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6bbaa9352e8804b/1 Thesis/Upload to GitHub/"/>
    </mc:Choice>
  </mc:AlternateContent>
  <xr:revisionPtr revIDLastSave="163" documentId="8_{02D5F1E6-35B9-4846-BCD2-E95F616C22B8}" xr6:coauthVersionLast="47" xr6:coauthVersionMax="47" xr10:uidLastSave="{84646942-060A-3540-A084-6DD54C8D5E61}"/>
  <bookViews>
    <workbookView xWindow="0" yWindow="500" windowWidth="28800" windowHeight="16060" activeTab="3" xr2:uid="{76EF5843-CF26-964A-8745-6D2DE139C7B3}"/>
  </bookViews>
  <sheets>
    <sheet name="all OLD Angl" sheetId="1" r:id="rId1"/>
    <sheet name="GA logarithmized" sheetId="2" r:id="rId2"/>
    <sheet name="Google Mining Summary" sheetId="3" r:id="rId3"/>
    <sheet name="Alphabet (vowels, consonants)" sheetId="6" r:id="rId4"/>
    <sheet name="Lexical categories" sheetId="7" r:id="rId5"/>
  </sheets>
  <definedNames>
    <definedName name="_xlnm.Print_Area" localSheetId="0">'all OLD Angl'!$A$1:$AI$76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U67" i="6" l="1"/>
  <c r="T67" i="6"/>
  <c r="R66" i="6"/>
  <c r="B6" i="7"/>
  <c r="I7" i="7" a="1"/>
  <c r="I7" i="7" s="1"/>
  <c r="I6" i="7" s="1"/>
  <c r="H6" i="7"/>
  <c r="G6" i="7"/>
  <c r="F6" i="7"/>
  <c r="D6" i="7"/>
  <c r="BM22" i="6"/>
  <c r="AT22" i="6" s="1"/>
  <c r="BM21" i="6"/>
  <c r="BL21" i="6" s="1"/>
  <c r="BM17" i="6"/>
  <c r="BJ17" i="6" s="1"/>
  <c r="BM18" i="6"/>
  <c r="AT18" i="6" s="1"/>
  <c r="BM19" i="6"/>
  <c r="BL19" i="6" s="1"/>
  <c r="BM20" i="6"/>
  <c r="BB20" i="6" s="1"/>
  <c r="BM23" i="6"/>
  <c r="BM24" i="6"/>
  <c r="BC25" i="6"/>
  <c r="AS25" i="6"/>
  <c r="AU25" i="6"/>
  <c r="AW25" i="6"/>
  <c r="AY25" i="6"/>
  <c r="BA25" i="6"/>
  <c r="BE25" i="6"/>
  <c r="BG25" i="6"/>
  <c r="BI25" i="6"/>
  <c r="BK25" i="6"/>
  <c r="AQ25" i="6"/>
  <c r="Y27" i="6"/>
  <c r="AQ14" i="6"/>
  <c r="AS14" i="6"/>
  <c r="AU14" i="6"/>
  <c r="AW14" i="6"/>
  <c r="AY14" i="6"/>
  <c r="BA14" i="6"/>
  <c r="BC14" i="6"/>
  <c r="BE14" i="6"/>
  <c r="BG14" i="6"/>
  <c r="BI14" i="6"/>
  <c r="BK7" i="6"/>
  <c r="BH7" i="6" s="1"/>
  <c r="BK8" i="6"/>
  <c r="BF8" i="6" s="1"/>
  <c r="BK9" i="6"/>
  <c r="BD9" i="6" s="1"/>
  <c r="BK10" i="6"/>
  <c r="BB10" i="6" s="1"/>
  <c r="BK11" i="6"/>
  <c r="AZ11" i="6" s="1"/>
  <c r="BK12" i="6"/>
  <c r="AX12" i="6" s="1"/>
  <c r="BK13" i="6"/>
  <c r="AV13" i="6" s="1"/>
  <c r="BK6" i="6"/>
  <c r="BD6" i="6" s="1"/>
  <c r="AL14" i="6"/>
  <c r="AA14" i="6" s="1"/>
  <c r="AL11" i="6"/>
  <c r="AI11" i="6" s="1"/>
  <c r="AL10" i="6"/>
  <c r="AE10" i="6" s="1"/>
  <c r="AL12" i="6"/>
  <c r="AI12" i="6" s="1"/>
  <c r="AL13" i="6"/>
  <c r="AC13" i="6" s="1"/>
  <c r="AL15" i="6"/>
  <c r="AC15" i="6" s="1"/>
  <c r="AL16" i="6"/>
  <c r="AG16" i="6" s="1"/>
  <c r="AL17" i="6"/>
  <c r="AA17" i="6" s="1"/>
  <c r="AL18" i="6"/>
  <c r="AG18" i="6" s="1"/>
  <c r="AL19" i="6"/>
  <c r="AI19" i="6" s="1"/>
  <c r="AL20" i="6"/>
  <c r="AI20" i="6" s="1"/>
  <c r="AL21" i="6"/>
  <c r="AC21" i="6" s="1"/>
  <c r="AL22" i="6"/>
  <c r="AK22" i="6" s="1"/>
  <c r="AL23" i="6"/>
  <c r="X23" i="6" s="1"/>
  <c r="AL24" i="6"/>
  <c r="AG24" i="6" s="1"/>
  <c r="AL25" i="6"/>
  <c r="AA25" i="6" s="1"/>
  <c r="AL26" i="6"/>
  <c r="AE26" i="6" s="1"/>
  <c r="AL9" i="6"/>
  <c r="AA9" i="6" s="1"/>
  <c r="AL8" i="6"/>
  <c r="AG8" i="6" s="1"/>
  <c r="AL7" i="6"/>
  <c r="AK7" i="6" s="1"/>
  <c r="AL6" i="6"/>
  <c r="X6" i="6" s="1"/>
  <c r="N42" i="6"/>
  <c r="N40" i="6"/>
  <c r="N39" i="6"/>
  <c r="M41" i="6"/>
  <c r="M42" i="6"/>
  <c r="N41" i="6"/>
  <c r="M40" i="6"/>
  <c r="M39" i="6"/>
  <c r="D45" i="6"/>
  <c r="D44" i="6"/>
  <c r="D43" i="6"/>
  <c r="D42" i="6"/>
  <c r="D40" i="6"/>
  <c r="D39" i="6"/>
  <c r="D38" i="6"/>
  <c r="D37" i="6"/>
  <c r="D29" i="6"/>
  <c r="M34" i="6"/>
  <c r="W6" i="2"/>
  <c r="W5" i="2"/>
  <c r="W12" i="2"/>
  <c r="W11" i="2"/>
  <c r="W10" i="2"/>
  <c r="W9" i="2"/>
  <c r="W8" i="2"/>
  <c r="W7" i="2"/>
  <c r="V12" i="2"/>
  <c r="V13" i="2"/>
  <c r="W13" i="2" s="1"/>
  <c r="V11" i="2"/>
  <c r="V10" i="2"/>
  <c r="V9" i="2"/>
  <c r="N5" i="6"/>
  <c r="N6" i="6"/>
  <c r="N7" i="6"/>
  <c r="N8" i="6"/>
  <c r="N9" i="6"/>
  <c r="N10" i="6"/>
  <c r="N11" i="6"/>
  <c r="N12" i="6"/>
  <c r="N13" i="6"/>
  <c r="N14" i="6"/>
  <c r="N15" i="6"/>
  <c r="N16" i="6"/>
  <c r="N17" i="6"/>
  <c r="N18" i="6"/>
  <c r="N19" i="6"/>
  <c r="N20" i="6"/>
  <c r="N21" i="6"/>
  <c r="N22" i="6"/>
  <c r="N23" i="6"/>
  <c r="N24" i="6"/>
  <c r="N25" i="6"/>
  <c r="N26" i="6"/>
  <c r="N27" i="6"/>
  <c r="N28" i="6"/>
  <c r="N29" i="6"/>
  <c r="N30" i="6"/>
  <c r="N31" i="6"/>
  <c r="N32" i="6"/>
  <c r="N33" i="6"/>
  <c r="N4" i="6"/>
  <c r="K5" i="6"/>
  <c r="K6" i="6"/>
  <c r="K7" i="6"/>
  <c r="K8" i="6"/>
  <c r="K9" i="6"/>
  <c r="K10" i="6"/>
  <c r="K11" i="6"/>
  <c r="K12" i="6"/>
  <c r="K13" i="6"/>
  <c r="K14" i="6"/>
  <c r="K15" i="6"/>
  <c r="K16" i="6"/>
  <c r="K17" i="6"/>
  <c r="K18" i="6"/>
  <c r="K19" i="6"/>
  <c r="K20" i="6"/>
  <c r="K21" i="6"/>
  <c r="K22" i="6"/>
  <c r="K23" i="6"/>
  <c r="K24" i="6"/>
  <c r="K25" i="6"/>
  <c r="K26" i="6"/>
  <c r="K27" i="6"/>
  <c r="K28" i="6"/>
  <c r="K29" i="6"/>
  <c r="K30" i="6"/>
  <c r="K31" i="6"/>
  <c r="K32" i="6"/>
  <c r="K4" i="6"/>
  <c r="G5" i="6"/>
  <c r="G6" i="6"/>
  <c r="G7" i="6"/>
  <c r="G8" i="6"/>
  <c r="G9" i="6"/>
  <c r="G10" i="6"/>
  <c r="G11" i="6"/>
  <c r="G12" i="6"/>
  <c r="G13" i="6"/>
  <c r="G14" i="6"/>
  <c r="G15" i="6"/>
  <c r="G16" i="6"/>
  <c r="G17" i="6"/>
  <c r="G18" i="6"/>
  <c r="G19" i="6"/>
  <c r="G20" i="6"/>
  <c r="G21" i="6"/>
  <c r="G22" i="6"/>
  <c r="G23" i="6"/>
  <c r="G24" i="6"/>
  <c r="G25" i="6"/>
  <c r="G26" i="6"/>
  <c r="G27" i="6"/>
  <c r="G28" i="6"/>
  <c r="G29" i="6"/>
  <c r="G30" i="6"/>
  <c r="G31" i="6"/>
  <c r="G32" i="6"/>
  <c r="G4" i="6"/>
  <c r="D6" i="6"/>
  <c r="D7" i="6"/>
  <c r="D8" i="6"/>
  <c r="D9" i="6"/>
  <c r="D10" i="6"/>
  <c r="D11" i="6"/>
  <c r="D12" i="6"/>
  <c r="D13" i="6"/>
  <c r="D14" i="6"/>
  <c r="D15" i="6"/>
  <c r="D16" i="6"/>
  <c r="D17" i="6"/>
  <c r="D18" i="6"/>
  <c r="D19" i="6"/>
  <c r="D20" i="6"/>
  <c r="D21" i="6"/>
  <c r="D22" i="6"/>
  <c r="D23" i="6"/>
  <c r="D24" i="6"/>
  <c r="D25" i="6"/>
  <c r="D26" i="6"/>
  <c r="D27" i="6"/>
  <c r="D28" i="6"/>
  <c r="D30" i="6"/>
  <c r="D31" i="6"/>
  <c r="D32" i="6"/>
  <c r="D33" i="6"/>
  <c r="D5" i="6"/>
  <c r="C34" i="6"/>
  <c r="D4" i="6" s="1"/>
  <c r="F34" i="6"/>
  <c r="J34" i="6"/>
  <c r="AB27" i="6"/>
  <c r="AD27" i="6"/>
  <c r="AF27" i="6"/>
  <c r="AH27" i="6"/>
  <c r="W27" i="6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6" i="2"/>
  <c r="I97" i="2"/>
  <c r="I98" i="2"/>
  <c r="I99" i="2"/>
  <c r="I100" i="2"/>
  <c r="I101" i="2"/>
  <c r="I102" i="2"/>
  <c r="I103" i="2"/>
  <c r="I104" i="2"/>
  <c r="I105" i="2"/>
  <c r="I106" i="2"/>
  <c r="J59" i="2"/>
  <c r="J60" i="2"/>
  <c r="J61" i="2"/>
  <c r="J62" i="2"/>
  <c r="J63" i="2"/>
  <c r="J64" i="2"/>
  <c r="J65" i="2"/>
  <c r="J66" i="2"/>
  <c r="J67" i="2"/>
  <c r="J68" i="2"/>
  <c r="J69" i="2"/>
  <c r="J70" i="2"/>
  <c r="J71" i="2"/>
  <c r="J72" i="2"/>
  <c r="J73" i="2"/>
  <c r="J74" i="2"/>
  <c r="J75" i="2"/>
  <c r="J76" i="2"/>
  <c r="J77" i="2"/>
  <c r="J78" i="2"/>
  <c r="J79" i="2"/>
  <c r="J80" i="2"/>
  <c r="J81" i="2"/>
  <c r="J82" i="2"/>
  <c r="J83" i="2"/>
  <c r="J84" i="2"/>
  <c r="J85" i="2"/>
  <c r="J86" i="2"/>
  <c r="J87" i="2"/>
  <c r="J88" i="2"/>
  <c r="J89" i="2"/>
  <c r="J90" i="2"/>
  <c r="J91" i="2"/>
  <c r="J92" i="2"/>
  <c r="J93" i="2"/>
  <c r="J94" i="2"/>
  <c r="J95" i="2"/>
  <c r="J96" i="2"/>
  <c r="J97" i="2"/>
  <c r="J98" i="2"/>
  <c r="J99" i="2"/>
  <c r="J100" i="2"/>
  <c r="J101" i="2"/>
  <c r="J102" i="2"/>
  <c r="J103" i="2"/>
  <c r="J104" i="2"/>
  <c r="J105" i="2"/>
  <c r="J106" i="2"/>
  <c r="C629" i="2"/>
  <c r="C630" i="2"/>
  <c r="C631" i="2"/>
  <c r="C632" i="2"/>
  <c r="C633" i="2"/>
  <c r="C634" i="2"/>
  <c r="C635" i="2"/>
  <c r="C636" i="2"/>
  <c r="C637" i="2"/>
  <c r="C638" i="2"/>
  <c r="C639" i="2"/>
  <c r="C640" i="2"/>
  <c r="C641" i="2"/>
  <c r="C642" i="2"/>
  <c r="C643" i="2"/>
  <c r="C644" i="2"/>
  <c r="C645" i="2"/>
  <c r="C646" i="2"/>
  <c r="C647" i="2"/>
  <c r="C648" i="2"/>
  <c r="C649" i="2"/>
  <c r="C650" i="2"/>
  <c r="C651" i="2"/>
  <c r="C652" i="2"/>
  <c r="C653" i="2"/>
  <c r="C654" i="2"/>
  <c r="C655" i="2"/>
  <c r="C656" i="2"/>
  <c r="C657" i="2"/>
  <c r="C658" i="2"/>
  <c r="C659" i="2"/>
  <c r="C660" i="2"/>
  <c r="C661" i="2"/>
  <c r="C662" i="2"/>
  <c r="C663" i="2"/>
  <c r="C664" i="2"/>
  <c r="C665" i="2"/>
  <c r="C666" i="2"/>
  <c r="C667" i="2"/>
  <c r="C668" i="2"/>
  <c r="C669" i="2"/>
  <c r="C670" i="2"/>
  <c r="C671" i="2"/>
  <c r="C672" i="2"/>
  <c r="C673" i="2"/>
  <c r="C674" i="2"/>
  <c r="C675" i="2"/>
  <c r="C676" i="2"/>
  <c r="C677" i="2"/>
  <c r="C678" i="2"/>
  <c r="C679" i="2"/>
  <c r="C680" i="2"/>
  <c r="C681" i="2"/>
  <c r="C682" i="2"/>
  <c r="C683" i="2"/>
  <c r="C684" i="2"/>
  <c r="C685" i="2"/>
  <c r="C686" i="2"/>
  <c r="C687" i="2"/>
  <c r="C688" i="2"/>
  <c r="F629" i="2"/>
  <c r="F630" i="2"/>
  <c r="F632" i="2"/>
  <c r="F635" i="2"/>
  <c r="F637" i="2"/>
  <c r="F638" i="2"/>
  <c r="F640" i="2"/>
  <c r="F643" i="2"/>
  <c r="F645" i="2"/>
  <c r="F646" i="2"/>
  <c r="F648" i="2"/>
  <c r="F651" i="2"/>
  <c r="F653" i="2"/>
  <c r="F654" i="2"/>
  <c r="F656" i="2"/>
  <c r="F659" i="2"/>
  <c r="F661" i="2"/>
  <c r="F662" i="2"/>
  <c r="F664" i="2"/>
  <c r="F667" i="2"/>
  <c r="F669" i="2"/>
  <c r="F670" i="2"/>
  <c r="F672" i="2"/>
  <c r="F675" i="2"/>
  <c r="F677" i="2"/>
  <c r="F678" i="2"/>
  <c r="F680" i="2"/>
  <c r="F683" i="2"/>
  <c r="F685" i="2"/>
  <c r="F686" i="2"/>
  <c r="F688" i="2"/>
  <c r="E629" i="2"/>
  <c r="E630" i="2"/>
  <c r="E631" i="2"/>
  <c r="F631" i="2" s="1"/>
  <c r="E632" i="2"/>
  <c r="E633" i="2"/>
  <c r="F633" i="2" s="1"/>
  <c r="E634" i="2"/>
  <c r="F634" i="2" s="1"/>
  <c r="E635" i="2"/>
  <c r="E636" i="2"/>
  <c r="F636" i="2" s="1"/>
  <c r="E637" i="2"/>
  <c r="E638" i="2"/>
  <c r="E639" i="2"/>
  <c r="F639" i="2" s="1"/>
  <c r="E640" i="2"/>
  <c r="E641" i="2"/>
  <c r="F641" i="2" s="1"/>
  <c r="E642" i="2"/>
  <c r="F642" i="2" s="1"/>
  <c r="E643" i="2"/>
  <c r="E644" i="2"/>
  <c r="F644" i="2" s="1"/>
  <c r="E645" i="2"/>
  <c r="E646" i="2"/>
  <c r="E647" i="2"/>
  <c r="F647" i="2" s="1"/>
  <c r="E648" i="2"/>
  <c r="E649" i="2"/>
  <c r="F649" i="2" s="1"/>
  <c r="E650" i="2"/>
  <c r="F650" i="2" s="1"/>
  <c r="E651" i="2"/>
  <c r="E652" i="2"/>
  <c r="F652" i="2" s="1"/>
  <c r="E653" i="2"/>
  <c r="E654" i="2"/>
  <c r="E655" i="2"/>
  <c r="F655" i="2" s="1"/>
  <c r="E656" i="2"/>
  <c r="E657" i="2"/>
  <c r="F657" i="2" s="1"/>
  <c r="E658" i="2"/>
  <c r="F658" i="2" s="1"/>
  <c r="E659" i="2"/>
  <c r="E660" i="2"/>
  <c r="F660" i="2" s="1"/>
  <c r="E661" i="2"/>
  <c r="E662" i="2"/>
  <c r="E663" i="2"/>
  <c r="F663" i="2" s="1"/>
  <c r="E664" i="2"/>
  <c r="E665" i="2"/>
  <c r="F665" i="2" s="1"/>
  <c r="E666" i="2"/>
  <c r="F666" i="2" s="1"/>
  <c r="E667" i="2"/>
  <c r="E668" i="2"/>
  <c r="F668" i="2" s="1"/>
  <c r="E669" i="2"/>
  <c r="E670" i="2"/>
  <c r="E671" i="2"/>
  <c r="F671" i="2" s="1"/>
  <c r="E672" i="2"/>
  <c r="E673" i="2"/>
  <c r="F673" i="2" s="1"/>
  <c r="E674" i="2"/>
  <c r="F674" i="2" s="1"/>
  <c r="E675" i="2"/>
  <c r="E676" i="2"/>
  <c r="F676" i="2" s="1"/>
  <c r="E677" i="2"/>
  <c r="E678" i="2"/>
  <c r="E679" i="2"/>
  <c r="F679" i="2" s="1"/>
  <c r="E680" i="2"/>
  <c r="E681" i="2"/>
  <c r="F681" i="2" s="1"/>
  <c r="E682" i="2"/>
  <c r="F682" i="2" s="1"/>
  <c r="E683" i="2"/>
  <c r="E684" i="2"/>
  <c r="F684" i="2" s="1"/>
  <c r="E685" i="2"/>
  <c r="E686" i="2"/>
  <c r="E687" i="2"/>
  <c r="F687" i="2" s="1"/>
  <c r="E688" i="2"/>
  <c r="C628" i="2"/>
  <c r="E628" i="2"/>
  <c r="F628" i="2" s="1"/>
  <c r="J12" i="2"/>
  <c r="I12" i="2" s="1"/>
  <c r="J13" i="2"/>
  <c r="I13" i="2" s="1"/>
  <c r="J14" i="2"/>
  <c r="I14" i="2" s="1"/>
  <c r="J15" i="2"/>
  <c r="I15" i="2" s="1"/>
  <c r="J16" i="2"/>
  <c r="I16" i="2" s="1"/>
  <c r="J17" i="2"/>
  <c r="I17" i="2" s="1"/>
  <c r="J18" i="2"/>
  <c r="I18" i="2" s="1"/>
  <c r="J19" i="2"/>
  <c r="I19" i="2" s="1"/>
  <c r="J20" i="2"/>
  <c r="I20" i="2" s="1"/>
  <c r="J21" i="2"/>
  <c r="I21" i="2" s="1"/>
  <c r="J22" i="2"/>
  <c r="I22" i="2" s="1"/>
  <c r="J23" i="2"/>
  <c r="I23" i="2" s="1"/>
  <c r="J24" i="2"/>
  <c r="I24" i="2" s="1"/>
  <c r="J25" i="2"/>
  <c r="I25" i="2" s="1"/>
  <c r="J26" i="2"/>
  <c r="I26" i="2" s="1"/>
  <c r="J27" i="2"/>
  <c r="I27" i="2" s="1"/>
  <c r="J28" i="2"/>
  <c r="I28" i="2" s="1"/>
  <c r="J29" i="2"/>
  <c r="I29" i="2" s="1"/>
  <c r="J30" i="2"/>
  <c r="I30" i="2" s="1"/>
  <c r="J31" i="2"/>
  <c r="I31" i="2" s="1"/>
  <c r="J32" i="2"/>
  <c r="I32" i="2" s="1"/>
  <c r="J33" i="2"/>
  <c r="I33" i="2" s="1"/>
  <c r="J34" i="2"/>
  <c r="I34" i="2" s="1"/>
  <c r="J35" i="2"/>
  <c r="I35" i="2" s="1"/>
  <c r="J36" i="2"/>
  <c r="I36" i="2" s="1"/>
  <c r="J37" i="2"/>
  <c r="I37" i="2" s="1"/>
  <c r="J38" i="2"/>
  <c r="I38" i="2" s="1"/>
  <c r="J39" i="2"/>
  <c r="I39" i="2" s="1"/>
  <c r="J40" i="2"/>
  <c r="I40" i="2" s="1"/>
  <c r="J41" i="2"/>
  <c r="I41" i="2" s="1"/>
  <c r="J42" i="2"/>
  <c r="I42" i="2" s="1"/>
  <c r="J43" i="2"/>
  <c r="I43" i="2" s="1"/>
  <c r="J44" i="2"/>
  <c r="I44" i="2" s="1"/>
  <c r="J45" i="2"/>
  <c r="I45" i="2" s="1"/>
  <c r="J46" i="2"/>
  <c r="I46" i="2" s="1"/>
  <c r="J47" i="2"/>
  <c r="I47" i="2" s="1"/>
  <c r="J48" i="2"/>
  <c r="I48" i="2" s="1"/>
  <c r="J49" i="2"/>
  <c r="I49" i="2" s="1"/>
  <c r="J50" i="2"/>
  <c r="I50" i="2" s="1"/>
  <c r="J51" i="2"/>
  <c r="I51" i="2" s="1"/>
  <c r="J52" i="2"/>
  <c r="I52" i="2" s="1"/>
  <c r="J53" i="2"/>
  <c r="I53" i="2" s="1"/>
  <c r="J54" i="2"/>
  <c r="I54" i="2" s="1"/>
  <c r="J55" i="2"/>
  <c r="I55" i="2" s="1"/>
  <c r="J56" i="2"/>
  <c r="I56" i="2" s="1"/>
  <c r="J57" i="2"/>
  <c r="I57" i="2" s="1"/>
  <c r="J58" i="2"/>
  <c r="I58" i="2" s="1"/>
  <c r="J11" i="2"/>
  <c r="I11" i="2" s="1"/>
  <c r="J10" i="2"/>
  <c r="I10" i="2" s="1"/>
  <c r="J9" i="2"/>
  <c r="I9" i="2" s="1"/>
  <c r="E9" i="2"/>
  <c r="F9" i="2" s="1"/>
  <c r="E10" i="2"/>
  <c r="F10" i="2" s="1"/>
  <c r="E11" i="2"/>
  <c r="F11" i="2" s="1"/>
  <c r="E12" i="2"/>
  <c r="F12" i="2" s="1"/>
  <c r="E13" i="2"/>
  <c r="F13" i="2" s="1"/>
  <c r="E14" i="2"/>
  <c r="F14" i="2" s="1"/>
  <c r="E15" i="2"/>
  <c r="F15" i="2" s="1"/>
  <c r="E16" i="2"/>
  <c r="F16" i="2" s="1"/>
  <c r="E17" i="2"/>
  <c r="F17" i="2" s="1"/>
  <c r="E18" i="2"/>
  <c r="F18" i="2" s="1"/>
  <c r="E19" i="2"/>
  <c r="F19" i="2" s="1"/>
  <c r="E20" i="2"/>
  <c r="F20" i="2" s="1"/>
  <c r="E21" i="2"/>
  <c r="F21" i="2" s="1"/>
  <c r="E22" i="2"/>
  <c r="F22" i="2" s="1"/>
  <c r="E23" i="2"/>
  <c r="F23" i="2" s="1"/>
  <c r="E24" i="2"/>
  <c r="F24" i="2" s="1"/>
  <c r="E25" i="2"/>
  <c r="F25" i="2" s="1"/>
  <c r="E26" i="2"/>
  <c r="F26" i="2" s="1"/>
  <c r="E27" i="2"/>
  <c r="F27" i="2" s="1"/>
  <c r="E28" i="2"/>
  <c r="F28" i="2" s="1"/>
  <c r="E29" i="2"/>
  <c r="F29" i="2" s="1"/>
  <c r="E30" i="2"/>
  <c r="F30" i="2" s="1"/>
  <c r="E31" i="2"/>
  <c r="F31" i="2" s="1"/>
  <c r="E32" i="2"/>
  <c r="F32" i="2" s="1"/>
  <c r="E33" i="2"/>
  <c r="F33" i="2" s="1"/>
  <c r="E34" i="2"/>
  <c r="F34" i="2" s="1"/>
  <c r="E35" i="2"/>
  <c r="F35" i="2" s="1"/>
  <c r="E36" i="2"/>
  <c r="F36" i="2" s="1"/>
  <c r="E37" i="2"/>
  <c r="F37" i="2" s="1"/>
  <c r="E38" i="2"/>
  <c r="F38" i="2" s="1"/>
  <c r="E39" i="2"/>
  <c r="F39" i="2" s="1"/>
  <c r="E40" i="2"/>
  <c r="F40" i="2" s="1"/>
  <c r="E41" i="2"/>
  <c r="F41" i="2" s="1"/>
  <c r="E42" i="2"/>
  <c r="F42" i="2" s="1"/>
  <c r="E43" i="2"/>
  <c r="F43" i="2" s="1"/>
  <c r="E44" i="2"/>
  <c r="F44" i="2" s="1"/>
  <c r="E45" i="2"/>
  <c r="F45" i="2" s="1"/>
  <c r="E46" i="2"/>
  <c r="F46" i="2" s="1"/>
  <c r="E47" i="2"/>
  <c r="F47" i="2" s="1"/>
  <c r="E48" i="2"/>
  <c r="F48" i="2" s="1"/>
  <c r="E49" i="2"/>
  <c r="F49" i="2" s="1"/>
  <c r="E50" i="2"/>
  <c r="F50" i="2" s="1"/>
  <c r="E51" i="2"/>
  <c r="F51" i="2" s="1"/>
  <c r="E52" i="2"/>
  <c r="F52" i="2" s="1"/>
  <c r="E53" i="2"/>
  <c r="F53" i="2" s="1"/>
  <c r="E54" i="2"/>
  <c r="F54" i="2" s="1"/>
  <c r="E55" i="2"/>
  <c r="F55" i="2" s="1"/>
  <c r="E56" i="2"/>
  <c r="F56" i="2" s="1"/>
  <c r="E57" i="2"/>
  <c r="F57" i="2" s="1"/>
  <c r="E58" i="2"/>
  <c r="F58" i="2" s="1"/>
  <c r="E59" i="2"/>
  <c r="F59" i="2" s="1"/>
  <c r="E60" i="2"/>
  <c r="F60" i="2" s="1"/>
  <c r="E61" i="2"/>
  <c r="F61" i="2" s="1"/>
  <c r="E62" i="2"/>
  <c r="F62" i="2" s="1"/>
  <c r="E63" i="2"/>
  <c r="F63" i="2" s="1"/>
  <c r="E64" i="2"/>
  <c r="F64" i="2" s="1"/>
  <c r="E65" i="2"/>
  <c r="F65" i="2" s="1"/>
  <c r="E66" i="2"/>
  <c r="F66" i="2" s="1"/>
  <c r="E67" i="2"/>
  <c r="F67" i="2" s="1"/>
  <c r="E68" i="2"/>
  <c r="F68" i="2" s="1"/>
  <c r="E69" i="2"/>
  <c r="F69" i="2" s="1"/>
  <c r="E70" i="2"/>
  <c r="F70" i="2" s="1"/>
  <c r="E71" i="2"/>
  <c r="F71" i="2" s="1"/>
  <c r="E72" i="2"/>
  <c r="F72" i="2" s="1"/>
  <c r="E73" i="2"/>
  <c r="F73" i="2" s="1"/>
  <c r="E74" i="2"/>
  <c r="F74" i="2" s="1"/>
  <c r="E75" i="2"/>
  <c r="F75" i="2" s="1"/>
  <c r="E76" i="2"/>
  <c r="F76" i="2" s="1"/>
  <c r="E77" i="2"/>
  <c r="F77" i="2" s="1"/>
  <c r="E78" i="2"/>
  <c r="F78" i="2" s="1"/>
  <c r="E79" i="2"/>
  <c r="F79" i="2" s="1"/>
  <c r="E80" i="2"/>
  <c r="F80" i="2" s="1"/>
  <c r="E81" i="2"/>
  <c r="F81" i="2" s="1"/>
  <c r="E82" i="2"/>
  <c r="F82" i="2" s="1"/>
  <c r="E83" i="2"/>
  <c r="F83" i="2" s="1"/>
  <c r="E84" i="2"/>
  <c r="F84" i="2" s="1"/>
  <c r="E85" i="2"/>
  <c r="F85" i="2" s="1"/>
  <c r="E86" i="2"/>
  <c r="F86" i="2" s="1"/>
  <c r="E87" i="2"/>
  <c r="F87" i="2" s="1"/>
  <c r="E88" i="2"/>
  <c r="F88" i="2" s="1"/>
  <c r="E89" i="2"/>
  <c r="F89" i="2" s="1"/>
  <c r="E90" i="2"/>
  <c r="F90" i="2" s="1"/>
  <c r="E91" i="2"/>
  <c r="F91" i="2" s="1"/>
  <c r="E92" i="2"/>
  <c r="F92" i="2" s="1"/>
  <c r="E93" i="2"/>
  <c r="F93" i="2" s="1"/>
  <c r="E94" i="2"/>
  <c r="F94" i="2" s="1"/>
  <c r="E95" i="2"/>
  <c r="F95" i="2" s="1"/>
  <c r="E96" i="2"/>
  <c r="F96" i="2" s="1"/>
  <c r="E97" i="2"/>
  <c r="F97" i="2" s="1"/>
  <c r="E98" i="2"/>
  <c r="F98" i="2" s="1"/>
  <c r="E99" i="2"/>
  <c r="F99" i="2" s="1"/>
  <c r="E100" i="2"/>
  <c r="F100" i="2" s="1"/>
  <c r="E101" i="2"/>
  <c r="F101" i="2" s="1"/>
  <c r="E102" i="2"/>
  <c r="F102" i="2" s="1"/>
  <c r="E103" i="2"/>
  <c r="F103" i="2" s="1"/>
  <c r="E104" i="2"/>
  <c r="F104" i="2" s="1"/>
  <c r="E105" i="2"/>
  <c r="F105" i="2" s="1"/>
  <c r="E106" i="2"/>
  <c r="F106" i="2" s="1"/>
  <c r="E107" i="2"/>
  <c r="F107" i="2" s="1"/>
  <c r="E108" i="2"/>
  <c r="F108" i="2" s="1"/>
  <c r="E109" i="2"/>
  <c r="F109" i="2" s="1"/>
  <c r="E110" i="2"/>
  <c r="F110" i="2" s="1"/>
  <c r="E111" i="2"/>
  <c r="F111" i="2" s="1"/>
  <c r="E112" i="2"/>
  <c r="F112" i="2" s="1"/>
  <c r="E113" i="2"/>
  <c r="F113" i="2" s="1"/>
  <c r="E114" i="2"/>
  <c r="F114" i="2" s="1"/>
  <c r="E115" i="2"/>
  <c r="F115" i="2" s="1"/>
  <c r="E116" i="2"/>
  <c r="F116" i="2" s="1"/>
  <c r="E117" i="2"/>
  <c r="F117" i="2" s="1"/>
  <c r="E118" i="2"/>
  <c r="F118" i="2" s="1"/>
  <c r="E119" i="2"/>
  <c r="F119" i="2" s="1"/>
  <c r="E120" i="2"/>
  <c r="F120" i="2" s="1"/>
  <c r="E121" i="2"/>
  <c r="F121" i="2" s="1"/>
  <c r="E122" i="2"/>
  <c r="F122" i="2" s="1"/>
  <c r="E123" i="2"/>
  <c r="F123" i="2" s="1"/>
  <c r="E124" i="2"/>
  <c r="F124" i="2" s="1"/>
  <c r="E125" i="2"/>
  <c r="F125" i="2" s="1"/>
  <c r="E126" i="2"/>
  <c r="F126" i="2" s="1"/>
  <c r="E127" i="2"/>
  <c r="F127" i="2" s="1"/>
  <c r="E128" i="2"/>
  <c r="F128" i="2" s="1"/>
  <c r="E129" i="2"/>
  <c r="F129" i="2" s="1"/>
  <c r="E130" i="2"/>
  <c r="F130" i="2" s="1"/>
  <c r="E131" i="2"/>
  <c r="F131" i="2" s="1"/>
  <c r="E132" i="2"/>
  <c r="F132" i="2" s="1"/>
  <c r="E133" i="2"/>
  <c r="F133" i="2" s="1"/>
  <c r="E134" i="2"/>
  <c r="F134" i="2" s="1"/>
  <c r="E135" i="2"/>
  <c r="F135" i="2" s="1"/>
  <c r="E136" i="2"/>
  <c r="F136" i="2" s="1"/>
  <c r="E137" i="2"/>
  <c r="F137" i="2" s="1"/>
  <c r="E138" i="2"/>
  <c r="F138" i="2" s="1"/>
  <c r="E139" i="2"/>
  <c r="F139" i="2" s="1"/>
  <c r="E140" i="2"/>
  <c r="F140" i="2" s="1"/>
  <c r="E141" i="2"/>
  <c r="F141" i="2" s="1"/>
  <c r="E142" i="2"/>
  <c r="F142" i="2" s="1"/>
  <c r="E143" i="2"/>
  <c r="F143" i="2" s="1"/>
  <c r="E144" i="2"/>
  <c r="F144" i="2" s="1"/>
  <c r="E145" i="2"/>
  <c r="F145" i="2" s="1"/>
  <c r="E146" i="2"/>
  <c r="F146" i="2" s="1"/>
  <c r="E147" i="2"/>
  <c r="F147" i="2" s="1"/>
  <c r="E148" i="2"/>
  <c r="F148" i="2" s="1"/>
  <c r="E149" i="2"/>
  <c r="F149" i="2" s="1"/>
  <c r="E150" i="2"/>
  <c r="F150" i="2" s="1"/>
  <c r="E151" i="2"/>
  <c r="F151" i="2" s="1"/>
  <c r="E152" i="2"/>
  <c r="F152" i="2" s="1"/>
  <c r="E153" i="2"/>
  <c r="F153" i="2" s="1"/>
  <c r="E154" i="2"/>
  <c r="F154" i="2" s="1"/>
  <c r="E155" i="2"/>
  <c r="F155" i="2" s="1"/>
  <c r="E156" i="2"/>
  <c r="F156" i="2" s="1"/>
  <c r="E157" i="2"/>
  <c r="F157" i="2" s="1"/>
  <c r="E158" i="2"/>
  <c r="F158" i="2" s="1"/>
  <c r="E159" i="2"/>
  <c r="F159" i="2" s="1"/>
  <c r="E160" i="2"/>
  <c r="F160" i="2" s="1"/>
  <c r="E161" i="2"/>
  <c r="F161" i="2" s="1"/>
  <c r="E162" i="2"/>
  <c r="F162" i="2" s="1"/>
  <c r="E163" i="2"/>
  <c r="F163" i="2" s="1"/>
  <c r="E164" i="2"/>
  <c r="F164" i="2" s="1"/>
  <c r="E165" i="2"/>
  <c r="F165" i="2" s="1"/>
  <c r="E166" i="2"/>
  <c r="F166" i="2" s="1"/>
  <c r="E167" i="2"/>
  <c r="F167" i="2" s="1"/>
  <c r="E168" i="2"/>
  <c r="F168" i="2" s="1"/>
  <c r="E169" i="2"/>
  <c r="F169" i="2" s="1"/>
  <c r="E170" i="2"/>
  <c r="F170" i="2" s="1"/>
  <c r="E171" i="2"/>
  <c r="F171" i="2" s="1"/>
  <c r="E172" i="2"/>
  <c r="F172" i="2" s="1"/>
  <c r="E173" i="2"/>
  <c r="F173" i="2" s="1"/>
  <c r="E174" i="2"/>
  <c r="F174" i="2" s="1"/>
  <c r="E175" i="2"/>
  <c r="F175" i="2" s="1"/>
  <c r="E176" i="2"/>
  <c r="F176" i="2" s="1"/>
  <c r="E177" i="2"/>
  <c r="F177" i="2" s="1"/>
  <c r="E178" i="2"/>
  <c r="F178" i="2" s="1"/>
  <c r="E179" i="2"/>
  <c r="F179" i="2" s="1"/>
  <c r="E180" i="2"/>
  <c r="F180" i="2" s="1"/>
  <c r="E181" i="2"/>
  <c r="F181" i="2" s="1"/>
  <c r="E182" i="2"/>
  <c r="F182" i="2" s="1"/>
  <c r="E183" i="2"/>
  <c r="F183" i="2" s="1"/>
  <c r="E184" i="2"/>
  <c r="F184" i="2" s="1"/>
  <c r="E185" i="2"/>
  <c r="F185" i="2" s="1"/>
  <c r="E186" i="2"/>
  <c r="F186" i="2" s="1"/>
  <c r="E187" i="2"/>
  <c r="F187" i="2" s="1"/>
  <c r="E188" i="2"/>
  <c r="F188" i="2" s="1"/>
  <c r="E189" i="2"/>
  <c r="F189" i="2" s="1"/>
  <c r="E190" i="2"/>
  <c r="F190" i="2" s="1"/>
  <c r="E191" i="2"/>
  <c r="F191" i="2" s="1"/>
  <c r="E192" i="2"/>
  <c r="F192" i="2" s="1"/>
  <c r="E193" i="2"/>
  <c r="F193" i="2" s="1"/>
  <c r="E194" i="2"/>
  <c r="F194" i="2" s="1"/>
  <c r="E195" i="2"/>
  <c r="F195" i="2" s="1"/>
  <c r="E196" i="2"/>
  <c r="F196" i="2" s="1"/>
  <c r="E197" i="2"/>
  <c r="F197" i="2" s="1"/>
  <c r="E198" i="2"/>
  <c r="F198" i="2" s="1"/>
  <c r="E199" i="2"/>
  <c r="F199" i="2" s="1"/>
  <c r="E200" i="2"/>
  <c r="F200" i="2" s="1"/>
  <c r="E201" i="2"/>
  <c r="F201" i="2" s="1"/>
  <c r="E202" i="2"/>
  <c r="F202" i="2" s="1"/>
  <c r="E203" i="2"/>
  <c r="F203" i="2" s="1"/>
  <c r="E204" i="2"/>
  <c r="F204" i="2" s="1"/>
  <c r="E205" i="2"/>
  <c r="F205" i="2" s="1"/>
  <c r="E206" i="2"/>
  <c r="F206" i="2" s="1"/>
  <c r="E207" i="2"/>
  <c r="F207" i="2" s="1"/>
  <c r="E208" i="2"/>
  <c r="F208" i="2" s="1"/>
  <c r="E209" i="2"/>
  <c r="F209" i="2" s="1"/>
  <c r="E210" i="2"/>
  <c r="F210" i="2" s="1"/>
  <c r="E211" i="2"/>
  <c r="F211" i="2" s="1"/>
  <c r="E212" i="2"/>
  <c r="F212" i="2" s="1"/>
  <c r="E213" i="2"/>
  <c r="F213" i="2" s="1"/>
  <c r="E214" i="2"/>
  <c r="F214" i="2" s="1"/>
  <c r="E215" i="2"/>
  <c r="F215" i="2" s="1"/>
  <c r="E216" i="2"/>
  <c r="F216" i="2" s="1"/>
  <c r="E217" i="2"/>
  <c r="F217" i="2" s="1"/>
  <c r="E218" i="2"/>
  <c r="F218" i="2" s="1"/>
  <c r="E219" i="2"/>
  <c r="F219" i="2" s="1"/>
  <c r="E220" i="2"/>
  <c r="F220" i="2" s="1"/>
  <c r="E221" i="2"/>
  <c r="F221" i="2" s="1"/>
  <c r="E222" i="2"/>
  <c r="F222" i="2" s="1"/>
  <c r="E223" i="2"/>
  <c r="F223" i="2" s="1"/>
  <c r="E224" i="2"/>
  <c r="F224" i="2" s="1"/>
  <c r="E225" i="2"/>
  <c r="F225" i="2" s="1"/>
  <c r="E226" i="2"/>
  <c r="F226" i="2" s="1"/>
  <c r="E227" i="2"/>
  <c r="F227" i="2" s="1"/>
  <c r="E228" i="2"/>
  <c r="F228" i="2" s="1"/>
  <c r="E229" i="2"/>
  <c r="F229" i="2" s="1"/>
  <c r="E230" i="2"/>
  <c r="F230" i="2" s="1"/>
  <c r="E231" i="2"/>
  <c r="F231" i="2" s="1"/>
  <c r="E232" i="2"/>
  <c r="F232" i="2" s="1"/>
  <c r="E233" i="2"/>
  <c r="F233" i="2" s="1"/>
  <c r="E234" i="2"/>
  <c r="F234" i="2" s="1"/>
  <c r="E235" i="2"/>
  <c r="F235" i="2" s="1"/>
  <c r="E236" i="2"/>
  <c r="F236" i="2" s="1"/>
  <c r="E237" i="2"/>
  <c r="F237" i="2" s="1"/>
  <c r="E238" i="2"/>
  <c r="F238" i="2" s="1"/>
  <c r="E239" i="2"/>
  <c r="F239" i="2" s="1"/>
  <c r="E240" i="2"/>
  <c r="F240" i="2" s="1"/>
  <c r="E241" i="2"/>
  <c r="F241" i="2" s="1"/>
  <c r="E242" i="2"/>
  <c r="F242" i="2" s="1"/>
  <c r="E243" i="2"/>
  <c r="F243" i="2" s="1"/>
  <c r="E244" i="2"/>
  <c r="F244" i="2" s="1"/>
  <c r="E245" i="2"/>
  <c r="F245" i="2" s="1"/>
  <c r="E246" i="2"/>
  <c r="F246" i="2" s="1"/>
  <c r="E247" i="2"/>
  <c r="F247" i="2" s="1"/>
  <c r="E248" i="2"/>
  <c r="F248" i="2" s="1"/>
  <c r="E249" i="2"/>
  <c r="F249" i="2" s="1"/>
  <c r="E250" i="2"/>
  <c r="F250" i="2" s="1"/>
  <c r="E251" i="2"/>
  <c r="F251" i="2" s="1"/>
  <c r="E252" i="2"/>
  <c r="F252" i="2" s="1"/>
  <c r="E253" i="2"/>
  <c r="F253" i="2" s="1"/>
  <c r="E254" i="2"/>
  <c r="F254" i="2" s="1"/>
  <c r="E255" i="2"/>
  <c r="F255" i="2" s="1"/>
  <c r="E256" i="2"/>
  <c r="F256" i="2" s="1"/>
  <c r="E257" i="2"/>
  <c r="F257" i="2" s="1"/>
  <c r="E258" i="2"/>
  <c r="F258" i="2" s="1"/>
  <c r="E259" i="2"/>
  <c r="F259" i="2" s="1"/>
  <c r="E260" i="2"/>
  <c r="F260" i="2" s="1"/>
  <c r="E261" i="2"/>
  <c r="F261" i="2" s="1"/>
  <c r="E262" i="2"/>
  <c r="F262" i="2" s="1"/>
  <c r="E263" i="2"/>
  <c r="F263" i="2" s="1"/>
  <c r="E264" i="2"/>
  <c r="F264" i="2" s="1"/>
  <c r="E265" i="2"/>
  <c r="F265" i="2" s="1"/>
  <c r="E266" i="2"/>
  <c r="F266" i="2" s="1"/>
  <c r="E267" i="2"/>
  <c r="F267" i="2" s="1"/>
  <c r="E268" i="2"/>
  <c r="F268" i="2" s="1"/>
  <c r="E269" i="2"/>
  <c r="F269" i="2" s="1"/>
  <c r="E270" i="2"/>
  <c r="F270" i="2" s="1"/>
  <c r="E271" i="2"/>
  <c r="F271" i="2" s="1"/>
  <c r="E272" i="2"/>
  <c r="F272" i="2" s="1"/>
  <c r="E273" i="2"/>
  <c r="F273" i="2" s="1"/>
  <c r="E274" i="2"/>
  <c r="F274" i="2" s="1"/>
  <c r="E275" i="2"/>
  <c r="F275" i="2" s="1"/>
  <c r="E276" i="2"/>
  <c r="F276" i="2" s="1"/>
  <c r="E277" i="2"/>
  <c r="F277" i="2" s="1"/>
  <c r="E278" i="2"/>
  <c r="F278" i="2" s="1"/>
  <c r="E279" i="2"/>
  <c r="F279" i="2" s="1"/>
  <c r="E280" i="2"/>
  <c r="F280" i="2" s="1"/>
  <c r="E281" i="2"/>
  <c r="F281" i="2" s="1"/>
  <c r="E282" i="2"/>
  <c r="F282" i="2" s="1"/>
  <c r="E283" i="2"/>
  <c r="F283" i="2" s="1"/>
  <c r="E284" i="2"/>
  <c r="F284" i="2" s="1"/>
  <c r="E285" i="2"/>
  <c r="F285" i="2" s="1"/>
  <c r="E286" i="2"/>
  <c r="F286" i="2" s="1"/>
  <c r="E287" i="2"/>
  <c r="F287" i="2" s="1"/>
  <c r="E288" i="2"/>
  <c r="F288" i="2" s="1"/>
  <c r="E289" i="2"/>
  <c r="F289" i="2" s="1"/>
  <c r="E290" i="2"/>
  <c r="F290" i="2" s="1"/>
  <c r="E291" i="2"/>
  <c r="F291" i="2" s="1"/>
  <c r="E292" i="2"/>
  <c r="F292" i="2" s="1"/>
  <c r="E293" i="2"/>
  <c r="F293" i="2" s="1"/>
  <c r="E294" i="2"/>
  <c r="F294" i="2" s="1"/>
  <c r="E295" i="2"/>
  <c r="F295" i="2" s="1"/>
  <c r="E296" i="2"/>
  <c r="F296" i="2" s="1"/>
  <c r="E297" i="2"/>
  <c r="F297" i="2" s="1"/>
  <c r="E298" i="2"/>
  <c r="F298" i="2" s="1"/>
  <c r="E299" i="2"/>
  <c r="F299" i="2" s="1"/>
  <c r="E300" i="2"/>
  <c r="F300" i="2" s="1"/>
  <c r="E301" i="2"/>
  <c r="F301" i="2" s="1"/>
  <c r="E302" i="2"/>
  <c r="F302" i="2" s="1"/>
  <c r="E303" i="2"/>
  <c r="F303" i="2" s="1"/>
  <c r="E304" i="2"/>
  <c r="F304" i="2" s="1"/>
  <c r="E305" i="2"/>
  <c r="F305" i="2" s="1"/>
  <c r="E306" i="2"/>
  <c r="F306" i="2" s="1"/>
  <c r="E307" i="2"/>
  <c r="F307" i="2" s="1"/>
  <c r="E308" i="2"/>
  <c r="F308" i="2" s="1"/>
  <c r="E309" i="2"/>
  <c r="F309" i="2" s="1"/>
  <c r="E310" i="2"/>
  <c r="F310" i="2" s="1"/>
  <c r="E311" i="2"/>
  <c r="F311" i="2" s="1"/>
  <c r="E312" i="2"/>
  <c r="F312" i="2" s="1"/>
  <c r="E313" i="2"/>
  <c r="F313" i="2" s="1"/>
  <c r="E314" i="2"/>
  <c r="F314" i="2" s="1"/>
  <c r="E315" i="2"/>
  <c r="F315" i="2" s="1"/>
  <c r="E316" i="2"/>
  <c r="F316" i="2" s="1"/>
  <c r="E317" i="2"/>
  <c r="F317" i="2" s="1"/>
  <c r="E318" i="2"/>
  <c r="F318" i="2" s="1"/>
  <c r="E319" i="2"/>
  <c r="F319" i="2" s="1"/>
  <c r="E320" i="2"/>
  <c r="F320" i="2" s="1"/>
  <c r="E321" i="2"/>
  <c r="F321" i="2" s="1"/>
  <c r="E322" i="2"/>
  <c r="F322" i="2" s="1"/>
  <c r="E323" i="2"/>
  <c r="F323" i="2" s="1"/>
  <c r="E324" i="2"/>
  <c r="F324" i="2" s="1"/>
  <c r="E325" i="2"/>
  <c r="F325" i="2" s="1"/>
  <c r="E326" i="2"/>
  <c r="F326" i="2" s="1"/>
  <c r="E327" i="2"/>
  <c r="F327" i="2" s="1"/>
  <c r="E328" i="2"/>
  <c r="F328" i="2" s="1"/>
  <c r="E329" i="2"/>
  <c r="F329" i="2" s="1"/>
  <c r="E330" i="2"/>
  <c r="F330" i="2" s="1"/>
  <c r="E331" i="2"/>
  <c r="F331" i="2" s="1"/>
  <c r="E332" i="2"/>
  <c r="F332" i="2" s="1"/>
  <c r="E333" i="2"/>
  <c r="F333" i="2" s="1"/>
  <c r="E334" i="2"/>
  <c r="F334" i="2" s="1"/>
  <c r="E335" i="2"/>
  <c r="F335" i="2" s="1"/>
  <c r="E336" i="2"/>
  <c r="F336" i="2" s="1"/>
  <c r="E337" i="2"/>
  <c r="F337" i="2" s="1"/>
  <c r="E338" i="2"/>
  <c r="F338" i="2" s="1"/>
  <c r="E339" i="2"/>
  <c r="F339" i="2" s="1"/>
  <c r="E340" i="2"/>
  <c r="F340" i="2" s="1"/>
  <c r="E341" i="2"/>
  <c r="F341" i="2" s="1"/>
  <c r="E342" i="2"/>
  <c r="F342" i="2" s="1"/>
  <c r="E343" i="2"/>
  <c r="F343" i="2" s="1"/>
  <c r="E344" i="2"/>
  <c r="F344" i="2" s="1"/>
  <c r="E345" i="2"/>
  <c r="F345" i="2" s="1"/>
  <c r="E346" i="2"/>
  <c r="F346" i="2" s="1"/>
  <c r="E347" i="2"/>
  <c r="F347" i="2" s="1"/>
  <c r="E348" i="2"/>
  <c r="F348" i="2" s="1"/>
  <c r="E349" i="2"/>
  <c r="F349" i="2" s="1"/>
  <c r="E350" i="2"/>
  <c r="F350" i="2" s="1"/>
  <c r="E351" i="2"/>
  <c r="F351" i="2" s="1"/>
  <c r="E352" i="2"/>
  <c r="F352" i="2" s="1"/>
  <c r="E353" i="2"/>
  <c r="F353" i="2" s="1"/>
  <c r="E354" i="2"/>
  <c r="F354" i="2" s="1"/>
  <c r="E355" i="2"/>
  <c r="F355" i="2" s="1"/>
  <c r="E356" i="2"/>
  <c r="F356" i="2" s="1"/>
  <c r="E357" i="2"/>
  <c r="F357" i="2" s="1"/>
  <c r="E358" i="2"/>
  <c r="F358" i="2" s="1"/>
  <c r="E359" i="2"/>
  <c r="F359" i="2" s="1"/>
  <c r="E360" i="2"/>
  <c r="F360" i="2" s="1"/>
  <c r="E361" i="2"/>
  <c r="F361" i="2" s="1"/>
  <c r="E362" i="2"/>
  <c r="F362" i="2" s="1"/>
  <c r="E363" i="2"/>
  <c r="F363" i="2" s="1"/>
  <c r="E364" i="2"/>
  <c r="F364" i="2" s="1"/>
  <c r="E365" i="2"/>
  <c r="F365" i="2" s="1"/>
  <c r="E366" i="2"/>
  <c r="F366" i="2" s="1"/>
  <c r="E367" i="2"/>
  <c r="F367" i="2" s="1"/>
  <c r="E368" i="2"/>
  <c r="F368" i="2" s="1"/>
  <c r="E369" i="2"/>
  <c r="F369" i="2" s="1"/>
  <c r="E370" i="2"/>
  <c r="F370" i="2" s="1"/>
  <c r="E371" i="2"/>
  <c r="F371" i="2" s="1"/>
  <c r="E372" i="2"/>
  <c r="F372" i="2" s="1"/>
  <c r="E373" i="2"/>
  <c r="F373" i="2" s="1"/>
  <c r="E374" i="2"/>
  <c r="F374" i="2" s="1"/>
  <c r="E375" i="2"/>
  <c r="F375" i="2" s="1"/>
  <c r="E376" i="2"/>
  <c r="F376" i="2" s="1"/>
  <c r="E377" i="2"/>
  <c r="F377" i="2" s="1"/>
  <c r="E378" i="2"/>
  <c r="F378" i="2" s="1"/>
  <c r="E379" i="2"/>
  <c r="F379" i="2" s="1"/>
  <c r="E380" i="2"/>
  <c r="F380" i="2" s="1"/>
  <c r="E381" i="2"/>
  <c r="F381" i="2" s="1"/>
  <c r="E382" i="2"/>
  <c r="F382" i="2" s="1"/>
  <c r="E383" i="2"/>
  <c r="F383" i="2" s="1"/>
  <c r="E384" i="2"/>
  <c r="F384" i="2" s="1"/>
  <c r="E385" i="2"/>
  <c r="F385" i="2" s="1"/>
  <c r="E386" i="2"/>
  <c r="F386" i="2" s="1"/>
  <c r="E387" i="2"/>
  <c r="F387" i="2" s="1"/>
  <c r="E388" i="2"/>
  <c r="F388" i="2" s="1"/>
  <c r="E389" i="2"/>
  <c r="F389" i="2" s="1"/>
  <c r="E390" i="2"/>
  <c r="F390" i="2" s="1"/>
  <c r="E391" i="2"/>
  <c r="F391" i="2" s="1"/>
  <c r="E392" i="2"/>
  <c r="F392" i="2" s="1"/>
  <c r="E393" i="2"/>
  <c r="F393" i="2" s="1"/>
  <c r="E394" i="2"/>
  <c r="F394" i="2" s="1"/>
  <c r="E395" i="2"/>
  <c r="F395" i="2" s="1"/>
  <c r="E396" i="2"/>
  <c r="F396" i="2" s="1"/>
  <c r="E397" i="2"/>
  <c r="F397" i="2" s="1"/>
  <c r="E398" i="2"/>
  <c r="F398" i="2" s="1"/>
  <c r="E399" i="2"/>
  <c r="F399" i="2" s="1"/>
  <c r="E400" i="2"/>
  <c r="F400" i="2" s="1"/>
  <c r="E401" i="2"/>
  <c r="F401" i="2" s="1"/>
  <c r="E402" i="2"/>
  <c r="F402" i="2" s="1"/>
  <c r="E403" i="2"/>
  <c r="F403" i="2" s="1"/>
  <c r="E404" i="2"/>
  <c r="F404" i="2" s="1"/>
  <c r="E405" i="2"/>
  <c r="F405" i="2" s="1"/>
  <c r="E406" i="2"/>
  <c r="F406" i="2" s="1"/>
  <c r="E407" i="2"/>
  <c r="F407" i="2" s="1"/>
  <c r="E408" i="2"/>
  <c r="F408" i="2" s="1"/>
  <c r="E409" i="2"/>
  <c r="F409" i="2" s="1"/>
  <c r="E410" i="2"/>
  <c r="F410" i="2" s="1"/>
  <c r="E411" i="2"/>
  <c r="F411" i="2" s="1"/>
  <c r="E412" i="2"/>
  <c r="F412" i="2" s="1"/>
  <c r="E413" i="2"/>
  <c r="F413" i="2" s="1"/>
  <c r="E414" i="2"/>
  <c r="F414" i="2" s="1"/>
  <c r="E415" i="2"/>
  <c r="F415" i="2" s="1"/>
  <c r="E416" i="2"/>
  <c r="F416" i="2" s="1"/>
  <c r="E417" i="2"/>
  <c r="F417" i="2" s="1"/>
  <c r="E418" i="2"/>
  <c r="F418" i="2" s="1"/>
  <c r="E419" i="2"/>
  <c r="F419" i="2" s="1"/>
  <c r="E420" i="2"/>
  <c r="F420" i="2" s="1"/>
  <c r="E421" i="2"/>
  <c r="F421" i="2" s="1"/>
  <c r="E422" i="2"/>
  <c r="F422" i="2" s="1"/>
  <c r="E423" i="2"/>
  <c r="F423" i="2" s="1"/>
  <c r="E424" i="2"/>
  <c r="F424" i="2" s="1"/>
  <c r="E425" i="2"/>
  <c r="F425" i="2" s="1"/>
  <c r="E426" i="2"/>
  <c r="F426" i="2" s="1"/>
  <c r="E427" i="2"/>
  <c r="F427" i="2" s="1"/>
  <c r="E428" i="2"/>
  <c r="F428" i="2" s="1"/>
  <c r="E429" i="2"/>
  <c r="F429" i="2" s="1"/>
  <c r="E430" i="2"/>
  <c r="F430" i="2" s="1"/>
  <c r="E431" i="2"/>
  <c r="F431" i="2" s="1"/>
  <c r="E432" i="2"/>
  <c r="F432" i="2" s="1"/>
  <c r="E433" i="2"/>
  <c r="F433" i="2" s="1"/>
  <c r="E434" i="2"/>
  <c r="F434" i="2" s="1"/>
  <c r="E435" i="2"/>
  <c r="F435" i="2" s="1"/>
  <c r="E436" i="2"/>
  <c r="F436" i="2" s="1"/>
  <c r="E437" i="2"/>
  <c r="F437" i="2" s="1"/>
  <c r="E438" i="2"/>
  <c r="F438" i="2" s="1"/>
  <c r="E439" i="2"/>
  <c r="F439" i="2" s="1"/>
  <c r="E440" i="2"/>
  <c r="F440" i="2" s="1"/>
  <c r="E441" i="2"/>
  <c r="F441" i="2" s="1"/>
  <c r="E442" i="2"/>
  <c r="F442" i="2" s="1"/>
  <c r="E443" i="2"/>
  <c r="F443" i="2" s="1"/>
  <c r="E444" i="2"/>
  <c r="F444" i="2" s="1"/>
  <c r="E445" i="2"/>
  <c r="F445" i="2" s="1"/>
  <c r="E446" i="2"/>
  <c r="F446" i="2" s="1"/>
  <c r="E447" i="2"/>
  <c r="F447" i="2" s="1"/>
  <c r="E448" i="2"/>
  <c r="F448" i="2" s="1"/>
  <c r="E449" i="2"/>
  <c r="F449" i="2" s="1"/>
  <c r="E450" i="2"/>
  <c r="F450" i="2" s="1"/>
  <c r="E451" i="2"/>
  <c r="F451" i="2" s="1"/>
  <c r="E452" i="2"/>
  <c r="F452" i="2" s="1"/>
  <c r="E453" i="2"/>
  <c r="F453" i="2" s="1"/>
  <c r="E454" i="2"/>
  <c r="F454" i="2" s="1"/>
  <c r="E455" i="2"/>
  <c r="F455" i="2" s="1"/>
  <c r="E456" i="2"/>
  <c r="F456" i="2" s="1"/>
  <c r="E457" i="2"/>
  <c r="F457" i="2" s="1"/>
  <c r="E458" i="2"/>
  <c r="F458" i="2" s="1"/>
  <c r="E459" i="2"/>
  <c r="F459" i="2" s="1"/>
  <c r="E460" i="2"/>
  <c r="F460" i="2" s="1"/>
  <c r="E461" i="2"/>
  <c r="F461" i="2" s="1"/>
  <c r="E462" i="2"/>
  <c r="F462" i="2" s="1"/>
  <c r="E463" i="2"/>
  <c r="F463" i="2" s="1"/>
  <c r="E464" i="2"/>
  <c r="F464" i="2" s="1"/>
  <c r="E465" i="2"/>
  <c r="F465" i="2" s="1"/>
  <c r="E466" i="2"/>
  <c r="F466" i="2" s="1"/>
  <c r="E467" i="2"/>
  <c r="F467" i="2" s="1"/>
  <c r="E468" i="2"/>
  <c r="F468" i="2" s="1"/>
  <c r="E469" i="2"/>
  <c r="F469" i="2" s="1"/>
  <c r="E470" i="2"/>
  <c r="F470" i="2" s="1"/>
  <c r="E471" i="2"/>
  <c r="F471" i="2" s="1"/>
  <c r="E472" i="2"/>
  <c r="F472" i="2" s="1"/>
  <c r="E473" i="2"/>
  <c r="F473" i="2" s="1"/>
  <c r="E474" i="2"/>
  <c r="F474" i="2" s="1"/>
  <c r="E475" i="2"/>
  <c r="F475" i="2" s="1"/>
  <c r="E476" i="2"/>
  <c r="F476" i="2" s="1"/>
  <c r="E477" i="2"/>
  <c r="F477" i="2" s="1"/>
  <c r="E478" i="2"/>
  <c r="F478" i="2" s="1"/>
  <c r="E479" i="2"/>
  <c r="F479" i="2" s="1"/>
  <c r="E480" i="2"/>
  <c r="F480" i="2" s="1"/>
  <c r="E481" i="2"/>
  <c r="F481" i="2" s="1"/>
  <c r="E482" i="2"/>
  <c r="F482" i="2" s="1"/>
  <c r="E483" i="2"/>
  <c r="F483" i="2" s="1"/>
  <c r="E484" i="2"/>
  <c r="F484" i="2" s="1"/>
  <c r="E485" i="2"/>
  <c r="F485" i="2" s="1"/>
  <c r="E486" i="2"/>
  <c r="F486" i="2" s="1"/>
  <c r="E487" i="2"/>
  <c r="F487" i="2" s="1"/>
  <c r="E488" i="2"/>
  <c r="F488" i="2" s="1"/>
  <c r="E489" i="2"/>
  <c r="F489" i="2" s="1"/>
  <c r="E490" i="2"/>
  <c r="F490" i="2" s="1"/>
  <c r="E491" i="2"/>
  <c r="F491" i="2" s="1"/>
  <c r="E492" i="2"/>
  <c r="F492" i="2" s="1"/>
  <c r="E493" i="2"/>
  <c r="F493" i="2" s="1"/>
  <c r="E494" i="2"/>
  <c r="F494" i="2" s="1"/>
  <c r="E495" i="2"/>
  <c r="F495" i="2" s="1"/>
  <c r="E496" i="2"/>
  <c r="F496" i="2" s="1"/>
  <c r="E497" i="2"/>
  <c r="F497" i="2" s="1"/>
  <c r="E498" i="2"/>
  <c r="F498" i="2" s="1"/>
  <c r="E499" i="2"/>
  <c r="F499" i="2" s="1"/>
  <c r="E500" i="2"/>
  <c r="F500" i="2" s="1"/>
  <c r="E501" i="2"/>
  <c r="F501" i="2" s="1"/>
  <c r="E502" i="2"/>
  <c r="F502" i="2" s="1"/>
  <c r="E503" i="2"/>
  <c r="F503" i="2" s="1"/>
  <c r="E504" i="2"/>
  <c r="F504" i="2" s="1"/>
  <c r="E505" i="2"/>
  <c r="F505" i="2" s="1"/>
  <c r="E506" i="2"/>
  <c r="F506" i="2" s="1"/>
  <c r="E507" i="2"/>
  <c r="F507" i="2" s="1"/>
  <c r="E508" i="2"/>
  <c r="F508" i="2" s="1"/>
  <c r="E509" i="2"/>
  <c r="F509" i="2" s="1"/>
  <c r="E510" i="2"/>
  <c r="F510" i="2" s="1"/>
  <c r="E511" i="2"/>
  <c r="F511" i="2" s="1"/>
  <c r="E512" i="2"/>
  <c r="F512" i="2" s="1"/>
  <c r="E513" i="2"/>
  <c r="F513" i="2" s="1"/>
  <c r="E514" i="2"/>
  <c r="F514" i="2" s="1"/>
  <c r="E515" i="2"/>
  <c r="F515" i="2" s="1"/>
  <c r="E516" i="2"/>
  <c r="F516" i="2" s="1"/>
  <c r="E517" i="2"/>
  <c r="F517" i="2" s="1"/>
  <c r="E518" i="2"/>
  <c r="F518" i="2" s="1"/>
  <c r="E519" i="2"/>
  <c r="F519" i="2" s="1"/>
  <c r="E520" i="2"/>
  <c r="F520" i="2" s="1"/>
  <c r="E521" i="2"/>
  <c r="F521" i="2" s="1"/>
  <c r="E522" i="2"/>
  <c r="F522" i="2" s="1"/>
  <c r="E523" i="2"/>
  <c r="F523" i="2" s="1"/>
  <c r="E524" i="2"/>
  <c r="F524" i="2" s="1"/>
  <c r="E525" i="2"/>
  <c r="F525" i="2" s="1"/>
  <c r="E526" i="2"/>
  <c r="F526" i="2" s="1"/>
  <c r="E527" i="2"/>
  <c r="F527" i="2" s="1"/>
  <c r="E528" i="2"/>
  <c r="F528" i="2" s="1"/>
  <c r="E529" i="2"/>
  <c r="F529" i="2" s="1"/>
  <c r="E530" i="2"/>
  <c r="F530" i="2" s="1"/>
  <c r="E531" i="2"/>
  <c r="F531" i="2" s="1"/>
  <c r="E532" i="2"/>
  <c r="F532" i="2" s="1"/>
  <c r="E533" i="2"/>
  <c r="F533" i="2" s="1"/>
  <c r="E534" i="2"/>
  <c r="F534" i="2" s="1"/>
  <c r="E535" i="2"/>
  <c r="F535" i="2" s="1"/>
  <c r="E536" i="2"/>
  <c r="F536" i="2" s="1"/>
  <c r="E537" i="2"/>
  <c r="F537" i="2" s="1"/>
  <c r="E538" i="2"/>
  <c r="F538" i="2" s="1"/>
  <c r="E539" i="2"/>
  <c r="F539" i="2" s="1"/>
  <c r="E540" i="2"/>
  <c r="F540" i="2" s="1"/>
  <c r="E541" i="2"/>
  <c r="F541" i="2" s="1"/>
  <c r="E542" i="2"/>
  <c r="F542" i="2" s="1"/>
  <c r="E543" i="2"/>
  <c r="F543" i="2" s="1"/>
  <c r="E544" i="2"/>
  <c r="F544" i="2" s="1"/>
  <c r="E545" i="2"/>
  <c r="F545" i="2" s="1"/>
  <c r="E546" i="2"/>
  <c r="F546" i="2" s="1"/>
  <c r="E547" i="2"/>
  <c r="F547" i="2" s="1"/>
  <c r="E548" i="2"/>
  <c r="F548" i="2" s="1"/>
  <c r="E549" i="2"/>
  <c r="F549" i="2" s="1"/>
  <c r="E550" i="2"/>
  <c r="F550" i="2" s="1"/>
  <c r="E551" i="2"/>
  <c r="F551" i="2" s="1"/>
  <c r="E552" i="2"/>
  <c r="F552" i="2" s="1"/>
  <c r="E553" i="2"/>
  <c r="F553" i="2" s="1"/>
  <c r="E554" i="2"/>
  <c r="F554" i="2" s="1"/>
  <c r="E555" i="2"/>
  <c r="F555" i="2" s="1"/>
  <c r="E556" i="2"/>
  <c r="F556" i="2" s="1"/>
  <c r="E557" i="2"/>
  <c r="F557" i="2" s="1"/>
  <c r="E558" i="2"/>
  <c r="F558" i="2" s="1"/>
  <c r="E559" i="2"/>
  <c r="F559" i="2" s="1"/>
  <c r="E560" i="2"/>
  <c r="F560" i="2" s="1"/>
  <c r="E561" i="2"/>
  <c r="F561" i="2" s="1"/>
  <c r="E562" i="2"/>
  <c r="F562" i="2" s="1"/>
  <c r="E563" i="2"/>
  <c r="F563" i="2" s="1"/>
  <c r="E564" i="2"/>
  <c r="F564" i="2" s="1"/>
  <c r="E565" i="2"/>
  <c r="F565" i="2" s="1"/>
  <c r="E566" i="2"/>
  <c r="F566" i="2" s="1"/>
  <c r="E567" i="2"/>
  <c r="F567" i="2" s="1"/>
  <c r="E568" i="2"/>
  <c r="F568" i="2" s="1"/>
  <c r="E569" i="2"/>
  <c r="F569" i="2" s="1"/>
  <c r="E570" i="2"/>
  <c r="F570" i="2" s="1"/>
  <c r="E571" i="2"/>
  <c r="F571" i="2" s="1"/>
  <c r="E572" i="2"/>
  <c r="F572" i="2" s="1"/>
  <c r="E573" i="2"/>
  <c r="F573" i="2" s="1"/>
  <c r="E574" i="2"/>
  <c r="F574" i="2" s="1"/>
  <c r="E575" i="2"/>
  <c r="F575" i="2" s="1"/>
  <c r="E576" i="2"/>
  <c r="F576" i="2" s="1"/>
  <c r="E577" i="2"/>
  <c r="F577" i="2" s="1"/>
  <c r="E578" i="2"/>
  <c r="F578" i="2" s="1"/>
  <c r="E579" i="2"/>
  <c r="F579" i="2" s="1"/>
  <c r="E580" i="2"/>
  <c r="F580" i="2" s="1"/>
  <c r="E581" i="2"/>
  <c r="F581" i="2" s="1"/>
  <c r="E582" i="2"/>
  <c r="F582" i="2" s="1"/>
  <c r="E583" i="2"/>
  <c r="F583" i="2" s="1"/>
  <c r="E584" i="2"/>
  <c r="F584" i="2" s="1"/>
  <c r="E585" i="2"/>
  <c r="F585" i="2" s="1"/>
  <c r="E586" i="2"/>
  <c r="F586" i="2" s="1"/>
  <c r="E587" i="2"/>
  <c r="F587" i="2" s="1"/>
  <c r="E588" i="2"/>
  <c r="F588" i="2" s="1"/>
  <c r="E589" i="2"/>
  <c r="F589" i="2" s="1"/>
  <c r="E590" i="2"/>
  <c r="F590" i="2" s="1"/>
  <c r="E591" i="2"/>
  <c r="F591" i="2" s="1"/>
  <c r="E592" i="2"/>
  <c r="F592" i="2" s="1"/>
  <c r="E593" i="2"/>
  <c r="F593" i="2" s="1"/>
  <c r="E594" i="2"/>
  <c r="F594" i="2" s="1"/>
  <c r="E595" i="2"/>
  <c r="F595" i="2" s="1"/>
  <c r="E596" i="2"/>
  <c r="F596" i="2" s="1"/>
  <c r="E597" i="2"/>
  <c r="F597" i="2" s="1"/>
  <c r="E598" i="2"/>
  <c r="F598" i="2" s="1"/>
  <c r="E599" i="2"/>
  <c r="F599" i="2" s="1"/>
  <c r="E600" i="2"/>
  <c r="F600" i="2" s="1"/>
  <c r="E601" i="2"/>
  <c r="F601" i="2" s="1"/>
  <c r="E602" i="2"/>
  <c r="F602" i="2" s="1"/>
  <c r="E603" i="2"/>
  <c r="F603" i="2" s="1"/>
  <c r="E604" i="2"/>
  <c r="F604" i="2" s="1"/>
  <c r="E605" i="2"/>
  <c r="F605" i="2" s="1"/>
  <c r="E606" i="2"/>
  <c r="F606" i="2" s="1"/>
  <c r="E607" i="2"/>
  <c r="F607" i="2" s="1"/>
  <c r="E608" i="2"/>
  <c r="F608" i="2" s="1"/>
  <c r="E609" i="2"/>
  <c r="F609" i="2" s="1"/>
  <c r="E610" i="2"/>
  <c r="F610" i="2" s="1"/>
  <c r="E611" i="2"/>
  <c r="F611" i="2" s="1"/>
  <c r="E612" i="2"/>
  <c r="F612" i="2" s="1"/>
  <c r="E613" i="2"/>
  <c r="F613" i="2" s="1"/>
  <c r="E614" i="2"/>
  <c r="F614" i="2" s="1"/>
  <c r="E615" i="2"/>
  <c r="F615" i="2" s="1"/>
  <c r="E616" i="2"/>
  <c r="F616" i="2" s="1"/>
  <c r="E617" i="2"/>
  <c r="F617" i="2" s="1"/>
  <c r="E618" i="2"/>
  <c r="F618" i="2" s="1"/>
  <c r="E619" i="2"/>
  <c r="F619" i="2" s="1"/>
  <c r="E620" i="2"/>
  <c r="F620" i="2" s="1"/>
  <c r="E621" i="2"/>
  <c r="F621" i="2" s="1"/>
  <c r="E622" i="2"/>
  <c r="F622" i="2" s="1"/>
  <c r="E623" i="2"/>
  <c r="F623" i="2" s="1"/>
  <c r="E624" i="2"/>
  <c r="F624" i="2" s="1"/>
  <c r="E625" i="2"/>
  <c r="F625" i="2" s="1"/>
  <c r="E626" i="2"/>
  <c r="F626" i="2" s="1"/>
  <c r="E627" i="2"/>
  <c r="F627" i="2" s="1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19" i="2"/>
  <c r="C120" i="2"/>
  <c r="C121" i="2"/>
  <c r="C122" i="2"/>
  <c r="C123" i="2"/>
  <c r="C124" i="2"/>
  <c r="C125" i="2"/>
  <c r="C126" i="2"/>
  <c r="C127" i="2"/>
  <c r="C128" i="2"/>
  <c r="C129" i="2"/>
  <c r="C130" i="2"/>
  <c r="C131" i="2"/>
  <c r="C132" i="2"/>
  <c r="C133" i="2"/>
  <c r="C134" i="2"/>
  <c r="C135" i="2"/>
  <c r="C136" i="2"/>
  <c r="C137" i="2"/>
  <c r="C138" i="2"/>
  <c r="C139" i="2"/>
  <c r="C140" i="2"/>
  <c r="C141" i="2"/>
  <c r="C142" i="2"/>
  <c r="C143" i="2"/>
  <c r="C144" i="2"/>
  <c r="C145" i="2"/>
  <c r="C146" i="2"/>
  <c r="C147" i="2"/>
  <c r="C148" i="2"/>
  <c r="C149" i="2"/>
  <c r="C150" i="2"/>
  <c r="C151" i="2"/>
  <c r="C152" i="2"/>
  <c r="C153" i="2"/>
  <c r="C154" i="2"/>
  <c r="C155" i="2"/>
  <c r="C156" i="2"/>
  <c r="C157" i="2"/>
  <c r="C158" i="2"/>
  <c r="C159" i="2"/>
  <c r="C160" i="2"/>
  <c r="C161" i="2"/>
  <c r="C162" i="2"/>
  <c r="C163" i="2"/>
  <c r="C164" i="2"/>
  <c r="C165" i="2"/>
  <c r="C166" i="2"/>
  <c r="C167" i="2"/>
  <c r="C168" i="2"/>
  <c r="C169" i="2"/>
  <c r="C170" i="2"/>
  <c r="C171" i="2"/>
  <c r="C172" i="2"/>
  <c r="C173" i="2"/>
  <c r="C174" i="2"/>
  <c r="C175" i="2"/>
  <c r="C176" i="2"/>
  <c r="C177" i="2"/>
  <c r="C178" i="2"/>
  <c r="C179" i="2"/>
  <c r="C180" i="2"/>
  <c r="C181" i="2"/>
  <c r="C182" i="2"/>
  <c r="C183" i="2"/>
  <c r="C184" i="2"/>
  <c r="C185" i="2"/>
  <c r="C186" i="2"/>
  <c r="C187" i="2"/>
  <c r="C188" i="2"/>
  <c r="C189" i="2"/>
  <c r="C190" i="2"/>
  <c r="C191" i="2"/>
  <c r="C192" i="2"/>
  <c r="C193" i="2"/>
  <c r="C194" i="2"/>
  <c r="C195" i="2"/>
  <c r="C196" i="2"/>
  <c r="C197" i="2"/>
  <c r="C198" i="2"/>
  <c r="C199" i="2"/>
  <c r="C200" i="2"/>
  <c r="C201" i="2"/>
  <c r="C202" i="2"/>
  <c r="C203" i="2"/>
  <c r="C204" i="2"/>
  <c r="C205" i="2"/>
  <c r="C206" i="2"/>
  <c r="C207" i="2"/>
  <c r="C208" i="2"/>
  <c r="C209" i="2"/>
  <c r="C210" i="2"/>
  <c r="C211" i="2"/>
  <c r="C212" i="2"/>
  <c r="C213" i="2"/>
  <c r="C214" i="2"/>
  <c r="C215" i="2"/>
  <c r="C216" i="2"/>
  <c r="C217" i="2"/>
  <c r="C218" i="2"/>
  <c r="C219" i="2"/>
  <c r="C220" i="2"/>
  <c r="C221" i="2"/>
  <c r="C222" i="2"/>
  <c r="C223" i="2"/>
  <c r="C224" i="2"/>
  <c r="C225" i="2"/>
  <c r="C226" i="2"/>
  <c r="C227" i="2"/>
  <c r="C228" i="2"/>
  <c r="C229" i="2"/>
  <c r="C230" i="2"/>
  <c r="C231" i="2"/>
  <c r="C232" i="2"/>
  <c r="C233" i="2"/>
  <c r="C234" i="2"/>
  <c r="C235" i="2"/>
  <c r="C236" i="2"/>
  <c r="C237" i="2"/>
  <c r="C238" i="2"/>
  <c r="C239" i="2"/>
  <c r="C240" i="2"/>
  <c r="C241" i="2"/>
  <c r="C242" i="2"/>
  <c r="C243" i="2"/>
  <c r="C244" i="2"/>
  <c r="C245" i="2"/>
  <c r="C246" i="2"/>
  <c r="C247" i="2"/>
  <c r="C248" i="2"/>
  <c r="C249" i="2"/>
  <c r="C250" i="2"/>
  <c r="C251" i="2"/>
  <c r="C252" i="2"/>
  <c r="C253" i="2"/>
  <c r="C254" i="2"/>
  <c r="C255" i="2"/>
  <c r="C256" i="2"/>
  <c r="C257" i="2"/>
  <c r="C258" i="2"/>
  <c r="C259" i="2"/>
  <c r="C260" i="2"/>
  <c r="C261" i="2"/>
  <c r="C262" i="2"/>
  <c r="C263" i="2"/>
  <c r="C264" i="2"/>
  <c r="C265" i="2"/>
  <c r="C266" i="2"/>
  <c r="C267" i="2"/>
  <c r="C268" i="2"/>
  <c r="C269" i="2"/>
  <c r="C270" i="2"/>
  <c r="C271" i="2"/>
  <c r="C272" i="2"/>
  <c r="C273" i="2"/>
  <c r="C274" i="2"/>
  <c r="C275" i="2"/>
  <c r="C276" i="2"/>
  <c r="C277" i="2"/>
  <c r="C278" i="2"/>
  <c r="C279" i="2"/>
  <c r="C280" i="2"/>
  <c r="C281" i="2"/>
  <c r="C282" i="2"/>
  <c r="C283" i="2"/>
  <c r="C284" i="2"/>
  <c r="C285" i="2"/>
  <c r="C286" i="2"/>
  <c r="C287" i="2"/>
  <c r="C288" i="2"/>
  <c r="C289" i="2"/>
  <c r="C290" i="2"/>
  <c r="C291" i="2"/>
  <c r="C292" i="2"/>
  <c r="C293" i="2"/>
  <c r="C294" i="2"/>
  <c r="C295" i="2"/>
  <c r="C296" i="2"/>
  <c r="C297" i="2"/>
  <c r="C298" i="2"/>
  <c r="C299" i="2"/>
  <c r="C300" i="2"/>
  <c r="C301" i="2"/>
  <c r="C302" i="2"/>
  <c r="C303" i="2"/>
  <c r="C304" i="2"/>
  <c r="C305" i="2"/>
  <c r="C306" i="2"/>
  <c r="C307" i="2"/>
  <c r="C308" i="2"/>
  <c r="C309" i="2"/>
  <c r="C310" i="2"/>
  <c r="C311" i="2"/>
  <c r="C312" i="2"/>
  <c r="C313" i="2"/>
  <c r="C314" i="2"/>
  <c r="C315" i="2"/>
  <c r="C316" i="2"/>
  <c r="C317" i="2"/>
  <c r="C318" i="2"/>
  <c r="C319" i="2"/>
  <c r="C320" i="2"/>
  <c r="C321" i="2"/>
  <c r="C322" i="2"/>
  <c r="C323" i="2"/>
  <c r="C324" i="2"/>
  <c r="C325" i="2"/>
  <c r="C326" i="2"/>
  <c r="C327" i="2"/>
  <c r="C328" i="2"/>
  <c r="C329" i="2"/>
  <c r="C330" i="2"/>
  <c r="C331" i="2"/>
  <c r="C332" i="2"/>
  <c r="C333" i="2"/>
  <c r="C334" i="2"/>
  <c r="C335" i="2"/>
  <c r="C336" i="2"/>
  <c r="C337" i="2"/>
  <c r="C338" i="2"/>
  <c r="C339" i="2"/>
  <c r="C340" i="2"/>
  <c r="C341" i="2"/>
  <c r="C342" i="2"/>
  <c r="C343" i="2"/>
  <c r="C344" i="2"/>
  <c r="C345" i="2"/>
  <c r="C346" i="2"/>
  <c r="C347" i="2"/>
  <c r="C348" i="2"/>
  <c r="C349" i="2"/>
  <c r="C350" i="2"/>
  <c r="C351" i="2"/>
  <c r="C352" i="2"/>
  <c r="C353" i="2"/>
  <c r="C354" i="2"/>
  <c r="C355" i="2"/>
  <c r="C356" i="2"/>
  <c r="C357" i="2"/>
  <c r="C358" i="2"/>
  <c r="C359" i="2"/>
  <c r="C360" i="2"/>
  <c r="C361" i="2"/>
  <c r="C362" i="2"/>
  <c r="C363" i="2"/>
  <c r="C364" i="2"/>
  <c r="C365" i="2"/>
  <c r="C366" i="2"/>
  <c r="C367" i="2"/>
  <c r="C368" i="2"/>
  <c r="C369" i="2"/>
  <c r="C370" i="2"/>
  <c r="C371" i="2"/>
  <c r="C372" i="2"/>
  <c r="C373" i="2"/>
  <c r="C374" i="2"/>
  <c r="C375" i="2"/>
  <c r="C376" i="2"/>
  <c r="C377" i="2"/>
  <c r="C378" i="2"/>
  <c r="C379" i="2"/>
  <c r="C380" i="2"/>
  <c r="C381" i="2"/>
  <c r="C382" i="2"/>
  <c r="C383" i="2"/>
  <c r="C384" i="2"/>
  <c r="C385" i="2"/>
  <c r="C386" i="2"/>
  <c r="C387" i="2"/>
  <c r="C388" i="2"/>
  <c r="C389" i="2"/>
  <c r="C390" i="2"/>
  <c r="C391" i="2"/>
  <c r="C392" i="2"/>
  <c r="C393" i="2"/>
  <c r="C394" i="2"/>
  <c r="C395" i="2"/>
  <c r="C396" i="2"/>
  <c r="C397" i="2"/>
  <c r="C398" i="2"/>
  <c r="C399" i="2"/>
  <c r="C400" i="2"/>
  <c r="C401" i="2"/>
  <c r="C402" i="2"/>
  <c r="C403" i="2"/>
  <c r="C404" i="2"/>
  <c r="C405" i="2"/>
  <c r="C406" i="2"/>
  <c r="C407" i="2"/>
  <c r="C408" i="2"/>
  <c r="C409" i="2"/>
  <c r="C410" i="2"/>
  <c r="C411" i="2"/>
  <c r="C412" i="2"/>
  <c r="C413" i="2"/>
  <c r="C414" i="2"/>
  <c r="C415" i="2"/>
  <c r="C416" i="2"/>
  <c r="C417" i="2"/>
  <c r="C418" i="2"/>
  <c r="C419" i="2"/>
  <c r="C420" i="2"/>
  <c r="C421" i="2"/>
  <c r="C422" i="2"/>
  <c r="C423" i="2"/>
  <c r="C424" i="2"/>
  <c r="C425" i="2"/>
  <c r="C426" i="2"/>
  <c r="C427" i="2"/>
  <c r="C428" i="2"/>
  <c r="C429" i="2"/>
  <c r="C430" i="2"/>
  <c r="C431" i="2"/>
  <c r="C432" i="2"/>
  <c r="C433" i="2"/>
  <c r="C434" i="2"/>
  <c r="C435" i="2"/>
  <c r="C436" i="2"/>
  <c r="C437" i="2"/>
  <c r="C438" i="2"/>
  <c r="C439" i="2"/>
  <c r="C440" i="2"/>
  <c r="C441" i="2"/>
  <c r="C442" i="2"/>
  <c r="C443" i="2"/>
  <c r="C444" i="2"/>
  <c r="C445" i="2"/>
  <c r="C446" i="2"/>
  <c r="C447" i="2"/>
  <c r="C448" i="2"/>
  <c r="C449" i="2"/>
  <c r="C450" i="2"/>
  <c r="C451" i="2"/>
  <c r="C452" i="2"/>
  <c r="C453" i="2"/>
  <c r="C454" i="2"/>
  <c r="C455" i="2"/>
  <c r="C456" i="2"/>
  <c r="C457" i="2"/>
  <c r="C458" i="2"/>
  <c r="C459" i="2"/>
  <c r="C460" i="2"/>
  <c r="C461" i="2"/>
  <c r="C462" i="2"/>
  <c r="C463" i="2"/>
  <c r="C464" i="2"/>
  <c r="C465" i="2"/>
  <c r="C466" i="2"/>
  <c r="C467" i="2"/>
  <c r="C468" i="2"/>
  <c r="C469" i="2"/>
  <c r="C470" i="2"/>
  <c r="C471" i="2"/>
  <c r="C472" i="2"/>
  <c r="C473" i="2"/>
  <c r="C474" i="2"/>
  <c r="C475" i="2"/>
  <c r="C476" i="2"/>
  <c r="C477" i="2"/>
  <c r="C478" i="2"/>
  <c r="C479" i="2"/>
  <c r="C480" i="2"/>
  <c r="C481" i="2"/>
  <c r="C482" i="2"/>
  <c r="C483" i="2"/>
  <c r="C484" i="2"/>
  <c r="C485" i="2"/>
  <c r="C486" i="2"/>
  <c r="C487" i="2"/>
  <c r="C488" i="2"/>
  <c r="C489" i="2"/>
  <c r="C490" i="2"/>
  <c r="C491" i="2"/>
  <c r="C492" i="2"/>
  <c r="C493" i="2"/>
  <c r="C494" i="2"/>
  <c r="C495" i="2"/>
  <c r="C496" i="2"/>
  <c r="C497" i="2"/>
  <c r="C498" i="2"/>
  <c r="C499" i="2"/>
  <c r="C500" i="2"/>
  <c r="C501" i="2"/>
  <c r="C502" i="2"/>
  <c r="C503" i="2"/>
  <c r="C504" i="2"/>
  <c r="C505" i="2"/>
  <c r="C506" i="2"/>
  <c r="C507" i="2"/>
  <c r="C508" i="2"/>
  <c r="C509" i="2"/>
  <c r="C510" i="2"/>
  <c r="C511" i="2"/>
  <c r="C512" i="2"/>
  <c r="C513" i="2"/>
  <c r="C514" i="2"/>
  <c r="C515" i="2"/>
  <c r="C516" i="2"/>
  <c r="C517" i="2"/>
  <c r="C518" i="2"/>
  <c r="C519" i="2"/>
  <c r="C520" i="2"/>
  <c r="C521" i="2"/>
  <c r="C522" i="2"/>
  <c r="C523" i="2"/>
  <c r="C524" i="2"/>
  <c r="C525" i="2"/>
  <c r="C526" i="2"/>
  <c r="C527" i="2"/>
  <c r="C528" i="2"/>
  <c r="C529" i="2"/>
  <c r="C530" i="2"/>
  <c r="C531" i="2"/>
  <c r="C532" i="2"/>
  <c r="C533" i="2"/>
  <c r="C534" i="2"/>
  <c r="C535" i="2"/>
  <c r="C536" i="2"/>
  <c r="C537" i="2"/>
  <c r="C538" i="2"/>
  <c r="C539" i="2"/>
  <c r="C540" i="2"/>
  <c r="C541" i="2"/>
  <c r="C542" i="2"/>
  <c r="C543" i="2"/>
  <c r="C544" i="2"/>
  <c r="C545" i="2"/>
  <c r="C546" i="2"/>
  <c r="C547" i="2"/>
  <c r="C548" i="2"/>
  <c r="C549" i="2"/>
  <c r="C550" i="2"/>
  <c r="C551" i="2"/>
  <c r="C552" i="2"/>
  <c r="C553" i="2"/>
  <c r="C554" i="2"/>
  <c r="C555" i="2"/>
  <c r="C556" i="2"/>
  <c r="C557" i="2"/>
  <c r="C558" i="2"/>
  <c r="C559" i="2"/>
  <c r="C560" i="2"/>
  <c r="C561" i="2"/>
  <c r="C562" i="2"/>
  <c r="C563" i="2"/>
  <c r="C564" i="2"/>
  <c r="C565" i="2"/>
  <c r="C566" i="2"/>
  <c r="C567" i="2"/>
  <c r="C568" i="2"/>
  <c r="C569" i="2"/>
  <c r="C570" i="2"/>
  <c r="C571" i="2"/>
  <c r="C572" i="2"/>
  <c r="C573" i="2"/>
  <c r="C574" i="2"/>
  <c r="C575" i="2"/>
  <c r="C576" i="2"/>
  <c r="C577" i="2"/>
  <c r="C578" i="2"/>
  <c r="C579" i="2"/>
  <c r="C580" i="2"/>
  <c r="C581" i="2"/>
  <c r="C582" i="2"/>
  <c r="C583" i="2"/>
  <c r="C584" i="2"/>
  <c r="C585" i="2"/>
  <c r="C586" i="2"/>
  <c r="C587" i="2"/>
  <c r="C588" i="2"/>
  <c r="C589" i="2"/>
  <c r="C590" i="2"/>
  <c r="C591" i="2"/>
  <c r="C592" i="2"/>
  <c r="C593" i="2"/>
  <c r="C594" i="2"/>
  <c r="C595" i="2"/>
  <c r="C596" i="2"/>
  <c r="C597" i="2"/>
  <c r="C598" i="2"/>
  <c r="C599" i="2"/>
  <c r="C600" i="2"/>
  <c r="C601" i="2"/>
  <c r="C602" i="2"/>
  <c r="C603" i="2"/>
  <c r="C604" i="2"/>
  <c r="C605" i="2"/>
  <c r="C606" i="2"/>
  <c r="C607" i="2"/>
  <c r="C608" i="2"/>
  <c r="C609" i="2"/>
  <c r="C610" i="2"/>
  <c r="C611" i="2"/>
  <c r="C612" i="2"/>
  <c r="C613" i="2"/>
  <c r="C614" i="2"/>
  <c r="C615" i="2"/>
  <c r="C616" i="2"/>
  <c r="C617" i="2"/>
  <c r="C618" i="2"/>
  <c r="C619" i="2"/>
  <c r="C620" i="2"/>
  <c r="C621" i="2"/>
  <c r="C622" i="2"/>
  <c r="C623" i="2"/>
  <c r="C624" i="2"/>
  <c r="C625" i="2"/>
  <c r="C626" i="2"/>
  <c r="C627" i="2"/>
  <c r="C9" i="2"/>
  <c r="AT272" i="1"/>
  <c r="BI389" i="1" a="1"/>
  <c r="BI389" i="1" s="1"/>
  <c r="BH389" i="1" a="1"/>
  <c r="BH389" i="1" s="1"/>
  <c r="BP389" i="1" s="1"/>
  <c r="AT421" i="1"/>
  <c r="AV421" i="1"/>
  <c r="AT352" i="1"/>
  <c r="AQ340" i="1"/>
  <c r="AQ337" i="1"/>
  <c r="AQ334" i="1"/>
  <c r="AQ331" i="1"/>
  <c r="AQ328" i="1"/>
  <c r="AV352" i="1"/>
  <c r="BI278" i="1" a="1"/>
  <c r="BI278" i="1"/>
  <c r="BH278" i="1" a="1"/>
  <c r="BH278" i="1"/>
  <c r="AV312" i="1"/>
  <c r="AT312" i="1"/>
  <c r="BI214" i="1" a="1"/>
  <c r="BI214" i="1" s="1"/>
  <c r="BP214" i="1" s="1"/>
  <c r="BH214" i="1" a="1"/>
  <c r="BH214" i="1"/>
  <c r="AV241" i="1"/>
  <c r="AT241" i="1"/>
  <c r="BI135" i="1" a="1"/>
  <c r="BI135" i="1"/>
  <c r="BH135" i="1" a="1"/>
  <c r="BH135" i="1" s="1"/>
  <c r="BP135" i="1" s="1"/>
  <c r="AV170" i="1"/>
  <c r="AT170" i="1"/>
  <c r="BN489" i="1" a="1"/>
  <c r="BM489" i="1" a="1"/>
  <c r="BM489" i="1" s="1"/>
  <c r="BP493" i="1" s="1"/>
  <c r="BL489" i="1" a="1"/>
  <c r="BL489" i="1" s="1"/>
  <c r="BP492" i="1" s="1"/>
  <c r="BK489" i="1" a="1"/>
  <c r="BK489" i="1" s="1"/>
  <c r="BP491" i="1" s="1"/>
  <c r="BJ489" i="1" a="1"/>
  <c r="BJ489" i="1"/>
  <c r="BP490" i="1"/>
  <c r="BI489" i="1" a="1"/>
  <c r="BI489" i="1" s="1"/>
  <c r="BH489" i="1" a="1"/>
  <c r="BH489" i="1" s="1"/>
  <c r="BP489" i="1" s="1"/>
  <c r="BN458" i="1" a="1"/>
  <c r="BP463" i="1"/>
  <c r="BM458" i="1" a="1"/>
  <c r="BM458" i="1"/>
  <c r="BP462" i="1" s="1"/>
  <c r="BL458" i="1" a="1"/>
  <c r="BL458" i="1"/>
  <c r="BP461" i="1" s="1"/>
  <c r="BK458" i="1" a="1"/>
  <c r="BK458" i="1" s="1"/>
  <c r="BP460" i="1" s="1"/>
  <c r="BJ458" i="1" a="1"/>
  <c r="BJ458" i="1" s="1"/>
  <c r="BP459" i="1" s="1"/>
  <c r="BI458" i="1" a="1"/>
  <c r="BI458" i="1" s="1"/>
  <c r="BH458" i="1" a="1"/>
  <c r="BH458" i="1" s="1"/>
  <c r="BP458" i="1" s="1"/>
  <c r="BP464" i="1" s="1"/>
  <c r="AQ460" i="1" s="1"/>
  <c r="BN427" i="1" a="1"/>
  <c r="BN427" i="1" s="1"/>
  <c r="BP432" i="1"/>
  <c r="BM427" i="1" a="1"/>
  <c r="BM427" i="1" s="1"/>
  <c r="BP431" i="1" s="1"/>
  <c r="BL427" i="1" a="1"/>
  <c r="BL427" i="1"/>
  <c r="BP430" i="1" s="1"/>
  <c r="BK427" i="1" a="1"/>
  <c r="BK427" i="1"/>
  <c r="BP429" i="1" s="1"/>
  <c r="BJ427" i="1" a="1"/>
  <c r="BJ427" i="1"/>
  <c r="BP428" i="1" s="1"/>
  <c r="BI427" i="1" a="1"/>
  <c r="BI427" i="1" s="1"/>
  <c r="BP427" i="1" s="1"/>
  <c r="BH427" i="1" a="1"/>
  <c r="BH427" i="1"/>
  <c r="BN389" i="1" a="1"/>
  <c r="BN389" i="1" s="1"/>
  <c r="BP394" i="1"/>
  <c r="BM389" i="1" a="1"/>
  <c r="BM389" i="1" s="1"/>
  <c r="BP393" i="1" s="1"/>
  <c r="BL389" i="1" a="1"/>
  <c r="BL389" i="1"/>
  <c r="BP392" i="1"/>
  <c r="BK389" i="1" a="1"/>
  <c r="BK389" i="1" s="1"/>
  <c r="BP391" i="1" s="1"/>
  <c r="BJ389" i="1" a="1"/>
  <c r="BJ389" i="1"/>
  <c r="BP390" i="1" s="1"/>
  <c r="BN358" i="1" a="1"/>
  <c r="BP363" i="1"/>
  <c r="BM358" i="1" a="1"/>
  <c r="BM358" i="1" s="1"/>
  <c r="BP362" i="1" s="1"/>
  <c r="BL358" i="1" a="1"/>
  <c r="BL358" i="1"/>
  <c r="BP361" i="1" s="1"/>
  <c r="BK358" i="1" a="1"/>
  <c r="BK358" i="1"/>
  <c r="BP360" i="1" s="1"/>
  <c r="BJ358" i="1" a="1"/>
  <c r="BJ358" i="1"/>
  <c r="BP359" i="1" s="1"/>
  <c r="BI358" i="1" a="1"/>
  <c r="BI358" i="1" s="1"/>
  <c r="BH358" i="1" a="1"/>
  <c r="BH358" i="1" s="1"/>
  <c r="BN318" i="1" a="1"/>
  <c r="BN318" i="1" s="1"/>
  <c r="BP323" i="1"/>
  <c r="BM318" i="1" a="1"/>
  <c r="BM318" i="1" s="1"/>
  <c r="BP322" i="1" s="1"/>
  <c r="BL318" i="1" a="1"/>
  <c r="BL318" i="1"/>
  <c r="BP321" i="1"/>
  <c r="BK318" i="1" a="1"/>
  <c r="BK318" i="1" s="1"/>
  <c r="BP320" i="1" s="1"/>
  <c r="BJ318" i="1" a="1"/>
  <c r="BJ318" i="1"/>
  <c r="BP319" i="1" s="1"/>
  <c r="BI318" i="1" a="1"/>
  <c r="BI318" i="1" s="1"/>
  <c r="BH318" i="1" a="1"/>
  <c r="BH318" i="1" s="1"/>
  <c r="BP318" i="1" s="1"/>
  <c r="BN278" i="1" a="1"/>
  <c r="BN278" i="1" s="1"/>
  <c r="BM278" i="1" a="1"/>
  <c r="BM278" i="1"/>
  <c r="BP282" i="1" s="1"/>
  <c r="BL278" i="1" a="1"/>
  <c r="BL278" i="1"/>
  <c r="BP281" i="1"/>
  <c r="BK278" i="1" a="1"/>
  <c r="BK278" i="1"/>
  <c r="BP280" i="1" s="1"/>
  <c r="BJ278" i="1" a="1"/>
  <c r="BJ278" i="1" s="1"/>
  <c r="BP279" i="1" s="1"/>
  <c r="BN247" i="1" a="1"/>
  <c r="BN247" i="1"/>
  <c r="BP252" i="1" s="1"/>
  <c r="BM247" i="1" a="1"/>
  <c r="BM247" i="1" s="1"/>
  <c r="BP251" i="1" s="1"/>
  <c r="BL247" i="1" a="1"/>
  <c r="BL247" i="1"/>
  <c r="BP250" i="1"/>
  <c r="BK247" i="1" a="1"/>
  <c r="BK247" i="1" s="1"/>
  <c r="BP249" i="1" s="1"/>
  <c r="BJ247" i="1" a="1"/>
  <c r="BJ247" i="1"/>
  <c r="BP248" i="1" s="1"/>
  <c r="BI247" i="1" a="1"/>
  <c r="BI247" i="1"/>
  <c r="BH247" i="1" a="1"/>
  <c r="BH247" i="1" s="1"/>
  <c r="BP247" i="1" s="1"/>
  <c r="BN214" i="1" a="1"/>
  <c r="BN214" i="1" s="1"/>
  <c r="BP219" i="1" s="1"/>
  <c r="BM214" i="1" a="1"/>
  <c r="BM214" i="1"/>
  <c r="BP218" i="1"/>
  <c r="BL214" i="1" a="1"/>
  <c r="BL214" i="1" s="1"/>
  <c r="BP217" i="1" s="1"/>
  <c r="BK214" i="1" a="1"/>
  <c r="BK214" i="1"/>
  <c r="BP216" i="1" s="1"/>
  <c r="BJ214" i="1" a="1"/>
  <c r="BJ214" i="1" s="1"/>
  <c r="BP215" i="1" s="1"/>
  <c r="BN177" i="1" a="1"/>
  <c r="BN177" i="1"/>
  <c r="BP182" i="1" s="1"/>
  <c r="BM177" i="1" a="1"/>
  <c r="BM177" i="1" s="1"/>
  <c r="BP181" i="1" s="1"/>
  <c r="BL177" i="1" a="1"/>
  <c r="BL177" i="1"/>
  <c r="BP180" i="1"/>
  <c r="BK177" i="1" a="1"/>
  <c r="BK177" i="1" s="1"/>
  <c r="BP179" i="1" s="1"/>
  <c r="BJ177" i="1" a="1"/>
  <c r="BJ177" i="1"/>
  <c r="BP178" i="1" s="1"/>
  <c r="BI177" i="1" a="1"/>
  <c r="BI177" i="1"/>
  <c r="BH177" i="1" a="1"/>
  <c r="BH177" i="1" s="1"/>
  <c r="BP177" i="1" s="1"/>
  <c r="BN135" i="1" a="1"/>
  <c r="BN135" i="1" s="1"/>
  <c r="BP140" i="1" s="1"/>
  <c r="BM135" i="1" a="1"/>
  <c r="BM135" i="1"/>
  <c r="BP139" i="1"/>
  <c r="BL135" i="1" a="1"/>
  <c r="BL135" i="1" s="1"/>
  <c r="BP138" i="1" s="1"/>
  <c r="BK135" i="1" a="1"/>
  <c r="BK135" i="1"/>
  <c r="BP137" i="1" s="1"/>
  <c r="BJ135" i="1" a="1"/>
  <c r="BJ135" i="1"/>
  <c r="BP136" i="1"/>
  <c r="BN104" i="1" a="1"/>
  <c r="BN104" i="1"/>
  <c r="BP109" i="1" s="1"/>
  <c r="BM104" i="1" a="1"/>
  <c r="BM104" i="1" s="1"/>
  <c r="BP108" i="1" s="1"/>
  <c r="BL104" i="1" a="1"/>
  <c r="BL104" i="1"/>
  <c r="BP107" i="1" s="1"/>
  <c r="BK104" i="1" a="1"/>
  <c r="BK104" i="1" s="1"/>
  <c r="BP106" i="1" s="1"/>
  <c r="BJ104" i="1" a="1"/>
  <c r="BJ104" i="1"/>
  <c r="BP105" i="1"/>
  <c r="BI104" i="1" a="1"/>
  <c r="BI104" i="1" s="1"/>
  <c r="BH104" i="1" a="1"/>
  <c r="BH104" i="1" s="1"/>
  <c r="BN71" i="1" a="1"/>
  <c r="BN71" i="1" s="1"/>
  <c r="BP76" i="1" s="1"/>
  <c r="BM71" i="1" a="1"/>
  <c r="BM71" i="1"/>
  <c r="BP75" i="1" s="1"/>
  <c r="BL71" i="1" a="1"/>
  <c r="BL71" i="1" s="1"/>
  <c r="BP74" i="1" s="1"/>
  <c r="BK71" i="1" a="1"/>
  <c r="BK71" i="1"/>
  <c r="BP73" i="1"/>
  <c r="BJ71" i="1" a="1"/>
  <c r="BJ71" i="1" s="1"/>
  <c r="BP72" i="1" s="1"/>
  <c r="BI71" i="1" a="1"/>
  <c r="BI71" i="1"/>
  <c r="BH71" i="1" a="1"/>
  <c r="BH71" i="1"/>
  <c r="BP71" i="1" s="1"/>
  <c r="BP77" i="1" s="1"/>
  <c r="AQ73" i="1" s="1"/>
  <c r="BN35" i="1" a="1"/>
  <c r="BN35" i="1"/>
  <c r="BP40" i="1" s="1"/>
  <c r="BM35" i="1" a="1"/>
  <c r="BM35" i="1" s="1"/>
  <c r="BP39" i="1" s="1"/>
  <c r="BL35" i="1" a="1"/>
  <c r="BL35" i="1"/>
  <c r="BP38" i="1"/>
  <c r="BK35" i="1" a="1"/>
  <c r="BK35" i="1" s="1"/>
  <c r="BP37" i="1" s="1"/>
  <c r="BJ35" i="1" a="1"/>
  <c r="BJ35" i="1"/>
  <c r="BP36" i="1" s="1"/>
  <c r="BI35" i="1" a="1"/>
  <c r="BI35" i="1"/>
  <c r="BH35" i="1" a="1"/>
  <c r="BH35" i="1" s="1"/>
  <c r="BP35" i="1" s="1"/>
  <c r="BN4" i="1" a="1"/>
  <c r="BN4" i="1" s="1"/>
  <c r="BP9" i="1" s="1"/>
  <c r="BM4" i="1" a="1"/>
  <c r="BM4" i="1"/>
  <c r="BP8" i="1"/>
  <c r="BL4" i="1" a="1"/>
  <c r="BL4" i="1" s="1"/>
  <c r="BP7" i="1" s="1"/>
  <c r="BK4" i="1" a="1"/>
  <c r="BK4" i="1"/>
  <c r="BP6" i="1" s="1"/>
  <c r="BJ4" i="1" a="1"/>
  <c r="BJ4" i="1"/>
  <c r="BP5" i="1"/>
  <c r="BI4" i="1" a="1"/>
  <c r="BI4" i="1"/>
  <c r="AV514" i="1"/>
  <c r="AT514" i="1"/>
  <c r="AQ511" i="1"/>
  <c r="AQ508" i="1"/>
  <c r="AQ505" i="1"/>
  <c r="AQ502" i="1"/>
  <c r="AQ499" i="1"/>
  <c r="AV483" i="1"/>
  <c r="AQ465" i="1" s="1"/>
  <c r="AQ462" i="1" s="1"/>
  <c r="AT483" i="1"/>
  <c r="AQ480" i="1"/>
  <c r="AQ477" i="1"/>
  <c r="AQ474" i="1"/>
  <c r="AQ471" i="1"/>
  <c r="AQ468" i="1"/>
  <c r="AV452" i="1"/>
  <c r="AT452" i="1"/>
  <c r="AQ434" i="1" s="1"/>
  <c r="AQ431" i="1" s="1"/>
  <c r="AQ449" i="1"/>
  <c r="AQ446" i="1"/>
  <c r="AQ443" i="1"/>
  <c r="AQ440" i="1"/>
  <c r="AQ437" i="1"/>
  <c r="AQ411" i="1"/>
  <c r="AQ408" i="1"/>
  <c r="AQ405" i="1"/>
  <c r="AQ402" i="1"/>
  <c r="AQ399" i="1"/>
  <c r="AV383" i="1"/>
  <c r="AT383" i="1"/>
  <c r="AQ380" i="1"/>
  <c r="AQ377" i="1"/>
  <c r="AQ374" i="1"/>
  <c r="AQ371" i="1"/>
  <c r="AQ368" i="1"/>
  <c r="AQ300" i="1"/>
  <c r="AQ297" i="1"/>
  <c r="AQ294" i="1"/>
  <c r="AQ291" i="1"/>
  <c r="AQ288" i="1"/>
  <c r="AQ282" i="1" s="1"/>
  <c r="AV272" i="1"/>
  <c r="AQ269" i="1"/>
  <c r="AQ266" i="1"/>
  <c r="AQ263" i="1"/>
  <c r="AQ260" i="1"/>
  <c r="AQ257" i="1"/>
  <c r="AQ251" i="1" s="1"/>
  <c r="AQ236" i="1"/>
  <c r="AQ233" i="1"/>
  <c r="AQ230" i="1"/>
  <c r="AQ227" i="1"/>
  <c r="AQ224" i="1"/>
  <c r="AV202" i="1"/>
  <c r="AT202" i="1"/>
  <c r="AQ199" i="1"/>
  <c r="AQ196" i="1"/>
  <c r="AQ193" i="1"/>
  <c r="AQ181" i="1" s="1"/>
  <c r="AQ190" i="1"/>
  <c r="AQ187" i="1"/>
  <c r="AQ157" i="1"/>
  <c r="AQ154" i="1"/>
  <c r="AQ151" i="1"/>
  <c r="AQ148" i="1"/>
  <c r="AQ145" i="1"/>
  <c r="AV129" i="1"/>
  <c r="AT129" i="1"/>
  <c r="AQ126" i="1"/>
  <c r="AQ123" i="1"/>
  <c r="AQ120" i="1"/>
  <c r="AQ117" i="1"/>
  <c r="AQ114" i="1"/>
  <c r="AV96" i="1"/>
  <c r="AT96" i="1"/>
  <c r="AQ93" i="1"/>
  <c r="AQ90" i="1"/>
  <c r="AQ87" i="1"/>
  <c r="AQ84" i="1"/>
  <c r="AQ81" i="1"/>
  <c r="AV60" i="1"/>
  <c r="AT60" i="1"/>
  <c r="AQ42" i="1" s="1"/>
  <c r="AQ57" i="1"/>
  <c r="AQ54" i="1"/>
  <c r="AQ51" i="1"/>
  <c r="AQ48" i="1"/>
  <c r="AQ45" i="1"/>
  <c r="Y433" i="1"/>
  <c r="Q458" i="1" a="1"/>
  <c r="Q458" i="1"/>
  <c r="W458" i="1" a="1"/>
  <c r="W458" i="1" s="1"/>
  <c r="Y463" i="1" s="1"/>
  <c r="V458" i="1" a="1"/>
  <c r="V458" i="1"/>
  <c r="Y462" i="1"/>
  <c r="U458" i="1" a="1"/>
  <c r="U458" i="1"/>
  <c r="Y461" i="1"/>
  <c r="T458" i="1" a="1"/>
  <c r="T458" i="1"/>
  <c r="Y460" i="1" s="1"/>
  <c r="S458" i="1" a="1"/>
  <c r="S458" i="1" s="1"/>
  <c r="Y459" i="1" s="1"/>
  <c r="R458" i="1" a="1"/>
  <c r="R458" i="1"/>
  <c r="R482" i="1" s="1"/>
  <c r="W427" i="1" a="1"/>
  <c r="W427" i="1" s="1"/>
  <c r="V427" i="1" a="1"/>
  <c r="V427" i="1" s="1"/>
  <c r="A429" i="1" s="1"/>
  <c r="U427" i="1" a="1"/>
  <c r="U427" i="1"/>
  <c r="T427" i="1" a="1"/>
  <c r="T427" i="1" s="1"/>
  <c r="S427" i="1" a="1"/>
  <c r="S427" i="1" s="1"/>
  <c r="R427" i="1" a="1"/>
  <c r="R427" i="1" s="1"/>
  <c r="Q427" i="1" a="1"/>
  <c r="Q427" i="1"/>
  <c r="W389" i="1" a="1"/>
  <c r="W389" i="1" s="1"/>
  <c r="Y394" i="1" s="1"/>
  <c r="V389" i="1" a="1"/>
  <c r="V389" i="1"/>
  <c r="Y393" i="1" s="1"/>
  <c r="U389" i="1" a="1"/>
  <c r="U389" i="1"/>
  <c r="Y392" i="1"/>
  <c r="T389" i="1" a="1"/>
  <c r="T389" i="1"/>
  <c r="Y391" i="1" s="1"/>
  <c r="Y395" i="1" s="1"/>
  <c r="S389" i="1" a="1"/>
  <c r="S389" i="1" s="1"/>
  <c r="R389" i="1" a="1"/>
  <c r="R389" i="1"/>
  <c r="Q389" i="1" a="1"/>
  <c r="Q389" i="1" s="1"/>
  <c r="W358" i="1" a="1"/>
  <c r="W358" i="1" s="1"/>
  <c r="Y363" i="1" s="1"/>
  <c r="V358" i="1" a="1"/>
  <c r="V358" i="1"/>
  <c r="Y362" i="1"/>
  <c r="U358" i="1" a="1"/>
  <c r="U358" i="1" s="1"/>
  <c r="Y361" i="1" s="1"/>
  <c r="T358" i="1" a="1"/>
  <c r="T358" i="1"/>
  <c r="Y360" i="1" s="1"/>
  <c r="S358" i="1" a="1"/>
  <c r="S358" i="1"/>
  <c r="Y359" i="1"/>
  <c r="R358" i="1" a="1"/>
  <c r="R358" i="1"/>
  <c r="R382" i="1" s="1"/>
  <c r="Q358" i="1" a="1"/>
  <c r="Q358" i="1" s="1"/>
  <c r="Q318" i="1" a="1"/>
  <c r="Q318" i="1"/>
  <c r="Q351" i="1" s="1"/>
  <c r="Y318" i="1" s="1"/>
  <c r="W318" i="1" a="1"/>
  <c r="W318" i="1"/>
  <c r="Y323" i="1" s="1"/>
  <c r="V318" i="1" a="1"/>
  <c r="V318" i="1"/>
  <c r="Y322" i="1"/>
  <c r="U318" i="1" a="1"/>
  <c r="U318" i="1"/>
  <c r="Y321" i="1" s="1"/>
  <c r="T318" i="1" a="1"/>
  <c r="T318" i="1" s="1"/>
  <c r="Y320" i="1" s="1"/>
  <c r="S318" i="1" a="1"/>
  <c r="S318" i="1"/>
  <c r="Y319" i="1"/>
  <c r="R318" i="1" a="1"/>
  <c r="R318" i="1"/>
  <c r="R278" i="1" a="1"/>
  <c r="R278" i="1"/>
  <c r="R311" i="1" s="1"/>
  <c r="Q278" i="1" a="1"/>
  <c r="Q278" i="1"/>
  <c r="A280" i="1" s="1"/>
  <c r="W278" i="1" a="1"/>
  <c r="W278" i="1" s="1"/>
  <c r="Y283" i="1" s="1"/>
  <c r="V278" i="1" a="1"/>
  <c r="V278" i="1"/>
  <c r="Y282" i="1" s="1"/>
  <c r="U278" i="1" a="1"/>
  <c r="U278" i="1"/>
  <c r="Y281" i="1"/>
  <c r="T278" i="1" a="1"/>
  <c r="T278" i="1"/>
  <c r="Y280" i="1" s="1"/>
  <c r="S278" i="1" a="1"/>
  <c r="S278" i="1" s="1"/>
  <c r="Y279" i="1" s="1"/>
  <c r="R247" i="1" a="1"/>
  <c r="R247" i="1"/>
  <c r="R271" i="1" s="1"/>
  <c r="Q247" i="1" a="1"/>
  <c r="Q247" i="1" s="1"/>
  <c r="Q271" i="1" s="1"/>
  <c r="W247" i="1" a="1"/>
  <c r="W247" i="1"/>
  <c r="Y252" i="1"/>
  <c r="V247" i="1" a="1"/>
  <c r="V247" i="1" s="1"/>
  <c r="Y251" i="1" s="1"/>
  <c r="U247" i="1" a="1"/>
  <c r="U247" i="1" s="1"/>
  <c r="T247" i="1" a="1"/>
  <c r="T247" i="1" s="1"/>
  <c r="Y249" i="1" s="1"/>
  <c r="S247" i="1" a="1"/>
  <c r="S247" i="1"/>
  <c r="Y248" i="1" s="1"/>
  <c r="S214" i="1" a="1"/>
  <c r="S214" i="1" s="1"/>
  <c r="Y215" i="1" s="1"/>
  <c r="R214" i="1" a="1"/>
  <c r="R214" i="1"/>
  <c r="R240" i="1"/>
  <c r="Q214" i="1" a="1"/>
  <c r="Q214" i="1" s="1"/>
  <c r="W214" i="1" a="1"/>
  <c r="W214" i="1" s="1"/>
  <c r="Y219" i="1" s="1"/>
  <c r="V214" i="1" a="1"/>
  <c r="V214" i="1"/>
  <c r="Y218" i="1"/>
  <c r="U214" i="1" a="1"/>
  <c r="U214" i="1" s="1"/>
  <c r="Y217" i="1" s="1"/>
  <c r="T214" i="1" a="1"/>
  <c r="T214" i="1"/>
  <c r="Y216" i="1" s="1"/>
  <c r="Q177" i="1" a="1"/>
  <c r="Q177" i="1"/>
  <c r="R177" i="1" a="1"/>
  <c r="R177" i="1" s="1"/>
  <c r="R201" i="1" s="1"/>
  <c r="W177" i="1" a="1"/>
  <c r="W177" i="1"/>
  <c r="Y182" i="1" s="1"/>
  <c r="V177" i="1" a="1"/>
  <c r="V177" i="1"/>
  <c r="Y181" i="1"/>
  <c r="U177" i="1" a="1"/>
  <c r="U177" i="1"/>
  <c r="Y180" i="1" s="1"/>
  <c r="T177" i="1" a="1"/>
  <c r="T177" i="1" s="1"/>
  <c r="Y179" i="1" s="1"/>
  <c r="S177" i="1" a="1"/>
  <c r="S177" i="1"/>
  <c r="Y178" i="1" s="1"/>
  <c r="Q135" i="1" a="1"/>
  <c r="Q135" i="1" s="1"/>
  <c r="R135" i="1" a="1"/>
  <c r="R135" i="1"/>
  <c r="R169" i="1"/>
  <c r="R104" i="1" a="1"/>
  <c r="R104" i="1" s="1"/>
  <c r="R128" i="1" s="1"/>
  <c r="Q104" i="1" a="1"/>
  <c r="Q104" i="1"/>
  <c r="Q128" i="1" s="1"/>
  <c r="Y104" i="1" s="1"/>
  <c r="R71" i="1" a="1"/>
  <c r="R71" i="1"/>
  <c r="R95" i="1" s="1"/>
  <c r="Y71" i="1" s="1"/>
  <c r="Q71" i="1" a="1"/>
  <c r="Q71" i="1"/>
  <c r="Q95" i="1" s="1"/>
  <c r="W135" i="1" a="1"/>
  <c r="W135" i="1" s="1"/>
  <c r="Y139" i="1" s="1"/>
  <c r="V135" i="1" a="1"/>
  <c r="V135" i="1" s="1"/>
  <c r="Y138" i="1" s="1"/>
  <c r="U135" i="1" a="1"/>
  <c r="U135" i="1" s="1"/>
  <c r="Y137" i="1" s="1"/>
  <c r="T135" i="1" a="1"/>
  <c r="T135" i="1"/>
  <c r="Y136" i="1"/>
  <c r="S135" i="1" a="1"/>
  <c r="S135" i="1" s="1"/>
  <c r="Y135" i="1" s="1"/>
  <c r="W104" i="1" a="1"/>
  <c r="W104" i="1"/>
  <c r="Y109" i="1" s="1"/>
  <c r="V104" i="1" a="1"/>
  <c r="V104" i="1"/>
  <c r="A106" i="1" s="1"/>
  <c r="U104" i="1" a="1"/>
  <c r="U104" i="1"/>
  <c r="Y107" i="1" s="1"/>
  <c r="T104" i="1" a="1"/>
  <c r="T104" i="1" s="1"/>
  <c r="Y106" i="1" s="1"/>
  <c r="S104" i="1" a="1"/>
  <c r="S104" i="1"/>
  <c r="Y105" i="1" s="1"/>
  <c r="W71" i="1" a="1"/>
  <c r="W71" i="1" s="1"/>
  <c r="Y76" i="1" s="1"/>
  <c r="V71" i="1" a="1"/>
  <c r="V71" i="1"/>
  <c r="Y75" i="1"/>
  <c r="U71" i="1" a="1"/>
  <c r="U71" i="1" s="1"/>
  <c r="T71" i="1" a="1"/>
  <c r="T71" i="1"/>
  <c r="Y73" i="1" s="1"/>
  <c r="S71" i="1" a="1"/>
  <c r="S71" i="1" s="1"/>
  <c r="Y72" i="1" s="1"/>
  <c r="W35" i="1" a="1"/>
  <c r="W35" i="1"/>
  <c r="Y40" i="1" s="1"/>
  <c r="V35" i="1" a="1"/>
  <c r="V35" i="1" s="1"/>
  <c r="Y39" i="1" s="1"/>
  <c r="U35" i="1" a="1"/>
  <c r="U35" i="1"/>
  <c r="Y38" i="1"/>
  <c r="T35" i="1" a="1"/>
  <c r="T35" i="1" s="1"/>
  <c r="Y37" i="1" s="1"/>
  <c r="S35" i="1" a="1"/>
  <c r="S35" i="1"/>
  <c r="Y36" i="1" s="1"/>
  <c r="R35" i="1" a="1"/>
  <c r="R35" i="1"/>
  <c r="R59" i="1" s="1"/>
  <c r="Q35" i="1" a="1"/>
  <c r="Q35" i="1" s="1"/>
  <c r="Q59" i="1" s="1"/>
  <c r="BH4" i="1" a="1"/>
  <c r="BH4" i="1" s="1"/>
  <c r="W4" i="1" a="1"/>
  <c r="W4" i="1"/>
  <c r="Y9" i="1"/>
  <c r="V4" i="1" a="1"/>
  <c r="V4" i="1" s="1"/>
  <c r="Y8" i="1" s="1"/>
  <c r="U4" i="1" a="1"/>
  <c r="U4" i="1" s="1"/>
  <c r="Y7" i="1" s="1"/>
  <c r="T4" i="1" a="1"/>
  <c r="T4" i="1"/>
  <c r="Y6" i="1"/>
  <c r="S4" i="1" a="1"/>
  <c r="S4" i="1"/>
  <c r="Y5" i="1" s="1"/>
  <c r="R4" i="1" a="1"/>
  <c r="R4" i="1" s="1"/>
  <c r="R14" i="1" s="1"/>
  <c r="Q4" i="1" a="1"/>
  <c r="Q4" i="1"/>
  <c r="A6" i="1" s="1"/>
  <c r="D241" i="1"/>
  <c r="F208" i="1"/>
  <c r="A184" i="1" s="1"/>
  <c r="D208" i="1"/>
  <c r="D98" i="1"/>
  <c r="F98" i="1"/>
  <c r="A90" i="1"/>
  <c r="A84" i="1"/>
  <c r="A81" i="1"/>
  <c r="A75" i="1" s="1"/>
  <c r="F65" i="1"/>
  <c r="D65" i="1"/>
  <c r="AQ325" i="1"/>
  <c r="AQ322" i="1"/>
  <c r="AQ496" i="1"/>
  <c r="AQ493" i="1"/>
  <c r="BP4" i="1"/>
  <c r="BP10" i="1" s="1"/>
  <c r="BP283" i="1"/>
  <c r="BP494" i="1"/>
  <c r="BN489" i="1"/>
  <c r="BN458" i="1"/>
  <c r="BP433" i="1"/>
  <c r="AQ429" i="1"/>
  <c r="BN358" i="1"/>
  <c r="BP278" i="1"/>
  <c r="BP253" i="1"/>
  <c r="AQ249" i="1" s="1"/>
  <c r="BP104" i="1"/>
  <c r="BP110" i="1" s="1"/>
  <c r="AQ106" i="1" s="1"/>
  <c r="BP41" i="1"/>
  <c r="AQ37" i="1"/>
  <c r="AQ184" i="1"/>
  <c r="AQ254" i="1"/>
  <c r="AQ285" i="1"/>
  <c r="AQ365" i="1"/>
  <c r="AQ362" i="1"/>
  <c r="AQ396" i="1"/>
  <c r="AQ393" i="1"/>
  <c r="AQ111" i="1"/>
  <c r="AQ108" i="1" s="1"/>
  <c r="AQ142" i="1"/>
  <c r="AQ139" i="1" s="1"/>
  <c r="AQ221" i="1"/>
  <c r="A320" i="1"/>
  <c r="AQ78" i="1"/>
  <c r="AQ75" i="1" s="1"/>
  <c r="Q482" i="1"/>
  <c r="Y458" i="1"/>
  <c r="Y464" i="1" s="1"/>
  <c r="Q311" i="1"/>
  <c r="Y278" i="1" s="1"/>
  <c r="Y284" i="1" s="1"/>
  <c r="A37" i="1"/>
  <c r="Q201" i="1"/>
  <c r="A42" i="1"/>
  <c r="A39" i="1" s="1"/>
  <c r="AQ6" i="1"/>
  <c r="F514" i="1"/>
  <c r="D514" i="1"/>
  <c r="F483" i="1"/>
  <c r="D483" i="1"/>
  <c r="A465" i="1" s="1"/>
  <c r="A462" i="1" s="1"/>
  <c r="A480" i="1"/>
  <c r="A477" i="1"/>
  <c r="A474" i="1"/>
  <c r="A471" i="1"/>
  <c r="A468" i="1"/>
  <c r="F452" i="1"/>
  <c r="D452" i="1"/>
  <c r="A449" i="1"/>
  <c r="A446" i="1"/>
  <c r="A443" i="1"/>
  <c r="A440" i="1"/>
  <c r="A437" i="1"/>
  <c r="F421" i="1"/>
  <c r="D421" i="1"/>
  <c r="A411" i="1"/>
  <c r="A408" i="1"/>
  <c r="A405" i="1"/>
  <c r="A402" i="1"/>
  <c r="A399" i="1"/>
  <c r="F383" i="1"/>
  <c r="D383" i="1"/>
  <c r="A380" i="1"/>
  <c r="A377" i="1"/>
  <c r="A374" i="1"/>
  <c r="A371" i="1"/>
  <c r="A362" i="1" s="1"/>
  <c r="A368" i="1"/>
  <c r="F352" i="1"/>
  <c r="D352" i="1"/>
  <c r="A340" i="1"/>
  <c r="A337" i="1"/>
  <c r="A334" i="1"/>
  <c r="A331" i="1"/>
  <c r="A328" i="1"/>
  <c r="F312" i="1"/>
  <c r="D312" i="1"/>
  <c r="A285" i="1" s="1"/>
  <c r="A300" i="1"/>
  <c r="A297" i="1"/>
  <c r="A294" i="1"/>
  <c r="A291" i="1"/>
  <c r="A288" i="1"/>
  <c r="F272" i="1"/>
  <c r="A254" i="1" s="1"/>
  <c r="D272" i="1"/>
  <c r="A269" i="1"/>
  <c r="A266" i="1"/>
  <c r="A263" i="1"/>
  <c r="A260" i="1"/>
  <c r="A257" i="1"/>
  <c r="F241" i="1"/>
  <c r="A221" i="1" s="1"/>
  <c r="A218" i="1" s="1"/>
  <c r="A236" i="1"/>
  <c r="A233" i="1"/>
  <c r="A230" i="1"/>
  <c r="A227" i="1"/>
  <c r="A224" i="1"/>
  <c r="A199" i="1"/>
  <c r="A196" i="1"/>
  <c r="A193" i="1"/>
  <c r="A190" i="1"/>
  <c r="A187" i="1"/>
  <c r="F171" i="1"/>
  <c r="A142" i="1" s="1"/>
  <c r="D171" i="1"/>
  <c r="A157" i="1"/>
  <c r="A154" i="1"/>
  <c r="A151" i="1"/>
  <c r="A148" i="1"/>
  <c r="A145" i="1"/>
  <c r="F129" i="1"/>
  <c r="D129" i="1"/>
  <c r="A111" i="1" s="1"/>
  <c r="A126" i="1"/>
  <c r="A123" i="1"/>
  <c r="A120" i="1"/>
  <c r="A117" i="1"/>
  <c r="A114" i="1"/>
  <c r="A108" i="1" s="1"/>
  <c r="A93" i="1"/>
  <c r="A87" i="1"/>
  <c r="A57" i="1"/>
  <c r="A54" i="1"/>
  <c r="A51" i="1"/>
  <c r="A48" i="1"/>
  <c r="A45" i="1"/>
  <c r="AV29" i="1"/>
  <c r="AT29" i="1"/>
  <c r="AQ11" i="1" s="1"/>
  <c r="AQ8" i="1" s="1"/>
  <c r="AQ26" i="1"/>
  <c r="AQ23" i="1"/>
  <c r="AQ20" i="1"/>
  <c r="AQ17" i="1"/>
  <c r="AQ14" i="1"/>
  <c r="A26" i="1"/>
  <c r="A20" i="1"/>
  <c r="A23" i="1"/>
  <c r="A17" i="1"/>
  <c r="A14" i="1"/>
  <c r="F29" i="1"/>
  <c r="D29" i="1"/>
  <c r="A11" i="1"/>
  <c r="A8" i="1" s="1"/>
  <c r="A365" i="1"/>
  <c r="A325" i="1"/>
  <c r="A396" i="1"/>
  <c r="A434" i="1"/>
  <c r="A78" i="1"/>
  <c r="Y108" i="1" l="1"/>
  <c r="Q169" i="1"/>
  <c r="Y134" i="1" s="1"/>
  <c r="Y140" i="1" s="1"/>
  <c r="A137" i="1"/>
  <c r="Q382" i="1"/>
  <c r="Y358" i="1" s="1"/>
  <c r="Y364" i="1" s="1"/>
  <c r="A360" i="1"/>
  <c r="BP358" i="1"/>
  <c r="BP364" i="1" s="1"/>
  <c r="AQ360" i="1"/>
  <c r="Y110" i="1"/>
  <c r="Y247" i="1"/>
  <c r="BP495" i="1"/>
  <c r="AQ491" i="1" s="1"/>
  <c r="A179" i="1"/>
  <c r="A393" i="1"/>
  <c r="Y177" i="1"/>
  <c r="Y183" i="1" s="1"/>
  <c r="A216" i="1"/>
  <c r="BP183" i="1"/>
  <c r="AQ179" i="1" s="1"/>
  <c r="BP284" i="1"/>
  <c r="AQ280" i="1" s="1"/>
  <c r="BP395" i="1"/>
  <c r="AQ391" i="1" s="1"/>
  <c r="A391" i="1"/>
  <c r="BP324" i="1"/>
  <c r="AQ320" i="1" s="1"/>
  <c r="BP141" i="1"/>
  <c r="AQ137" i="1" s="1"/>
  <c r="A431" i="1"/>
  <c r="A322" i="1"/>
  <c r="A139" i="1"/>
  <c r="A282" i="1"/>
  <c r="Q240" i="1"/>
  <c r="Y214" i="1" s="1"/>
  <c r="Y220" i="1" s="1"/>
  <c r="Q14" i="1"/>
  <c r="Y4" i="1" s="1"/>
  <c r="Y10" i="1" s="1"/>
  <c r="A181" i="1"/>
  <c r="Y35" i="1"/>
  <c r="Y41" i="1" s="1"/>
  <c r="Y324" i="1"/>
  <c r="A460" i="1"/>
  <c r="AQ39" i="1"/>
  <c r="A251" i="1"/>
  <c r="AT6" i="6"/>
  <c r="BJ6" i="6"/>
  <c r="AX9" i="6"/>
  <c r="AV17" i="6"/>
  <c r="AR6" i="6"/>
  <c r="AX8" i="6"/>
  <c r="AT17" i="6"/>
  <c r="BL17" i="6"/>
  <c r="AV6" i="6"/>
  <c r="BD13" i="6"/>
  <c r="AZ22" i="6"/>
  <c r="BF9" i="6"/>
  <c r="BF20" i="6"/>
  <c r="BB6" i="6"/>
  <c r="BH9" i="6"/>
  <c r="BF19" i="6"/>
  <c r="BF6" i="6"/>
  <c r="BJ10" i="6"/>
  <c r="BJ22" i="6"/>
  <c r="BH6" i="6"/>
  <c r="AT20" i="6"/>
  <c r="AF33" i="6"/>
  <c r="AT10" i="6"/>
  <c r="BD10" i="6"/>
  <c r="AR22" i="6"/>
  <c r="BD17" i="6"/>
  <c r="AZ20" i="6"/>
  <c r="AX6" i="6"/>
  <c r="AV10" i="6"/>
  <c r="BF12" i="6"/>
  <c r="AR20" i="6"/>
  <c r="BF17" i="6"/>
  <c r="BB22" i="6"/>
  <c r="BL20" i="6"/>
  <c r="AT11" i="6"/>
  <c r="BD11" i="6"/>
  <c r="BB17" i="6"/>
  <c r="BL22" i="6"/>
  <c r="AF30" i="6"/>
  <c r="AZ6" i="6"/>
  <c r="AV9" i="6"/>
  <c r="BF10" i="6"/>
  <c r="AR17" i="6"/>
  <c r="BH17" i="6"/>
  <c r="BD20" i="6"/>
  <c r="BD22" i="6"/>
  <c r="BH11" i="6"/>
  <c r="AR11" i="6"/>
  <c r="BB11" i="6"/>
  <c r="AX17" i="6"/>
  <c r="AV20" i="6"/>
  <c r="BH22" i="6"/>
  <c r="AR10" i="6"/>
  <c r="BJ11" i="6"/>
  <c r="AZ17" i="6"/>
  <c r="AX22" i="6"/>
  <c r="BH20" i="6"/>
  <c r="AR13" i="6"/>
  <c r="AT13" i="6"/>
  <c r="AV12" i="6"/>
  <c r="AX11" i="6"/>
  <c r="AZ10" i="6"/>
  <c r="BB9" i="6"/>
  <c r="BD8" i="6"/>
  <c r="BF7" i="6"/>
  <c r="BJ13" i="6"/>
  <c r="BD19" i="6"/>
  <c r="BH18" i="6"/>
  <c r="BL18" i="6"/>
  <c r="AR12" i="6"/>
  <c r="AT12" i="6"/>
  <c r="AV11" i="6"/>
  <c r="AX10" i="6"/>
  <c r="AZ9" i="6"/>
  <c r="BB8" i="6"/>
  <c r="BD7" i="6"/>
  <c r="BH13" i="6"/>
  <c r="BJ12" i="6"/>
  <c r="AR19" i="6"/>
  <c r="AV19" i="6"/>
  <c r="AZ19" i="6"/>
  <c r="BD18" i="6"/>
  <c r="AF34" i="6"/>
  <c r="AZ8" i="6"/>
  <c r="BB7" i="6"/>
  <c r="BF13" i="6"/>
  <c r="BH12" i="6"/>
  <c r="AR18" i="6"/>
  <c r="AV18" i="6"/>
  <c r="AZ18" i="6"/>
  <c r="BJ20" i="6"/>
  <c r="BJ19" i="6"/>
  <c r="AZ7" i="6"/>
  <c r="AR9" i="6"/>
  <c r="AT9" i="6"/>
  <c r="AV8" i="6"/>
  <c r="AX7" i="6"/>
  <c r="BB13" i="6"/>
  <c r="BD12" i="6"/>
  <c r="BF11" i="6"/>
  <c r="BH10" i="6"/>
  <c r="BJ9" i="6"/>
  <c r="AX20" i="6"/>
  <c r="BF18" i="6"/>
  <c r="BJ18" i="6"/>
  <c r="AR8" i="6"/>
  <c r="AT8" i="6"/>
  <c r="AV7" i="6"/>
  <c r="AZ13" i="6"/>
  <c r="BB12" i="6"/>
  <c r="BJ8" i="6"/>
  <c r="AX19" i="6"/>
  <c r="BB19" i="6"/>
  <c r="AR7" i="6"/>
  <c r="AT7" i="6"/>
  <c r="AX13" i="6"/>
  <c r="AZ12" i="6"/>
  <c r="BH8" i="6"/>
  <c r="BJ7" i="6"/>
  <c r="AT19" i="6"/>
  <c r="AX18" i="6"/>
  <c r="BB18" i="6"/>
  <c r="AF31" i="6"/>
  <c r="BH19" i="6"/>
  <c r="AV22" i="6"/>
  <c r="BF22" i="6"/>
  <c r="AA18" i="6"/>
  <c r="AA11" i="6"/>
  <c r="AC9" i="6"/>
  <c r="AC8" i="6"/>
  <c r="AE9" i="6"/>
  <c r="X14" i="6"/>
  <c r="AG19" i="6"/>
  <c r="X8" i="6"/>
  <c r="AI7" i="6"/>
  <c r="AA19" i="6"/>
  <c r="AK14" i="6"/>
  <c r="X7" i="6"/>
  <c r="AA7" i="6"/>
  <c r="AE21" i="6"/>
  <c r="AG14" i="6"/>
  <c r="AK25" i="6"/>
  <c r="AA21" i="6"/>
  <c r="AC14" i="6"/>
  <c r="AE18" i="6"/>
  <c r="AG12" i="6"/>
  <c r="AK21" i="6"/>
  <c r="AA20" i="6"/>
  <c r="AC12" i="6"/>
  <c r="AE14" i="6"/>
  <c r="AG11" i="6"/>
  <c r="AK18" i="6"/>
  <c r="AE13" i="6"/>
  <c r="AG7" i="6"/>
  <c r="AK17" i="6"/>
  <c r="AI22" i="6"/>
  <c r="X12" i="6"/>
  <c r="AA13" i="6"/>
  <c r="AC7" i="6"/>
  <c r="AG6" i="6"/>
  <c r="AI18" i="6"/>
  <c r="AK13" i="6"/>
  <c r="AE22" i="6"/>
  <c r="X9" i="6"/>
  <c r="AA12" i="6"/>
  <c r="AI6" i="6"/>
  <c r="AI14" i="6"/>
  <c r="AK9" i="6"/>
  <c r="X19" i="6"/>
  <c r="X11" i="6"/>
  <c r="AA23" i="6"/>
  <c r="AA15" i="6"/>
  <c r="AC19" i="6"/>
  <c r="AC11" i="6"/>
  <c r="AE24" i="6"/>
  <c r="AE16" i="6"/>
  <c r="AE8" i="6"/>
  <c r="AG22" i="6"/>
  <c r="AI25" i="6"/>
  <c r="AI17" i="6"/>
  <c r="AI9" i="6"/>
  <c r="AK20" i="6"/>
  <c r="AK12" i="6"/>
  <c r="X20" i="6"/>
  <c r="AA24" i="6"/>
  <c r="AA16" i="6"/>
  <c r="AA8" i="6"/>
  <c r="AC20" i="6"/>
  <c r="AE25" i="6"/>
  <c r="AE17" i="6"/>
  <c r="AG23" i="6"/>
  <c r="AG15" i="6"/>
  <c r="AI10" i="6"/>
  <c r="X18" i="6"/>
  <c r="X10" i="6"/>
  <c r="AA22" i="6"/>
  <c r="AC6" i="6"/>
  <c r="AC18" i="6"/>
  <c r="AC10" i="6"/>
  <c r="AE23" i="6"/>
  <c r="AE15" i="6"/>
  <c r="AE7" i="6"/>
  <c r="AG21" i="6"/>
  <c r="AG13" i="6"/>
  <c r="AI24" i="6"/>
  <c r="AI16" i="6"/>
  <c r="AI8" i="6"/>
  <c r="AK19" i="6"/>
  <c r="AK11" i="6"/>
  <c r="X25" i="6"/>
  <c r="X17" i="6"/>
  <c r="AC25" i="6"/>
  <c r="AC17" i="6"/>
  <c r="AG20" i="6"/>
  <c r="AI23" i="6"/>
  <c r="AI15" i="6"/>
  <c r="AK10" i="6"/>
  <c r="X24" i="6"/>
  <c r="X16" i="6"/>
  <c r="AC24" i="6"/>
  <c r="AC16" i="6"/>
  <c r="AE20" i="6"/>
  <c r="AE12" i="6"/>
  <c r="AK6" i="6"/>
  <c r="AG10" i="6"/>
  <c r="AI21" i="6"/>
  <c r="AI13" i="6"/>
  <c r="AK24" i="6"/>
  <c r="AK16" i="6"/>
  <c r="AK8" i="6"/>
  <c r="X15" i="6"/>
  <c r="AC23" i="6"/>
  <c r="X22" i="6"/>
  <c r="AA6" i="6"/>
  <c r="AA10" i="6"/>
  <c r="AC22" i="6"/>
  <c r="AE6" i="6"/>
  <c r="AE19" i="6"/>
  <c r="AE11" i="6"/>
  <c r="AG25" i="6"/>
  <c r="AG17" i="6"/>
  <c r="AG9" i="6"/>
  <c r="AK23" i="6"/>
  <c r="AK15" i="6"/>
  <c r="X21" i="6"/>
  <c r="X13" i="6"/>
  <c r="E45" i="6"/>
  <c r="H45" i="6" s="1"/>
  <c r="O40" i="6"/>
  <c r="P40" i="6" s="1"/>
  <c r="O39" i="6"/>
  <c r="P39" i="6" s="1"/>
  <c r="E43" i="6"/>
  <c r="H43" i="6" s="1"/>
  <c r="E44" i="6"/>
  <c r="H44" i="6" s="1"/>
  <c r="E37" i="6"/>
  <c r="H37" i="6" s="1"/>
  <c r="E42" i="6"/>
  <c r="H42" i="6" s="1"/>
  <c r="E39" i="6"/>
  <c r="H39" i="6" s="1"/>
  <c r="E40" i="6"/>
  <c r="H40" i="6" s="1"/>
  <c r="O41" i="6"/>
  <c r="P41" i="6" s="1"/>
  <c r="E38" i="6"/>
  <c r="H38" i="6" s="1"/>
  <c r="O42" i="6"/>
  <c r="P42" i="6" s="1"/>
  <c r="V14" i="2"/>
  <c r="BP220" i="1"/>
  <c r="AQ216" i="1" s="1"/>
  <c r="Y74" i="1"/>
  <c r="A73" i="1"/>
  <c r="Y250" i="1"/>
  <c r="Y253" i="1" s="1"/>
  <c r="A249" i="1"/>
  <c r="AQ218" i="1"/>
  <c r="Y77" i="1" l="1"/>
  <c r="AV21" i="6"/>
  <c r="BD21" i="6"/>
  <c r="BJ21" i="6"/>
  <c r="AT21" i="6"/>
  <c r="BH21" i="6"/>
  <c r="AR21" i="6"/>
  <c r="BB21" i="6"/>
  <c r="AX21" i="6"/>
  <c r="BF21" i="6"/>
  <c r="AZ21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<sst xmlns="http://schemas.openxmlformats.org/spreadsheetml/2006/main" count="5595" uniqueCount="1667">
  <si>
    <t>Nouns</t>
  </si>
  <si>
    <t>Adjectives</t>
  </si>
  <si>
    <t>Adverbs</t>
  </si>
  <si>
    <t>Interjections</t>
  </si>
  <si>
    <t>Verbs</t>
  </si>
  <si>
    <t>Past participle</t>
  </si>
  <si>
    <t>Host and guests</t>
  </si>
  <si>
    <t>Germanic-Anglicisms and totals</t>
  </si>
  <si>
    <t>Total Germanic-Anglicisms:</t>
  </si>
  <si>
    <t>Episode's name, date, lenght</t>
  </si>
  <si>
    <t>Yasmin Polat</t>
  </si>
  <si>
    <t>Podcast-Welt</t>
  </si>
  <si>
    <t xml:space="preserve"> Newsfeeds</t>
  </si>
  <si>
    <t>Hashtag</t>
  </si>
  <si>
    <t>News</t>
  </si>
  <si>
    <t>Timelines</t>
  </si>
  <si>
    <t>Podcaster</t>
  </si>
  <si>
    <t>die</t>
  </si>
  <si>
    <t>pl</t>
  </si>
  <si>
    <t>der</t>
  </si>
  <si>
    <t>Feeds</t>
  </si>
  <si>
    <t>Refresh-Button</t>
  </si>
  <si>
    <t>Show-Notes</t>
  </si>
  <si>
    <t>der,das</t>
  </si>
  <si>
    <t>Intro</t>
  </si>
  <si>
    <t>Internet</t>
  </si>
  <si>
    <t>Interview</t>
  </si>
  <si>
    <t>Feed</t>
  </si>
  <si>
    <t>Twitter-Trends</t>
  </si>
  <si>
    <t>klicke</t>
  </si>
  <si>
    <t>Total nouns:</t>
  </si>
  <si>
    <t>Total Interjections:</t>
  </si>
  <si>
    <t>Total past participles:</t>
  </si>
  <si>
    <t>Total adjectives:</t>
  </si>
  <si>
    <t>Total verbs:</t>
  </si>
  <si>
    <t>Total adverbs:</t>
  </si>
  <si>
    <t>NEWER</t>
  </si>
  <si>
    <t>OLDER</t>
  </si>
  <si>
    <t>Past participles</t>
  </si>
  <si>
    <t xml:space="preserve">Waslat Hasrat-Nazimi </t>
  </si>
  <si>
    <t>Shikibababuri</t>
  </si>
  <si>
    <t>?</t>
  </si>
  <si>
    <t>der, die, das</t>
  </si>
  <si>
    <t>Basics</t>
  </si>
  <si>
    <t>Podcasts</t>
  </si>
  <si>
    <t>Producer</t>
  </si>
  <si>
    <t>Pandemieblues</t>
  </si>
  <si>
    <t>CPA</t>
  </si>
  <si>
    <t>True-Crime Podcast</t>
  </si>
  <si>
    <t>Film-Podcast</t>
  </si>
  <si>
    <t>Pandemic-Podcast</t>
  </si>
  <si>
    <t>Social-Media</t>
  </si>
  <si>
    <t>Coolness</t>
  </si>
  <si>
    <t>Science-Fiction</t>
  </si>
  <si>
    <t>Comedy-Serie</t>
  </si>
  <si>
    <t>Podcasterin</t>
  </si>
  <si>
    <t>Apps</t>
  </si>
  <si>
    <t>Social-Anxiety</t>
  </si>
  <si>
    <t>Coping-Mechanismen</t>
  </si>
  <si>
    <t>Coping-Mechanisms</t>
  </si>
  <si>
    <t>Content-ohne-Warning</t>
  </si>
  <si>
    <t>TikTokerin-Slash-Bloggerin</t>
  </si>
  <si>
    <t>UserIn</t>
  </si>
  <si>
    <t>Content</t>
  </si>
  <si>
    <t>Account</t>
  </si>
  <si>
    <t>Go-To</t>
  </si>
  <si>
    <t>Accounts</t>
  </si>
  <si>
    <t>Fancy-Gerichte</t>
  </si>
  <si>
    <t>Stuff</t>
  </si>
  <si>
    <t>Production-Value</t>
  </si>
  <si>
    <t>Story</t>
  </si>
  <si>
    <t>News-Lage</t>
  </si>
  <si>
    <t>Doomscrolling</t>
  </si>
  <si>
    <t>Soulfood</t>
  </si>
  <si>
    <t>Input</t>
  </si>
  <si>
    <t>Timer</t>
  </si>
  <si>
    <t>Day-one</t>
  </si>
  <si>
    <t>Slack</t>
  </si>
  <si>
    <t>Podcast-Tips</t>
  </si>
  <si>
    <t>Handy-Detox</t>
  </si>
  <si>
    <t>Real-Life</t>
  </si>
  <si>
    <t>Lachs-Reis-Ball</t>
  </si>
  <si>
    <t>Food-Accounts</t>
  </si>
  <si>
    <t>Selfcare</t>
  </si>
  <si>
    <t>Empires</t>
  </si>
  <si>
    <t>Queen</t>
  </si>
  <si>
    <t>das</t>
  </si>
  <si>
    <t>deepe [Gespräche]</t>
  </si>
  <si>
    <t>smoothen [Tipps]</t>
  </si>
  <si>
    <t>cool [die Charaktere]</t>
  </si>
  <si>
    <t>hardcore [User*in]</t>
  </si>
  <si>
    <t>wholesome [Videos]</t>
  </si>
  <si>
    <t>TikTok-süchtig</t>
  </si>
  <si>
    <t>sweetesten [von den]</t>
  </si>
  <si>
    <t>everyday-halbwegs-healthy-trotzdem-lecker [Content]</t>
  </si>
  <si>
    <t>wholesome [Content]</t>
  </si>
  <si>
    <t>stuck at home [in dieser Zeit]</t>
  </si>
  <si>
    <t>your turn</t>
  </si>
  <si>
    <t>hello</t>
  </si>
  <si>
    <t>viral gegangen</t>
  </si>
  <si>
    <t>presented by</t>
  </si>
  <si>
    <t>postet</t>
  </si>
  <si>
    <t>posten</t>
  </si>
  <si>
    <t>geh bitte try</t>
  </si>
  <si>
    <t>Jan</t>
  </si>
  <si>
    <t>Lisa Ludwig</t>
  </si>
  <si>
    <t>Hannah</t>
  </si>
  <si>
    <t>Maxi Hecke</t>
  </si>
  <si>
    <t>Viola</t>
  </si>
  <si>
    <t>Post</t>
  </si>
  <si>
    <t>Creative-Director</t>
  </si>
  <si>
    <t>Game-Changer</t>
  </si>
  <si>
    <t>Mega-Goal</t>
  </si>
  <si>
    <t>Podcast-Games</t>
  </si>
  <si>
    <t>Cheerleader</t>
  </si>
  <si>
    <t>Likes</t>
  </si>
  <si>
    <t>Giveaways</t>
  </si>
  <si>
    <t>Move</t>
  </si>
  <si>
    <t>Statement</t>
  </si>
  <si>
    <t>Label</t>
  </si>
  <si>
    <t>Street-Wear</t>
  </si>
  <si>
    <t>Piece</t>
  </si>
  <si>
    <t>Fashion-Begriffe</t>
  </si>
  <si>
    <t>Pieces</t>
  </si>
  <si>
    <t>Cover</t>
  </si>
  <si>
    <t>Songs</t>
  </si>
  <si>
    <t>Connections</t>
  </si>
  <si>
    <t>Online-Radio-Show</t>
  </si>
  <si>
    <t>Culture</t>
  </si>
  <si>
    <t>Beat</t>
  </si>
  <si>
    <t>Mic</t>
  </si>
  <si>
    <t xml:space="preserve"> Mic</t>
  </si>
  <si>
    <t>Intros</t>
  </si>
  <si>
    <t>Feedback</t>
  </si>
  <si>
    <t>Internationale-News</t>
  </si>
  <si>
    <t>Blogs</t>
  </si>
  <si>
    <t>Socials</t>
  </si>
  <si>
    <t>Runway-Show</t>
  </si>
  <si>
    <t>High-Fashion</t>
  </si>
  <si>
    <t>Looks</t>
  </si>
  <si>
    <t>Event</t>
  </si>
  <si>
    <t>Peers</t>
  </si>
  <si>
    <t>Front-Row</t>
  </si>
  <si>
    <t>Impact</t>
  </si>
  <si>
    <t>der, das</t>
  </si>
  <si>
    <t>smart [Move]</t>
  </si>
  <si>
    <t>cool [Move]</t>
  </si>
  <si>
    <t>Big-Business [du bist]</t>
  </si>
  <si>
    <t>fucking [Legende]</t>
  </si>
  <si>
    <t>busy [egal wie]</t>
  </si>
  <si>
    <t>live [gesehen]</t>
  </si>
  <si>
    <t>live [performt]</t>
  </si>
  <si>
    <t>on fire [waren]</t>
  </si>
  <si>
    <t>why</t>
  </si>
  <si>
    <t>Yo, yo [gib mir das Mic]</t>
  </si>
  <si>
    <t>I don't know</t>
  </si>
  <si>
    <t>Rest in peace</t>
  </si>
  <si>
    <t>spielt nicht nur das Podcast-Games</t>
  </si>
  <si>
    <t>freestylest [du]</t>
  </si>
  <si>
    <t>[zu] pushen</t>
  </si>
  <si>
    <t>[hat] designed [ein Armband]</t>
  </si>
  <si>
    <t>[hat] performt</t>
  </si>
  <si>
    <t>[hat dazu] gefreestyled</t>
  </si>
  <si>
    <t>[werde weiter] pushen</t>
  </si>
  <si>
    <t>[zu] empowern</t>
  </si>
  <si>
    <t>[zu] binge-watchen</t>
  </si>
  <si>
    <t>[zu] streamen</t>
  </si>
  <si>
    <t>[wird] gehostet</t>
  </si>
  <si>
    <t>[hat] getwittert</t>
  </si>
  <si>
    <t>Dena Zarrin</t>
  </si>
  <si>
    <t>Dominik Dijaleu</t>
  </si>
  <si>
    <t>David Boot</t>
  </si>
  <si>
    <t>Don Pablo</t>
  </si>
  <si>
    <t>Fakes-und-Fakten</t>
  </si>
  <si>
    <t>Nine-Eleven</t>
  </si>
  <si>
    <t>Nein-Eleven</t>
  </si>
  <si>
    <t>Inside-Job</t>
  </si>
  <si>
    <t>Aliens</t>
  </si>
  <si>
    <t>Otto-Normal-user</t>
  </si>
  <si>
    <t>Clips</t>
  </si>
  <si>
    <t>Truther</t>
  </si>
  <si>
    <t>No-Planes-Theorie</t>
  </si>
  <si>
    <t>Cheap-Fake</t>
  </si>
  <si>
    <t>Chat-gruppen</t>
  </si>
  <si>
    <t>World-Trade-Centers</t>
  </si>
  <si>
    <t>[es war] gefaked</t>
  </si>
  <si>
    <t>Veronika Völlinger</t>
  </si>
  <si>
    <t>[dass du ] checkst</t>
  </si>
  <si>
    <t>Part 1</t>
  </si>
  <si>
    <t>UserInnen</t>
  </si>
  <si>
    <t>TikTok-Researcher</t>
  </si>
  <si>
    <t>Player</t>
  </si>
  <si>
    <t>FluenceInnen</t>
  </si>
  <si>
    <t>Fakt-Checkerin</t>
  </si>
  <si>
    <t>Sticker</t>
  </si>
  <si>
    <t>Pranks</t>
  </si>
  <si>
    <t>Fake-Accounts</t>
  </si>
  <si>
    <t>User</t>
  </si>
  <si>
    <t>Fakten-checks</t>
  </si>
  <si>
    <t>Tanz-Challenges</t>
  </si>
  <si>
    <t>Newsletter</t>
  </si>
  <si>
    <t>Beauty-Influencerin</t>
  </si>
  <si>
    <t>Fakten-check</t>
  </si>
  <si>
    <t>Hashtags</t>
  </si>
  <si>
    <t>Giveaway</t>
  </si>
  <si>
    <t>Unboxing</t>
  </si>
  <si>
    <t>Reaction-Videos</t>
  </si>
  <si>
    <t>Fake-News</t>
  </si>
  <si>
    <t>Community-Guidelines</t>
  </si>
  <si>
    <t>Social-Media-Plattformen</t>
  </si>
  <si>
    <t>News-Seiten</t>
  </si>
  <si>
    <t>Stickern</t>
  </si>
  <si>
    <t>Stich-Feature</t>
  </si>
  <si>
    <t>User*innen</t>
  </si>
  <si>
    <t>Fakten-checkern</t>
  </si>
  <si>
    <t>Scrollen</t>
  </si>
  <si>
    <t>der,die,das</t>
  </si>
  <si>
    <t>Fakes</t>
  </si>
  <si>
    <t>Oh my God</t>
  </si>
  <si>
    <t>she knows her shit</t>
  </si>
  <si>
    <t>promoted</t>
  </si>
  <si>
    <t>labelt</t>
  </si>
  <si>
    <t>fakt-checkt</t>
  </si>
  <si>
    <t>fakt-checkt [imperativ]</t>
  </si>
  <si>
    <t>[zu] debunken</t>
  </si>
  <si>
    <t>[wurden] gelabelt</t>
  </si>
  <si>
    <t>[zu] labeln</t>
  </si>
  <si>
    <t>[wurden nicht] gelabelt</t>
  </si>
  <si>
    <t>kann [man] meshen</t>
  </si>
  <si>
    <t>Markus Bösch</t>
  </si>
  <si>
    <t>9 Corona -Carepaket, 1.12.21, 15m21s</t>
  </si>
  <si>
    <t>10 #Afganistan, 1.8.21, 15m52s</t>
  </si>
  <si>
    <t>8 RIP Virgil Abloh, 1.12.21,14m53s</t>
  </si>
  <si>
    <t>7 Verschwörungserzählungen und die Wahl, 4.12.21,  14m47s</t>
  </si>
  <si>
    <t>6 Faktencheck: Die Wahl auf TikTok, 1.9.21, 14m47s</t>
  </si>
  <si>
    <t>5 Content ohne Warning - Was macht mit der Psyche?, 1.1.21, 14m27s</t>
  </si>
  <si>
    <t>2 Faktencheck: Verbote und Anti-klima-Lobby</t>
  </si>
  <si>
    <t>4Top: Klubkultur nach dem Lockdown - Ist es wie früher?, 11.7.21, 9m28s</t>
  </si>
  <si>
    <t>3Top: Negative Campaigning im Wahlkampf, 9m14s</t>
  </si>
  <si>
    <t>2Top: Olympia 2020 - Die Spiele mit Corona</t>
  </si>
  <si>
    <t>1Top: Cybermobbing und digitale Gewalt, , 10m36s,</t>
  </si>
  <si>
    <t xml:space="preserve">Markus </t>
  </si>
  <si>
    <t>TikTok-Sprecherin</t>
  </si>
  <si>
    <t>Sybille Winter</t>
  </si>
  <si>
    <t>% of GA mentioned</t>
  </si>
  <si>
    <t>Trigger-warnung</t>
  </si>
  <si>
    <t>Mini-Recap</t>
  </si>
  <si>
    <t>Handy</t>
  </si>
  <si>
    <t>App</t>
  </si>
  <si>
    <t>Teenager</t>
  </si>
  <si>
    <t>Boomer</t>
  </si>
  <si>
    <t>Social-Media-Content</t>
  </si>
  <si>
    <t>Social-Media-Accounts</t>
  </si>
  <si>
    <t>For-You-Page</t>
  </si>
  <si>
    <t>Thumbnail</t>
  </si>
  <si>
    <t>Trigger</t>
  </si>
  <si>
    <t>Content-Warnings</t>
  </si>
  <si>
    <t>Reports</t>
  </si>
  <si>
    <t>Trigger-warnungen</t>
  </si>
  <si>
    <t>Research</t>
  </si>
  <si>
    <t>Board</t>
  </si>
  <si>
    <t>Banner</t>
  </si>
  <si>
    <t xml:space="preserve">Content-Warning </t>
  </si>
  <si>
    <t>Community-Richtlininen</t>
  </si>
  <si>
    <t>Moderationsteam</t>
  </si>
  <si>
    <t>Block</t>
  </si>
  <si>
    <t>Bubbles</t>
  </si>
  <si>
    <t>Guide-Lines</t>
  </si>
  <si>
    <t>Moderationsteams</t>
  </si>
  <si>
    <t>Trigger-Warning</t>
  </si>
  <si>
    <t>Content-Warning</t>
  </si>
  <si>
    <t>App-NutzerInnen</t>
  </si>
  <si>
    <t>UserInnen-Perspektive</t>
  </si>
  <si>
    <t>NutzerInnen</t>
  </si>
  <si>
    <t>straight-up [traumatisierend]</t>
  </si>
  <si>
    <t>What?</t>
  </si>
  <si>
    <t>Scroll safely</t>
  </si>
  <si>
    <t>nice try</t>
  </si>
  <si>
    <t>[habe] gescrolled</t>
  </si>
  <si>
    <t>[ich] scrolle</t>
  </si>
  <si>
    <t>[wir] scrollen</t>
  </si>
  <si>
    <t>[kann nicht] klicken</t>
  </si>
  <si>
    <t>[kann nicht einfach darauf] klicken</t>
  </si>
  <si>
    <t>[werden] gestreamt</t>
  </si>
  <si>
    <t>[können alles] posten</t>
  </si>
  <si>
    <t>[werden nicht] gepostet</t>
  </si>
  <si>
    <t>[man ist] engaged</t>
  </si>
  <si>
    <t>4 Podcasts für den Sommer, 31.7.21, 13m55s</t>
  </si>
  <si>
    <t>Podcast</t>
  </si>
  <si>
    <t>Fan</t>
  </si>
  <si>
    <t>Podcast-App</t>
  </si>
  <si>
    <t>go-to-Podcast</t>
  </si>
  <si>
    <t>Rapper</t>
  </si>
  <si>
    <t>Fiction-Podcast</t>
  </si>
  <si>
    <t>Musik-Nerd-Podcast</t>
  </si>
  <si>
    <t>Character</t>
  </si>
  <si>
    <t>Dude</t>
  </si>
  <si>
    <t>Dating-Stories</t>
  </si>
  <si>
    <t>online-Bully</t>
  </si>
  <si>
    <t>Dream-Team</t>
  </si>
  <si>
    <t>Podcast-Downloads</t>
  </si>
  <si>
    <t>Cliffhanger</t>
  </si>
  <si>
    <t>Peer</t>
  </si>
  <si>
    <t>Mindset</t>
  </si>
  <si>
    <t>Podcasts-Favorites</t>
  </si>
  <si>
    <t>Crime-Podcasts</t>
  </si>
  <si>
    <t>Gang</t>
  </si>
  <si>
    <t>[dieses] Internet-Trolls</t>
  </si>
  <si>
    <t>coole [Dating-Stories]</t>
  </si>
  <si>
    <t>Old-News [es ist]</t>
  </si>
  <si>
    <t>smarter [Ansatz]</t>
  </si>
  <si>
    <t>hot [Viola ist]</t>
  </si>
  <si>
    <t>funny</t>
  </si>
  <si>
    <t>safe</t>
  </si>
  <si>
    <t>up-to-date</t>
  </si>
  <si>
    <t>hot</t>
  </si>
  <si>
    <t>mainstream</t>
  </si>
  <si>
    <t>literally</t>
  </si>
  <si>
    <t>easy</t>
  </si>
  <si>
    <t>Spoiler-Alarm</t>
  </si>
  <si>
    <t>nice</t>
  </si>
  <si>
    <t xml:space="preserve">[ich habe es] weggebinged </t>
  </si>
  <si>
    <t>[werden] debunken</t>
  </si>
  <si>
    <t>viral [zu gehen]</t>
  </si>
  <si>
    <t>[müsst ihr] bingen</t>
  </si>
  <si>
    <t>Jasmin</t>
  </si>
  <si>
    <t>Don Pablo Mulamba</t>
  </si>
  <si>
    <t>Carlos</t>
  </si>
  <si>
    <t>Lisi</t>
  </si>
  <si>
    <t>David</t>
  </si>
  <si>
    <t>3 Faktenchek: The Great Reset, 9.10.21</t>
  </si>
  <si>
    <t>Userin in Twitter</t>
  </si>
  <si>
    <t>Sammy Khamis</t>
  </si>
  <si>
    <t>Messengern</t>
  </si>
  <si>
    <t>The-Great-Reset</t>
  </si>
  <si>
    <t>Fakes und Fakten</t>
  </si>
  <si>
    <t>Memes</t>
  </si>
  <si>
    <t>Reset</t>
  </si>
  <si>
    <t>Facebook-Down</t>
  </si>
  <si>
    <t>Livestream</t>
  </si>
  <si>
    <t>Great-Reset</t>
  </si>
  <si>
    <t>anti-Mainstream-Bewegung</t>
  </si>
  <si>
    <t>Anti-Mainstream</t>
  </si>
  <si>
    <t>Blackout</t>
  </si>
  <si>
    <t>Great-Reset-Frenzy</t>
  </si>
  <si>
    <t>Ads</t>
  </si>
  <si>
    <t>DPA-Fakt-CheckerInnen</t>
  </si>
  <si>
    <t>Fakt-Check-Team</t>
  </si>
  <si>
    <t>Trends</t>
  </si>
  <si>
    <t>pl der die das</t>
  </si>
  <si>
    <t>Wording</t>
  </si>
  <si>
    <t>Chatgruppen</t>
  </si>
  <si>
    <t>Community</t>
  </si>
  <si>
    <t>grosse Reset</t>
  </si>
  <si>
    <t>Bubble</t>
  </si>
  <si>
    <t>[wegen] Facebook-Down</t>
  </si>
  <si>
    <t>[des] Great-Resets</t>
  </si>
  <si>
    <t>[des] Anti-Mainstreams</t>
  </si>
  <si>
    <t>Fakt-Checking [die ... Fähigkeiten]</t>
  </si>
  <si>
    <t>When</t>
  </si>
  <si>
    <t>down [ist]</t>
  </si>
  <si>
    <t>down [es war]</t>
  </si>
  <si>
    <t>I know</t>
  </si>
  <si>
    <t>good on you</t>
  </si>
  <si>
    <t>Calm down, Jesus Christoph [sic]</t>
  </si>
  <si>
    <t>we got you</t>
  </si>
  <si>
    <t>[zu] framen</t>
  </si>
  <si>
    <t>[wir] debunken</t>
  </si>
  <si>
    <t>[haben] getwittert</t>
  </si>
  <si>
    <t>[es] trendet</t>
  </si>
  <si>
    <t>Anti-Klimakrise-Framing</t>
  </si>
  <si>
    <t>Lobby-verband</t>
  </si>
  <si>
    <t>Lobby-Strategie*innen</t>
  </si>
  <si>
    <t>Lobby-kontroll</t>
  </si>
  <si>
    <t>Lobbyismus</t>
  </si>
  <si>
    <t>Lobby-gruppen</t>
  </si>
  <si>
    <t>Notifications</t>
  </si>
  <si>
    <t>Adbusting</t>
  </si>
  <si>
    <t>Werbe-layout</t>
  </si>
  <si>
    <t>Lobby-verbände</t>
  </si>
  <si>
    <t>Lobby-regulierung</t>
  </si>
  <si>
    <t>Negative-Campaigning</t>
  </si>
  <si>
    <t>Verbot-Framing</t>
  </si>
  <si>
    <t>Lobby-organisation</t>
  </si>
  <si>
    <t>Lobby-strategien</t>
  </si>
  <si>
    <t>DMs</t>
  </si>
  <si>
    <t>[in einer Art] Moses-Leinen-Dress</t>
  </si>
  <si>
    <t>all is fair in love [and Wahlkampf]</t>
  </si>
  <si>
    <t>[wir] checken</t>
  </si>
  <si>
    <t>[ihr] mitscrollt</t>
  </si>
  <si>
    <t>[wir] liken</t>
  </si>
  <si>
    <t>[wir] faven</t>
  </si>
  <si>
    <t>[wurde] gephotoshopt</t>
  </si>
  <si>
    <t>[ich] google</t>
  </si>
  <si>
    <t>[er hat] getwittert</t>
  </si>
  <si>
    <t>[wir] framen</t>
  </si>
  <si>
    <t>[man ... kann] relaten</t>
  </si>
  <si>
    <t>Renate Eichenberger</t>
  </si>
  <si>
    <t>Jacob Heidtmann</t>
  </si>
  <si>
    <t>Tennis-Star</t>
  </si>
  <si>
    <t>Emojis</t>
  </si>
  <si>
    <t>Performance-Druck</t>
  </si>
  <si>
    <t>Mental-Health</t>
  </si>
  <si>
    <t>Stars</t>
  </si>
  <si>
    <t>Normal-fans</t>
  </si>
  <si>
    <t>Self-Care</t>
  </si>
  <si>
    <t>Boss-Move</t>
  </si>
  <si>
    <t>Performance</t>
  </si>
  <si>
    <t>Welt-cup</t>
  </si>
  <si>
    <t>Entretainment-Branche</t>
  </si>
  <si>
    <t>Interviews</t>
  </si>
  <si>
    <t>Team-bildung</t>
  </si>
  <si>
    <t>[Britneys] Mental-Health</t>
  </si>
  <si>
    <t>twittert</t>
  </si>
  <si>
    <t>[sie hat] geskipped</t>
  </si>
  <si>
    <t>[wir müssen] performen</t>
  </si>
  <si>
    <t>[zu] performen</t>
  </si>
  <si>
    <t>relaten</t>
  </si>
  <si>
    <t>klicken [nicht beim … Kommentar]</t>
  </si>
  <si>
    <t>[das kann] triggern</t>
  </si>
  <si>
    <t>[zu] skippen</t>
  </si>
  <si>
    <t>[wir] packen</t>
  </si>
  <si>
    <t>Disclaimer</t>
  </si>
  <si>
    <t>Types</t>
  </si>
  <si>
    <t>Total Germanic-Anglicisms (Tokens):</t>
  </si>
  <si>
    <t>Total Germanic-Anglicisms (Types):</t>
  </si>
  <si>
    <t>Clubs</t>
  </si>
  <si>
    <t>Club</t>
  </si>
  <si>
    <t>Insta-Stories</t>
  </si>
  <si>
    <t>Crowd</t>
  </si>
  <si>
    <t>Corona-Test-Bike</t>
  </si>
  <si>
    <t>Booking</t>
  </si>
  <si>
    <t>Lockdowns</t>
  </si>
  <si>
    <t>Stream</t>
  </si>
  <si>
    <t>Connection</t>
  </si>
  <si>
    <t>Dancefloor</t>
  </si>
  <si>
    <t>Deep-Dive</t>
  </si>
  <si>
    <t>Club-kultur</t>
  </si>
  <si>
    <t>Club-sterben</t>
  </si>
  <si>
    <t>Timeline</t>
  </si>
  <si>
    <t>Lockdown</t>
  </si>
  <si>
    <t>Open-Air</t>
  </si>
  <si>
    <t>Club-Content</t>
  </si>
  <si>
    <t>Club-szene</t>
  </si>
  <si>
    <t>[der] ClubtreiberInnen</t>
  </si>
  <si>
    <t>Club-BetreiberInnen</t>
  </si>
  <si>
    <t>[es war] crazy</t>
  </si>
  <si>
    <t>[ganz] cool</t>
  </si>
  <si>
    <t>safe [veranstaltet]</t>
  </si>
  <si>
    <t>indoor [gefeiert]</t>
  </si>
  <si>
    <t>yeah</t>
  </si>
  <si>
    <t>[zu] supporten</t>
  </si>
  <si>
    <t>Don Pablo Mulemba</t>
  </si>
  <si>
    <t>Valerie</t>
  </si>
  <si>
    <t>Gesine</t>
  </si>
  <si>
    <t>Carlotta</t>
  </si>
  <si>
    <t>Laura</t>
  </si>
  <si>
    <t>Yasmine M'Barek</t>
  </si>
  <si>
    <t xml:space="preserve">Negative-Campaigning </t>
  </si>
  <si>
    <t>Tweet</t>
  </si>
  <si>
    <t>Talkshows</t>
  </si>
  <si>
    <t>[sie sind] shady</t>
  </si>
  <si>
    <t>[es ist] tricky</t>
  </si>
  <si>
    <t>Update</t>
  </si>
  <si>
    <t>Side-Stories</t>
  </si>
  <si>
    <t>Sound-Systeme</t>
  </si>
  <si>
    <t>Highlights</t>
  </si>
  <si>
    <t>Lifestyle</t>
  </si>
  <si>
    <t>Highlight</t>
  </si>
  <si>
    <t>Staff</t>
  </si>
  <si>
    <t>MBA-Finals</t>
  </si>
  <si>
    <t xml:space="preserve">[ein Paar neue] mixed </t>
  </si>
  <si>
    <t>Bob Hanning</t>
  </si>
  <si>
    <t>Cybermob</t>
  </si>
  <si>
    <t>Influencerin</t>
  </si>
  <si>
    <t>Safe-Space</t>
  </si>
  <si>
    <t>Hate-Speech</t>
  </si>
  <si>
    <t>Spyware</t>
  </si>
  <si>
    <t>Cybermobbing</t>
  </si>
  <si>
    <t>Mobbing</t>
  </si>
  <si>
    <t>Hate-Storm-Dynamik</t>
  </si>
  <si>
    <t>Support</t>
  </si>
  <si>
    <t>Messenger</t>
  </si>
  <si>
    <t>Dick-pics</t>
  </si>
  <si>
    <t>Social-Media-Kanäle</t>
  </si>
  <si>
    <t>FollowerInnen-Zahlen</t>
  </si>
  <si>
    <t>FollowerInnen</t>
  </si>
  <si>
    <t>Blocken</t>
  </si>
  <si>
    <t>[wir sind] online</t>
  </si>
  <si>
    <t>[sir sind] connected</t>
  </si>
  <si>
    <t>online [Formular]</t>
  </si>
  <si>
    <t>online [gemobbt]</t>
  </si>
  <si>
    <t>skippt</t>
  </si>
  <si>
    <t>[man wird] gemobbt</t>
  </si>
  <si>
    <t>[ich werde] gemobbt werde</t>
  </si>
  <si>
    <t>[sie werden] geblockt</t>
  </si>
  <si>
    <t>Anna-Lena von Hodenberg</t>
  </si>
  <si>
    <t>Julia Liebe</t>
  </si>
  <si>
    <t>Total</t>
  </si>
  <si>
    <t>Trigger-Warnung</t>
  </si>
  <si>
    <t>Team</t>
  </si>
  <si>
    <t xml:space="preserve"> Sham Jaff</t>
  </si>
  <si>
    <t>Said Etris Hashemi</t>
  </si>
  <si>
    <t>Armin Kurtovic</t>
  </si>
  <si>
    <t>Cetin Gültekin</t>
  </si>
  <si>
    <t>190220 x FOMO - Zwei Jahre nach Hanau, 19.2.22, 24m53s</t>
  </si>
  <si>
    <t>Wie kann Social Media bei Wochenbett-Depressionen helfen?,23.4.22,18m17s</t>
  </si>
  <si>
    <t>Extremismus auf Telegram - Was wird dagegen getan?, 29,1,22,16m35s</t>
  </si>
  <si>
    <t>Depp vs. Heard: ein Prozess auf Social Media, 7.5.22, 16m10s</t>
  </si>
  <si>
    <t>BookTok - Wie TikTok die Buchbranche beeinflusst, 19,3,22,15m31s</t>
  </si>
  <si>
    <t>Wie kann Social Media bei Gewalt in der Partnerschaft helfen?,5.2.22,15m4s</t>
  </si>
  <si>
    <t>Black History Month 2022, 26.2.22,15m</t>
  </si>
  <si>
    <t>Selenskyj: Warum wird er online zum Popstar?, 2.4.22,14m56s</t>
  </si>
  <si>
    <t>#DontLookUp x Klimakrise, 8.1.22,14m55s</t>
  </si>
  <si>
    <t>Von Blocklist bis Sex-Bots: Fünf digitale Legenden erklärt, 9.4.22,14m35s</t>
  </si>
  <si>
    <t>#Gasumlage, Energiestudie, Menstruationsprodukte for free, 15.8.22,5m16s</t>
  </si>
  <si>
    <t>Podcasts für den Sommer, 30.7.22, 14m39s</t>
  </si>
  <si>
    <t>Baerbock, Beyoncé, Balenciaga, 30.7.22,7m9s</t>
  </si>
  <si>
    <t>Jens Lehmann, Sydney Sweeney, Nacktfotoscanner, 28.7.22,6m46s</t>
  </si>
  <si>
    <t>Overall statistics</t>
  </si>
  <si>
    <t>Instagram-Mythos</t>
  </si>
  <si>
    <t>Alltag-Hack</t>
  </si>
  <si>
    <t>Freak</t>
  </si>
  <si>
    <t>Social</t>
  </si>
  <si>
    <t>Frau-Empowerment</t>
  </si>
  <si>
    <t>Body and Mind</t>
  </si>
  <si>
    <t>Social-Media-Aufklärung</t>
  </si>
  <si>
    <t>Instagram-Account</t>
  </si>
  <si>
    <t>Insta-Account</t>
  </si>
  <si>
    <t>Issues</t>
  </si>
  <si>
    <t>Insta-Posts</t>
  </si>
  <si>
    <t>happy</t>
  </si>
  <si>
    <t>yes</t>
  </si>
  <si>
    <t>[bin durch] gescrollt</t>
  </si>
  <si>
    <t>Susie Brown</t>
  </si>
  <si>
    <t>Karin Dannhauer</t>
  </si>
  <si>
    <t>Episode</t>
  </si>
  <si>
    <t>Most freq gender</t>
  </si>
  <si>
    <t>4T</t>
  </si>
  <si>
    <t>3T</t>
  </si>
  <si>
    <t>2T</t>
  </si>
  <si>
    <t>1T</t>
  </si>
  <si>
    <t>5T</t>
  </si>
  <si>
    <t>Newer</t>
  </si>
  <si>
    <t>Older</t>
  </si>
  <si>
    <t>Max Hoppenstedt</t>
  </si>
  <si>
    <t>Kathatina Nocun</t>
  </si>
  <si>
    <t>Fake-Facts</t>
  </si>
  <si>
    <t>True-Facts</t>
  </si>
  <si>
    <t>Telegram-Chats</t>
  </si>
  <si>
    <t>Gatekeeper</t>
  </si>
  <si>
    <t>App-Stores</t>
  </si>
  <si>
    <t>den</t>
  </si>
  <si>
    <t>und co.</t>
  </si>
  <si>
    <t>[wer hat das] gepostet</t>
  </si>
  <si>
    <t>[hat man] gepostet</t>
  </si>
  <si>
    <t>Internetuserin</t>
  </si>
  <si>
    <t>Social-Media-Begleitung</t>
  </si>
  <si>
    <t>Abuser</t>
  </si>
  <si>
    <t>Security-Guard</t>
  </si>
  <si>
    <t>TV-Event</t>
  </si>
  <si>
    <t>Social-Media-Aufmerksamkeit</t>
  </si>
  <si>
    <t>Clip</t>
  </si>
  <si>
    <t>Mega-Pint-Mann</t>
  </si>
  <si>
    <t>Smartphone</t>
  </si>
  <si>
    <t>Hard-Facts</t>
  </si>
  <si>
    <t>Makeup</t>
  </si>
  <si>
    <t>Wife-Beater</t>
  </si>
  <si>
    <t>Range</t>
  </si>
  <si>
    <t>Compilations</t>
  </si>
  <si>
    <t>Mega-Pint</t>
  </si>
  <si>
    <t>Fairness-halber</t>
  </si>
  <si>
    <t>pl ?</t>
  </si>
  <si>
    <t>Concealer-Palette</t>
  </si>
  <si>
    <t>Milani-Gate</t>
  </si>
  <si>
    <t>Couch</t>
  </si>
  <si>
    <t>Case</t>
  </si>
  <si>
    <t>Set</t>
  </si>
  <si>
    <t>Background</t>
  </si>
  <si>
    <t>Internet-Judginess</t>
  </si>
  <si>
    <t>Aufschrift-Mega-Pint</t>
  </si>
  <si>
    <t>Concealer</t>
  </si>
  <si>
    <t>Make-up-Marke</t>
  </si>
  <si>
    <t>Color-correcten</t>
  </si>
  <si>
    <t>[ist] hyper-öffentlich</t>
  </si>
  <si>
    <t>live [Berichterstattung]</t>
  </si>
  <si>
    <t>judggy</t>
  </si>
  <si>
    <t>live [zu sehen]</t>
  </si>
  <si>
    <t>live [gestreamt]</t>
  </si>
  <si>
    <t>online [sieht man]</t>
  </si>
  <si>
    <t>live [übertragen]</t>
  </si>
  <si>
    <t>live [verfolgt]</t>
  </si>
  <si>
    <t>what the fuck?</t>
  </si>
  <si>
    <t>Lolololol</t>
  </si>
  <si>
    <t xml:space="preserve">[ich] channele </t>
  </si>
  <si>
    <t>das, der</t>
  </si>
  <si>
    <t>Book-Tok</t>
  </si>
  <si>
    <t>Smut-Leserschaft</t>
  </si>
  <si>
    <t>Book-Talkerin</t>
  </si>
  <si>
    <t>Book-Tok-Book</t>
  </si>
  <si>
    <t>Favorites</t>
  </si>
  <si>
    <t>Book-TokerInnen</t>
  </si>
  <si>
    <t>Teenie-Ding</t>
  </si>
  <si>
    <t>Book-Tok-Community</t>
  </si>
  <si>
    <t>Rabbit-Hole</t>
  </si>
  <si>
    <t>Hauls</t>
  </si>
  <si>
    <t>Smut</t>
  </si>
  <si>
    <t>Smut-Empfehlungen</t>
  </si>
  <si>
    <t>Queere-Literatur</t>
  </si>
  <si>
    <t>Verkaufs-Boom</t>
  </si>
  <si>
    <t>Book-Tok-Bestseller</t>
  </si>
  <si>
    <t>Book-Tok-Tische</t>
  </si>
  <si>
    <t>Indie-Verlag</t>
  </si>
  <si>
    <t>TikTok-Account</t>
  </si>
  <si>
    <t>Bestseller-Liste</t>
  </si>
  <si>
    <t>Communities</t>
  </si>
  <si>
    <t>Sex-Stories</t>
  </si>
  <si>
    <t>Challenges</t>
  </si>
  <si>
    <t>Bestseller-List-Titel</t>
  </si>
  <si>
    <t>[seit des ersten] Lockdowns</t>
  </si>
  <si>
    <t>[wegen] Book-Tok</t>
  </si>
  <si>
    <t>[namens] Book-Tok</t>
  </si>
  <si>
    <t>Young-Adult</t>
  </si>
  <si>
    <t>Fantasy</t>
  </si>
  <si>
    <t>go-to</t>
  </si>
  <si>
    <t>Coming-of-Age</t>
  </si>
  <si>
    <t>cool</t>
  </si>
  <si>
    <t>offline</t>
  </si>
  <si>
    <t>online</t>
  </si>
  <si>
    <t>[finde] cool</t>
  </si>
  <si>
    <t>Spoiler</t>
  </si>
  <si>
    <t>Random-Info</t>
  </si>
  <si>
    <t>[ich] poste</t>
  </si>
  <si>
    <t>[ich] oute</t>
  </si>
  <si>
    <t>[es ist] gemixt</t>
  </si>
  <si>
    <t>[zu] promoten</t>
  </si>
  <si>
    <t>[es kann … werden] geinfluenced</t>
  </si>
  <si>
    <t>[man müss anders] kommentieren</t>
  </si>
  <si>
    <t>Saskia</t>
  </si>
  <si>
    <t>Julia Eisele</t>
  </si>
  <si>
    <t>Pablo Mulamba</t>
  </si>
  <si>
    <t>Podi-Pearls</t>
  </si>
  <si>
    <t>Recap</t>
  </si>
  <si>
    <t>Victim-Blaming</t>
  </si>
  <si>
    <t>Absuer</t>
  </si>
  <si>
    <t>Online-Beratung</t>
  </si>
  <si>
    <t>Me-Too-Geschichten</t>
  </si>
  <si>
    <t>Victim-Blaiming</t>
  </si>
  <si>
    <t>Stalking</t>
  </si>
  <si>
    <t>Instagram-Story</t>
  </si>
  <si>
    <t>Asha Hedayati</t>
  </si>
  <si>
    <t>Jenny-Kerstin Bauer</t>
  </si>
  <si>
    <t>Justiz-Slash-Verwaltung</t>
  </si>
  <si>
    <t>True-Dat</t>
  </si>
  <si>
    <t>[sie] out-callen</t>
  </si>
  <si>
    <t>[sie] exposen</t>
  </si>
  <si>
    <t>[sie sind] verlinkt</t>
  </si>
  <si>
    <t>[es kann] empowern</t>
  </si>
  <si>
    <t>Lowlights</t>
  </si>
  <si>
    <t>Cover-Photo</t>
  </si>
  <si>
    <t>Blackfishing</t>
  </si>
  <si>
    <t>Dad</t>
  </si>
  <si>
    <t>Pride</t>
  </si>
  <si>
    <t>Lowlight</t>
  </si>
  <si>
    <t>King</t>
  </si>
  <si>
    <t>Emoji</t>
  </si>
  <si>
    <t>HIghlights</t>
  </si>
  <si>
    <t>Anna Dushime</t>
  </si>
  <si>
    <t>Tahir Della</t>
  </si>
  <si>
    <t>Malam</t>
  </si>
  <si>
    <t>Akim</t>
  </si>
  <si>
    <t>Internet-Friends</t>
  </si>
  <si>
    <t>Backslash</t>
  </si>
  <si>
    <t>Hairstyles</t>
  </si>
  <si>
    <t>Posen</t>
  </si>
  <si>
    <t>Outfits</t>
  </si>
  <si>
    <t>Accomplishments</t>
  </si>
  <si>
    <t>Flyer</t>
  </si>
  <si>
    <t>Diss</t>
  </si>
  <si>
    <t>Styles</t>
  </si>
  <si>
    <t>Brands</t>
  </si>
  <si>
    <t>Rainbow-Washing</t>
  </si>
  <si>
    <t>Role-Models</t>
  </si>
  <si>
    <t>FIghterInnen</t>
  </si>
  <si>
    <t>History</t>
  </si>
  <si>
    <t>Black-Community</t>
  </si>
  <si>
    <t>Schwarzen-Community</t>
  </si>
  <si>
    <t>Black-Culture</t>
  </si>
  <si>
    <t>IGTV-Video</t>
  </si>
  <si>
    <t>History-Month</t>
  </si>
  <si>
    <t>trash</t>
  </si>
  <si>
    <t>cooler [Name]</t>
  </si>
  <si>
    <t>[ganz] nice</t>
  </si>
  <si>
    <t>Anyway</t>
  </si>
  <si>
    <t>Crazy</t>
  </si>
  <si>
    <t>Oh, yes</t>
  </si>
  <si>
    <t>Alright</t>
  </si>
  <si>
    <t>bro</t>
  </si>
  <si>
    <t>There you go</t>
  </si>
  <si>
    <t>Funny</t>
  </si>
  <si>
    <t>That's the bare fucking minimum</t>
  </si>
  <si>
    <t>[sie hat] geretweeted</t>
  </si>
  <si>
    <t>[wir uns] supporten</t>
  </si>
  <si>
    <t>Medien-Background</t>
  </si>
  <si>
    <t>Selfie-Video</t>
  </si>
  <si>
    <t>Teenager-Ding</t>
  </si>
  <si>
    <t>Popkultur</t>
  </si>
  <si>
    <t>Social-Media-Wahlkampf</t>
  </si>
  <si>
    <t>Offshore-Firmen</t>
  </si>
  <si>
    <t>Social-Media-Videos</t>
  </si>
  <si>
    <t>Shorts</t>
  </si>
  <si>
    <t>Fleece-Jacken</t>
  </si>
  <si>
    <t>Lobby-Arbeit</t>
  </si>
  <si>
    <t>Crush</t>
  </si>
  <si>
    <t>Pop-Star</t>
  </si>
  <si>
    <t>Pandora-Papers</t>
  </si>
  <si>
    <t>Joggers</t>
  </si>
  <si>
    <t>Comedian</t>
  </si>
  <si>
    <t>Underdogs</t>
  </si>
  <si>
    <t>clever [kommuniziert]</t>
  </si>
  <si>
    <t>life imitates art</t>
  </si>
  <si>
    <t>word</t>
  </si>
  <si>
    <t>[er] zoomt</t>
  </si>
  <si>
    <t>[geht] viral</t>
  </si>
  <si>
    <t>[wurde] reposted</t>
  </si>
  <si>
    <t>User-Accounts</t>
  </si>
  <si>
    <t>Blockbuster</t>
  </si>
  <si>
    <t>Big-Shots</t>
  </si>
  <si>
    <t>Frontline</t>
  </si>
  <si>
    <t>Top-Ten</t>
  </si>
  <si>
    <t>Julius Wussmann</t>
  </si>
  <si>
    <t>Frauke Röser</t>
  </si>
  <si>
    <t>Sarah Schurmann</t>
  </si>
  <si>
    <t>Luisa Neubauer</t>
  </si>
  <si>
    <t>[ist nicht] smart</t>
  </si>
  <si>
    <t>off-screen</t>
  </si>
  <si>
    <t>for the record</t>
  </si>
  <si>
    <t>art imitates life</t>
  </si>
  <si>
    <t>[es] triggert</t>
  </si>
  <si>
    <t>[wir] verlinken</t>
  </si>
  <si>
    <t>Lisa Merten</t>
  </si>
  <si>
    <t>Christoph Giesa</t>
  </si>
  <si>
    <t>Young</t>
  </si>
  <si>
    <t>Scrollerin</t>
  </si>
  <si>
    <t>Blockliste</t>
  </si>
  <si>
    <t>Troll-Accounts</t>
  </si>
  <si>
    <t>Deep-Fake</t>
  </si>
  <si>
    <t>Deep-Fakes</t>
  </si>
  <si>
    <t>Deep-Fake-Version</t>
  </si>
  <si>
    <t>Otto-Normal-UserIn</t>
  </si>
  <si>
    <t>Shadowban</t>
  </si>
  <si>
    <t>Spam-Bots</t>
  </si>
  <si>
    <t>Sex-Bots</t>
  </si>
  <si>
    <t>Service-Folge</t>
  </si>
  <si>
    <t>Blocklisten</t>
  </si>
  <si>
    <t>Troll-Kommentare</t>
  </si>
  <si>
    <t>Trollen</t>
  </si>
  <si>
    <t>Posts</t>
  </si>
  <si>
    <t>Shadowbanning</t>
  </si>
  <si>
    <t>Insta-Post</t>
  </si>
  <si>
    <t>Chat</t>
  </si>
  <si>
    <t>Paypal-Link</t>
  </si>
  <si>
    <t>Klick</t>
  </si>
  <si>
    <t>Link</t>
  </si>
  <si>
    <t>Start</t>
  </si>
  <si>
    <t>Insta-Feeds</t>
  </si>
  <si>
    <t>Bio</t>
  </si>
  <si>
    <t>[sie haben] geblockt</t>
  </si>
  <si>
    <t>[sie] blocken</t>
  </si>
  <si>
    <t>[wir haben nicht] gegooglet</t>
  </si>
  <si>
    <t>[wir] klicken</t>
  </si>
  <si>
    <t>[sie darauf] klicken</t>
  </si>
  <si>
    <t>[wir haben] geklickt</t>
  </si>
  <si>
    <t>[nicht] klicken</t>
  </si>
  <si>
    <t>[ist nicht] eingeloggt</t>
  </si>
  <si>
    <t>verifiziert [werden]</t>
  </si>
  <si>
    <t>[zu] zoomen</t>
  </si>
  <si>
    <t>[ich war] geblockt</t>
  </si>
  <si>
    <t>Anna Biselli</t>
  </si>
  <si>
    <t>Matthias Kettemann</t>
  </si>
  <si>
    <t>fifteen-Minutes-of-zweifelhaften-Fame</t>
  </si>
  <si>
    <t>Timeline-Recap</t>
  </si>
  <si>
    <t>Loligste</t>
  </si>
  <si>
    <t>Look</t>
  </si>
  <si>
    <t>Design</t>
  </si>
  <si>
    <t>Feel</t>
  </si>
  <si>
    <t>Good-News</t>
  </si>
  <si>
    <t>living [her] best life</t>
  </si>
  <si>
    <t>We love dat</t>
  </si>
  <si>
    <t>[hat] gecrashed</t>
  </si>
  <si>
    <t>[sie] sported</t>
  </si>
  <si>
    <t>Davide Bortot</t>
  </si>
  <si>
    <t>Issy Woop</t>
  </si>
  <si>
    <t>Jan Wilhelm</t>
  </si>
  <si>
    <t>Paula Menzel</t>
  </si>
  <si>
    <t>Viola Funk</t>
  </si>
  <si>
    <t>Kevin Rülander</t>
  </si>
  <si>
    <t>Lisa</t>
  </si>
  <si>
    <t>Carlos Steuer</t>
  </si>
  <si>
    <t>Podi-Welt</t>
  </si>
  <si>
    <t>FOMO-Host</t>
  </si>
  <si>
    <t>Twitter-Legende</t>
  </si>
  <si>
    <t>1A-Laber-Podcast</t>
  </si>
  <si>
    <t>Gastro-Comedy-Podcast</t>
  </si>
  <si>
    <t>Muss</t>
  </si>
  <si>
    <t>Doku-Podcast</t>
  </si>
  <si>
    <t>favorite-Podcast</t>
  </si>
  <si>
    <t>Throwback</t>
  </si>
  <si>
    <t>Podcast-Tipp</t>
  </si>
  <si>
    <t>History-Podcast</t>
  </si>
  <si>
    <t>Head-of-Alles</t>
  </si>
  <si>
    <t>Contestants</t>
  </si>
  <si>
    <t>Banger</t>
  </si>
  <si>
    <t>Teamlead</t>
  </si>
  <si>
    <t>Podi-Connoisseur</t>
  </si>
  <si>
    <t>Musik-Podcast</t>
  </si>
  <si>
    <t>Hosts</t>
  </si>
  <si>
    <t>Feed-Ferien</t>
  </si>
  <si>
    <t>Podi-Tipps</t>
  </si>
  <si>
    <t>Podi</t>
  </si>
  <si>
    <t>Podcast-Tipps</t>
  </si>
  <si>
    <t>Laber-Podcasts</t>
  </si>
  <si>
    <t>Food</t>
  </si>
  <si>
    <t>Lieblingspodcasts</t>
  </si>
  <si>
    <t>Rants</t>
  </si>
  <si>
    <t>InfluencerInnen</t>
  </si>
  <si>
    <t>West-Geschichte</t>
  </si>
  <si>
    <t>hotten-tea</t>
  </si>
  <si>
    <t>Reality-TV-Show</t>
  </si>
  <si>
    <t>Dating-Show</t>
  </si>
  <si>
    <t>Transmen</t>
  </si>
  <si>
    <t>Liebling-Stars</t>
  </si>
  <si>
    <t>Sitcom</t>
  </si>
  <si>
    <t>Song</t>
  </si>
  <si>
    <t>Timeline-Terminal</t>
  </si>
  <si>
    <t>Check-In</t>
  </si>
  <si>
    <t>Doping</t>
  </si>
  <si>
    <t>ExpertInnen-Interviews</t>
  </si>
  <si>
    <t>Youtuber</t>
  </si>
  <si>
    <t>Shitstorm</t>
  </si>
  <si>
    <t>Top-Liste</t>
  </si>
  <si>
    <t xml:space="preserve">der,das </t>
  </si>
  <si>
    <t>[des] Podcasts</t>
  </si>
  <si>
    <t>go for it !</t>
  </si>
  <si>
    <t>obviously</t>
  </si>
  <si>
    <t>basically</t>
  </si>
  <si>
    <t>checkt das [mal]</t>
  </si>
  <si>
    <t>[sie werden] gespitted</t>
  </si>
  <si>
    <t>[ich kann] relaten</t>
  </si>
  <si>
    <t>[man muss keinen] skippen</t>
  </si>
  <si>
    <t>Less freq gender</t>
  </si>
  <si>
    <t>ID-Account</t>
  </si>
  <si>
    <t>Sommerhit</t>
  </si>
  <si>
    <t>Charts</t>
  </si>
  <si>
    <t>Early-Hit</t>
  </si>
  <si>
    <t>Fashion-Show</t>
  </si>
  <si>
    <t>Co-Founder</t>
  </si>
  <si>
    <t>Creatives-Companion</t>
  </si>
  <si>
    <t>Trash-Drop</t>
  </si>
  <si>
    <t>Instagram-Video</t>
  </si>
  <si>
    <t>Streams</t>
  </si>
  <si>
    <t>Push-Backs</t>
  </si>
  <si>
    <t>Spoti</t>
  </si>
  <si>
    <t>Bro-Film</t>
  </si>
  <si>
    <t>Self-Love</t>
  </si>
  <si>
    <t>Self-Confidence</t>
  </si>
  <si>
    <t>Overthinking</t>
  </si>
  <si>
    <t>the weekend</t>
  </si>
  <si>
    <t>Underground-Deals</t>
  </si>
  <si>
    <t>LGTBIQ+-Community</t>
  </si>
  <si>
    <t>High-Fashion-Kollektion</t>
  </si>
  <si>
    <t>Caption</t>
  </si>
  <si>
    <t>[es ist] understandable</t>
  </si>
  <si>
    <t>forbidden fruit</t>
  </si>
  <si>
    <t>[noch] stranger</t>
  </si>
  <si>
    <t>[wie] comfortable</t>
  </si>
  <si>
    <t>by the way</t>
  </si>
  <si>
    <t>nothing was the same</t>
  </si>
  <si>
    <t>Amen to that</t>
  </si>
  <si>
    <t>message received</t>
  </si>
  <si>
    <t>Strange times</t>
  </si>
  <si>
    <t>I think you are onto something</t>
  </si>
  <si>
    <t>onto something</t>
  </si>
  <si>
    <t>[ist] gestarted</t>
  </si>
  <si>
    <t>[hat] gepushed</t>
  </si>
  <si>
    <t>[ist] gedropped</t>
  </si>
  <si>
    <t>[wurde heute] gedropped</t>
  </si>
  <si>
    <t>gedropped [wurde]</t>
  </si>
  <si>
    <t>Fußball-News</t>
  </si>
  <si>
    <t>Maccas</t>
  </si>
  <si>
    <t>TV-Starbild</t>
  </si>
  <si>
    <t>Tech-News</t>
  </si>
  <si>
    <t>Software</t>
  </si>
  <si>
    <t>Reel</t>
  </si>
  <si>
    <t>Cheeseburger</t>
  </si>
  <si>
    <t>Pennies</t>
  </si>
  <si>
    <t>Streaming</t>
  </si>
  <si>
    <t>iMessage</t>
  </si>
  <si>
    <t>Hype-Serie</t>
  </si>
  <si>
    <t>News im Nacken</t>
  </si>
  <si>
    <t>cheers</t>
  </si>
  <si>
    <t>[ich] verlinke</t>
  </si>
  <si>
    <t>Insta-Boss</t>
  </si>
  <si>
    <t>Nominees</t>
  </si>
  <si>
    <t>Womens-Heroes</t>
  </si>
  <si>
    <t>PayTV-Sender</t>
  </si>
  <si>
    <t>Hot-Take-Der-Woche</t>
  </si>
  <si>
    <t>Petition</t>
  </si>
  <si>
    <t>Playlists</t>
  </si>
  <si>
    <t>Award-Kategorien</t>
  </si>
  <si>
    <t>Hot-Take</t>
  </si>
  <si>
    <t>Playlist</t>
  </si>
  <si>
    <t>Best-Metaverse-Performance</t>
  </si>
  <si>
    <t>Work-Life-Balance</t>
  </si>
  <si>
    <t>Commis</t>
  </si>
  <si>
    <t>Like</t>
  </si>
  <si>
    <t>Insta</t>
  </si>
  <si>
    <t>App-Alternativen</t>
  </si>
  <si>
    <t>SPF-gate</t>
  </si>
  <si>
    <t>Sommer-Playlist</t>
  </si>
  <si>
    <t>Insta-Update</t>
  </si>
  <si>
    <t>[ist nicht so] glossy</t>
  </si>
  <si>
    <t>[that is Blasphemie] -vibes</t>
  </si>
  <si>
    <t>TM</t>
  </si>
  <si>
    <t>Obamas Playlist, SPF Hot Take, Insta-Chef-Statement</t>
  </si>
  <si>
    <t>Most freq case (TOKENS)</t>
  </si>
  <si>
    <t>Most freq case (TYPES)</t>
  </si>
  <si>
    <t>Dat (8)</t>
  </si>
  <si>
    <t>Less freq case (TOKENS)</t>
  </si>
  <si>
    <t>Less freq case (TYPES)</t>
  </si>
  <si>
    <t>Gen (0)</t>
  </si>
  <si>
    <t>Gen(0)</t>
  </si>
  <si>
    <t>Der (5)</t>
  </si>
  <si>
    <t>Das (0)</t>
  </si>
  <si>
    <t>Nom (28)</t>
  </si>
  <si>
    <t>Nom (10)</t>
  </si>
  <si>
    <t>Nom (13)</t>
  </si>
  <si>
    <t>Gen (3)</t>
  </si>
  <si>
    <t>Der (12)</t>
  </si>
  <si>
    <t>Akk (17)</t>
  </si>
  <si>
    <t>Akk (24)</t>
  </si>
  <si>
    <t>Das (10)</t>
  </si>
  <si>
    <t>Der, Die (7)</t>
  </si>
  <si>
    <t>Das (3)</t>
  </si>
  <si>
    <t>Nom (8)</t>
  </si>
  <si>
    <t>Nom (9)</t>
  </si>
  <si>
    <t>Gen (1)</t>
  </si>
  <si>
    <t>Der (2)</t>
  </si>
  <si>
    <t>Die (0)</t>
  </si>
  <si>
    <t>Der (6)</t>
  </si>
  <si>
    <t>Die (2)</t>
  </si>
  <si>
    <t>Akk (27)</t>
  </si>
  <si>
    <t>Akk (21)</t>
  </si>
  <si>
    <t>Die (18)</t>
  </si>
  <si>
    <t>Das (6)</t>
  </si>
  <si>
    <t>Nom (17)</t>
  </si>
  <si>
    <t xml:space="preserve">Akk (20) </t>
  </si>
  <si>
    <t>Der (17)</t>
  </si>
  <si>
    <t>Akk (15)</t>
  </si>
  <si>
    <t>Die (6)</t>
  </si>
  <si>
    <t>Dat (9)</t>
  </si>
  <si>
    <t>Dat (12)</t>
  </si>
  <si>
    <t>Der (0)</t>
  </si>
  <si>
    <t>Die (5)</t>
  </si>
  <si>
    <t>Akk (10)</t>
  </si>
  <si>
    <t>Akk (13)</t>
  </si>
  <si>
    <t>Die (7)</t>
  </si>
  <si>
    <t>Das (1)</t>
  </si>
  <si>
    <t>Akk (16) / Dat (16)</t>
  </si>
  <si>
    <t>Die (11)</t>
  </si>
  <si>
    <t>Das (5)</t>
  </si>
  <si>
    <t>Akk (3) / Dat (3)</t>
  </si>
  <si>
    <t>Der (1) / Die (1)</t>
  </si>
  <si>
    <t>Akk (9)</t>
  </si>
  <si>
    <t>Gen (0) / Nom (0)</t>
  </si>
  <si>
    <t>Das (7)</t>
  </si>
  <si>
    <t>Akk (12)</t>
  </si>
  <si>
    <t>Die (3) / Das (3)</t>
  </si>
  <si>
    <t>Akk 9/14</t>
  </si>
  <si>
    <t>Gen</t>
  </si>
  <si>
    <t>Akk 9/14 &amp; Nom/Dat 3/14</t>
  </si>
  <si>
    <t>Das (6) &amp; die (5)</t>
  </si>
  <si>
    <t>appears</t>
  </si>
  <si>
    <t>Token</t>
  </si>
  <si>
    <t>Raw token freq</t>
  </si>
  <si>
    <t>Nom (3) / Akk (3)</t>
  </si>
  <si>
    <t>Nom(4)</t>
  </si>
  <si>
    <t>Dat (1) / Gen (1)</t>
  </si>
  <si>
    <t>Der (3)</t>
  </si>
  <si>
    <t>Die (0) / Das (0)</t>
  </si>
  <si>
    <t>Akk (8)</t>
  </si>
  <si>
    <t>Gen (2)</t>
  </si>
  <si>
    <t xml:space="preserve">Das (2) </t>
  </si>
  <si>
    <t>Nom (10) / Akk  (10) / Dat  (10)</t>
  </si>
  <si>
    <t>Akk (16)</t>
  </si>
  <si>
    <t>Akk (18)</t>
  </si>
  <si>
    <t>Die (10)</t>
  </si>
  <si>
    <t>Das (4)</t>
  </si>
  <si>
    <t>Akk (25)</t>
  </si>
  <si>
    <t>Die (8)</t>
  </si>
  <si>
    <t>Das (2)</t>
  </si>
  <si>
    <t>Nom (15)</t>
  </si>
  <si>
    <t>Dat (17)</t>
  </si>
  <si>
    <t>Die (9)</t>
  </si>
  <si>
    <t xml:space="preserve">Dat (6) </t>
  </si>
  <si>
    <t>Dat (14)</t>
  </si>
  <si>
    <t>Die (12)</t>
  </si>
  <si>
    <t>Das (3) / Der (3)</t>
  </si>
  <si>
    <t>Dat (7)</t>
  </si>
  <si>
    <t>Akk (6)</t>
  </si>
  <si>
    <t>Der (3) / Die (3)</t>
  </si>
  <si>
    <t>Nom (20) / Akk (20)</t>
  </si>
  <si>
    <t>Nom (25) / Akk (25)</t>
  </si>
  <si>
    <t>Der (15)</t>
  </si>
  <si>
    <t>Der (7)</t>
  </si>
  <si>
    <t xml:space="preserve">Akk (6) </t>
  </si>
  <si>
    <t>Die  (9)</t>
  </si>
  <si>
    <t>Sopia &amp; Urin</t>
  </si>
  <si>
    <t>Anne Beckmann</t>
  </si>
  <si>
    <t>Christina Deckwirth</t>
  </si>
  <si>
    <t>Britta Lehnert</t>
  </si>
  <si>
    <t>1 Mental Health im Profisport</t>
  </si>
  <si>
    <t>84 times</t>
  </si>
  <si>
    <t>verlinken</t>
  </si>
  <si>
    <t>Oh</t>
  </si>
  <si>
    <t>getwittert</t>
  </si>
  <si>
    <t>verlinke</t>
  </si>
  <si>
    <t>gepostet</t>
  </si>
  <si>
    <t>live</t>
  </si>
  <si>
    <t>klicken</t>
  </si>
  <si>
    <t>All Germanic-Anglicisms</t>
  </si>
  <si>
    <t>Log (Base 2)</t>
  </si>
  <si>
    <t>viral</t>
  </si>
  <si>
    <t>kommentieren</t>
  </si>
  <si>
    <t>debunken</t>
  </si>
  <si>
    <t>gelabelt</t>
  </si>
  <si>
    <t>verlinkt</t>
  </si>
  <si>
    <t>trendet</t>
  </si>
  <si>
    <t>performen</t>
  </si>
  <si>
    <t>geblockt</t>
  </si>
  <si>
    <t>gedropped</t>
  </si>
  <si>
    <t>streamen</t>
  </si>
  <si>
    <t>wholesome</t>
  </si>
  <si>
    <t>smart</t>
  </si>
  <si>
    <t>Yo</t>
  </si>
  <si>
    <t>pushen</t>
  </si>
  <si>
    <t>scrolle</t>
  </si>
  <si>
    <t>gestreamt</t>
  </si>
  <si>
    <t>down</t>
  </si>
  <si>
    <t>framen</t>
  </si>
  <si>
    <t>checkt</t>
  </si>
  <si>
    <t>skippen</t>
  </si>
  <si>
    <t>supporten</t>
  </si>
  <si>
    <t>gemobbt</t>
  </si>
  <si>
    <t>Newsfeeds</t>
  </si>
  <si>
    <t>packen</t>
  </si>
  <si>
    <t>deepe</t>
  </si>
  <si>
    <t>binge-watchen</t>
  </si>
  <si>
    <t>smoothen</t>
  </si>
  <si>
    <t>hardcore</t>
  </si>
  <si>
    <t>sweetesten</t>
  </si>
  <si>
    <t>everyday-halbwegs-healthy-trotzdem-lecker</t>
  </si>
  <si>
    <t>Big-Business</t>
  </si>
  <si>
    <t>gefreestyled</t>
  </si>
  <si>
    <t>performt</t>
  </si>
  <si>
    <t>busy</t>
  </si>
  <si>
    <t>designed</t>
  </si>
  <si>
    <t>empowern</t>
  </si>
  <si>
    <t>gefaked</t>
  </si>
  <si>
    <t>checkst</t>
  </si>
  <si>
    <t>meshen</t>
  </si>
  <si>
    <t>labeln</t>
  </si>
  <si>
    <t>What</t>
  </si>
  <si>
    <t>straight-up</t>
  </si>
  <si>
    <t>engaged</t>
  </si>
  <si>
    <t>scrollen</t>
  </si>
  <si>
    <t>coole</t>
  </si>
  <si>
    <t>smarter</t>
  </si>
  <si>
    <t>Internet-Trolls</t>
  </si>
  <si>
    <t>gehostet</t>
  </si>
  <si>
    <t>bingen</t>
  </si>
  <si>
    <t>Great-Resets</t>
  </si>
  <si>
    <t>Anti-Mainstreams</t>
  </si>
  <si>
    <t>checken</t>
  </si>
  <si>
    <t>mitscrollt</t>
  </si>
  <si>
    <t>liken</t>
  </si>
  <si>
    <t>faven</t>
  </si>
  <si>
    <t>Moses-Leinen-Dress</t>
  </si>
  <si>
    <t>gephotoshopt</t>
  </si>
  <si>
    <t>google</t>
  </si>
  <si>
    <t>geskipped</t>
  </si>
  <si>
    <t>triggern</t>
  </si>
  <si>
    <t>crazy</t>
  </si>
  <si>
    <t>indoor</t>
  </si>
  <si>
    <t>shady</t>
  </si>
  <si>
    <t>tricky</t>
  </si>
  <si>
    <t>connected</t>
  </si>
  <si>
    <t>channele</t>
  </si>
  <si>
    <t>gemixt</t>
  </si>
  <si>
    <t>geinfluenced</t>
  </si>
  <si>
    <t>poste</t>
  </si>
  <si>
    <t>promoten</t>
  </si>
  <si>
    <t>oute</t>
  </si>
  <si>
    <t>out-callen</t>
  </si>
  <si>
    <t>exposen</t>
  </si>
  <si>
    <t>FighterInnen</t>
  </si>
  <si>
    <t>cooler</t>
  </si>
  <si>
    <t>geretweeted</t>
  </si>
  <si>
    <t>fucking</t>
  </si>
  <si>
    <t>reposted</t>
  </si>
  <si>
    <t>zoomt</t>
  </si>
  <si>
    <t>clever</t>
  </si>
  <si>
    <t>triggert</t>
  </si>
  <si>
    <t>gecrashed</t>
  </si>
  <si>
    <t>sported</t>
  </si>
  <si>
    <t>understandable</t>
  </si>
  <si>
    <t>comfortable</t>
  </si>
  <si>
    <t>stranger</t>
  </si>
  <si>
    <t>glossy</t>
  </si>
  <si>
    <t>blocken</t>
  </si>
  <si>
    <t>eingeloggt</t>
  </si>
  <si>
    <t>geklickt</t>
  </si>
  <si>
    <t>verifiziert</t>
  </si>
  <si>
    <t>zoomen</t>
  </si>
  <si>
    <t>FC(w)=</t>
  </si>
  <si>
    <t>log2</t>
  </si>
  <si>
    <t>freqmax</t>
  </si>
  <si>
    <t>freq(w)</t>
  </si>
  <si>
    <t>ja</t>
  </si>
  <si>
    <t>Das</t>
  </si>
  <si>
    <t>schon</t>
  </si>
  <si>
    <t>mal</t>
  </si>
  <si>
    <t>immer</t>
  </si>
  <si>
    <t>Ich</t>
  </si>
  <si>
    <t>gibt</t>
  </si>
  <si>
    <t>Und</t>
  </si>
  <si>
    <t>natürlich</t>
  </si>
  <si>
    <t>Menschen</t>
  </si>
  <si>
    <t>ganz</t>
  </si>
  <si>
    <t>geht</t>
  </si>
  <si>
    <t>einfach</t>
  </si>
  <si>
    <t>Beispiel</t>
  </si>
  <si>
    <t>eben</t>
  </si>
  <si>
    <t>mehr</t>
  </si>
  <si>
    <t>Die</t>
  </si>
  <si>
    <t>heute</t>
  </si>
  <si>
    <t>wirklich</t>
  </si>
  <si>
    <t>Ja</t>
  </si>
  <si>
    <t>Also</t>
  </si>
  <si>
    <t>gerade</t>
  </si>
  <si>
    <t>gut</t>
  </si>
  <si>
    <t>wurde</t>
  </si>
  <si>
    <t>eigentlich</t>
  </si>
  <si>
    <t>sagen</t>
  </si>
  <si>
    <t>vielleicht</t>
  </si>
  <si>
    <t>viele</t>
  </si>
  <si>
    <t>halt</t>
  </si>
  <si>
    <t>Zeit</t>
  </si>
  <si>
    <t>Fall</t>
  </si>
  <si>
    <t>Es</t>
  </si>
  <si>
    <t>FOMO</t>
  </si>
  <si>
    <t>irgendwie</t>
  </si>
  <si>
    <t>TikTok</t>
  </si>
  <si>
    <t>Wir</t>
  </si>
  <si>
    <t>Aber</t>
  </si>
  <si>
    <t>bisschen</t>
  </si>
  <si>
    <t>Deutschland</t>
  </si>
  <si>
    <t>nämlich</t>
  </si>
  <si>
    <t>seit</t>
  </si>
  <si>
    <t>sagt</t>
  </si>
  <si>
    <t>gar</t>
  </si>
  <si>
    <t>Der</t>
  </si>
  <si>
    <t>Name</t>
  </si>
  <si>
    <t>sehen</t>
  </si>
  <si>
    <t>Leute</t>
  </si>
  <si>
    <t>heißt</t>
  </si>
  <si>
    <t>glaube</t>
  </si>
  <si>
    <t>FC</t>
  </si>
  <si>
    <t>Rounded to next integer</t>
  </si>
  <si>
    <t>GA in the different frequency classes</t>
  </si>
  <si>
    <t>Number of GA in the different frequency classes</t>
  </si>
  <si>
    <t>GA</t>
  </si>
  <si>
    <t>Number of GA</t>
  </si>
  <si>
    <t>Social-Media Book-Tok online</t>
  </si>
  <si>
    <t xml:space="preserve">History Account Show-Notes verlinken App Hashtag Timelines Accounts Social Reset Interview </t>
  </si>
  <si>
    <t xml:space="preserve">Content Post Song NutzerInnen Podcasts UserInnen Clubs News cool Socials Look Handy Oh offline Story Timeline-Recap Deep-Fakes getwittert User Popkultur Memes Lobbyismus Messenger Mega-Pint </t>
  </si>
  <si>
    <t xml:space="preserve">Apps verlinke gepostet Likes live klicken Stars Start Lockdown Club Highlights Highlight Cybermobbing Rapper Hashtags Fake-Accounts Social-Media-Plattformen Insta Team Interviews Safe-Space Support FollowerInnen Blockliste Spam-Bots Link Producer posten Feedback Design Event Fakes For-You-Page nice Facebook-Down Performance Timeline Tweet Hate-Speech Shadowban Deep-Fake </t>
  </si>
  <si>
    <t xml:space="preserve">Feeds Feed Selfcare Real-Life viral postet Blogs Statement Community Label Looks Songs Mic Cheap-Fake kommentieren Player Newsletter debunken Pranks gelabelt verlinkt Trigger-Warnung The-Great-Reset trendet Great-Reset Bubble relaten performen geblockt Concealer-Palette Fantasy Victim-Blaming Blackfishing trash Podi-Tipps Podcast-Tipp Hosts gedropped Cheeseburger Pennies Blocklisten Intro Stuff Queen King streamen Podcasterin Doomscrolling wholesome Input Content-ohne-Warning smart Street-Wear Cover Connections Yo pushen Fakes-und-Fakten Nine-Eleven No-Planes-Theorie Clips TikTok-Researcher Chat Sticker gescrollt Banner scrolle Content-Warning gestreamt Moderationsteam literally Fan easy safe Cliffhanger Lieblingspodcasts down Messengern Trends Livestream framen Notifications checkt Trigger-warnung Mental-Health skippen Emojis Streaming Club-kultur Insta-Stories Club-szene Lockdowns Dancefloor supporten Update Mobbing gemobbt Dick-pics Social-Media-Kanäle App-Stores Smartphone Case Abuser Bestseller-Liste Communities Young Smut Book-TokerInnen Young-Adult Book-Tok-Community Styles Role-Models Black-Community Comedian Twitter-Trends Muss Petition Podi FOMO-Host obviously Food Doping InfluencerInnen Banger Sommerhit Charts Streams Insta-Boss Posts </t>
  </si>
  <si>
    <t xml:space="preserve">Reaction-Videos Fake-News fakt-checkt Fakten-checkern labeln Community-Guidelines labelt Scrollen News-Seiten What Bubbles straight-up Reports Podcast-Welt Newsfeeds klicke Refresh-Button Podcaster packen Basics Pandemieblues Slack Podcast-Tips CPA Empires Film-Podcast deepe Pandemic-Podcast binge-watchen Stream Coolness smoothen Production-Value News-Lage hardcore Social-Anxiety Handy-Detox Coping-Mechanismen Coping-Mechanisms Soulfood Timer TikTok-süchtig sweetesten Lachs-Reis-Ball everyday-halbwegs-healthy-trotzdem-lecker Go-To Food-Accounts Fancy-Gerichte Internationale-News why Giveaways Move Creative-Director High-Fashion Mega-Goal Podcast-Games Piece Fashion-Begriffe Pieces Big-Business Online-Radio-Show Culture Beat gefreestyled performt busy Intros designed Peers Cheerleader Impact empowern Nein-Eleven Truther Inside-Job Aliens World-Trade-Centers gefaked checkst Fakten-checks Tanz-Challenges Beauty-Influencerin promoted FluenceInnen Fakt-Checkerin Stickern Giveaway Unboxing Stich-Feature meshen Mini-Recap Social-Media-Accounts App-NutzerInnen Thumbnail Trigger Content-Warnings engaged Research Board Teenager Guide-Lines Moderationsteams Boomer Social-Media-Content scrollen Block coole Dating-Stories Crime-Podcasts Podcast-App smarter go-to-Podcast funny online-Bully Internet-Trolls Gang Spoiler-Alarm gehostet Dream-Team up-to-date bingen Fiction-Podcast hot Podcast-Downloads Musik-Nerd-Podcast Peer Mindset Dude mainstream Fakt-Check-Team When Wording Chatgruppen Great-Resets anti-Mainstream-Bewegung Anti-Mainstream Blackout Great-Reset-Frenzy Anti-Mainstreams Ads DPA-Fakt-CheckerInnen checken mitscrollt liken faven Moses-Leinen-Dress gephotoshopt google Lobby-verband Negative-Campaigning Adbusting Lobby-Strategie Anti-Klimakrise-Framing Verbot-Framing Lobby-strategien Lobby-verbände Lobby-regulierung Lobby-gruppen Performance-Druck Normal-fans twittert Team-bildung Tennis-Star geskipped triggern Welt-cup Club-Content Crowd crazy Corona-Test-Bike Booking yeah Club-sterben indoor Open-Air Connection Deep-Dive shady Talkshows tricky Side-Stories Sound-Systeme Staff Lifestyle MBA-Finals skippt Cybermob Influencerin Hate-Storm-Dynamik connected Spyware Blocken Insta-Posts Instagram-Mythos Frau-Empowerment Social-Media-Aufklärung Issues Alltag-Hack Freak happy Insta-Account Fake-Facts Telegram-Chats Gatekeeper Internetuserin Couch Social-Media-Begleitung channele Hard-Facts Set Makeup Wife-Beater Range Security-Guard Compilations Background Internet-Judginess TV-Event Social-Media-Aufmerksamkeit Lolololol Fairness-halber Clip Mega-Pint-Mann Concealer Make-up-Marke Rabbit-Hole Hauls Smut-Empfehlungen gemixt Smut-Leserschaft Sex-Stories Queere-Literatur geinfluenced Verkaufs-Boom Book-Talkerin poste Challenges Book-Tok-Book promoten Book-Tok-Bestseller Spoiler Book-Tok-Tische Favorites Bestseller-List-Titel Indie-Verlag Random-Info Teenie-Ding oute go-to Coming-of-Age Podi-Pearls Recap Instagram-Story out-callen exposen Online-Beratung Me-Too-Geschichten Justiz-Slash-Verwaltung True-Dat Stalking Lowlights Internet-Friends Hairstyles Posen Outfits Accomplishments Anyway Crazy Dad Brands Pride Rainbow-Washing FighterInnen Schwarzen-Community Flyer yes Black-Culture Alright Lowlight cooler geretweeted bro Diss Emoji Funny IGTV-Video History-Month fucking Pop-Star reposted Social-Media-Wahlkampf Medien-Background Pandora-Papers Offshore-Firmen Selfie-Video Shorts Fleece-Jacken Joggers zoomt Lobby-Arbeit clever Crush Teenager-Ding word Underdogs triggert User-Accounts Top-Ten Blockbuster off-screen Frontline gecrashed fifteen-Minutes-of-zweifelhaften-Fame sported Feel Loligste Good-News Podi-Welt Timeline-Terminal Check-In Feed-Ferien Podcast-Tipps Twitter-Legende 1A-Laber-Podcast Gastro-Comedy-Podcast Doku-Podcast ExpertInnen-Interviews favorite-Podcast Throwback basically Youtuber Rants Shitstorm History-Podcast West-Geschichte Head-of-Alles hotten-tea Reality-TV-Show Dating-Show Contestants Transmen Liebling-Stars Sitcom Top-Liste Teamlead Podi-Connoisseur Musik-Podcast Trash-Drop Instagram-Video understandable ID-Account Push-Backs Spoti Bro-Film Underground-Deals LGTBIQ+-Community Self-Love Self-Confidence Overthinking Early-Hit comfortable Fashion-Show stranger Co-Founder Creatives-Companion High-Fashion-Kollektion Caption Reel Fußball-News cheers Maccas Hype-Serie TV-Starbild Tech-News Software iMessage Playlists Award-Kategorien Hot-Take SPF-gate Playlist Sommer-Playlist glossy Nominees Best-Metaverse-Performance Womens-Heroes PayTV-Sender Hot-Take-Der-Woche Work-Life-Balance Commis TM Insta-Update App-Alternativen Service-Folge Scrollerin Troll-Accounts Troll-Kommentare Trollen blocken eingeloggt Deep-Fake-Version Otto-Normal-UserIn Insta-Feeds Shadowbanning Insta-Post geklickt Paypal-Link Klick Bio verifiziert zoomen </t>
  </si>
  <si>
    <t>None</t>
  </si>
  <si>
    <t>Der (7) &amp; Die (6)</t>
  </si>
  <si>
    <t>Die (9) / Der (6)</t>
  </si>
  <si>
    <t>Das (13) / Die (1) / Der (1)</t>
  </si>
  <si>
    <t>%</t>
  </si>
  <si>
    <t>Percentage</t>
  </si>
  <si>
    <t>Social-Media-Plattformen/ -Kanäle</t>
  </si>
  <si>
    <t>9(1),8(1),7(2),5(3),2(1),1(2),3T(6),1T(3),</t>
  </si>
  <si>
    <t>Date: Topic(s) of 2 episodes with most instances</t>
  </si>
  <si>
    <t>Appears in episodes (raw freq)</t>
  </si>
  <si>
    <t>10(1),9(1),7(4),6(1),5(7),4(3),3(6),2(1),1T(1)</t>
  </si>
  <si>
    <t>Podcast is rarely found alone</t>
  </si>
  <si>
    <t>4(9),4T(3)</t>
  </si>
  <si>
    <t>10(3),9(1),4T(7)</t>
  </si>
  <si>
    <t xml:space="preserve"> 4: Podcast recommendations for the free time; 4T: Clubbing cultur in Berlin after the pandemic</t>
  </si>
  <si>
    <t>10:  The murders in Hanau and where to get more info on that; 4T: Podcast recommendations for the free time</t>
  </si>
  <si>
    <t>Mining Google-Trends</t>
  </si>
  <si>
    <t>6: What is Book-Tok and how it influences book sales</t>
  </si>
  <si>
    <t>notes</t>
  </si>
  <si>
    <t xml:space="preserve">interesintg case: this might prove that not consistent or extended interest </t>
  </si>
  <si>
    <t>1T(3)</t>
  </si>
  <si>
    <t>1T: Digital violence and cyberbullying</t>
  </si>
  <si>
    <t>only one that is an advber of adjective; also like podcast found in many composita of anglicims (online-radio-show,online-bully,online-beratung)</t>
  </si>
  <si>
    <t>7(1),6(3),5(3),4(1),3(1),1(1),4T(1)</t>
  </si>
  <si>
    <t>6: What is Book-Tok and how it influences book sales; 5: Social media as a helpful resource to combat/denounce violence</t>
  </si>
  <si>
    <t xml:space="preserve"> 5: Social media as a helpful resource to combat/denounce violence;3: Sekenskyj's online fame</t>
  </si>
  <si>
    <t>4: Black History Month</t>
  </si>
  <si>
    <t>9(3),6(6),1(1)</t>
  </si>
  <si>
    <t>6: The role of TikTok in spreading political news ; 9: Recommendations on what to listen to and watch during the lockdown</t>
  </si>
  <si>
    <t>8(4),6(1),1(4),1T(1)</t>
  </si>
  <si>
    <t>8: The role of Telegram in the spread of extreme views/parties ; 1: Some internet lingo explained</t>
  </si>
  <si>
    <t>10(2),9(2),5(2),3(1),2(3),1T(1)</t>
  </si>
  <si>
    <t>1T(2),2T(1),3T(1),5T(1),1(1),4(1),5(1),6(1),9(1),10(1)</t>
  </si>
  <si>
    <t>2: Lobbists campaigning against green measures</t>
  </si>
  <si>
    <t>1T: Obama's playlist, sunblock and Instagram becoming like TikTok</t>
  </si>
  <si>
    <t>10,9,5,3,2</t>
  </si>
  <si>
    <t>1T,2T,3T,5T</t>
  </si>
  <si>
    <t>in all instances the same count</t>
  </si>
  <si>
    <t>5(2)</t>
  </si>
  <si>
    <t>8(2),6(1),1(2),1T(3)</t>
  </si>
  <si>
    <t>1T: Obama's playlist, sunblock and Instagram becoming like TikTok ; 1: Some internet lingo explained</t>
  </si>
  <si>
    <t>5: Content without warning labels</t>
  </si>
  <si>
    <t>Episode's date:</t>
  </si>
  <si>
    <t>10(3),9(1),6(3),3(2),</t>
  </si>
  <si>
    <t>1T(1),2(2),3(1),7(3)</t>
  </si>
  <si>
    <t>10: The Talibans in Afgahnistan; 6: The role of TikTok in spreading political news</t>
  </si>
  <si>
    <t>7: Johnny Depp vs. Amber Heard</t>
  </si>
  <si>
    <t>verlinken and shownotes always appearing together</t>
  </si>
  <si>
    <t>especially relevant when topic is a social movement</t>
  </si>
  <si>
    <t>in pural almost all the times</t>
  </si>
  <si>
    <t>10(4),5(1),2(1),2T(1)</t>
  </si>
  <si>
    <t>1T(1),2T,(1),3T(2),5T(1),1(1),2(2),7(1)</t>
  </si>
  <si>
    <t>10: The Talibans in Afgahnistan; 2:Lobbists campaigning against green measures</t>
  </si>
  <si>
    <t>9(3),6(7),5(1),1T(1)</t>
  </si>
  <si>
    <t>8(2),2(1),1(2),1T(1)</t>
  </si>
  <si>
    <t>6: The role of TikTok in spreading political news; 9:Recommendations on what to listen to and watch during the lockdown</t>
  </si>
  <si>
    <t>more times as composita as alone, same counts in same episodes as Account, competing?</t>
  </si>
  <si>
    <t>3: The truth behind the conspiracy theory of The Great Reset</t>
  </si>
  <si>
    <t>also will help show that this item is no longer relevant .: no real competition</t>
  </si>
  <si>
    <t>10(1),9(1),4(1),1(1)</t>
  </si>
  <si>
    <t>10(1),2T(2)</t>
  </si>
  <si>
    <t>10: The Talibans in Afgahnistan</t>
  </si>
  <si>
    <t>3T: News regarding Balenciaga's fashion, Beyoncé's album and Baerbock; 2: The movie "Don't Look Up"</t>
  </si>
  <si>
    <t>3T: Online negative campaigning ; 5: Content without warning labels;: 1T: Digital violence and cyberbullying</t>
  </si>
  <si>
    <t>18.9.21;</t>
  </si>
  <si>
    <t>9.10.21;</t>
  </si>
  <si>
    <t>26.9.21;13.11.21; 28.08.2021</t>
  </si>
  <si>
    <t>25.9.21; 11.12.21</t>
  </si>
  <si>
    <t>13.11.21;</t>
  </si>
  <si>
    <t>21.08.2021;</t>
  </si>
  <si>
    <t>21.08.2021; 18.9.21</t>
  </si>
  <si>
    <t>21.08.2021; 25.9.21</t>
  </si>
  <si>
    <t>25.09.2021 ; 11.12.21</t>
  </si>
  <si>
    <t>19.2.22;30.7.22</t>
  </si>
  <si>
    <t>5.2.22 ;02.04.2022</t>
  </si>
  <si>
    <t>19.3.22;</t>
  </si>
  <si>
    <t>19.3.22; 5.2.22</t>
  </si>
  <si>
    <t>26.2.22;</t>
  </si>
  <si>
    <t>29.1.22;9.4.22</t>
  </si>
  <si>
    <t>27.7.22;</t>
  </si>
  <si>
    <t>27.7.22; 9.4.22</t>
  </si>
  <si>
    <t>7.5.22;</t>
  </si>
  <si>
    <t>30.7.22;8.1.22</t>
  </si>
  <si>
    <t>2T: The case of Sydney Sweeney and Jens Lehmann, Apple's new software</t>
  </si>
  <si>
    <t xml:space="preserve">31.7.21 ;3.7.21 </t>
  </si>
  <si>
    <t>go-for-it</t>
  </si>
  <si>
    <t>Black-Future-Month</t>
  </si>
  <si>
    <t>Blasphemie-vibes</t>
  </si>
  <si>
    <t>Clubs-BetreiberInnen</t>
  </si>
  <si>
    <t>freestylst</t>
  </si>
  <si>
    <t>gegoogelt</t>
  </si>
  <si>
    <t>Go-To-Podcast</t>
  </si>
  <si>
    <t>Go-To-Lieblingsbuch</t>
  </si>
  <si>
    <t>Hello</t>
  </si>
  <si>
    <t>Lobby-Gruppen</t>
  </si>
  <si>
    <t>Lobby-Regulierung</t>
  </si>
  <si>
    <t>Message-mäßig</t>
  </si>
  <si>
    <t>Oh-my-god</t>
  </si>
  <si>
    <t>old-news</t>
  </si>
  <si>
    <t>Otto-Normal-User</t>
  </si>
  <si>
    <t>day-one</t>
  </si>
  <si>
    <t>Podcast-Favorites</t>
  </si>
  <si>
    <t>Rest-in-Peace</t>
  </si>
  <si>
    <t>Bots</t>
  </si>
  <si>
    <t>There-you-go</t>
  </si>
  <si>
    <t>TikTok-App</t>
  </si>
  <si>
    <t>weg-gebinged</t>
  </si>
  <si>
    <t>Yes</t>
  </si>
  <si>
    <t>Oh-yes</t>
  </si>
  <si>
    <t>Trigger-Warnungen</t>
  </si>
  <si>
    <t>gescrolled</t>
  </si>
  <si>
    <t>Lobby-Strategien</t>
  </si>
  <si>
    <t>presented-by</t>
  </si>
  <si>
    <t>your-turn</t>
  </si>
  <si>
    <t>stuck-at-home</t>
  </si>
  <si>
    <t>viral-gegangen</t>
  </si>
  <si>
    <t>on-fire</t>
  </si>
  <si>
    <t>Part-one</t>
  </si>
  <si>
    <t>she-knows-her-shit</t>
  </si>
  <si>
    <t>nice-try</t>
  </si>
  <si>
    <t>True-Crime-Podcast</t>
  </si>
  <si>
    <t>Fakt-Checking</t>
  </si>
  <si>
    <t>good-on-you</t>
  </si>
  <si>
    <t>I-know</t>
  </si>
  <si>
    <t>we-got-you</t>
  </si>
  <si>
    <t>Lobby-Verband</t>
  </si>
  <si>
    <t>Lobby-Verbände</t>
  </si>
  <si>
    <t>all-is-fair-in-love</t>
  </si>
  <si>
    <t>Entertainment-Branche</t>
  </si>
  <si>
    <t>Body-and-Mind</t>
  </si>
  <si>
    <t>hyper-öffentlich</t>
  </si>
  <si>
    <t>judgy</t>
  </si>
  <si>
    <t>Cover-Foto</t>
  </si>
  <si>
    <t>Backlash</t>
  </si>
  <si>
    <t>life-imitates-art</t>
  </si>
  <si>
    <t>art-imitates-life</t>
  </si>
  <si>
    <t>for-the-record</t>
  </si>
  <si>
    <t>gespitted</t>
  </si>
  <si>
    <t>by-the-way</t>
  </si>
  <si>
    <t>nothing-was-the-same</t>
  </si>
  <si>
    <t>forbidden-fruit</t>
  </si>
  <si>
    <t>Amen-to-that</t>
  </si>
  <si>
    <t>message-received</t>
  </si>
  <si>
    <t>Strange-times</t>
  </si>
  <si>
    <t>I-think-you-are-onto-something</t>
  </si>
  <si>
    <t>onto-something</t>
  </si>
  <si>
    <t>News-im-Nacken</t>
  </si>
  <si>
    <t>Top 100 most frequent types from Corpus (without stopwords) with their raw frequencies</t>
  </si>
  <si>
    <t>Sie</t>
  </si>
  <si>
    <t>macht</t>
  </si>
  <si>
    <t>passiert</t>
  </si>
  <si>
    <t>finde</t>
  </si>
  <si>
    <t>genau</t>
  </si>
  <si>
    <t>dafür</t>
  </si>
  <si>
    <t>Was</t>
  </si>
  <si>
    <t>Gewalt</t>
  </si>
  <si>
    <t>ne</t>
  </si>
  <si>
    <t>Telegram</t>
  </si>
  <si>
    <t>paar</t>
  </si>
  <si>
    <t>Hallo</t>
  </si>
  <si>
    <t>gesagt</t>
  </si>
  <si>
    <t>Folge</t>
  </si>
  <si>
    <t>Thema</t>
  </si>
  <si>
    <t>wichtig</t>
  </si>
  <si>
    <t>nochmal</t>
  </si>
  <si>
    <t>Film</t>
  </si>
  <si>
    <t>richtig</t>
  </si>
  <si>
    <t>Frauen</t>
  </si>
  <si>
    <t>müssen</t>
  </si>
  <si>
    <t>dabei</t>
  </si>
  <si>
    <t>klar</t>
  </si>
  <si>
    <t>oft</t>
  </si>
  <si>
    <t>Mein</t>
  </si>
  <si>
    <t>denen</t>
  </si>
  <si>
    <t>Wie</t>
  </si>
  <si>
    <t>überhaupt</t>
  </si>
  <si>
    <t>Heute</t>
  </si>
  <si>
    <t>Da</t>
  </si>
  <si>
    <t>Videos</t>
  </si>
  <si>
    <t>beim</t>
  </si>
  <si>
    <t>Jahr</t>
  </si>
  <si>
    <t>sogar</t>
  </si>
  <si>
    <t>In</t>
  </si>
  <si>
    <t>tun</t>
  </si>
  <si>
    <t>vielen</t>
  </si>
  <si>
    <t>Woche</t>
  </si>
  <si>
    <t>gehen</t>
  </si>
  <si>
    <t>Dinge</t>
  </si>
  <si>
    <t>kommt</t>
  </si>
  <si>
    <t>Wochen</t>
  </si>
  <si>
    <t>Spotify</t>
  </si>
  <si>
    <t>So</t>
  </si>
  <si>
    <t>Samstag</t>
  </si>
  <si>
    <t>Leben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</si>
  <si>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</si>
  <si>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</si>
  <si>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</si>
  <si>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</si>
  <si>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</si>
  <si>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</si>
  <si>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</si>
  <si>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</si>
  <si>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</si>
  <si>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</si>
  <si>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</si>
  <si>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</si>
  <si>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</si>
  <si>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</si>
  <si>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</si>
  <si>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</si>
  <si>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r</t>
  </si>
  <si>
    <t>s</t>
  </si>
  <si>
    <t>t</t>
  </si>
  <si>
    <t>u</t>
  </si>
  <si>
    <t>v</t>
  </si>
  <si>
    <t>w</t>
  </si>
  <si>
    <t>x</t>
  </si>
  <si>
    <t>y</t>
  </si>
  <si>
    <t>z</t>
  </si>
  <si>
    <t>ß</t>
  </si>
  <si>
    <t>T</t>
  </si>
  <si>
    <t>Conditional frequency distributions of consonant-vowel sequences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</si>
  <si>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</si>
  <si>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</si>
  <si>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</si>
  <si>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</si>
  <si>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</si>
  <si>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</si>
  <si>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</si>
  <si>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</si>
  <si>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</si>
  <si>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</si>
  <si>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</si>
  <si>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</si>
  <si>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</si>
  <si>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</si>
  <si>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</si>
  <si>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</si>
  <si>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</si>
  <si>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</si>
  <si>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</si>
  <si>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U</t>
  </si>
  <si>
    <t>V</t>
  </si>
  <si>
    <t>W</t>
  </si>
  <si>
    <t>Y</t>
  </si>
  <si>
    <t>Z</t>
  </si>
  <si>
    <t>Capital</t>
  </si>
  <si>
    <t>Lowercase</t>
  </si>
  <si>
    <t>Tokens (repeated)</t>
  </si>
  <si>
    <t>Types (not repeated)</t>
  </si>
  <si>
    <t>ä</t>
  </si>
  <si>
    <t>ï</t>
  </si>
  <si>
    <t>ö</t>
  </si>
  <si>
    <t>ü</t>
  </si>
  <si>
    <t>Ä</t>
  </si>
  <si>
    <t>Ï</t>
  </si>
  <si>
    <t>Ö</t>
  </si>
  <si>
    <t>Ü</t>
  </si>
  <si>
    <t>places</t>
  </si>
  <si>
    <t>Total count</t>
  </si>
  <si>
    <t>Raw frequency counts of all AG characters</t>
  </si>
  <si>
    <t>Capitalized vowels</t>
  </si>
  <si>
    <t>Tokens</t>
  </si>
  <si>
    <t>Capitalized consonants</t>
  </si>
  <si>
    <t>Sum</t>
  </si>
  <si>
    <t>Lexical richness</t>
  </si>
  <si>
    <t>TTR</t>
  </si>
  <si>
    <t>Total types</t>
  </si>
  <si>
    <t>Total tokens</t>
  </si>
  <si>
    <t>Lowercase vowels</t>
  </si>
  <si>
    <t>Lowercase consonants</t>
  </si>
  <si>
    <t>Consonant + Vowel (CV)</t>
  </si>
  <si>
    <t>Any 1 consonant followed by any 1 vowel</t>
  </si>
  <si>
    <t>VC</t>
  </si>
  <si>
    <t>Any 1 vowel followed by any 1 consonant</t>
  </si>
  <si>
    <t>VCC</t>
  </si>
  <si>
    <t>One or more vowels followed by one or more consonants</t>
  </si>
  <si>
    <t>CVV</t>
  </si>
  <si>
    <t>One or more consonants followed by one or more vowels.</t>
  </si>
  <si>
    <t>Types of sequences</t>
  </si>
  <si>
    <t>Most frequent</t>
  </si>
  <si>
    <t>('te', 84), ('re', 50), ('ne', 50), ('ge', 46), ('le', 42)</t>
  </si>
  <si>
    <t>('er', 137), ('en', 130), ('in', 87), ('es', 73), ('on', 52)</t>
  </si>
  <si>
    <t>('en', 82), ('er', 78), ('es', 39), ('ed', 35), ('ing', 34)</t>
  </si>
  <si>
    <t>('te', 80), ('ne', 49), ('ge', 45), ('me', 38), ('le', 38)</t>
  </si>
  <si>
    <t>Corpus</t>
  </si>
  <si>
    <t>('en', 10253), ('er', 7703), ('in', 4328), ('ic', 3735), ('un', 3646)</t>
  </si>
  <si>
    <t>('de', 4557), ('te', 3457), ('ne', 2732), ('be', 2529), ('ge', 2522)</t>
  </si>
  <si>
    <t>('en', 8077), ('er', 4618), ('in', 2622), ('ich', 2202), ('und', 1979)</t>
  </si>
  <si>
    <t>('de', 4308), ('te', 3297), ('ne', 2652), ('ge', 2477), ('da', 2122)</t>
  </si>
  <si>
    <t>% with a</t>
  </si>
  <si>
    <t>% with ä</t>
  </si>
  <si>
    <t>% with e</t>
  </si>
  <si>
    <t>% with o</t>
  </si>
  <si>
    <t>% with u</t>
  </si>
  <si>
    <t>% with ü</t>
  </si>
  <si>
    <t>%  with i</t>
  </si>
  <si>
    <t>total counts of C in onset</t>
  </si>
  <si>
    <t>total counts of V in coda</t>
  </si>
  <si>
    <t>% with b</t>
  </si>
  <si>
    <t>total counts of V in onset</t>
  </si>
  <si>
    <t>% with c</t>
  </si>
  <si>
    <t>% with d</t>
  </si>
  <si>
    <t>% with f</t>
  </si>
  <si>
    <t>% with g</t>
  </si>
  <si>
    <t>% with h</t>
  </si>
  <si>
    <t>% with j</t>
  </si>
  <si>
    <t>% with k</t>
  </si>
  <si>
    <t>%with l</t>
  </si>
  <si>
    <t>%with m</t>
  </si>
  <si>
    <t>% with n</t>
  </si>
  <si>
    <t>% with p</t>
  </si>
  <si>
    <t>% with r</t>
  </si>
  <si>
    <t>% with s</t>
  </si>
  <si>
    <t>% with t</t>
  </si>
  <si>
    <t>% with v</t>
  </si>
  <si>
    <t>% with w</t>
  </si>
  <si>
    <t>% with x</t>
  </si>
  <si>
    <t>%with y</t>
  </si>
  <si>
    <t>%with z</t>
  </si>
  <si>
    <t>%with ß</t>
  </si>
  <si>
    <t>Conditional frequency distributions of vowel-consonant sequences</t>
  </si>
  <si>
    <t>Total consonats in the coda</t>
  </si>
  <si>
    <t>Total consonants in the onset</t>
  </si>
  <si>
    <t>Total vowels in the onset</t>
  </si>
  <si>
    <t>Total vowels in the coda</t>
  </si>
  <si>
    <t>nouns</t>
  </si>
  <si>
    <t>simple</t>
  </si>
  <si>
    <t>compound</t>
  </si>
  <si>
    <t>adjectives</t>
  </si>
  <si>
    <t>adverbs</t>
  </si>
  <si>
    <t>interjections</t>
  </si>
  <si>
    <t>All GA divided in their corresponding lexical categories</t>
  </si>
  <si>
    <t>gestarted</t>
  </si>
  <si>
    <t>living-best-life</t>
  </si>
  <si>
    <t>the-weekend</t>
  </si>
  <si>
    <t>Lobby-Strategie</t>
  </si>
  <si>
    <t>gepushed</t>
  </si>
  <si>
    <t>hotten-Tea</t>
  </si>
  <si>
    <t>live [gesehen...]</t>
  </si>
  <si>
    <t>gehbittetry</t>
  </si>
  <si>
    <t>freestylest</t>
  </si>
  <si>
    <t>kannmeshen</t>
  </si>
  <si>
    <t>weggebinged</t>
  </si>
  <si>
    <t>gemobbtwerde</t>
  </si>
  <si>
    <t>gescrollt</t>
  </si>
  <si>
    <t>gegooglet</t>
  </si>
  <si>
    <t>checktdas</t>
  </si>
  <si>
    <t>adjective/adverb</t>
  </si>
  <si>
    <t>Verb, simple present</t>
  </si>
  <si>
    <t>Noun ; singular</t>
  </si>
  <si>
    <t>Noun  ; singular</t>
  </si>
  <si>
    <t>Compound Noun: type 1 (noun+noun)  ; plural</t>
  </si>
  <si>
    <t>Compound Noun: type 2 (adjective + noun) ;  ; collective</t>
  </si>
  <si>
    <t>Compound Noun: type 1 (noun+noun) ; singular</t>
  </si>
  <si>
    <t>Noun ; plural</t>
  </si>
  <si>
    <t>Lexical Category</t>
  </si>
  <si>
    <t>VC - sequences</t>
  </si>
  <si>
    <t>CVC-CVCC</t>
  </si>
  <si>
    <t>CV-CVVC CV-CVV</t>
  </si>
  <si>
    <t>CVV-CVC</t>
  </si>
  <si>
    <t>VC-CV-CV</t>
  </si>
  <si>
    <t>CVC-CCVCC</t>
  </si>
  <si>
    <t>V-CCVVCC</t>
  </si>
  <si>
    <t>CCVC-CVCVC</t>
  </si>
  <si>
    <t>CVC-CVCCVC</t>
  </si>
  <si>
    <t>V-CCVVCCC</t>
  </si>
  <si>
    <t>Tendencies</t>
  </si>
  <si>
    <t>CVC, (1)  CVCC (1)</t>
  </si>
  <si>
    <t>CV (2), CVV(1), CVVC(1)</t>
  </si>
  <si>
    <t>CVV (1) CVC(1)</t>
  </si>
  <si>
    <t>CV (2), VC(1)</t>
  </si>
  <si>
    <t>CVC (1) CCVCC (1)</t>
  </si>
  <si>
    <t>V (1) CCVVCC (1)</t>
  </si>
  <si>
    <t xml:space="preserve">Average = </t>
  </si>
  <si>
    <t>Most frequent=</t>
  </si>
  <si>
    <t>Noun ;  singular</t>
  </si>
  <si>
    <t>Noun  (9) ; singular (7) ; plural (2);  Compounds (3); Adjective/Verb (1), Verb (1)</t>
  </si>
  <si>
    <t>CVCC-CVC</t>
  </si>
  <si>
    <t>CVCV-CV-CVC</t>
  </si>
  <si>
    <t>CV-CVC</t>
  </si>
  <si>
    <t>VC-CVC-CVVC</t>
  </si>
  <si>
    <t>CCVC (1) CVCVC (1)</t>
  </si>
  <si>
    <t>CVC (1) CVCCVC (1)</t>
  </si>
  <si>
    <t>VCC (1)</t>
  </si>
  <si>
    <t>CVCC (1) CVC (1)</t>
  </si>
  <si>
    <t>CVCV (1),  CV(1), CVC(1)</t>
  </si>
  <si>
    <t>V(1) CVVCCC(1)</t>
  </si>
  <si>
    <t>CV (1) CVC (1)</t>
  </si>
  <si>
    <t>Bigram tendencies</t>
  </si>
  <si>
    <t>VC (1) CVC (1) CVVC (1)</t>
  </si>
  <si>
    <t>CV</t>
  </si>
  <si>
    <t>CV (4)</t>
  </si>
  <si>
    <t>Capitalized C</t>
  </si>
  <si>
    <t>Capitalized V</t>
  </si>
  <si>
    <t xml:space="preserve">T (2), H (2), P (1), S(1), B(1), R(1) </t>
  </si>
  <si>
    <t>A (2)</t>
  </si>
  <si>
    <t>Lowercase C</t>
  </si>
  <si>
    <t>Lowercase V</t>
  </si>
  <si>
    <t>c(6)</t>
  </si>
  <si>
    <t>t(1)</t>
  </si>
  <si>
    <t>l(1)</t>
  </si>
  <si>
    <t>k(3)</t>
  </si>
  <si>
    <t>n(5)</t>
  </si>
  <si>
    <t>h(2)</t>
  </si>
  <si>
    <t>y(1)</t>
  </si>
  <si>
    <t>v(2)</t>
  </si>
  <si>
    <t>r(3)</t>
  </si>
  <si>
    <t>d(1)</t>
  </si>
  <si>
    <t>s(2)</t>
  </si>
  <si>
    <t>ä (0)</t>
  </si>
  <si>
    <t>ë (0)</t>
  </si>
  <si>
    <t>ï (0)</t>
  </si>
  <si>
    <t>ö (0)</t>
  </si>
  <si>
    <t>ü (0)</t>
  </si>
  <si>
    <t>u (2)</t>
  </si>
  <si>
    <t>o (11)</t>
  </si>
  <si>
    <t>i (7)</t>
  </si>
  <si>
    <t>e (9)</t>
  </si>
  <si>
    <t>a (4)</t>
  </si>
  <si>
    <t>Corpus: ('de', 4557), ('te', 3457), ('ne', 2732), ('be', 2529), ('ge', 2522)</t>
  </si>
  <si>
    <t>AG: ('te', 84), ('re', 50), ('ne', 50), ('ge', 46), ('le', 42)</t>
  </si>
  <si>
    <t>Character length</t>
  </si>
  <si>
    <t>so</t>
  </si>
  <si>
    <t>Podcat</t>
  </si>
  <si>
    <t>Reported Google interest for that time span</t>
  </si>
  <si>
    <t>High - above average</t>
  </si>
  <si>
    <t>no</t>
  </si>
  <si>
    <t>Social Media</t>
  </si>
  <si>
    <t>Average</t>
  </si>
  <si>
    <t>NO Attested competing GA or German lexical item in its top related Google searches</t>
  </si>
  <si>
    <t>YES Attested competing GA or German lexical item in its top related Google searches</t>
  </si>
  <si>
    <t>Notes on the competing unit(s)</t>
  </si>
  <si>
    <t>Has an unstable interest trend, barely reaching, high decreases and increases; social media is the top related search</t>
  </si>
  <si>
    <t>When the trends were compared</t>
  </si>
  <si>
    <t>Social-Media' had a higher average.</t>
  </si>
  <si>
    <t>BookTok</t>
  </si>
  <si>
    <t>Low and extremely irregular</t>
  </si>
  <si>
    <t>booktok books' and 'booktok bücher'</t>
  </si>
  <si>
    <t>Further nothes</t>
  </si>
  <si>
    <t>Top related searches asking what they are; maybe question is regarding its translation into English</t>
  </si>
  <si>
    <t>already in the Google search bar 'Soziacle Medien' is given as an alternative query</t>
  </si>
  <si>
    <t>Books' seems more regular and extended</t>
  </si>
  <si>
    <t>These were the averages: Bücher(31); Buch(66); Books(5); Book (17)</t>
  </si>
  <si>
    <t>AG</t>
  </si>
  <si>
    <t>online seems to be used as an adjective or adverb according to top related searches</t>
  </si>
  <si>
    <t>history</t>
  </si>
  <si>
    <t>Query "black history" corresponds to the episode in which this item is the most frequent one;</t>
  </si>
  <si>
    <t>Possible that 'history' is going through change semantically, maybe becoming associated with particular instances; while 'Geschichte' is statrting to refer only to ancient history?</t>
  </si>
  <si>
    <t>Geschichte' is still more popular than 'history'</t>
  </si>
  <si>
    <t>account</t>
  </si>
  <si>
    <t>All the top searched reffered to digital accounts instead of possibly referirng to a bank account, for instance</t>
  </si>
  <si>
    <t>Shownotes</t>
  </si>
  <si>
    <t>Only one hit resported as the related top searches relating to Spotify and it its pluralized</t>
  </si>
  <si>
    <t>Average and irregular</t>
  </si>
  <si>
    <t>teilen</t>
  </si>
  <si>
    <t>teilen' appears more stable than 'verlinken'</t>
  </si>
  <si>
    <t>teilen' was more highly googled than 'verlinken'</t>
  </si>
  <si>
    <t>Barely average but quite regular</t>
  </si>
  <si>
    <t>Clearly framed in the area of technology, but no searches for 'what is it', maybe it has achieved conventionalization and just remains average and stable.</t>
  </si>
  <si>
    <t>Above average</t>
  </si>
  <si>
    <t>Twitter' is the second hit; also 'der' Hashtag and 'bedeutung' or 'hashtag deutsch' suggest that the interest is high but the word is still unknown</t>
  </si>
  <si>
    <t>Timeliens</t>
  </si>
  <si>
    <t>Above average and extremely irregular</t>
  </si>
  <si>
    <t>High and above average</t>
  </si>
  <si>
    <t>Tiimeline (singular)</t>
  </si>
  <si>
    <t>Timeline' appears more average and stable</t>
  </si>
  <si>
    <t>In plural seems to be connected mostly to Star Trek</t>
  </si>
  <si>
    <t>Account (singular), Benutzerkonto, Benutzerkonten,</t>
  </si>
  <si>
    <t>The singular seems to thave been the most  googled, while Benutzerkonto (also singular) appears to have been more googled than its plural</t>
  </si>
  <si>
    <t>The searched included queries in English and German, might suggest very specific meanings and/or high level of exposure in both languages</t>
  </si>
  <si>
    <t>Extremely low and quite stable</t>
  </si>
  <si>
    <t>Gespräch</t>
  </si>
  <si>
    <t>Higher than 'Interview' but no that uniform</t>
  </si>
  <si>
    <t>Geschichte</t>
  </si>
  <si>
    <t>50 Most freq GA</t>
  </si>
  <si>
    <t>Most freq GA</t>
  </si>
  <si>
    <t>The obtained data is on the same git-hub depository as a pdf file.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</si>
</sst>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1">
    <font>
      <sz val="12"/>
      <color theme="1"/>
      <name val="Calibri"/>
      <family val="2"/>
      <scheme val="minor"/>
    </font>
    <font>
      <sz val="11"/>
      <color theme="1"/>
      <name val="Times Roman"/>
    </font>
    <font>
      <b/>
      <sz val="11"/>
      <color theme="1"/>
      <name val="Times Roman"/>
    </font>
    <font>
      <b/>
      <sz val="12"/>
      <color theme="1"/>
      <name val="Times Roman"/>
    </font>
    <font>
      <b/>
      <i/>
      <sz val="11"/>
      <color theme="1"/>
      <name val="Times Roman"/>
    </font>
    <font>
      <b/>
      <u/>
      <sz val="14"/>
      <color theme="1"/>
      <name val="Times Roman"/>
    </font>
    <font>
      <i/>
      <sz val="11"/>
      <color theme="1"/>
      <name val="Times Roman"/>
    </font>
    <font>
      <sz val="11"/>
      <color theme="2" tint="-9.9978637043366805E-2"/>
      <name val="Times Roman"/>
    </font>
    <font>
      <sz val="22"/>
      <color theme="1"/>
      <name val="Times Roman"/>
    </font>
    <font>
      <sz val="10"/>
      <color theme="1"/>
      <name val="Times Roman"/>
    </font>
    <font>
      <sz val="9"/>
      <color theme="1"/>
      <name val="Times Roman"/>
    </font>
    <font>
      <i/>
      <sz val="9"/>
      <color theme="1"/>
      <name val="Times Roman"/>
    </font>
    <font>
      <sz val="8"/>
      <color theme="1"/>
      <name val="Times Roman"/>
    </font>
    <font>
      <i/>
      <sz val="8"/>
      <color theme="1"/>
      <name val="Times Roman"/>
    </font>
    <font>
      <sz val="9"/>
      <color theme="2" tint="-9.9978637043366805E-2"/>
      <name val="Times Roman"/>
    </font>
    <font>
      <b/>
      <sz val="18"/>
      <color theme="1"/>
      <name val="Times Roman"/>
    </font>
    <font>
      <i/>
      <sz val="11"/>
      <color theme="2" tint="-9.9978637043366805E-2"/>
      <name val="Times Roman"/>
    </font>
    <font>
      <sz val="11"/>
      <color rgb="FF000000"/>
      <name val="Times Roman"/>
    </font>
    <font>
      <sz val="22"/>
      <color theme="2"/>
      <name val="Times Roman"/>
    </font>
    <font>
      <b/>
      <sz val="14"/>
      <color theme="1"/>
      <name val="Times Roman"/>
    </font>
    <font>
      <b/>
      <sz val="16"/>
      <color theme="1"/>
      <name val="Times Roman"/>
    </font>
    <font>
      <b/>
      <sz val="20"/>
      <color theme="1"/>
      <name val="Times Roman"/>
    </font>
    <font>
      <b/>
      <sz val="22"/>
      <color theme="1"/>
      <name val="Times Roman"/>
    </font>
    <font>
      <b/>
      <sz val="36"/>
      <color theme="1"/>
      <name val="Times Roman"/>
    </font>
    <font>
      <b/>
      <sz val="48"/>
      <color theme="1"/>
      <name val="Times Roman"/>
    </font>
    <font>
      <sz val="11"/>
      <color theme="0"/>
      <name val="Times Roman"/>
    </font>
    <font>
      <sz val="12"/>
      <color rgb="FF000000"/>
      <name val="Calibri"/>
      <family val="2"/>
      <scheme val="minor"/>
    </font>
    <font>
      <sz val="11"/>
      <color theme="2"/>
      <name val="Times Roman"/>
    </font>
    <font>
      <b/>
      <sz val="36"/>
      <color rgb="FF000000"/>
      <name val="Times Roman"/>
    </font>
    <font>
      <sz val="16"/>
      <color theme="1"/>
      <name val="Times Roman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ourier New"/>
      <family val="1"/>
    </font>
    <font>
      <sz val="20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2"/>
      <color theme="2" tint="-9.9978637043366805E-2"/>
      <name val="Calibri"/>
      <family val="2"/>
      <scheme val="minor"/>
    </font>
    <font>
      <sz val="12"/>
      <color theme="1"/>
      <name val="Times Roman"/>
    </font>
    <font>
      <sz val="12"/>
      <color theme="5" tint="0.79998168889431442"/>
      <name val="Calibri"/>
      <family val="2"/>
      <scheme val="minor"/>
    </font>
    <font>
      <b/>
      <sz val="14"/>
      <color rgb="FF000000"/>
      <name val="Times Roman"/>
    </font>
    <font>
      <sz val="12"/>
      <color rgb="FF000000"/>
      <name val="Times Roman"/>
    </font>
    <font>
      <sz val="12"/>
      <color theme="0"/>
      <name val="Times Roman"/>
    </font>
    <font>
      <sz val="12"/>
      <color theme="2"/>
      <name val="Times Roman"/>
    </font>
    <font>
      <sz val="12"/>
      <color theme="0" tint="-0.499984740745262"/>
      <name val="Times Roman"/>
    </font>
    <font>
      <i/>
      <sz val="12"/>
      <color theme="2" tint="-0.499984740745262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sz val="12"/>
      <name val="Times New Roman"/>
      <family val="1"/>
    </font>
    <font>
      <sz val="12"/>
      <color theme="0"/>
      <name val="Times New Roman"/>
      <family val="1"/>
    </font>
    <font>
      <sz val="11"/>
      <color rgb="FF000000"/>
      <name val="Times New Roman"/>
      <family val="1"/>
    </font>
    <font>
      <sz val="12"/>
      <color theme="1" tint="0.34998626667073579"/>
      <name val="Calibri"/>
      <family val="2"/>
      <scheme val="minor"/>
    </font>
    <font>
      <b/>
      <sz val="14"/>
      <color rgb="FF000000"/>
      <name val="Times New Roman"/>
      <family val="1"/>
    </font>
  </fonts>
  <fills count="42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D0CECE"/>
        <bgColor rgb="FF000000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2CC"/>
        <bgColor rgb="FF000000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0208"/>
        <bgColor indexed="64"/>
      </patternFill>
    </fill>
    <fill>
      <patternFill patternType="solid">
        <fgColor rgb="FFD9D9D9"/>
        <bgColor rgb="FF000000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39997558519241921"/>
        <bgColor rgb="FF00000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9EA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2" tint="-0.89999084444715716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7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930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0" borderId="7" xfId="0" applyFont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3" fillId="6" borderId="2" xfId="0" applyFont="1" applyFill="1" applyBorder="1" applyAlignment="1">
      <alignment horizontal="center" vertical="center" wrapText="1"/>
    </xf>
    <xf numFmtId="0" fontId="3" fillId="6" borderId="6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24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1" fillId="0" borderId="28" xfId="0" applyFont="1" applyBorder="1" applyAlignment="1">
      <alignment horizontal="center" vertical="center" wrapText="1"/>
    </xf>
    <xf numFmtId="0" fontId="2" fillId="8" borderId="23" xfId="0" applyFont="1" applyFill="1" applyBorder="1" applyAlignment="1">
      <alignment horizontal="center" vertical="center" wrapText="1"/>
    </xf>
    <xf numFmtId="0" fontId="2" fillId="8" borderId="24" xfId="0" applyFont="1" applyFill="1" applyBorder="1" applyAlignment="1">
      <alignment horizontal="center" vertical="center" wrapText="1"/>
    </xf>
    <xf numFmtId="0" fontId="1" fillId="5" borderId="25" xfId="0" applyFont="1" applyFill="1" applyBorder="1" applyAlignment="1">
      <alignment horizontal="center" vertical="center" wrapText="1"/>
    </xf>
    <xf numFmtId="0" fontId="1" fillId="5" borderId="26" xfId="0" applyFont="1" applyFill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right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right" vertical="center" wrapText="1"/>
    </xf>
    <xf numFmtId="0" fontId="1" fillId="9" borderId="1" xfId="0" applyFont="1" applyFill="1" applyBorder="1" applyAlignment="1">
      <alignment horizontal="center" vertical="center" wrapText="1"/>
    </xf>
    <xf numFmtId="0" fontId="6" fillId="9" borderId="1" xfId="0" applyFont="1" applyFill="1" applyBorder="1" applyAlignment="1">
      <alignment horizontal="right" vertical="center" wrapText="1"/>
    </xf>
    <xf numFmtId="0" fontId="1" fillId="9" borderId="19" xfId="0" applyFont="1" applyFill="1" applyBorder="1" applyAlignment="1">
      <alignment horizontal="center" vertical="center" wrapText="1"/>
    </xf>
    <xf numFmtId="0" fontId="1" fillId="9" borderId="5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left" vertical="center" wrapText="1"/>
    </xf>
    <xf numFmtId="0" fontId="6" fillId="9" borderId="8" xfId="0" applyFont="1" applyFill="1" applyBorder="1" applyAlignment="1">
      <alignment horizontal="center" vertical="center" wrapText="1"/>
    </xf>
    <xf numFmtId="0" fontId="6" fillId="9" borderId="12" xfId="0" applyFont="1" applyFill="1" applyBorder="1" applyAlignment="1">
      <alignment horizontal="center" vertical="center" wrapText="1"/>
    </xf>
    <xf numFmtId="0" fontId="1" fillId="9" borderId="13" xfId="0" applyFont="1" applyFill="1" applyBorder="1" applyAlignment="1">
      <alignment horizontal="left" vertical="center" wrapText="1"/>
    </xf>
    <xf numFmtId="0" fontId="6" fillId="9" borderId="13" xfId="0" applyFont="1" applyFill="1" applyBorder="1" applyAlignment="1">
      <alignment horizontal="center" vertical="center" wrapText="1"/>
    </xf>
    <xf numFmtId="0" fontId="1" fillId="9" borderId="20" xfId="0" applyFont="1" applyFill="1" applyBorder="1" applyAlignment="1">
      <alignment horizontal="center" vertical="center" wrapText="1"/>
    </xf>
    <xf numFmtId="0" fontId="1" fillId="9" borderId="22" xfId="0" applyFont="1" applyFill="1" applyBorder="1" applyAlignment="1">
      <alignment horizontal="center" vertical="center" wrapText="1"/>
    </xf>
    <xf numFmtId="0" fontId="6" fillId="9" borderId="8" xfId="0" applyFont="1" applyFill="1" applyBorder="1" applyAlignment="1">
      <alignment horizontal="right" vertical="center" wrapText="1"/>
    </xf>
    <xf numFmtId="0" fontId="1" fillId="9" borderId="10" xfId="0" applyFont="1" applyFill="1" applyBorder="1" applyAlignment="1">
      <alignment horizontal="center" vertical="center" wrapText="1"/>
    </xf>
    <xf numFmtId="0" fontId="1" fillId="9" borderId="14" xfId="0" applyFont="1" applyFill="1" applyBorder="1" applyAlignment="1">
      <alignment horizontal="center" vertical="center" wrapText="1"/>
    </xf>
    <xf numFmtId="0" fontId="6" fillId="0" borderId="9" xfId="0" applyFont="1" applyBorder="1" applyAlignment="1">
      <alignment horizontal="right" vertical="center" wrapText="1"/>
    </xf>
    <xf numFmtId="0" fontId="6" fillId="0" borderId="7" xfId="0" applyFont="1" applyBorder="1" applyAlignment="1">
      <alignment horizontal="right" vertical="center" wrapText="1"/>
    </xf>
    <xf numFmtId="0" fontId="1" fillId="0" borderId="32" xfId="0" applyFont="1" applyBorder="1" applyAlignment="1">
      <alignment horizontal="center" vertical="center" wrapText="1"/>
    </xf>
    <xf numFmtId="0" fontId="1" fillId="0" borderId="35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4" fillId="4" borderId="18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1" fillId="10" borderId="0" xfId="0" applyFont="1" applyFill="1" applyAlignment="1">
      <alignment horizontal="center" vertical="center" wrapText="1"/>
    </xf>
    <xf numFmtId="0" fontId="1" fillId="12" borderId="0" xfId="0" applyFont="1" applyFill="1" applyAlignment="1">
      <alignment horizontal="center" vertical="center" wrapText="1"/>
    </xf>
    <xf numFmtId="0" fontId="8" fillId="0" borderId="0" xfId="0" applyFont="1" applyAlignment="1">
      <alignment vertical="center" wrapText="1"/>
    </xf>
    <xf numFmtId="0" fontId="9" fillId="7" borderId="1" xfId="0" applyFont="1" applyFill="1" applyBorder="1" applyAlignment="1">
      <alignment horizontal="center" vertical="center" wrapText="1"/>
    </xf>
    <xf numFmtId="0" fontId="9" fillId="6" borderId="1" xfId="0" applyFont="1" applyFill="1" applyBorder="1" applyAlignment="1">
      <alignment horizontal="center" vertical="center" wrapText="1"/>
    </xf>
    <xf numFmtId="0" fontId="1" fillId="0" borderId="30" xfId="0" applyFont="1" applyBorder="1" applyAlignment="1">
      <alignment horizontal="center" vertical="center" wrapText="1"/>
    </xf>
    <xf numFmtId="0" fontId="1" fillId="0" borderId="37" xfId="0" applyFont="1" applyBorder="1" applyAlignment="1">
      <alignment horizontal="center" vertical="center" wrapText="1"/>
    </xf>
    <xf numFmtId="0" fontId="1" fillId="0" borderId="29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38" xfId="0" applyFont="1" applyBorder="1" applyAlignment="1">
      <alignment horizontal="center" vertical="center" wrapText="1"/>
    </xf>
    <xf numFmtId="0" fontId="1" fillId="9" borderId="27" xfId="0" applyFont="1" applyFill="1" applyBorder="1" applyAlignment="1">
      <alignment horizontal="center" vertical="center" wrapText="1"/>
    </xf>
    <xf numFmtId="0" fontId="4" fillId="0" borderId="34" xfId="0" applyFont="1" applyBorder="1" applyAlignment="1">
      <alignment horizontal="center" vertical="center" wrapText="1"/>
    </xf>
    <xf numFmtId="0" fontId="1" fillId="0" borderId="39" xfId="0" applyFont="1" applyBorder="1" applyAlignment="1">
      <alignment horizontal="center" vertical="center" wrapText="1"/>
    </xf>
    <xf numFmtId="0" fontId="1" fillId="9" borderId="40" xfId="0" applyFont="1" applyFill="1" applyBorder="1" applyAlignment="1">
      <alignment horizontal="center"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9" borderId="13" xfId="0" applyFont="1" applyFill="1" applyBorder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13" fillId="0" borderId="9" xfId="0" applyFont="1" applyBorder="1" applyAlignment="1">
      <alignment horizontal="right" vertical="center" wrapText="1"/>
    </xf>
    <xf numFmtId="0" fontId="13" fillId="9" borderId="8" xfId="0" applyFont="1" applyFill="1" applyBorder="1" applyAlignment="1">
      <alignment horizontal="right" vertical="center" wrapText="1"/>
    </xf>
    <xf numFmtId="0" fontId="13" fillId="0" borderId="8" xfId="0" applyFont="1" applyBorder="1" applyAlignment="1">
      <alignment horizontal="right" vertical="center" wrapText="1"/>
    </xf>
    <xf numFmtId="0" fontId="13" fillId="0" borderId="8" xfId="0" applyFont="1" applyBorder="1" applyAlignment="1">
      <alignment horizontal="center" vertical="center" wrapText="1"/>
    </xf>
    <xf numFmtId="0" fontId="13" fillId="9" borderId="8" xfId="0" applyFont="1" applyFill="1" applyBorder="1" applyAlignment="1">
      <alignment horizontal="center" vertical="center" wrapText="1"/>
    </xf>
    <xf numFmtId="0" fontId="13" fillId="9" borderId="12" xfId="0" applyFont="1" applyFill="1" applyBorder="1" applyAlignment="1">
      <alignment horizontal="center" vertical="center" wrapText="1"/>
    </xf>
    <xf numFmtId="0" fontId="12" fillId="9" borderId="10" xfId="0" applyFont="1" applyFill="1" applyBorder="1" applyAlignment="1">
      <alignment horizontal="right" vertical="center" wrapText="1"/>
    </xf>
    <xf numFmtId="0" fontId="13" fillId="0" borderId="36" xfId="0" applyFont="1" applyBorder="1" applyAlignment="1">
      <alignment horizontal="right" vertical="center" wrapText="1"/>
    </xf>
    <xf numFmtId="0" fontId="13" fillId="9" borderId="10" xfId="0" applyFont="1" applyFill="1" applyBorder="1" applyAlignment="1">
      <alignment horizontal="right" vertical="center" wrapText="1"/>
    </xf>
    <xf numFmtId="0" fontId="13" fillId="0" borderId="12" xfId="0" applyFont="1" applyBorder="1" applyAlignment="1">
      <alignment horizontal="right" vertical="center" wrapText="1"/>
    </xf>
    <xf numFmtId="0" fontId="13" fillId="9" borderId="36" xfId="0" applyFont="1" applyFill="1" applyBorder="1" applyAlignment="1">
      <alignment horizontal="right" vertical="center" wrapText="1"/>
    </xf>
    <xf numFmtId="0" fontId="11" fillId="0" borderId="7" xfId="0" applyFont="1" applyBorder="1" applyAlignment="1">
      <alignment horizontal="right" vertical="center" wrapText="1"/>
    </xf>
    <xf numFmtId="0" fontId="11" fillId="9" borderId="1" xfId="0" applyFont="1" applyFill="1" applyBorder="1" applyAlignment="1">
      <alignment horizontal="right" vertical="center" wrapText="1"/>
    </xf>
    <xf numFmtId="0" fontId="11" fillId="0" borderId="1" xfId="0" applyFont="1" applyBorder="1" applyAlignment="1">
      <alignment horizontal="right" vertical="center" wrapText="1"/>
    </xf>
    <xf numFmtId="0" fontId="11" fillId="9" borderId="1" xfId="0" applyFont="1" applyFill="1" applyBorder="1" applyAlignment="1">
      <alignment horizontal="center" vertical="center" wrapText="1"/>
    </xf>
    <xf numFmtId="0" fontId="11" fillId="0" borderId="0" xfId="0" applyFont="1" applyAlignment="1">
      <alignment horizontal="right" vertical="center" wrapText="1"/>
    </xf>
    <xf numFmtId="0" fontId="11" fillId="9" borderId="10" xfId="0" applyFont="1" applyFill="1" applyBorder="1" applyAlignment="1">
      <alignment horizontal="right" vertical="center" wrapText="1"/>
    </xf>
    <xf numFmtId="0" fontId="13" fillId="9" borderId="13" xfId="0" applyFont="1" applyFill="1" applyBorder="1" applyAlignment="1">
      <alignment horizontal="right" vertical="center" wrapText="1"/>
    </xf>
    <xf numFmtId="0" fontId="1" fillId="9" borderId="3" xfId="0" applyFont="1" applyFill="1" applyBorder="1" applyAlignment="1">
      <alignment horizontal="right" vertical="center" wrapText="1"/>
    </xf>
    <xf numFmtId="0" fontId="11" fillId="9" borderId="3" xfId="0" applyFont="1" applyFill="1" applyBorder="1" applyAlignment="1">
      <alignment horizontal="right" vertical="center" wrapText="1"/>
    </xf>
    <xf numFmtId="0" fontId="1" fillId="9" borderId="3" xfId="0" applyFont="1" applyFill="1" applyBorder="1" applyAlignment="1">
      <alignment horizontal="center" vertical="center" wrapText="1"/>
    </xf>
    <xf numFmtId="0" fontId="13" fillId="0" borderId="36" xfId="0" applyFont="1" applyBorder="1" applyAlignment="1">
      <alignment horizontal="center" vertical="center" wrapText="1"/>
    </xf>
    <xf numFmtId="0" fontId="2" fillId="8" borderId="30" xfId="0" applyFont="1" applyFill="1" applyBorder="1" applyAlignment="1">
      <alignment horizontal="center" vertical="center" wrapText="1"/>
    </xf>
    <xf numFmtId="0" fontId="1" fillId="5" borderId="31" xfId="0" applyFont="1" applyFill="1" applyBorder="1" applyAlignment="1">
      <alignment horizontal="center" vertical="center" wrapText="1"/>
    </xf>
    <xf numFmtId="0" fontId="13" fillId="6" borderId="36" xfId="0" applyFont="1" applyFill="1" applyBorder="1" applyAlignment="1">
      <alignment horizontal="center" vertical="center" wrapText="1"/>
    </xf>
    <xf numFmtId="0" fontId="1" fillId="6" borderId="38" xfId="0" applyFont="1" applyFill="1" applyBorder="1" applyAlignment="1">
      <alignment horizontal="center" vertical="center" wrapText="1"/>
    </xf>
    <xf numFmtId="0" fontId="1" fillId="6" borderId="29" xfId="0" applyFont="1" applyFill="1" applyBorder="1" applyAlignment="1">
      <alignment horizontal="center" vertical="center" wrapText="1"/>
    </xf>
    <xf numFmtId="0" fontId="1" fillId="6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right" vertical="center" wrapText="1"/>
    </xf>
    <xf numFmtId="0" fontId="11" fillId="9" borderId="13" xfId="0" applyFont="1" applyFill="1" applyBorder="1" applyAlignment="1">
      <alignment horizontal="right" vertical="center" wrapText="1"/>
    </xf>
    <xf numFmtId="0" fontId="14" fillId="0" borderId="0" xfId="0" applyFont="1" applyAlignment="1">
      <alignment horizontal="right" vertical="center" wrapText="1"/>
    </xf>
    <xf numFmtId="0" fontId="11" fillId="0" borderId="3" xfId="0" applyFont="1" applyBorder="1" applyAlignment="1">
      <alignment horizontal="right" vertical="center" wrapText="1"/>
    </xf>
    <xf numFmtId="0" fontId="10" fillId="9" borderId="10" xfId="0" applyFont="1" applyFill="1" applyBorder="1" applyAlignment="1">
      <alignment horizontal="right" vertical="center" wrapText="1"/>
    </xf>
    <xf numFmtId="0" fontId="11" fillId="0" borderId="13" xfId="0" applyFont="1" applyBorder="1" applyAlignment="1">
      <alignment horizontal="right" vertical="center" wrapText="1"/>
    </xf>
    <xf numFmtId="0" fontId="11" fillId="6" borderId="1" xfId="0" applyFont="1" applyFill="1" applyBorder="1" applyAlignment="1">
      <alignment horizontal="right" vertical="center" wrapText="1"/>
    </xf>
    <xf numFmtId="0" fontId="10" fillId="0" borderId="35" xfId="0" applyFont="1" applyBorder="1" applyAlignment="1">
      <alignment horizontal="center" vertical="center" wrapText="1"/>
    </xf>
    <xf numFmtId="0" fontId="12" fillId="0" borderId="35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10" borderId="0" xfId="0" applyFont="1" applyFill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4" borderId="18" xfId="0" applyFont="1" applyFill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13" fillId="0" borderId="0" xfId="0" applyFont="1" applyAlignment="1">
      <alignment horizontal="right" vertical="center" wrapText="1"/>
    </xf>
    <xf numFmtId="0" fontId="2" fillId="0" borderId="0" xfId="0" applyFont="1" applyAlignment="1">
      <alignment vertical="center" wrapText="1"/>
    </xf>
    <xf numFmtId="0" fontId="13" fillId="0" borderId="0" xfId="0" applyFont="1" applyAlignment="1">
      <alignment horizontal="center" vertical="center" wrapText="1"/>
    </xf>
    <xf numFmtId="0" fontId="1" fillId="16" borderId="0" xfId="0" applyFont="1" applyFill="1" applyAlignment="1">
      <alignment horizontal="center" vertical="center" wrapText="1"/>
    </xf>
    <xf numFmtId="0" fontId="6" fillId="16" borderId="0" xfId="0" applyFont="1" applyFill="1" applyAlignment="1">
      <alignment horizontal="center" vertical="center" wrapText="1"/>
    </xf>
    <xf numFmtId="0" fontId="12" fillId="12" borderId="0" xfId="0" applyFont="1" applyFill="1" applyAlignment="1">
      <alignment horizontal="center" vertical="center" wrapText="1"/>
    </xf>
    <xf numFmtId="0" fontId="10" fillId="12" borderId="0" xfId="0" applyFont="1" applyFill="1" applyAlignment="1">
      <alignment horizontal="right" vertical="center" wrapText="1"/>
    </xf>
    <xf numFmtId="0" fontId="6" fillId="12" borderId="0" xfId="0" applyFont="1" applyFill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42" xfId="0" applyFont="1" applyBorder="1" applyAlignment="1">
      <alignment horizontal="center" vertical="center" wrapText="1"/>
    </xf>
    <xf numFmtId="0" fontId="1" fillId="0" borderId="43" xfId="0" applyFont="1" applyBorder="1" applyAlignment="1">
      <alignment horizontal="center" vertical="center" wrapText="1"/>
    </xf>
    <xf numFmtId="0" fontId="1" fillId="0" borderId="44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5" borderId="12" xfId="0" applyFont="1" applyFill="1" applyBorder="1" applyAlignment="1">
      <alignment horizontal="center" vertical="center" wrapText="1"/>
    </xf>
    <xf numFmtId="0" fontId="1" fillId="5" borderId="14" xfId="0" applyFont="1" applyFill="1" applyBorder="1" applyAlignment="1">
      <alignment horizontal="center" vertical="center" wrapText="1"/>
    </xf>
    <xf numFmtId="0" fontId="17" fillId="0" borderId="42" xfId="0" applyFont="1" applyBorder="1" applyAlignment="1">
      <alignment horizontal="center" vertical="center" wrapText="1"/>
    </xf>
    <xf numFmtId="0" fontId="17" fillId="0" borderId="34" xfId="0" applyFont="1" applyBorder="1" applyAlignment="1">
      <alignment horizontal="center" vertical="center" wrapText="1"/>
    </xf>
    <xf numFmtId="0" fontId="17" fillId="0" borderId="9" xfId="0" applyFont="1" applyBorder="1" applyAlignment="1">
      <alignment horizontal="center" vertical="center" wrapText="1"/>
    </xf>
    <xf numFmtId="0" fontId="17" fillId="0" borderId="39" xfId="0" applyFont="1" applyBorder="1" applyAlignment="1">
      <alignment horizontal="center" vertical="center" wrapText="1"/>
    </xf>
    <xf numFmtId="0" fontId="17" fillId="17" borderId="45" xfId="0" applyFont="1" applyFill="1" applyBorder="1" applyAlignment="1">
      <alignment horizontal="center" vertical="center" wrapText="1"/>
    </xf>
    <xf numFmtId="0" fontId="17" fillId="17" borderId="26" xfId="0" applyFont="1" applyFill="1" applyBorder="1" applyAlignment="1">
      <alignment horizontal="center" vertical="center" wrapText="1"/>
    </xf>
    <xf numFmtId="0" fontId="8" fillId="16" borderId="0" xfId="0" applyFont="1" applyFill="1" applyAlignment="1">
      <alignment vertical="center" wrapText="1"/>
    </xf>
    <xf numFmtId="0" fontId="1" fillId="0" borderId="47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5" borderId="48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13" borderId="12" xfId="0" applyFont="1" applyFill="1" applyBorder="1" applyAlignment="1">
      <alignment horizontal="center" vertical="center" wrapText="1"/>
    </xf>
    <xf numFmtId="0" fontId="1" fillId="13" borderId="13" xfId="0" applyFont="1" applyFill="1" applyBorder="1" applyAlignment="1">
      <alignment horizontal="center" vertical="center" wrapText="1"/>
    </xf>
    <xf numFmtId="0" fontId="1" fillId="13" borderId="14" xfId="0" applyFont="1" applyFill="1" applyBorder="1" applyAlignment="1">
      <alignment horizontal="center" vertical="center" wrapText="1"/>
    </xf>
    <xf numFmtId="0" fontId="1" fillId="13" borderId="10" xfId="0" applyFont="1" applyFill="1" applyBorder="1" applyAlignment="1">
      <alignment horizontal="right" vertical="center" wrapText="1"/>
    </xf>
    <xf numFmtId="0" fontId="2" fillId="18" borderId="42" xfId="0" applyFont="1" applyFill="1" applyBorder="1" applyAlignment="1">
      <alignment horizontal="center" vertical="center" wrapText="1"/>
    </xf>
    <xf numFmtId="0" fontId="1" fillId="18" borderId="8" xfId="0" applyFont="1" applyFill="1" applyBorder="1" applyAlignment="1">
      <alignment horizontal="center" vertical="center" wrapText="1"/>
    </xf>
    <xf numFmtId="0" fontId="1" fillId="18" borderId="12" xfId="0" applyFont="1" applyFill="1" applyBorder="1" applyAlignment="1">
      <alignment horizontal="center" vertical="center" wrapText="1"/>
    </xf>
    <xf numFmtId="0" fontId="2" fillId="14" borderId="42" xfId="0" applyFont="1" applyFill="1" applyBorder="1" applyAlignment="1">
      <alignment horizontal="center" vertical="center" wrapText="1"/>
    </xf>
    <xf numFmtId="0" fontId="1" fillId="14" borderId="10" xfId="0" applyFont="1" applyFill="1" applyBorder="1" applyAlignment="1">
      <alignment horizontal="right" vertical="center" wrapText="1"/>
    </xf>
    <xf numFmtId="0" fontId="1" fillId="14" borderId="14" xfId="0" applyFont="1" applyFill="1" applyBorder="1" applyAlignment="1">
      <alignment horizontal="right" vertical="center" wrapText="1"/>
    </xf>
    <xf numFmtId="0" fontId="2" fillId="14" borderId="43" xfId="0" applyFont="1" applyFill="1" applyBorder="1" applyAlignment="1">
      <alignment horizontal="center" vertical="center" wrapText="1"/>
    </xf>
    <xf numFmtId="0" fontId="2" fillId="13" borderId="8" xfId="0" applyFont="1" applyFill="1" applyBorder="1" applyAlignment="1">
      <alignment horizontal="center" vertical="center" wrapText="1"/>
    </xf>
    <xf numFmtId="0" fontId="2" fillId="13" borderId="10" xfId="0" applyFont="1" applyFill="1" applyBorder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23" fillId="15" borderId="46" xfId="0" applyFont="1" applyFill="1" applyBorder="1" applyAlignment="1">
      <alignment horizontal="center" vertical="center" wrapText="1"/>
    </xf>
    <xf numFmtId="0" fontId="24" fillId="15" borderId="46" xfId="0" applyFont="1" applyFill="1" applyBorder="1" applyAlignment="1">
      <alignment horizontal="center" vertical="center" wrapText="1"/>
    </xf>
    <xf numFmtId="0" fontId="1" fillId="5" borderId="0" xfId="0" applyFont="1" applyFill="1" applyAlignment="1">
      <alignment horizontal="center" vertical="center" wrapText="1"/>
    </xf>
    <xf numFmtId="0" fontId="1" fillId="5" borderId="28" xfId="0" applyFont="1" applyFill="1" applyBorder="1" applyAlignment="1">
      <alignment horizontal="center" vertical="center" wrapText="1"/>
    </xf>
    <xf numFmtId="0" fontId="2" fillId="0" borderId="34" xfId="0" applyFont="1" applyBorder="1" applyAlignment="1">
      <alignment horizontal="center" vertical="center" wrapText="1"/>
    </xf>
    <xf numFmtId="0" fontId="1" fillId="9" borderId="12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right" vertical="center" wrapText="1"/>
    </xf>
    <xf numFmtId="0" fontId="6" fillId="9" borderId="13" xfId="0" applyFont="1" applyFill="1" applyBorder="1" applyAlignment="1">
      <alignment horizontal="right" vertical="center" wrapText="1"/>
    </xf>
    <xf numFmtId="0" fontId="16" fillId="0" borderId="0" xfId="0" applyFont="1" applyAlignment="1">
      <alignment horizontal="right" vertical="center" wrapText="1"/>
    </xf>
    <xf numFmtId="0" fontId="6" fillId="16" borderId="0" xfId="0" applyFont="1" applyFill="1" applyAlignment="1">
      <alignment horizontal="right" vertical="center" wrapText="1"/>
    </xf>
    <xf numFmtId="0" fontId="6" fillId="10" borderId="0" xfId="0" applyFont="1" applyFill="1" applyAlignment="1">
      <alignment horizontal="right" vertical="center" wrapText="1"/>
    </xf>
    <xf numFmtId="0" fontId="1" fillId="0" borderId="1" xfId="0" applyFont="1" applyBorder="1" applyAlignment="1">
      <alignment horizontal="right" vertical="center" wrapText="1"/>
    </xf>
    <xf numFmtId="0" fontId="1" fillId="9" borderId="13" xfId="0" applyFont="1" applyFill="1" applyBorder="1" applyAlignment="1">
      <alignment horizontal="right" vertical="center" wrapText="1"/>
    </xf>
    <xf numFmtId="0" fontId="6" fillId="12" borderId="0" xfId="0" applyFont="1" applyFill="1" applyAlignment="1">
      <alignment horizontal="right" vertical="center" wrapText="1"/>
    </xf>
    <xf numFmtId="0" fontId="1" fillId="0" borderId="0" xfId="0" applyFont="1" applyAlignment="1">
      <alignment horizontal="right" vertical="center" wrapText="1"/>
    </xf>
    <xf numFmtId="0" fontId="6" fillId="6" borderId="8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left" vertical="center" wrapText="1"/>
    </xf>
    <xf numFmtId="0" fontId="6" fillId="6" borderId="1" xfId="0" applyFont="1" applyFill="1" applyBorder="1" applyAlignment="1">
      <alignment horizontal="right" vertical="center" wrapText="1"/>
    </xf>
    <xf numFmtId="0" fontId="1" fillId="6" borderId="10" xfId="0" applyFont="1" applyFill="1" applyBorder="1" applyAlignment="1">
      <alignment horizontal="center" vertical="center" wrapText="1"/>
    </xf>
    <xf numFmtId="0" fontId="1" fillId="6" borderId="19" xfId="0" applyFont="1" applyFill="1" applyBorder="1" applyAlignment="1">
      <alignment horizontal="center" vertical="center" wrapText="1"/>
    </xf>
    <xf numFmtId="0" fontId="1" fillId="6" borderId="5" xfId="0" applyFont="1" applyFill="1" applyBorder="1" applyAlignment="1">
      <alignment horizontal="center" vertical="center" wrapText="1"/>
    </xf>
    <xf numFmtId="0" fontId="1" fillId="6" borderId="40" xfId="0" applyFont="1" applyFill="1" applyBorder="1" applyAlignment="1">
      <alignment horizontal="center" vertical="center" wrapText="1"/>
    </xf>
    <xf numFmtId="0" fontId="6" fillId="0" borderId="42" xfId="0" applyFont="1" applyBorder="1" applyAlignment="1">
      <alignment horizontal="right" vertical="center" wrapText="1"/>
    </xf>
    <xf numFmtId="0" fontId="1" fillId="0" borderId="49" xfId="0" applyFont="1" applyBorder="1" applyAlignment="1">
      <alignment horizontal="center" vertical="center" wrapText="1"/>
    </xf>
    <xf numFmtId="0" fontId="6" fillId="0" borderId="49" xfId="0" applyFont="1" applyBorder="1" applyAlignment="1">
      <alignment horizontal="right" vertical="center" wrapText="1"/>
    </xf>
    <xf numFmtId="0" fontId="6" fillId="0" borderId="36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right" vertical="center" wrapText="1"/>
    </xf>
    <xf numFmtId="0" fontId="1" fillId="13" borderId="8" xfId="0" applyFont="1" applyFill="1" applyBorder="1" applyAlignment="1">
      <alignment horizontal="right" vertical="center" wrapText="1"/>
    </xf>
    <xf numFmtId="0" fontId="1" fillId="14" borderId="8" xfId="0" applyFont="1" applyFill="1" applyBorder="1" applyAlignment="1">
      <alignment horizontal="right" vertical="center" wrapText="1"/>
    </xf>
    <xf numFmtId="0" fontId="1" fillId="14" borderId="12" xfId="0" applyFont="1" applyFill="1" applyBorder="1" applyAlignment="1">
      <alignment horizontal="right" vertical="center" wrapText="1"/>
    </xf>
    <xf numFmtId="0" fontId="2" fillId="14" borderId="34" xfId="0" applyFont="1" applyFill="1" applyBorder="1" applyAlignment="1">
      <alignment horizontal="center" vertical="center" wrapText="1"/>
    </xf>
    <xf numFmtId="0" fontId="2" fillId="18" borderId="43" xfId="0" applyFont="1" applyFill="1" applyBorder="1" applyAlignment="1">
      <alignment horizontal="center" vertical="center" wrapText="1"/>
    </xf>
    <xf numFmtId="0" fontId="2" fillId="18" borderId="1" xfId="0" applyFont="1" applyFill="1" applyBorder="1" applyAlignment="1">
      <alignment horizontal="center" vertical="center" wrapText="1"/>
    </xf>
    <xf numFmtId="0" fontId="2" fillId="18" borderId="8" xfId="0" applyFont="1" applyFill="1" applyBorder="1" applyAlignment="1">
      <alignment horizontal="center" vertical="center" wrapText="1"/>
    </xf>
    <xf numFmtId="0" fontId="2" fillId="18" borderId="10" xfId="0" applyFont="1" applyFill="1" applyBorder="1" applyAlignment="1">
      <alignment horizontal="center" vertical="center" wrapText="1"/>
    </xf>
    <xf numFmtId="0" fontId="2" fillId="18" borderId="21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left" vertical="center" wrapText="1"/>
    </xf>
    <xf numFmtId="0" fontId="1" fillId="18" borderId="5" xfId="0" applyFont="1" applyFill="1" applyBorder="1" applyAlignment="1">
      <alignment horizontal="left" vertical="center" wrapText="1"/>
    </xf>
    <xf numFmtId="0" fontId="1" fillId="18" borderId="10" xfId="0" applyFont="1" applyFill="1" applyBorder="1" applyAlignment="1">
      <alignment horizontal="center" vertical="center" wrapText="1"/>
    </xf>
    <xf numFmtId="0" fontId="1" fillId="18" borderId="14" xfId="0" applyFont="1" applyFill="1" applyBorder="1" applyAlignment="1">
      <alignment horizontal="center" vertical="center" wrapText="1"/>
    </xf>
    <xf numFmtId="0" fontId="2" fillId="18" borderId="33" xfId="0" applyFont="1" applyFill="1" applyBorder="1" applyAlignment="1">
      <alignment horizontal="center" vertical="center" wrapText="1"/>
    </xf>
    <xf numFmtId="0" fontId="1" fillId="2" borderId="50" xfId="0" applyFont="1" applyFill="1" applyBorder="1" applyAlignment="1">
      <alignment horizontal="center" vertical="center" wrapText="1"/>
    </xf>
    <xf numFmtId="0" fontId="1" fillId="18" borderId="50" xfId="0" applyFont="1" applyFill="1" applyBorder="1" applyAlignment="1">
      <alignment horizontal="center" vertical="center" wrapText="1"/>
    </xf>
    <xf numFmtId="0" fontId="1" fillId="18" borderId="51" xfId="0" applyFont="1" applyFill="1" applyBorder="1" applyAlignment="1">
      <alignment horizontal="center" vertical="center" wrapText="1"/>
    </xf>
    <xf numFmtId="0" fontId="2" fillId="18" borderId="18" xfId="0" applyFont="1" applyFill="1" applyBorder="1" applyAlignment="1">
      <alignment horizontal="center" vertical="center" wrapText="1"/>
    </xf>
    <xf numFmtId="0" fontId="1" fillId="2" borderId="19" xfId="0" applyFont="1" applyFill="1" applyBorder="1" applyAlignment="1">
      <alignment horizontal="left" vertical="center" wrapText="1"/>
    </xf>
    <xf numFmtId="0" fontId="1" fillId="18" borderId="19" xfId="0" applyFont="1" applyFill="1" applyBorder="1" applyAlignment="1">
      <alignment horizontal="left" vertical="center" wrapText="1"/>
    </xf>
    <xf numFmtId="0" fontId="1" fillId="24" borderId="1" xfId="0" applyFont="1" applyFill="1" applyBorder="1" applyAlignment="1">
      <alignment horizontal="center" vertical="center" wrapText="1"/>
    </xf>
    <xf numFmtId="0" fontId="1" fillId="23" borderId="1" xfId="0" applyFont="1" applyFill="1" applyBorder="1" applyAlignment="1">
      <alignment horizontal="center" vertical="center" wrapText="1"/>
    </xf>
    <xf numFmtId="0" fontId="19" fillId="22" borderId="7" xfId="0" applyFont="1" applyFill="1" applyBorder="1" applyAlignment="1">
      <alignment horizontal="center" vertical="center" wrapText="1"/>
    </xf>
    <xf numFmtId="0" fontId="2" fillId="14" borderId="40" xfId="0" applyFont="1" applyFill="1" applyBorder="1" applyAlignment="1">
      <alignment horizontal="left" vertical="center" wrapText="1"/>
    </xf>
    <xf numFmtId="0" fontId="1" fillId="13" borderId="40" xfId="0" applyFont="1" applyFill="1" applyBorder="1" applyAlignment="1">
      <alignment horizontal="left" vertical="center" wrapText="1"/>
    </xf>
    <xf numFmtId="0" fontId="1" fillId="14" borderId="40" xfId="0" applyFont="1" applyFill="1" applyBorder="1" applyAlignment="1">
      <alignment horizontal="left" vertical="center" wrapText="1"/>
    </xf>
    <xf numFmtId="0" fontId="1" fillId="14" borderId="27" xfId="0" applyFont="1" applyFill="1" applyBorder="1" applyAlignment="1">
      <alignment horizontal="left" vertical="center" wrapText="1"/>
    </xf>
    <xf numFmtId="0" fontId="25" fillId="25" borderId="8" xfId="0" applyFont="1" applyFill="1" applyBorder="1" applyAlignment="1">
      <alignment horizontal="right" vertical="center" wrapText="1"/>
    </xf>
    <xf numFmtId="0" fontId="25" fillId="25" borderId="10" xfId="0" applyFont="1" applyFill="1" applyBorder="1" applyAlignment="1">
      <alignment horizontal="right" vertical="center" wrapText="1"/>
    </xf>
    <xf numFmtId="0" fontId="25" fillId="25" borderId="8" xfId="0" applyFont="1" applyFill="1" applyBorder="1" applyAlignment="1">
      <alignment horizontal="center" vertical="center" wrapText="1"/>
    </xf>
    <xf numFmtId="0" fontId="25" fillId="25" borderId="10" xfId="0" applyFont="1" applyFill="1" applyBorder="1" applyAlignment="1">
      <alignment horizontal="center" vertical="center" wrapText="1"/>
    </xf>
    <xf numFmtId="0" fontId="26" fillId="26" borderId="1" xfId="0" applyFont="1" applyFill="1" applyBorder="1" applyAlignment="1">
      <alignment horizontal="center"/>
    </xf>
    <xf numFmtId="0" fontId="26" fillId="0" borderId="1" xfId="0" applyFont="1" applyBorder="1" applyAlignment="1">
      <alignment horizontal="center"/>
    </xf>
    <xf numFmtId="0" fontId="27" fillId="27" borderId="1" xfId="0" applyFont="1" applyFill="1" applyBorder="1" applyAlignment="1">
      <alignment horizontal="center" vertical="center" wrapText="1"/>
    </xf>
    <xf numFmtId="0" fontId="1" fillId="28" borderId="1" xfId="0" applyFont="1" applyFill="1" applyBorder="1" applyAlignment="1">
      <alignment horizontal="center" vertical="center" wrapText="1"/>
    </xf>
    <xf numFmtId="0" fontId="26" fillId="29" borderId="1" xfId="0" applyFont="1" applyFill="1" applyBorder="1" applyAlignment="1">
      <alignment horizontal="center"/>
    </xf>
    <xf numFmtId="0" fontId="26" fillId="28" borderId="1" xfId="0" applyFont="1" applyFill="1" applyBorder="1" applyAlignment="1">
      <alignment horizontal="center"/>
    </xf>
    <xf numFmtId="0" fontId="26" fillId="26" borderId="1" xfId="0" applyFont="1" applyFill="1" applyBorder="1" applyAlignment="1">
      <alignment horizontal="center" wrapText="1"/>
    </xf>
    <xf numFmtId="0" fontId="26" fillId="0" borderId="1" xfId="0" applyFont="1" applyBorder="1" applyAlignment="1">
      <alignment horizontal="center" wrapText="1"/>
    </xf>
    <xf numFmtId="0" fontId="26" fillId="28" borderId="1" xfId="0" applyFont="1" applyFill="1" applyBorder="1" applyAlignment="1">
      <alignment horizontal="center" wrapText="1"/>
    </xf>
    <xf numFmtId="0" fontId="26" fillId="29" borderId="1" xfId="0" applyFont="1" applyFill="1" applyBorder="1" applyAlignment="1">
      <alignment horizontal="center" wrapText="1"/>
    </xf>
    <xf numFmtId="0" fontId="23" fillId="2" borderId="46" xfId="0" applyFont="1" applyFill="1" applyBorder="1" applyAlignment="1">
      <alignment horizontal="center" vertical="center" wrapText="1"/>
    </xf>
    <xf numFmtId="0" fontId="28" fillId="21" borderId="46" xfId="0" applyFont="1" applyFill="1" applyBorder="1" applyAlignment="1">
      <alignment horizontal="center" vertical="center" wrapText="1"/>
    </xf>
    <xf numFmtId="0" fontId="32" fillId="30" borderId="0" xfId="0" applyFont="1" applyFill="1"/>
    <xf numFmtId="0" fontId="0" fillId="0" borderId="0" xfId="0" applyAlignment="1">
      <alignment horizontal="center"/>
    </xf>
    <xf numFmtId="0" fontId="32" fillId="13" borderId="4" xfId="0" applyFont="1" applyFill="1" applyBorder="1" applyAlignment="1">
      <alignment wrapText="1"/>
    </xf>
    <xf numFmtId="0" fontId="32" fillId="13" borderId="0" xfId="0" applyFont="1" applyFill="1" applyAlignment="1">
      <alignment wrapText="1"/>
    </xf>
    <xf numFmtId="0" fontId="32" fillId="32" borderId="4" xfId="0" applyFont="1" applyFill="1" applyBorder="1" applyAlignment="1">
      <alignment wrapText="1"/>
    </xf>
    <xf numFmtId="0" fontId="32" fillId="33" borderId="0" xfId="0" applyFont="1" applyFill="1" applyAlignment="1">
      <alignment wrapText="1"/>
    </xf>
    <xf numFmtId="0" fontId="0" fillId="15" borderId="0" xfId="0" applyFill="1"/>
    <xf numFmtId="0" fontId="0" fillId="15" borderId="0" xfId="0" applyFill="1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2" borderId="0" xfId="0" applyFill="1"/>
    <xf numFmtId="0" fontId="0" fillId="33" borderId="1" xfId="0" applyFill="1" applyBorder="1" applyAlignment="1">
      <alignment horizontal="center"/>
    </xf>
    <xf numFmtId="0" fontId="0" fillId="0" borderId="1" xfId="0" applyBorder="1"/>
    <xf numFmtId="0" fontId="31" fillId="0" borderId="1" xfId="0" applyFont="1" applyBorder="1" applyAlignment="1">
      <alignment horizontal="center"/>
    </xf>
    <xf numFmtId="0" fontId="0" fillId="32" borderId="1" xfId="0" applyFill="1" applyBorder="1" applyAlignment="1">
      <alignment horizontal="center"/>
    </xf>
    <xf numFmtId="0" fontId="0" fillId="33" borderId="3" xfId="0" applyFill="1" applyBorder="1" applyAlignment="1">
      <alignment horizontal="center"/>
    </xf>
    <xf numFmtId="0" fontId="0" fillId="0" borderId="3" xfId="0" applyBorder="1"/>
    <xf numFmtId="0" fontId="31" fillId="0" borderId="3" xfId="0" applyFont="1" applyBorder="1" applyAlignment="1">
      <alignment horizontal="center"/>
    </xf>
    <xf numFmtId="0" fontId="0" fillId="33" borderId="7" xfId="0" applyFill="1" applyBorder="1" applyAlignment="1">
      <alignment horizontal="center"/>
    </xf>
    <xf numFmtId="0" fontId="0" fillId="0" borderId="7" xfId="0" applyBorder="1"/>
    <xf numFmtId="0" fontId="31" fillId="0" borderId="7" xfId="0" applyFont="1" applyBorder="1" applyAlignment="1">
      <alignment horizontal="center"/>
    </xf>
    <xf numFmtId="0" fontId="0" fillId="33" borderId="49" xfId="0" applyFill="1" applyBorder="1" applyAlignment="1">
      <alignment horizontal="center"/>
    </xf>
    <xf numFmtId="0" fontId="0" fillId="0" borderId="49" xfId="0" applyBorder="1"/>
    <xf numFmtId="0" fontId="31" fillId="0" borderId="43" xfId="0" applyFont="1" applyBorder="1" applyAlignment="1">
      <alignment horizontal="center"/>
    </xf>
    <xf numFmtId="0" fontId="31" fillId="0" borderId="10" xfId="0" applyFont="1" applyBorder="1" applyAlignment="1">
      <alignment horizontal="center"/>
    </xf>
    <xf numFmtId="0" fontId="0" fillId="33" borderId="13" xfId="0" applyFill="1" applyBorder="1" applyAlignment="1">
      <alignment horizontal="center"/>
    </xf>
    <xf numFmtId="0" fontId="0" fillId="0" borderId="13" xfId="0" applyBorder="1"/>
    <xf numFmtId="0" fontId="31" fillId="0" borderId="14" xfId="0" applyFont="1" applyBorder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36" fillId="6" borderId="1" xfId="0" applyFont="1" applyFill="1" applyBorder="1" applyAlignment="1">
      <alignment horizontal="center" vertical="center"/>
    </xf>
    <xf numFmtId="0" fontId="32" fillId="0" borderId="1" xfId="0" applyFont="1" applyBorder="1" applyAlignment="1">
      <alignment horizontal="center" vertical="center"/>
    </xf>
    <xf numFmtId="0" fontId="32" fillId="6" borderId="1" xfId="0" applyFont="1" applyFill="1" applyBorder="1" applyAlignment="1">
      <alignment horizontal="center" vertical="center"/>
    </xf>
    <xf numFmtId="0" fontId="40" fillId="0" borderId="0" xfId="0" applyFont="1"/>
    <xf numFmtId="0" fontId="0" fillId="0" borderId="56" xfId="0" applyBorder="1"/>
    <xf numFmtId="0" fontId="0" fillId="0" borderId="10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6" borderId="42" xfId="0" applyFill="1" applyBorder="1" applyAlignment="1">
      <alignment horizontal="center"/>
    </xf>
    <xf numFmtId="0" fontId="0" fillId="6" borderId="8" xfId="0" applyFill="1" applyBorder="1" applyAlignment="1">
      <alignment horizontal="center"/>
    </xf>
    <xf numFmtId="0" fontId="0" fillId="6" borderId="12" xfId="0" applyFill="1" applyBorder="1" applyAlignment="1">
      <alignment horizontal="center"/>
    </xf>
    <xf numFmtId="0" fontId="37" fillId="30" borderId="3" xfId="0" applyFont="1" applyFill="1" applyBorder="1" applyAlignment="1">
      <alignment horizontal="center"/>
    </xf>
    <xf numFmtId="0" fontId="0" fillId="5" borderId="55" xfId="0" applyFill="1" applyBorder="1" applyAlignment="1">
      <alignment horizontal="center"/>
    </xf>
    <xf numFmtId="0" fontId="34" fillId="13" borderId="49" xfId="0" applyFont="1" applyFill="1" applyBorder="1" applyAlignment="1">
      <alignment horizontal="center" vertical="center"/>
    </xf>
    <xf numFmtId="0" fontId="34" fillId="13" borderId="1" xfId="0" applyFont="1" applyFill="1" applyBorder="1" applyAlignment="1">
      <alignment horizontal="center" vertical="center"/>
    </xf>
    <xf numFmtId="0" fontId="34" fillId="13" borderId="13" xfId="0" applyFont="1" applyFill="1" applyBorder="1" applyAlignment="1">
      <alignment horizontal="center" vertical="center"/>
    </xf>
    <xf numFmtId="0" fontId="34" fillId="34" borderId="7" xfId="0" applyFont="1" applyFill="1" applyBorder="1" applyAlignment="1">
      <alignment horizontal="center" vertical="center"/>
    </xf>
    <xf numFmtId="0" fontId="34" fillId="34" borderId="1" xfId="0" applyFont="1" applyFill="1" applyBorder="1" applyAlignment="1">
      <alignment horizontal="center" vertical="center"/>
    </xf>
    <xf numFmtId="0" fontId="34" fillId="34" borderId="3" xfId="0" applyFont="1" applyFill="1" applyBorder="1" applyAlignment="1">
      <alignment horizontal="center" vertical="center"/>
    </xf>
    <xf numFmtId="0" fontId="0" fillId="0" borderId="32" xfId="0" applyBorder="1" applyAlignment="1">
      <alignment horizontal="center"/>
    </xf>
    <xf numFmtId="0" fontId="34" fillId="5" borderId="56" xfId="0" applyFont="1" applyFill="1" applyBorder="1" applyAlignment="1">
      <alignment horizontal="center" vertical="center"/>
    </xf>
    <xf numFmtId="0" fontId="37" fillId="30" borderId="54" xfId="0" applyFont="1" applyFill="1" applyBorder="1" applyAlignment="1">
      <alignment horizontal="center"/>
    </xf>
    <xf numFmtId="0" fontId="37" fillId="30" borderId="59" xfId="0" applyFont="1" applyFill="1" applyBorder="1" applyAlignment="1">
      <alignment horizontal="center"/>
    </xf>
    <xf numFmtId="0" fontId="0" fillId="0" borderId="0" xfId="0" applyAlignment="1">
      <alignment wrapText="1"/>
    </xf>
    <xf numFmtId="0" fontId="37" fillId="30" borderId="3" xfId="0" applyFont="1" applyFill="1" applyBorder="1" applyAlignment="1">
      <alignment horizontal="center" vertical="center" wrapText="1"/>
    </xf>
    <xf numFmtId="0" fontId="37" fillId="30" borderId="59" xfId="0" applyFont="1" applyFill="1" applyBorder="1" applyAlignment="1">
      <alignment horizontal="center" vertical="center" wrapText="1"/>
    </xf>
    <xf numFmtId="0" fontId="0" fillId="5" borderId="56" xfId="0" applyFill="1" applyBorder="1" applyAlignment="1">
      <alignment horizontal="center" vertical="center" wrapText="1"/>
    </xf>
    <xf numFmtId="0" fontId="0" fillId="13" borderId="49" xfId="0" applyFill="1" applyBorder="1" applyAlignment="1">
      <alignment horizontal="center" vertical="center" wrapText="1"/>
    </xf>
    <xf numFmtId="0" fontId="0" fillId="13" borderId="43" xfId="0" applyFill="1" applyBorder="1" applyAlignment="1">
      <alignment horizontal="center" vertical="center" wrapText="1"/>
    </xf>
    <xf numFmtId="0" fontId="0" fillId="13" borderId="1" xfId="0" applyFill="1" applyBorder="1" applyAlignment="1">
      <alignment horizontal="center" vertical="center" wrapText="1"/>
    </xf>
    <xf numFmtId="0" fontId="0" fillId="13" borderId="10" xfId="0" applyFill="1" applyBorder="1" applyAlignment="1">
      <alignment horizontal="center" vertical="center" wrapText="1"/>
    </xf>
    <xf numFmtId="0" fontId="0" fillId="13" borderId="13" xfId="0" applyFill="1" applyBorder="1" applyAlignment="1">
      <alignment horizontal="center" vertical="center" wrapText="1"/>
    </xf>
    <xf numFmtId="0" fontId="0" fillId="13" borderId="14" xfId="0" applyFill="1" applyBorder="1" applyAlignment="1">
      <alignment horizontal="center" vertical="center" wrapText="1"/>
    </xf>
    <xf numFmtId="0" fontId="0" fillId="34" borderId="7" xfId="0" applyFill="1" applyBorder="1" applyAlignment="1">
      <alignment horizontal="center" vertical="center" wrapText="1"/>
    </xf>
    <xf numFmtId="0" fontId="0" fillId="34" borderId="1" xfId="0" applyFill="1" applyBorder="1" applyAlignment="1">
      <alignment horizontal="center" vertical="center" wrapText="1"/>
    </xf>
    <xf numFmtId="0" fontId="0" fillId="34" borderId="3" xfId="0" applyFill="1" applyBorder="1" applyAlignment="1">
      <alignment horizontal="center" vertical="center" wrapText="1"/>
    </xf>
    <xf numFmtId="20" fontId="0" fillId="34" borderId="3" xfId="0" applyNumberFormat="1" applyFill="1" applyBorder="1" applyAlignment="1">
      <alignment horizontal="center" vertical="center" wrapText="1"/>
    </xf>
    <xf numFmtId="0" fontId="0" fillId="8" borderId="56" xfId="0" applyFill="1" applyBorder="1" applyAlignment="1">
      <alignment horizontal="center" vertical="center" wrapText="1"/>
    </xf>
    <xf numFmtId="20" fontId="0" fillId="9" borderId="57" xfId="0" applyNumberFormat="1" applyFill="1" applyBorder="1" applyAlignment="1">
      <alignment horizontal="center" vertical="center" wrapText="1"/>
    </xf>
    <xf numFmtId="0" fontId="0" fillId="35" borderId="7" xfId="0" applyFill="1" applyBorder="1" applyAlignment="1">
      <alignment horizontal="center" vertical="center" wrapText="1"/>
    </xf>
    <xf numFmtId="0" fontId="0" fillId="35" borderId="1" xfId="0" applyFill="1" applyBorder="1" applyAlignment="1">
      <alignment horizontal="center" vertical="center" wrapText="1"/>
    </xf>
    <xf numFmtId="0" fontId="0" fillId="35" borderId="3" xfId="0" applyFill="1" applyBorder="1" applyAlignment="1">
      <alignment horizontal="center" vertical="center" wrapText="1"/>
    </xf>
    <xf numFmtId="0" fontId="0" fillId="15" borderId="49" xfId="0" applyFill="1" applyBorder="1" applyAlignment="1">
      <alignment horizontal="center" vertical="center" wrapText="1"/>
    </xf>
    <xf numFmtId="0" fontId="0" fillId="15" borderId="10" xfId="0" applyFill="1" applyBorder="1" applyAlignment="1">
      <alignment horizontal="center" vertical="center" wrapText="1"/>
    </xf>
    <xf numFmtId="0" fontId="0" fillId="15" borderId="1" xfId="0" applyFill="1" applyBorder="1" applyAlignment="1">
      <alignment horizontal="center" vertical="center" wrapText="1"/>
    </xf>
    <xf numFmtId="0" fontId="0" fillId="15" borderId="13" xfId="0" applyFill="1" applyBorder="1" applyAlignment="1">
      <alignment horizontal="center" vertical="center" wrapText="1"/>
    </xf>
    <xf numFmtId="14" fontId="0" fillId="35" borderId="3" xfId="0" applyNumberFormat="1" applyFill="1" applyBorder="1" applyAlignment="1">
      <alignment horizontal="center" vertical="center" wrapText="1"/>
    </xf>
    <xf numFmtId="0" fontId="0" fillId="15" borderId="0" xfId="0" applyFill="1" applyAlignment="1">
      <alignment horizontal="center" wrapText="1"/>
    </xf>
    <xf numFmtId="0" fontId="30" fillId="0" borderId="1" xfId="0" applyFont="1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0" fillId="32" borderId="3" xfId="0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42" xfId="0" applyBorder="1" applyAlignment="1">
      <alignment horizontal="center"/>
    </xf>
    <xf numFmtId="0" fontId="0" fillId="0" borderId="30" xfId="0" applyBorder="1" applyAlignment="1">
      <alignment horizontal="center" vertical="center"/>
    </xf>
    <xf numFmtId="0" fontId="0" fillId="0" borderId="43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1" xfId="0" applyBorder="1" applyAlignment="1">
      <alignment horizontal="center" vertical="center"/>
    </xf>
    <xf numFmtId="0" fontId="30" fillId="0" borderId="7" xfId="0" applyFont="1" applyBorder="1" applyAlignment="1">
      <alignment horizontal="center" vertical="center" wrapText="1"/>
    </xf>
    <xf numFmtId="0" fontId="30" fillId="0" borderId="55" xfId="0" applyFont="1" applyBorder="1" applyAlignment="1">
      <alignment horizontal="center" vertical="center" wrapText="1"/>
    </xf>
    <xf numFmtId="0" fontId="0" fillId="33" borderId="56" xfId="0" applyFill="1" applyBorder="1" applyAlignment="1">
      <alignment horizontal="center"/>
    </xf>
    <xf numFmtId="0" fontId="31" fillId="0" borderId="57" xfId="0" applyFont="1" applyBorder="1" applyAlignment="1">
      <alignment horizontal="center"/>
    </xf>
    <xf numFmtId="0" fontId="30" fillId="0" borderId="3" xfId="0" applyFont="1" applyBorder="1" applyAlignment="1">
      <alignment horizontal="center" vertical="center" wrapText="1"/>
    </xf>
    <xf numFmtId="0" fontId="30" fillId="0" borderId="42" xfId="0" applyFont="1" applyBorder="1" applyAlignment="1">
      <alignment horizontal="center" vertical="center" wrapText="1"/>
    </xf>
    <xf numFmtId="0" fontId="30" fillId="0" borderId="8" xfId="0" applyFont="1" applyBorder="1" applyAlignment="1">
      <alignment horizontal="center" vertical="center" wrapText="1"/>
    </xf>
    <xf numFmtId="0" fontId="30" fillId="0" borderId="12" xfId="0" applyFont="1" applyBorder="1" applyAlignment="1">
      <alignment horizontal="center" vertical="center" wrapText="1"/>
    </xf>
    <xf numFmtId="0" fontId="41" fillId="0" borderId="0" xfId="0" applyFont="1" applyAlignment="1">
      <alignment horizontal="center"/>
    </xf>
    <xf numFmtId="0" fontId="41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4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3" fillId="0" borderId="0" xfId="0" applyFont="1"/>
    <xf numFmtId="0" fontId="41" fillId="0" borderId="8" xfId="0" applyFont="1" applyBorder="1" applyAlignment="1">
      <alignment horizontal="center" vertical="center"/>
    </xf>
    <xf numFmtId="0" fontId="41" fillId="8" borderId="1" xfId="0" applyFont="1" applyFill="1" applyBorder="1" applyAlignment="1">
      <alignment horizontal="center" vertical="center"/>
    </xf>
    <xf numFmtId="0" fontId="41" fillId="8" borderId="8" xfId="0" applyFont="1" applyFill="1" applyBorder="1" applyAlignment="1">
      <alignment horizontal="center" vertical="center"/>
    </xf>
    <xf numFmtId="0" fontId="41" fillId="8" borderId="1" xfId="0" applyFont="1" applyFill="1" applyBorder="1" applyAlignment="1">
      <alignment horizontal="center"/>
    </xf>
    <xf numFmtId="0" fontId="45" fillId="38" borderId="8" xfId="0" applyFont="1" applyFill="1" applyBorder="1" applyAlignment="1">
      <alignment horizontal="center" vertical="center"/>
    </xf>
    <xf numFmtId="0" fontId="45" fillId="38" borderId="1" xfId="0" applyFont="1" applyFill="1" applyBorder="1" applyAlignment="1">
      <alignment horizontal="center"/>
    </xf>
    <xf numFmtId="0" fontId="46" fillId="39" borderId="8" xfId="0" applyFont="1" applyFill="1" applyBorder="1" applyAlignment="1">
      <alignment horizontal="center" vertical="center"/>
    </xf>
    <xf numFmtId="0" fontId="46" fillId="39" borderId="1" xfId="0" applyFont="1" applyFill="1" applyBorder="1" applyAlignment="1">
      <alignment horizontal="center"/>
    </xf>
    <xf numFmtId="0" fontId="47" fillId="7" borderId="8" xfId="0" applyFont="1" applyFill="1" applyBorder="1" applyAlignment="1">
      <alignment horizontal="center" vertical="center"/>
    </xf>
    <xf numFmtId="0" fontId="47" fillId="7" borderId="1" xfId="0" applyFont="1" applyFill="1" applyBorder="1" applyAlignment="1">
      <alignment horizontal="center"/>
    </xf>
    <xf numFmtId="0" fontId="41" fillId="16" borderId="1" xfId="0" applyFont="1" applyFill="1" applyBorder="1" applyAlignment="1">
      <alignment horizontal="center"/>
    </xf>
    <xf numFmtId="0" fontId="46" fillId="39" borderId="2" xfId="0" applyFont="1" applyFill="1" applyBorder="1" applyAlignment="1">
      <alignment horizontal="center"/>
    </xf>
    <xf numFmtId="0" fontId="41" fillId="16" borderId="2" xfId="0" applyFont="1" applyFill="1" applyBorder="1" applyAlignment="1">
      <alignment horizontal="center"/>
    </xf>
    <xf numFmtId="0" fontId="47" fillId="7" borderId="2" xfId="0" applyFont="1" applyFill="1" applyBorder="1" applyAlignment="1">
      <alignment horizontal="center"/>
    </xf>
    <xf numFmtId="0" fontId="41" fillId="8" borderId="2" xfId="0" applyFont="1" applyFill="1" applyBorder="1" applyAlignment="1">
      <alignment horizontal="center"/>
    </xf>
    <xf numFmtId="0" fontId="45" fillId="38" borderId="2" xfId="0" applyFont="1" applyFill="1" applyBorder="1" applyAlignment="1">
      <alignment horizontal="center"/>
    </xf>
    <xf numFmtId="0" fontId="41" fillId="16" borderId="8" xfId="0" applyFont="1" applyFill="1" applyBorder="1" applyAlignment="1">
      <alignment horizontal="center" vertical="center"/>
    </xf>
    <xf numFmtId="0" fontId="48" fillId="0" borderId="0" xfId="0" applyFont="1" applyAlignment="1">
      <alignment horizontal="center"/>
    </xf>
    <xf numFmtId="0" fontId="48" fillId="0" borderId="0" xfId="0" applyFont="1" applyAlignment="1">
      <alignment horizontal="right"/>
    </xf>
    <xf numFmtId="0" fontId="0" fillId="0" borderId="15" xfId="0" applyBorder="1" applyAlignment="1">
      <alignment vertical="center" wrapText="1"/>
    </xf>
    <xf numFmtId="0" fontId="0" fillId="0" borderId="56" xfId="0" applyBorder="1" applyAlignment="1">
      <alignment vertical="center"/>
    </xf>
    <xf numFmtId="0" fontId="0" fillId="0" borderId="16" xfId="0" applyBorder="1" applyAlignment="1">
      <alignment vertical="center"/>
    </xf>
    <xf numFmtId="0" fontId="0" fillId="0" borderId="2" xfId="0" applyBorder="1"/>
    <xf numFmtId="0" fontId="0" fillId="0" borderId="6" xfId="0" applyBorder="1"/>
    <xf numFmtId="0" fontId="0" fillId="6" borderId="2" xfId="0" applyFill="1" applyBorder="1"/>
    <xf numFmtId="0" fontId="0" fillId="6" borderId="6" xfId="0" applyFill="1" applyBorder="1"/>
    <xf numFmtId="0" fontId="19" fillId="18" borderId="23" xfId="0" applyFont="1" applyFill="1" applyBorder="1" applyAlignment="1">
      <alignment horizontal="center" vertical="center" wrapText="1"/>
    </xf>
    <xf numFmtId="0" fontId="19" fillId="18" borderId="30" xfId="0" applyFont="1" applyFill="1" applyBorder="1" applyAlignment="1">
      <alignment horizontal="center" vertical="center" wrapText="1"/>
    </xf>
    <xf numFmtId="0" fontId="19" fillId="18" borderId="24" xfId="0" applyFont="1" applyFill="1" applyBorder="1" applyAlignment="1">
      <alignment horizontal="center" vertical="center" wrapText="1"/>
    </xf>
    <xf numFmtId="0" fontId="19" fillId="14" borderId="42" xfId="0" applyFont="1" applyFill="1" applyBorder="1" applyAlignment="1">
      <alignment horizontal="center" vertical="center" wrapText="1"/>
    </xf>
    <xf numFmtId="0" fontId="19" fillId="14" borderId="49" xfId="0" applyFont="1" applyFill="1" applyBorder="1" applyAlignment="1">
      <alignment horizontal="center" vertical="center" wrapText="1"/>
    </xf>
    <xf numFmtId="0" fontId="19" fillId="14" borderId="43" xfId="0" applyFont="1" applyFill="1" applyBorder="1" applyAlignment="1">
      <alignment horizontal="center" vertical="center" wrapText="1"/>
    </xf>
    <xf numFmtId="0" fontId="45" fillId="38" borderId="10" xfId="0" applyFont="1" applyFill="1" applyBorder="1" applyAlignment="1">
      <alignment horizontal="center"/>
    </xf>
    <xf numFmtId="0" fontId="41" fillId="8" borderId="10" xfId="0" applyFont="1" applyFill="1" applyBorder="1" applyAlignment="1">
      <alignment horizontal="center" vertical="center"/>
    </xf>
    <xf numFmtId="0" fontId="46" fillId="39" borderId="10" xfId="0" applyFont="1" applyFill="1" applyBorder="1" applyAlignment="1">
      <alignment horizontal="center"/>
    </xf>
    <xf numFmtId="0" fontId="41" fillId="16" borderId="10" xfId="0" applyFont="1" applyFill="1" applyBorder="1" applyAlignment="1">
      <alignment horizontal="center"/>
    </xf>
    <xf numFmtId="0" fontId="47" fillId="7" borderId="10" xfId="0" applyFont="1" applyFill="1" applyBorder="1" applyAlignment="1">
      <alignment horizontal="center"/>
    </xf>
    <xf numFmtId="0" fontId="41" fillId="8" borderId="10" xfId="0" applyFont="1" applyFill="1" applyBorder="1" applyAlignment="1">
      <alignment horizontal="center"/>
    </xf>
    <xf numFmtId="0" fontId="41" fillId="0" borderId="61" xfId="0" applyFont="1" applyBorder="1" applyAlignment="1">
      <alignment horizontal="center" vertical="center"/>
    </xf>
    <xf numFmtId="0" fontId="41" fillId="16" borderId="61" xfId="0" applyFont="1" applyFill="1" applyBorder="1" applyAlignment="1">
      <alignment horizontal="center"/>
    </xf>
    <xf numFmtId="0" fontId="41" fillId="16" borderId="63" xfId="0" applyFont="1" applyFill="1" applyBorder="1" applyAlignment="1">
      <alignment horizontal="center"/>
    </xf>
    <xf numFmtId="0" fontId="0" fillId="0" borderId="67" xfId="0" applyBorder="1" applyAlignment="1">
      <alignment horizontal="center"/>
    </xf>
    <xf numFmtId="0" fontId="0" fillId="0" borderId="16" xfId="0" applyBorder="1" applyAlignment="1">
      <alignment horizontal="center" vertical="center"/>
    </xf>
    <xf numFmtId="0" fontId="0" fillId="0" borderId="68" xfId="0" applyBorder="1" applyAlignment="1">
      <alignment vertical="center"/>
    </xf>
    <xf numFmtId="0" fontId="1" fillId="0" borderId="10" xfId="0" applyFont="1" applyBorder="1" applyAlignment="1">
      <alignment horizontal="center"/>
    </xf>
    <xf numFmtId="0" fontId="41" fillId="40" borderId="10" xfId="0" applyFont="1" applyFill="1" applyBorder="1" applyAlignment="1">
      <alignment horizontal="center"/>
    </xf>
    <xf numFmtId="0" fontId="1" fillId="40" borderId="10" xfId="0" applyFont="1" applyFill="1" applyBorder="1" applyAlignment="1">
      <alignment horizontal="center"/>
    </xf>
    <xf numFmtId="0" fontId="0" fillId="40" borderId="10" xfId="0" applyFill="1" applyBorder="1" applyAlignment="1">
      <alignment horizontal="center"/>
    </xf>
    <xf numFmtId="0" fontId="1" fillId="40" borderId="2" xfId="0" applyFont="1" applyFill="1" applyBorder="1" applyAlignment="1">
      <alignment horizontal="center"/>
    </xf>
    <xf numFmtId="0" fontId="0" fillId="0" borderId="63" xfId="0" applyBorder="1" applyAlignment="1">
      <alignment horizontal="center" vertical="center"/>
    </xf>
    <xf numFmtId="0" fontId="0" fillId="40" borderId="43" xfId="0" applyFill="1" applyBorder="1" applyAlignment="1">
      <alignment horizontal="center"/>
    </xf>
    <xf numFmtId="0" fontId="41" fillId="16" borderId="45" xfId="0" applyFont="1" applyFill="1" applyBorder="1" applyAlignment="1">
      <alignment horizontal="center" vertical="center"/>
    </xf>
    <xf numFmtId="0" fontId="41" fillId="0" borderId="66" xfId="0" applyFont="1" applyBorder="1" applyAlignment="1">
      <alignment horizontal="center" vertical="center"/>
    </xf>
    <xf numFmtId="0" fontId="1" fillId="40" borderId="43" xfId="0" applyFont="1" applyFill="1" applyBorder="1" applyAlignment="1">
      <alignment horizontal="center"/>
    </xf>
    <xf numFmtId="0" fontId="47" fillId="7" borderId="12" xfId="0" applyFont="1" applyFill="1" applyBorder="1" applyAlignment="1">
      <alignment horizontal="center" vertical="center"/>
    </xf>
    <xf numFmtId="0" fontId="47" fillId="7" borderId="13" xfId="0" applyFont="1" applyFill="1" applyBorder="1" applyAlignment="1">
      <alignment horizontal="center"/>
    </xf>
    <xf numFmtId="0" fontId="47" fillId="7" borderId="14" xfId="0" applyFont="1" applyFill="1" applyBorder="1" applyAlignment="1">
      <alignment horizontal="center"/>
    </xf>
    <xf numFmtId="0" fontId="1" fillId="40" borderId="71" xfId="0" applyFont="1" applyFill="1" applyBorder="1" applyAlignment="1">
      <alignment horizontal="center"/>
    </xf>
    <xf numFmtId="0" fontId="47" fillId="7" borderId="70" xfId="0" applyFont="1" applyFill="1" applyBorder="1" applyAlignment="1">
      <alignment horizontal="center"/>
    </xf>
    <xf numFmtId="0" fontId="41" fillId="0" borderId="65" xfId="0" applyFont="1" applyBorder="1" applyAlignment="1">
      <alignment horizontal="center" vertical="center"/>
    </xf>
    <xf numFmtId="0" fontId="41" fillId="0" borderId="59" xfId="0" applyFont="1" applyBorder="1" applyAlignment="1">
      <alignment horizontal="center"/>
    </xf>
    <xf numFmtId="0" fontId="1" fillId="40" borderId="53" xfId="0" applyFont="1" applyFill="1" applyBorder="1" applyAlignment="1">
      <alignment horizontal="center"/>
    </xf>
    <xf numFmtId="0" fontId="41" fillId="16" borderId="12" xfId="0" applyFont="1" applyFill="1" applyBorder="1" applyAlignment="1">
      <alignment horizontal="center" vertical="center"/>
    </xf>
    <xf numFmtId="0" fontId="41" fillId="16" borderId="13" xfId="0" applyFont="1" applyFill="1" applyBorder="1" applyAlignment="1">
      <alignment horizontal="center"/>
    </xf>
    <xf numFmtId="0" fontId="41" fillId="16" borderId="14" xfId="0" applyFont="1" applyFill="1" applyBorder="1" applyAlignment="1">
      <alignment horizontal="center"/>
    </xf>
    <xf numFmtId="0" fontId="51" fillId="0" borderId="0" xfId="0" applyFont="1"/>
    <xf numFmtId="0" fontId="0" fillId="0" borderId="1" xfId="0" applyBorder="1" applyAlignment="1">
      <alignment wrapText="1"/>
    </xf>
    <xf numFmtId="0" fontId="0" fillId="0" borderId="49" xfId="0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0" fillId="6" borderId="13" xfId="0" applyFill="1" applyBorder="1" applyAlignment="1">
      <alignment horizontal="center" vertical="center"/>
    </xf>
    <xf numFmtId="0" fontId="0" fillId="6" borderId="14" xfId="0" applyFill="1" applyBorder="1" applyAlignment="1">
      <alignment horizontal="center" vertical="center"/>
    </xf>
    <xf numFmtId="0" fontId="0" fillId="0" borderId="24" xfId="0" applyBorder="1"/>
    <xf numFmtId="0" fontId="0" fillId="6" borderId="1" xfId="0" applyFill="1" applyBorder="1" applyAlignment="1">
      <alignment wrapText="1"/>
    </xf>
    <xf numFmtId="0" fontId="0" fillId="0" borderId="57" xfId="0" applyBorder="1"/>
    <xf numFmtId="0" fontId="0" fillId="0" borderId="59" xfId="0" applyBorder="1"/>
    <xf numFmtId="0" fontId="0" fillId="0" borderId="64" xfId="0" applyBorder="1" applyAlignment="1">
      <alignment horizontal="center"/>
    </xf>
    <xf numFmtId="0" fontId="32" fillId="41" borderId="0" xfId="0" applyFont="1" applyFill="1" applyAlignment="1">
      <alignment horizontal="center" vertical="center"/>
    </xf>
    <xf numFmtId="0" fontId="0" fillId="41" borderId="0" xfId="0" applyFill="1"/>
    <xf numFmtId="0" fontId="0" fillId="0" borderId="46" xfId="0" applyBorder="1" applyAlignment="1">
      <alignment horizontal="center"/>
    </xf>
    <xf numFmtId="0" fontId="0" fillId="0" borderId="23" xfId="0" applyBorder="1" applyAlignment="1">
      <alignment horizontal="center" vertical="center" wrapText="1"/>
    </xf>
    <xf numFmtId="0" fontId="0" fillId="0" borderId="60" xfId="0" applyBorder="1" applyAlignment="1">
      <alignment horizontal="center" vertical="center" wrapText="1"/>
    </xf>
    <xf numFmtId="0" fontId="0" fillId="0" borderId="62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43" xfId="0" applyBorder="1"/>
    <xf numFmtId="0" fontId="0" fillId="0" borderId="46" xfId="0" applyBorder="1" applyAlignment="1">
      <alignment horizontal="center" vertical="center" wrapText="1"/>
    </xf>
    <xf numFmtId="0" fontId="0" fillId="0" borderId="75" xfId="0" applyBorder="1"/>
    <xf numFmtId="0" fontId="53" fillId="0" borderId="0" xfId="0" applyFont="1" applyAlignment="1">
      <alignment horizontal="center" vertical="center" wrapText="1"/>
    </xf>
    <xf numFmtId="0" fontId="53" fillId="0" borderId="0" xfId="0" applyFont="1" applyAlignment="1">
      <alignment vertical="center"/>
    </xf>
    <xf numFmtId="0" fontId="53" fillId="0" borderId="64" xfId="0" applyFont="1" applyBorder="1" applyAlignment="1">
      <alignment horizontal="center" vertical="center" wrapText="1"/>
    </xf>
    <xf numFmtId="0" fontId="53" fillId="0" borderId="49" xfId="0" applyFont="1" applyBorder="1" applyAlignment="1">
      <alignment horizontal="center" vertical="center" wrapText="1"/>
    </xf>
    <xf numFmtId="0" fontId="53" fillId="0" borderId="43" xfId="0" applyFont="1" applyBorder="1" applyAlignment="1">
      <alignment horizontal="center" vertical="center"/>
    </xf>
    <xf numFmtId="0" fontId="52" fillId="6" borderId="8" xfId="0" applyFont="1" applyFill="1" applyBorder="1" applyAlignment="1">
      <alignment horizontal="center" vertical="center" wrapText="1"/>
    </xf>
    <xf numFmtId="0" fontId="53" fillId="6" borderId="12" xfId="0" applyFont="1" applyFill="1" applyBorder="1" applyAlignment="1">
      <alignment horizontal="center" vertical="center" wrapText="1"/>
    </xf>
    <xf numFmtId="0" fontId="43" fillId="0" borderId="0" xfId="0" applyFont="1" applyAlignment="1">
      <alignment horizontal="center" vertical="center"/>
    </xf>
    <xf numFmtId="0" fontId="44" fillId="0" borderId="0" xfId="0" applyFont="1" applyAlignment="1">
      <alignment horizontal="center"/>
    </xf>
    <xf numFmtId="0" fontId="19" fillId="0" borderId="2" xfId="0" applyFont="1" applyBorder="1" applyAlignment="1">
      <alignment horizontal="center" vertical="center"/>
    </xf>
    <xf numFmtId="0" fontId="41" fillId="6" borderId="6" xfId="0" applyFont="1" applyFill="1" applyBorder="1" applyAlignment="1">
      <alignment horizontal="center"/>
    </xf>
    <xf numFmtId="0" fontId="41" fillId="6" borderId="8" xfId="0" applyFont="1" applyFill="1" applyBorder="1" applyAlignment="1">
      <alignment horizontal="center"/>
    </xf>
    <xf numFmtId="0" fontId="41" fillId="6" borderId="10" xfId="0" applyFont="1" applyFill="1" applyBorder="1" applyAlignment="1">
      <alignment horizontal="center"/>
    </xf>
    <xf numFmtId="0" fontId="41" fillId="6" borderId="12" xfId="0" applyFont="1" applyFill="1" applyBorder="1" applyAlignment="1">
      <alignment horizontal="center"/>
    </xf>
    <xf numFmtId="0" fontId="41" fillId="6" borderId="14" xfId="0" applyFont="1" applyFill="1" applyBorder="1" applyAlignment="1">
      <alignment horizontal="center"/>
    </xf>
    <xf numFmtId="0" fontId="41" fillId="6" borderId="2" xfId="0" applyFont="1" applyFill="1" applyBorder="1" applyAlignment="1">
      <alignment horizontal="center"/>
    </xf>
    <xf numFmtId="0" fontId="41" fillId="4" borderId="6" xfId="0" applyFont="1" applyFill="1" applyBorder="1" applyAlignment="1">
      <alignment horizontal="center"/>
    </xf>
    <xf numFmtId="0" fontId="41" fillId="7" borderId="8" xfId="0" applyFont="1" applyFill="1" applyBorder="1" applyAlignment="1">
      <alignment horizontal="center"/>
    </xf>
    <xf numFmtId="0" fontId="41" fillId="7" borderId="10" xfId="0" applyFont="1" applyFill="1" applyBorder="1" applyAlignment="1">
      <alignment horizontal="center"/>
    </xf>
    <xf numFmtId="0" fontId="41" fillId="7" borderId="12" xfId="0" applyFont="1" applyFill="1" applyBorder="1" applyAlignment="1">
      <alignment horizontal="center"/>
    </xf>
    <xf numFmtId="0" fontId="41" fillId="7" borderId="14" xfId="0" applyFont="1" applyFill="1" applyBorder="1" applyAlignment="1">
      <alignment horizontal="center"/>
    </xf>
    <xf numFmtId="0" fontId="41" fillId="4" borderId="2" xfId="0" applyFont="1" applyFill="1" applyBorder="1" applyAlignment="1">
      <alignment horizontal="center"/>
    </xf>
    <xf numFmtId="0" fontId="41" fillId="36" borderId="8" xfId="0" applyFont="1" applyFill="1" applyBorder="1" applyAlignment="1">
      <alignment horizontal="center"/>
    </xf>
    <xf numFmtId="0" fontId="41" fillId="36" borderId="10" xfId="0" applyFont="1" applyFill="1" applyBorder="1" applyAlignment="1">
      <alignment horizontal="center"/>
    </xf>
    <xf numFmtId="0" fontId="41" fillId="36" borderId="12" xfId="0" applyFont="1" applyFill="1" applyBorder="1" applyAlignment="1">
      <alignment horizontal="center"/>
    </xf>
    <xf numFmtId="0" fontId="41" fillId="36" borderId="14" xfId="0" applyFont="1" applyFill="1" applyBorder="1" applyAlignment="1">
      <alignment horizontal="center"/>
    </xf>
    <xf numFmtId="0" fontId="41" fillId="37" borderId="8" xfId="0" applyFont="1" applyFill="1" applyBorder="1" applyAlignment="1">
      <alignment horizontal="center"/>
    </xf>
    <xf numFmtId="0" fontId="41" fillId="37" borderId="10" xfId="0" applyFont="1" applyFill="1" applyBorder="1" applyAlignment="1">
      <alignment horizontal="center"/>
    </xf>
    <xf numFmtId="0" fontId="41" fillId="37" borderId="12" xfId="0" applyFont="1" applyFill="1" applyBorder="1" applyAlignment="1">
      <alignment horizontal="center"/>
    </xf>
    <xf numFmtId="0" fontId="41" fillId="37" borderId="14" xfId="0" applyFont="1" applyFill="1" applyBorder="1" applyAlignment="1">
      <alignment horizontal="center"/>
    </xf>
    <xf numFmtId="0" fontId="19" fillId="0" borderId="44" xfId="0" applyFont="1" applyBorder="1" applyAlignment="1">
      <alignment horizontal="center" vertical="center"/>
    </xf>
    <xf numFmtId="0" fontId="41" fillId="6" borderId="9" xfId="0" applyFont="1" applyFill="1" applyBorder="1" applyAlignment="1">
      <alignment horizontal="center"/>
    </xf>
    <xf numFmtId="0" fontId="41" fillId="6" borderId="32" xfId="0" applyFont="1" applyFill="1" applyBorder="1" applyAlignment="1">
      <alignment horizontal="center"/>
    </xf>
    <xf numFmtId="0" fontId="41" fillId="6" borderId="47" xfId="0" applyFont="1" applyFill="1" applyBorder="1" applyAlignment="1">
      <alignment horizontal="center"/>
    </xf>
    <xf numFmtId="0" fontId="41" fillId="6" borderId="44" xfId="0" applyFont="1" applyFill="1" applyBorder="1" applyAlignment="1">
      <alignment horizontal="center"/>
    </xf>
    <xf numFmtId="0" fontId="41" fillId="7" borderId="9" xfId="0" applyFont="1" applyFill="1" applyBorder="1" applyAlignment="1">
      <alignment horizontal="center"/>
    </xf>
    <xf numFmtId="0" fontId="41" fillId="4" borderId="47" xfId="0" applyFont="1" applyFill="1" applyBorder="1" applyAlignment="1">
      <alignment horizontal="center"/>
    </xf>
    <xf numFmtId="0" fontId="41" fillId="4" borderId="44" xfId="0" applyFont="1" applyFill="1" applyBorder="1" applyAlignment="1">
      <alignment horizontal="center"/>
    </xf>
    <xf numFmtId="0" fontId="41" fillId="36" borderId="9" xfId="0" applyFont="1" applyFill="1" applyBorder="1" applyAlignment="1">
      <alignment horizontal="center"/>
    </xf>
    <xf numFmtId="0" fontId="41" fillId="36" borderId="32" xfId="0" applyFont="1" applyFill="1" applyBorder="1" applyAlignment="1">
      <alignment horizontal="center"/>
    </xf>
    <xf numFmtId="0" fontId="41" fillId="37" borderId="9" xfId="0" applyFont="1" applyFill="1" applyBorder="1" applyAlignment="1">
      <alignment horizontal="center"/>
    </xf>
    <xf numFmtId="0" fontId="41" fillId="37" borderId="32" xfId="0" applyFont="1" applyFill="1" applyBorder="1" applyAlignment="1">
      <alignment horizontal="center"/>
    </xf>
    <xf numFmtId="0" fontId="19" fillId="0" borderId="33" xfId="0" applyFont="1" applyBorder="1" applyAlignment="1">
      <alignment horizontal="center" vertical="center"/>
    </xf>
    <xf numFmtId="0" fontId="41" fillId="6" borderId="42" xfId="0" applyFont="1" applyFill="1" applyBorder="1" applyAlignment="1">
      <alignment horizontal="center"/>
    </xf>
    <xf numFmtId="0" fontId="41" fillId="6" borderId="43" xfId="0" applyFont="1" applyFill="1" applyBorder="1" applyAlignment="1">
      <alignment horizontal="center"/>
    </xf>
    <xf numFmtId="0" fontId="41" fillId="6" borderId="72" xfId="0" applyFont="1" applyFill="1" applyBorder="1" applyAlignment="1">
      <alignment horizontal="center"/>
    </xf>
    <xf numFmtId="0" fontId="41" fillId="7" borderId="42" xfId="0" applyFont="1" applyFill="1" applyBorder="1" applyAlignment="1">
      <alignment horizontal="center"/>
    </xf>
    <xf numFmtId="0" fontId="41" fillId="4" borderId="72" xfId="0" applyFont="1" applyFill="1" applyBorder="1" applyAlignment="1">
      <alignment horizontal="center"/>
    </xf>
    <xf numFmtId="0" fontId="41" fillId="4" borderId="71" xfId="0" applyFont="1" applyFill="1" applyBorder="1" applyAlignment="1">
      <alignment horizontal="center"/>
    </xf>
    <xf numFmtId="0" fontId="41" fillId="36" borderId="42" xfId="0" applyFont="1" applyFill="1" applyBorder="1" applyAlignment="1">
      <alignment horizontal="center"/>
    </xf>
    <xf numFmtId="0" fontId="41" fillId="36" borderId="43" xfId="0" applyFont="1" applyFill="1" applyBorder="1" applyAlignment="1">
      <alignment horizontal="center"/>
    </xf>
    <xf numFmtId="0" fontId="41" fillId="37" borderId="42" xfId="0" applyFont="1" applyFill="1" applyBorder="1" applyAlignment="1">
      <alignment horizontal="center"/>
    </xf>
    <xf numFmtId="0" fontId="41" fillId="37" borderId="43" xfId="0" applyFont="1" applyFill="1" applyBorder="1" applyAlignment="1">
      <alignment horizontal="center"/>
    </xf>
    <xf numFmtId="0" fontId="19" fillId="0" borderId="50" xfId="0" applyFont="1" applyBorder="1" applyAlignment="1">
      <alignment horizontal="center" vertical="center"/>
    </xf>
    <xf numFmtId="0" fontId="19" fillId="0" borderId="51" xfId="0" applyFont="1" applyBorder="1" applyAlignment="1">
      <alignment horizontal="center" vertical="center"/>
    </xf>
    <xf numFmtId="0" fontId="41" fillId="6" borderId="48" xfId="0" applyFont="1" applyFill="1" applyBorder="1" applyAlignment="1">
      <alignment horizontal="center"/>
    </xf>
    <xf numFmtId="0" fontId="41" fillId="6" borderId="70" xfId="0" applyFont="1" applyFill="1" applyBorder="1" applyAlignment="1">
      <alignment horizontal="center"/>
    </xf>
    <xf numFmtId="0" fontId="41" fillId="4" borderId="48" xfId="0" applyFont="1" applyFill="1" applyBorder="1" applyAlignment="1">
      <alignment horizontal="center"/>
    </xf>
    <xf numFmtId="0" fontId="41" fillId="4" borderId="70" xfId="0" applyFont="1" applyFill="1" applyBorder="1" applyAlignment="1">
      <alignment horizontal="center"/>
    </xf>
    <xf numFmtId="0" fontId="19" fillId="0" borderId="41" xfId="0" applyFont="1" applyBorder="1" applyAlignment="1">
      <alignment horizontal="center" vertical="center"/>
    </xf>
    <xf numFmtId="0" fontId="41" fillId="6" borderId="36" xfId="0" applyFont="1" applyFill="1" applyBorder="1" applyAlignment="1">
      <alignment horizontal="center"/>
    </xf>
    <xf numFmtId="0" fontId="41" fillId="6" borderId="37" xfId="0" applyFont="1" applyFill="1" applyBorder="1" applyAlignment="1">
      <alignment horizontal="center"/>
    </xf>
    <xf numFmtId="0" fontId="41" fillId="6" borderId="52" xfId="0" applyFont="1" applyFill="1" applyBorder="1" applyAlignment="1">
      <alignment horizontal="center"/>
    </xf>
    <xf numFmtId="0" fontId="41" fillId="6" borderId="41" xfId="0" applyFont="1" applyFill="1" applyBorder="1" applyAlignment="1">
      <alignment horizontal="center"/>
    </xf>
    <xf numFmtId="0" fontId="41" fillId="7" borderId="36" xfId="0" applyFont="1" applyFill="1" applyBorder="1" applyAlignment="1">
      <alignment horizontal="center"/>
    </xf>
    <xf numFmtId="0" fontId="41" fillId="4" borderId="52" xfId="0" applyFont="1" applyFill="1" applyBorder="1" applyAlignment="1">
      <alignment horizontal="center"/>
    </xf>
    <xf numFmtId="0" fontId="41" fillId="4" borderId="41" xfId="0" applyFont="1" applyFill="1" applyBorder="1" applyAlignment="1">
      <alignment horizontal="center"/>
    </xf>
    <xf numFmtId="0" fontId="41" fillId="36" borderId="36" xfId="0" applyFont="1" applyFill="1" applyBorder="1" applyAlignment="1">
      <alignment horizontal="center"/>
    </xf>
    <xf numFmtId="0" fontId="41" fillId="36" borderId="37" xfId="0" applyFont="1" applyFill="1" applyBorder="1" applyAlignment="1">
      <alignment horizontal="center"/>
    </xf>
    <xf numFmtId="0" fontId="41" fillId="37" borderId="36" xfId="0" applyFont="1" applyFill="1" applyBorder="1" applyAlignment="1">
      <alignment horizontal="center"/>
    </xf>
    <xf numFmtId="0" fontId="41" fillId="37" borderId="37" xfId="0" applyFont="1" applyFill="1" applyBorder="1" applyAlignment="1">
      <alignment horizontal="center"/>
    </xf>
    <xf numFmtId="0" fontId="42" fillId="0" borderId="0" xfId="0" applyFont="1"/>
    <xf numFmtId="0" fontId="19" fillId="6" borderId="54" xfId="0" applyFont="1" applyFill="1" applyBorder="1" applyAlignment="1">
      <alignment horizontal="center" wrapText="1"/>
    </xf>
    <xf numFmtId="0" fontId="19" fillId="6" borderId="53" xfId="0" applyFont="1" applyFill="1" applyBorder="1" applyAlignment="1">
      <alignment horizontal="center" wrapText="1"/>
    </xf>
    <xf numFmtId="0" fontId="19" fillId="4" borderId="54" xfId="0" applyFont="1" applyFill="1" applyBorder="1" applyAlignment="1">
      <alignment horizontal="center" wrapText="1"/>
    </xf>
    <xf numFmtId="0" fontId="19" fillId="4" borderId="53" xfId="0" applyFont="1" applyFill="1" applyBorder="1" applyAlignment="1">
      <alignment horizontal="center" wrapText="1"/>
    </xf>
    <xf numFmtId="0" fontId="19" fillId="37" borderId="65" xfId="0" applyFont="1" applyFill="1" applyBorder="1" applyAlignment="1">
      <alignment horizontal="center" wrapText="1"/>
    </xf>
    <xf numFmtId="0" fontId="19" fillId="37" borderId="69" xfId="0" applyFont="1" applyFill="1" applyBorder="1" applyAlignment="1">
      <alignment horizontal="center" wrapText="1"/>
    </xf>
    <xf numFmtId="0" fontId="41" fillId="0" borderId="43" xfId="0" applyFont="1" applyBorder="1" applyAlignment="1">
      <alignment horizontal="center"/>
    </xf>
    <xf numFmtId="0" fontId="41" fillId="15" borderId="43" xfId="0" applyFont="1" applyFill="1" applyBorder="1" applyAlignment="1">
      <alignment horizontal="center"/>
    </xf>
    <xf numFmtId="0" fontId="41" fillId="15" borderId="10" xfId="0" applyFont="1" applyFill="1" applyBorder="1" applyAlignment="1">
      <alignment horizontal="center"/>
    </xf>
    <xf numFmtId="0" fontId="41" fillId="15" borderId="14" xfId="0" applyFont="1" applyFill="1" applyBorder="1" applyAlignment="1">
      <alignment horizontal="center"/>
    </xf>
    <xf numFmtId="0" fontId="41" fillId="15" borderId="32" xfId="0" applyFont="1" applyFill="1" applyBorder="1" applyAlignment="1">
      <alignment horizontal="center"/>
    </xf>
    <xf numFmtId="0" fontId="41" fillId="15" borderId="2" xfId="0" applyFont="1" applyFill="1" applyBorder="1" applyAlignment="1">
      <alignment horizontal="center"/>
    </xf>
    <xf numFmtId="0" fontId="41" fillId="15" borderId="37" xfId="0" applyFont="1" applyFill="1" applyBorder="1" applyAlignment="1">
      <alignment horizontal="center"/>
    </xf>
    <xf numFmtId="0" fontId="41" fillId="30" borderId="71" xfId="0" applyFont="1" applyFill="1" applyBorder="1" applyAlignment="1">
      <alignment horizontal="center"/>
    </xf>
    <xf numFmtId="0" fontId="41" fillId="30" borderId="10" xfId="0" applyFont="1" applyFill="1" applyBorder="1" applyAlignment="1">
      <alignment horizontal="center"/>
    </xf>
    <xf numFmtId="0" fontId="41" fillId="30" borderId="14" xfId="0" applyFont="1" applyFill="1" applyBorder="1" applyAlignment="1">
      <alignment horizontal="center"/>
    </xf>
    <xf numFmtId="0" fontId="41" fillId="30" borderId="32" xfId="0" applyFont="1" applyFill="1" applyBorder="1" applyAlignment="1">
      <alignment horizontal="center"/>
    </xf>
    <xf numFmtId="0" fontId="41" fillId="30" borderId="2" xfId="0" applyFont="1" applyFill="1" applyBorder="1" applyAlignment="1">
      <alignment horizontal="center"/>
    </xf>
    <xf numFmtId="0" fontId="41" fillId="30" borderId="41" xfId="0" applyFont="1" applyFill="1" applyBorder="1" applyAlignment="1">
      <alignment horizontal="center"/>
    </xf>
    <xf numFmtId="0" fontId="3" fillId="0" borderId="46" xfId="0" applyFont="1" applyBorder="1" applyAlignment="1">
      <alignment horizontal="center" vertical="center" wrapText="1"/>
    </xf>
    <xf numFmtId="0" fontId="41" fillId="0" borderId="0" xfId="0" applyFont="1" applyAlignment="1">
      <alignment horizontal="center" vertical="center"/>
    </xf>
    <xf numFmtId="0" fontId="51" fillId="0" borderId="0" xfId="0" applyFont="1" applyAlignment="1">
      <alignment horizontal="center" vertical="center"/>
    </xf>
    <xf numFmtId="0" fontId="53" fillId="0" borderId="0" xfId="0" applyFont="1"/>
    <xf numFmtId="0" fontId="30" fillId="0" borderId="0" xfId="0" applyFont="1"/>
    <xf numFmtId="0" fontId="54" fillId="0" borderId="1" xfId="0" applyFont="1" applyBorder="1" applyAlignment="1">
      <alignment horizontal="center" vertical="center" wrapText="1"/>
    </xf>
    <xf numFmtId="0" fontId="55" fillId="0" borderId="1" xfId="0" applyFont="1" applyBorder="1" applyAlignment="1">
      <alignment horizontal="center" vertical="center" wrapText="1"/>
    </xf>
    <xf numFmtId="0" fontId="30" fillId="0" borderId="35" xfId="0" applyFont="1" applyBorder="1"/>
    <xf numFmtId="0" fontId="54" fillId="6" borderId="49" xfId="0" applyFont="1" applyFill="1" applyBorder="1" applyAlignment="1">
      <alignment horizontal="center" vertical="center" wrapText="1"/>
    </xf>
    <xf numFmtId="0" fontId="54" fillId="6" borderId="43" xfId="0" applyFont="1" applyFill="1" applyBorder="1" applyAlignment="1">
      <alignment horizontal="center" vertical="center" wrapText="1"/>
    </xf>
    <xf numFmtId="0" fontId="55" fillId="6" borderId="1" xfId="0" applyFont="1" applyFill="1" applyBorder="1" applyAlignment="1">
      <alignment horizontal="center" vertical="center"/>
    </xf>
    <xf numFmtId="0" fontId="55" fillId="6" borderId="10" xfId="0" applyFont="1" applyFill="1" applyBorder="1" applyAlignment="1">
      <alignment horizontal="center" vertical="center"/>
    </xf>
    <xf numFmtId="0" fontId="55" fillId="6" borderId="14" xfId="0" applyFont="1" applyFill="1" applyBorder="1" applyAlignment="1">
      <alignment horizontal="center" vertical="center"/>
    </xf>
    <xf numFmtId="0" fontId="54" fillId="7" borderId="6" xfId="0" applyFont="1" applyFill="1" applyBorder="1" applyAlignment="1">
      <alignment horizontal="center" vertical="center" wrapText="1"/>
    </xf>
    <xf numFmtId="0" fontId="54" fillId="7" borderId="2" xfId="0" applyFont="1" applyFill="1" applyBorder="1" applyAlignment="1">
      <alignment horizontal="center" vertical="center" wrapText="1"/>
    </xf>
    <xf numFmtId="0" fontId="55" fillId="7" borderId="6" xfId="0" applyFont="1" applyFill="1" applyBorder="1" applyAlignment="1">
      <alignment horizontal="center" vertical="center"/>
    </xf>
    <xf numFmtId="0" fontId="55" fillId="7" borderId="2" xfId="0" applyFont="1" applyFill="1" applyBorder="1" applyAlignment="1">
      <alignment horizontal="center" vertical="center"/>
    </xf>
    <xf numFmtId="0" fontId="54" fillId="4" borderId="42" xfId="0" applyFont="1" applyFill="1" applyBorder="1" applyAlignment="1">
      <alignment horizontal="center" vertical="center" wrapText="1"/>
    </xf>
    <xf numFmtId="0" fontId="54" fillId="4" borderId="43" xfId="0" applyFont="1" applyFill="1" applyBorder="1" applyAlignment="1">
      <alignment horizontal="center" vertical="center" wrapText="1"/>
    </xf>
    <xf numFmtId="0" fontId="55" fillId="4" borderId="8" xfId="0" applyFont="1" applyFill="1" applyBorder="1" applyAlignment="1">
      <alignment horizontal="center" vertical="center"/>
    </xf>
    <xf numFmtId="0" fontId="55" fillId="4" borderId="10" xfId="0" applyFont="1" applyFill="1" applyBorder="1" applyAlignment="1">
      <alignment horizontal="center" vertical="center"/>
    </xf>
    <xf numFmtId="0" fontId="55" fillId="4" borderId="12" xfId="0" applyFont="1" applyFill="1" applyBorder="1" applyAlignment="1">
      <alignment horizontal="center" vertical="center"/>
    </xf>
    <xf numFmtId="0" fontId="55" fillId="4" borderId="14" xfId="0" applyFont="1" applyFill="1" applyBorder="1" applyAlignment="1">
      <alignment horizontal="center" vertical="center"/>
    </xf>
    <xf numFmtId="0" fontId="54" fillId="36" borderId="6" xfId="0" applyFont="1" applyFill="1" applyBorder="1" applyAlignment="1">
      <alignment horizontal="center" vertical="center" wrapText="1"/>
    </xf>
    <xf numFmtId="0" fontId="54" fillId="36" borderId="2" xfId="0" applyFont="1" applyFill="1" applyBorder="1" applyAlignment="1">
      <alignment horizontal="center" vertical="center" wrapText="1"/>
    </xf>
    <xf numFmtId="0" fontId="55" fillId="36" borderId="6" xfId="0" applyFont="1" applyFill="1" applyBorder="1" applyAlignment="1">
      <alignment horizontal="center" vertical="center"/>
    </xf>
    <xf numFmtId="0" fontId="55" fillId="36" borderId="2" xfId="0" applyFont="1" applyFill="1" applyBorder="1" applyAlignment="1">
      <alignment horizontal="center" vertical="center"/>
    </xf>
    <xf numFmtId="0" fontId="54" fillId="37" borderId="42" xfId="0" applyFont="1" applyFill="1" applyBorder="1" applyAlignment="1">
      <alignment horizontal="center" vertical="center" wrapText="1"/>
    </xf>
    <xf numFmtId="0" fontId="54" fillId="37" borderId="43" xfId="0" applyFont="1" applyFill="1" applyBorder="1" applyAlignment="1">
      <alignment horizontal="center" vertical="center" wrapText="1"/>
    </xf>
    <xf numFmtId="0" fontId="55" fillId="37" borderId="8" xfId="0" applyFont="1" applyFill="1" applyBorder="1" applyAlignment="1">
      <alignment horizontal="center" vertical="center"/>
    </xf>
    <xf numFmtId="0" fontId="55" fillId="37" borderId="10" xfId="0" applyFont="1" applyFill="1" applyBorder="1" applyAlignment="1">
      <alignment horizontal="center" vertical="center"/>
    </xf>
    <xf numFmtId="0" fontId="55" fillId="37" borderId="12" xfId="0" applyFont="1" applyFill="1" applyBorder="1" applyAlignment="1">
      <alignment horizontal="center" vertical="center"/>
    </xf>
    <xf numFmtId="0" fontId="55" fillId="37" borderId="14" xfId="0" applyFont="1" applyFill="1" applyBorder="1" applyAlignment="1">
      <alignment horizontal="center" vertical="center"/>
    </xf>
    <xf numFmtId="0" fontId="30" fillId="30" borderId="35" xfId="0" applyFont="1" applyFill="1" applyBorder="1"/>
    <xf numFmtId="0" fontId="3" fillId="0" borderId="15" xfId="0" applyFont="1" applyBorder="1" applyAlignment="1">
      <alignment horizontal="center" vertical="center" wrapText="1"/>
    </xf>
    <xf numFmtId="0" fontId="19" fillId="6" borderId="64" xfId="0" applyFont="1" applyFill="1" applyBorder="1" applyAlignment="1">
      <alignment horizontal="center" wrapText="1"/>
    </xf>
    <xf numFmtId="0" fontId="19" fillId="6" borderId="62" xfId="0" applyFont="1" applyFill="1" applyBorder="1" applyAlignment="1">
      <alignment horizontal="center" wrapText="1"/>
    </xf>
    <xf numFmtId="0" fontId="19" fillId="7" borderId="64" xfId="0" applyFont="1" applyFill="1" applyBorder="1" applyAlignment="1">
      <alignment horizontal="center" wrapText="1"/>
    </xf>
    <xf numFmtId="0" fontId="19" fillId="7" borderId="62" xfId="0" applyFont="1" applyFill="1" applyBorder="1" applyAlignment="1">
      <alignment horizontal="center" wrapText="1"/>
    </xf>
    <xf numFmtId="0" fontId="19" fillId="36" borderId="64" xfId="0" applyFont="1" applyFill="1" applyBorder="1" applyAlignment="1">
      <alignment horizontal="center" wrapText="1"/>
    </xf>
    <xf numFmtId="0" fontId="19" fillId="36" borderId="62" xfId="0" applyFont="1" applyFill="1" applyBorder="1" applyAlignment="1">
      <alignment horizontal="center" wrapText="1"/>
    </xf>
    <xf numFmtId="0" fontId="3" fillId="0" borderId="17" xfId="0" applyFont="1" applyBorder="1" applyAlignment="1">
      <alignment horizontal="center" vertical="center" wrapText="1"/>
    </xf>
    <xf numFmtId="0" fontId="0" fillId="0" borderId="34" xfId="0" applyBorder="1" applyAlignment="1">
      <alignment horizontal="center"/>
    </xf>
    <xf numFmtId="0" fontId="0" fillId="0" borderId="40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47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30" borderId="40" xfId="0" applyFill="1" applyBorder="1" applyAlignment="1">
      <alignment horizontal="center"/>
    </xf>
    <xf numFmtId="0" fontId="41" fillId="15" borderId="38" xfId="0" applyFont="1" applyFill="1" applyBorder="1" applyAlignment="1">
      <alignment horizontal="center"/>
    </xf>
    <xf numFmtId="0" fontId="19" fillId="37" borderId="64" xfId="0" applyFont="1" applyFill="1" applyBorder="1" applyAlignment="1">
      <alignment horizontal="center" wrapText="1"/>
    </xf>
    <xf numFmtId="0" fontId="19" fillId="37" borderId="62" xfId="0" applyFont="1" applyFill="1" applyBorder="1" applyAlignment="1">
      <alignment horizontal="center" wrapText="1"/>
    </xf>
    <xf numFmtId="0" fontId="55" fillId="0" borderId="2" xfId="0" applyFont="1" applyBorder="1" applyAlignment="1">
      <alignment horizontal="center" vertical="center"/>
    </xf>
    <xf numFmtId="0" fontId="54" fillId="6" borderId="42" xfId="0" applyFont="1" applyFill="1" applyBorder="1" applyAlignment="1">
      <alignment horizontal="center" vertical="center" wrapText="1"/>
    </xf>
    <xf numFmtId="0" fontId="55" fillId="6" borderId="8" xfId="0" applyFont="1" applyFill="1" applyBorder="1" applyAlignment="1">
      <alignment horizontal="center" vertical="center"/>
    </xf>
    <xf numFmtId="0" fontId="55" fillId="6" borderId="12" xfId="0" applyFont="1" applyFill="1" applyBorder="1" applyAlignment="1">
      <alignment horizontal="center" vertical="center"/>
    </xf>
    <xf numFmtId="0" fontId="30" fillId="0" borderId="1" xfId="0" applyFont="1" applyBorder="1" applyAlignment="1">
      <alignment horizontal="center" vertical="center"/>
    </xf>
    <xf numFmtId="0" fontId="54" fillId="0" borderId="2" xfId="0" applyFont="1" applyBorder="1" applyAlignment="1">
      <alignment horizontal="center" vertical="center"/>
    </xf>
    <xf numFmtId="0" fontId="55" fillId="6" borderId="36" xfId="0" applyFont="1" applyFill="1" applyBorder="1" applyAlignment="1">
      <alignment horizontal="center" vertical="center"/>
    </xf>
    <xf numFmtId="0" fontId="55" fillId="6" borderId="37" xfId="0" applyFont="1" applyFill="1" applyBorder="1" applyAlignment="1">
      <alignment horizontal="center" vertical="center"/>
    </xf>
    <xf numFmtId="0" fontId="55" fillId="7" borderId="52" xfId="0" applyFont="1" applyFill="1" applyBorder="1" applyAlignment="1">
      <alignment horizontal="center" vertical="center"/>
    </xf>
    <xf numFmtId="0" fontId="55" fillId="4" borderId="36" xfId="0" applyFont="1" applyFill="1" applyBorder="1" applyAlignment="1">
      <alignment horizontal="center" vertical="center"/>
    </xf>
    <xf numFmtId="0" fontId="55" fillId="4" borderId="37" xfId="0" applyFont="1" applyFill="1" applyBorder="1" applyAlignment="1">
      <alignment horizontal="center" vertical="center"/>
    </xf>
    <xf numFmtId="0" fontId="55" fillId="36" borderId="52" xfId="0" applyFont="1" applyFill="1" applyBorder="1" applyAlignment="1">
      <alignment horizontal="center" vertical="center"/>
    </xf>
    <xf numFmtId="0" fontId="55" fillId="36" borderId="41" xfId="0" applyFont="1" applyFill="1" applyBorder="1" applyAlignment="1">
      <alignment horizontal="center" vertical="center"/>
    </xf>
    <xf numFmtId="0" fontId="55" fillId="37" borderId="36" xfId="0" applyFont="1" applyFill="1" applyBorder="1" applyAlignment="1">
      <alignment horizontal="center" vertical="center"/>
    </xf>
    <xf numFmtId="0" fontId="55" fillId="6" borderId="3" xfId="0" applyFont="1" applyFill="1" applyBorder="1" applyAlignment="1">
      <alignment horizontal="center" vertical="center"/>
    </xf>
    <xf numFmtId="0" fontId="55" fillId="7" borderId="41" xfId="0" applyFont="1" applyFill="1" applyBorder="1" applyAlignment="1">
      <alignment horizontal="center" vertical="center"/>
    </xf>
    <xf numFmtId="0" fontId="30" fillId="0" borderId="0" xfId="0" applyFont="1" applyAlignment="1">
      <alignment horizontal="center" vertical="center"/>
    </xf>
    <xf numFmtId="0" fontId="55" fillId="7" borderId="8" xfId="0" applyFont="1" applyFill="1" applyBorder="1" applyAlignment="1">
      <alignment horizontal="center" vertical="center"/>
    </xf>
    <xf numFmtId="0" fontId="55" fillId="7" borderId="10" xfId="0" applyFont="1" applyFill="1" applyBorder="1" applyAlignment="1">
      <alignment horizontal="center" vertical="center"/>
    </xf>
    <xf numFmtId="0" fontId="55" fillId="7" borderId="14" xfId="0" applyFont="1" applyFill="1" applyBorder="1" applyAlignment="1">
      <alignment horizontal="center" vertical="center"/>
    </xf>
    <xf numFmtId="0" fontId="55" fillId="7" borderId="36" xfId="0" applyFont="1" applyFill="1" applyBorder="1" applyAlignment="1">
      <alignment horizontal="center" vertical="center"/>
    </xf>
    <xf numFmtId="0" fontId="30" fillId="30" borderId="7" xfId="0" applyFont="1" applyFill="1" applyBorder="1" applyAlignment="1">
      <alignment horizontal="center" vertical="center"/>
    </xf>
    <xf numFmtId="0" fontId="30" fillId="0" borderId="7" xfId="0" applyFont="1" applyBorder="1" applyAlignment="1">
      <alignment horizontal="center" vertical="center"/>
    </xf>
    <xf numFmtId="0" fontId="54" fillId="6" borderId="8" xfId="0" applyFont="1" applyFill="1" applyBorder="1" applyAlignment="1">
      <alignment horizontal="center" vertical="center" wrapText="1"/>
    </xf>
    <xf numFmtId="0" fontId="54" fillId="6" borderId="10" xfId="0" applyFont="1" applyFill="1" applyBorder="1" applyAlignment="1">
      <alignment horizontal="center" vertical="center" wrapText="1"/>
    </xf>
    <xf numFmtId="0" fontId="55" fillId="30" borderId="2" xfId="0" applyFont="1" applyFill="1" applyBorder="1" applyAlignment="1">
      <alignment horizontal="center" vertical="center"/>
    </xf>
    <xf numFmtId="0" fontId="55" fillId="30" borderId="10" xfId="0" applyFont="1" applyFill="1" applyBorder="1" applyAlignment="1">
      <alignment horizontal="center" vertical="center"/>
    </xf>
    <xf numFmtId="0" fontId="55" fillId="30" borderId="37" xfId="0" applyFont="1" applyFill="1" applyBorder="1" applyAlignment="1">
      <alignment horizontal="center" vertical="center"/>
    </xf>
    <xf numFmtId="0" fontId="30" fillId="15" borderId="35" xfId="0" applyFont="1" applyFill="1" applyBorder="1"/>
    <xf numFmtId="0" fontId="30" fillId="15" borderId="20" xfId="0" applyFont="1" applyFill="1" applyBorder="1"/>
    <xf numFmtId="0" fontId="55" fillId="15" borderId="10" xfId="0" applyFont="1" applyFill="1" applyBorder="1" applyAlignment="1">
      <alignment horizontal="center" vertical="center"/>
    </xf>
    <xf numFmtId="0" fontId="55" fillId="15" borderId="2" xfId="0" applyFont="1" applyFill="1" applyBorder="1" applyAlignment="1">
      <alignment horizontal="center" vertical="center"/>
    </xf>
    <xf numFmtId="0" fontId="55" fillId="0" borderId="44" xfId="0" applyFont="1" applyBorder="1" applyAlignment="1">
      <alignment horizontal="center" vertical="center"/>
    </xf>
    <xf numFmtId="0" fontId="54" fillId="6" borderId="9" xfId="0" applyFont="1" applyFill="1" applyBorder="1" applyAlignment="1">
      <alignment horizontal="center" vertical="center" wrapText="1"/>
    </xf>
    <xf numFmtId="0" fontId="54" fillId="6" borderId="32" xfId="0" applyFont="1" applyFill="1" applyBorder="1" applyAlignment="1">
      <alignment horizontal="center" vertical="center" wrapText="1"/>
    </xf>
    <xf numFmtId="0" fontId="54" fillId="7" borderId="47" xfId="0" applyFont="1" applyFill="1" applyBorder="1" applyAlignment="1">
      <alignment horizontal="center" vertical="center" wrapText="1"/>
    </xf>
    <xf numFmtId="0" fontId="54" fillId="7" borderId="44" xfId="0" applyFont="1" applyFill="1" applyBorder="1" applyAlignment="1">
      <alignment horizontal="center" vertical="center" wrapText="1"/>
    </xf>
    <xf numFmtId="0" fontId="54" fillId="4" borderId="9" xfId="0" applyFont="1" applyFill="1" applyBorder="1" applyAlignment="1">
      <alignment horizontal="center" vertical="center" wrapText="1"/>
    </xf>
    <xf numFmtId="0" fontId="54" fillId="4" borderId="32" xfId="0" applyFont="1" applyFill="1" applyBorder="1" applyAlignment="1">
      <alignment horizontal="center" vertical="center" wrapText="1"/>
    </xf>
    <xf numFmtId="0" fontId="54" fillId="36" borderId="47" xfId="0" applyFont="1" applyFill="1" applyBorder="1" applyAlignment="1">
      <alignment horizontal="center" vertical="center" wrapText="1"/>
    </xf>
    <xf numFmtId="0" fontId="54" fillId="36" borderId="44" xfId="0" applyFont="1" applyFill="1" applyBorder="1" applyAlignment="1">
      <alignment horizontal="center" vertical="center" wrapText="1"/>
    </xf>
    <xf numFmtId="0" fontId="54" fillId="37" borderId="9" xfId="0" applyFont="1" applyFill="1" applyBorder="1" applyAlignment="1">
      <alignment horizontal="center" vertical="center" wrapText="1"/>
    </xf>
    <xf numFmtId="0" fontId="54" fillId="37" borderId="32" xfId="0" applyFont="1" applyFill="1" applyBorder="1" applyAlignment="1">
      <alignment horizontal="center" vertical="center" wrapText="1"/>
    </xf>
    <xf numFmtId="0" fontId="54" fillId="6" borderId="7" xfId="0" applyFont="1" applyFill="1" applyBorder="1" applyAlignment="1">
      <alignment horizontal="center" vertical="center" wrapText="1"/>
    </xf>
    <xf numFmtId="0" fontId="54" fillId="7" borderId="9" xfId="0" applyFont="1" applyFill="1" applyBorder="1" applyAlignment="1">
      <alignment horizontal="center" vertical="center" wrapText="1"/>
    </xf>
    <xf numFmtId="0" fontId="54" fillId="7" borderId="32" xfId="0" applyFont="1" applyFill="1" applyBorder="1" applyAlignment="1">
      <alignment horizontal="center" vertical="center" wrapText="1"/>
    </xf>
    <xf numFmtId="0" fontId="30" fillId="15" borderId="1" xfId="0" applyFont="1" applyFill="1" applyBorder="1" applyAlignment="1">
      <alignment horizontal="center" vertical="center"/>
    </xf>
    <xf numFmtId="0" fontId="0" fillId="15" borderId="7" xfId="0" applyFill="1" applyBorder="1" applyAlignment="1">
      <alignment horizontal="center" vertical="center"/>
    </xf>
    <xf numFmtId="0" fontId="19" fillId="0" borderId="5" xfId="0" applyFont="1" applyBorder="1" applyAlignment="1">
      <alignment horizontal="center" vertical="center" wrapText="1"/>
    </xf>
    <xf numFmtId="0" fontId="26" fillId="0" borderId="0" xfId="0" applyFont="1"/>
    <xf numFmtId="0" fontId="49" fillId="0" borderId="0" xfId="0" applyFont="1"/>
    <xf numFmtId="0" fontId="56" fillId="0" borderId="0" xfId="0" applyFont="1"/>
    <xf numFmtId="0" fontId="50" fillId="0" borderId="0" xfId="0" applyFont="1"/>
    <xf numFmtId="0" fontId="57" fillId="0" borderId="0" xfId="0" applyFont="1" applyAlignment="1">
      <alignment horizontal="center" vertical="center"/>
    </xf>
    <xf numFmtId="0" fontId="37" fillId="0" borderId="0" xfId="0" applyFont="1"/>
    <xf numFmtId="0" fontId="50" fillId="0" borderId="0" xfId="0" applyFont="1" applyAlignment="1">
      <alignment vertical="center"/>
    </xf>
    <xf numFmtId="0" fontId="56" fillId="0" borderId="0" xfId="0" applyFont="1" applyAlignment="1">
      <alignment horizontal="center" vertical="center" wrapText="1"/>
    </xf>
    <xf numFmtId="0" fontId="56" fillId="0" borderId="6" xfId="0" applyFont="1" applyBorder="1" applyAlignment="1">
      <alignment horizontal="center" vertical="center" wrapText="1"/>
    </xf>
    <xf numFmtId="0" fontId="56" fillId="0" borderId="52" xfId="0" applyFont="1" applyBorder="1" applyAlignment="1">
      <alignment horizontal="center" vertical="center" wrapText="1"/>
    </xf>
    <xf numFmtId="0" fontId="56" fillId="0" borderId="8" xfId="0" applyFont="1" applyBorder="1" applyAlignment="1">
      <alignment horizontal="center" vertical="center" wrapText="1"/>
    </xf>
    <xf numFmtId="0" fontId="56" fillId="0" borderId="10" xfId="0" applyFont="1" applyBorder="1" applyAlignment="1">
      <alignment horizontal="center" vertical="center" wrapText="1"/>
    </xf>
    <xf numFmtId="0" fontId="56" fillId="0" borderId="12" xfId="0" applyFont="1" applyBorder="1" applyAlignment="1">
      <alignment horizontal="center" vertical="center" wrapText="1"/>
    </xf>
    <xf numFmtId="0" fontId="56" fillId="0" borderId="14" xfId="0" applyFont="1" applyBorder="1" applyAlignment="1">
      <alignment horizontal="center" vertical="center" wrapText="1"/>
    </xf>
    <xf numFmtId="0" fontId="56" fillId="0" borderId="2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56" fillId="0" borderId="19" xfId="0" applyFont="1" applyBorder="1" applyAlignment="1">
      <alignment horizontal="center" vertical="center" wrapText="1"/>
    </xf>
    <xf numFmtId="0" fontId="56" fillId="0" borderId="20" xfId="0" applyFont="1" applyBorder="1" applyAlignment="1">
      <alignment horizontal="center" vertical="center" wrapText="1"/>
    </xf>
    <xf numFmtId="0" fontId="56" fillId="0" borderId="5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56" fillId="0" borderId="50" xfId="0" applyFont="1" applyBorder="1" applyAlignment="1">
      <alignment horizontal="center" vertical="center" wrapText="1"/>
    </xf>
    <xf numFmtId="0" fontId="56" fillId="0" borderId="41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19" fillId="6" borderId="0" xfId="0" applyFont="1" applyFill="1" applyAlignment="1">
      <alignment horizontal="center" wrapText="1"/>
    </xf>
    <xf numFmtId="0" fontId="41" fillId="6" borderId="5" xfId="0" applyFont="1" applyFill="1" applyBorder="1" applyAlignment="1">
      <alignment horizontal="center"/>
    </xf>
    <xf numFmtId="0" fontId="41" fillId="6" borderId="22" xfId="0" applyFont="1" applyFill="1" applyBorder="1" applyAlignment="1">
      <alignment horizontal="center"/>
    </xf>
    <xf numFmtId="0" fontId="41" fillId="6" borderId="4" xfId="0" applyFont="1" applyFill="1" applyBorder="1" applyAlignment="1">
      <alignment horizontal="center"/>
    </xf>
    <xf numFmtId="0" fontId="41" fillId="6" borderId="11" xfId="0" applyFont="1" applyFill="1" applyBorder="1" applyAlignment="1">
      <alignment horizontal="center"/>
    </xf>
    <xf numFmtId="0" fontId="41" fillId="6" borderId="21" xfId="0" applyFont="1" applyFill="1" applyBorder="1" applyAlignment="1">
      <alignment horizontal="center"/>
    </xf>
    <xf numFmtId="0" fontId="58" fillId="0" borderId="0" xfId="0" applyFont="1" applyAlignment="1">
      <alignment vertical="center"/>
    </xf>
    <xf numFmtId="0" fontId="59" fillId="0" borderId="0" xfId="0" applyFont="1"/>
    <xf numFmtId="0" fontId="55" fillId="0" borderId="0" xfId="0" applyFont="1" applyAlignment="1">
      <alignment vertical="center" wrapText="1"/>
    </xf>
    <xf numFmtId="0" fontId="55" fillId="0" borderId="1" xfId="0" applyFont="1" applyBorder="1" applyAlignment="1">
      <alignment vertical="center" wrapText="1"/>
    </xf>
    <xf numFmtId="0" fontId="55" fillId="6" borderId="1" xfId="0" applyFont="1" applyFill="1" applyBorder="1" applyAlignment="1">
      <alignment horizontal="center" vertical="center" wrapText="1"/>
    </xf>
    <xf numFmtId="0" fontId="55" fillId="6" borderId="1" xfId="0" applyFont="1" applyFill="1" applyBorder="1" applyAlignment="1">
      <alignment vertical="center" wrapText="1"/>
    </xf>
    <xf numFmtId="0" fontId="55" fillId="0" borderId="3" xfId="0" applyFont="1" applyBorder="1" applyAlignment="1">
      <alignment horizontal="center" vertical="center" wrapText="1"/>
    </xf>
    <xf numFmtId="0" fontId="0" fillId="0" borderId="15" xfId="0" applyBorder="1" applyAlignment="1">
      <alignment horizontal="center" wrapText="1"/>
    </xf>
    <xf numFmtId="0" fontId="0" fillId="0" borderId="73" xfId="0" applyBorder="1"/>
    <xf numFmtId="0" fontId="55" fillId="0" borderId="3" xfId="0" applyFont="1" applyBorder="1" applyAlignment="1">
      <alignment vertical="center" wrapText="1"/>
    </xf>
    <xf numFmtId="0" fontId="0" fillId="0" borderId="25" xfId="0" applyBorder="1" applyAlignment="1">
      <alignment horizontal="center"/>
    </xf>
    <xf numFmtId="0" fontId="0" fillId="0" borderId="73" xfId="0" applyBorder="1" applyAlignment="1">
      <alignment horizontal="center"/>
    </xf>
    <xf numFmtId="0" fontId="0" fillId="0" borderId="75" xfId="0" applyBorder="1" applyAlignment="1">
      <alignment horizontal="center"/>
    </xf>
    <xf numFmtId="0" fontId="55" fillId="6" borderId="7" xfId="0" applyFont="1" applyFill="1" applyBorder="1" applyAlignment="1">
      <alignment horizontal="center" vertical="center" wrapText="1"/>
    </xf>
    <xf numFmtId="0" fontId="55" fillId="6" borderId="7" xfId="0" applyFont="1" applyFill="1" applyBorder="1" applyAlignment="1">
      <alignment vertical="center" wrapText="1"/>
    </xf>
    <xf numFmtId="0" fontId="60" fillId="6" borderId="1" xfId="0" applyFont="1" applyFill="1" applyBorder="1" applyAlignment="1">
      <alignment horizontal="center" vertical="center" wrapText="1"/>
    </xf>
    <xf numFmtId="0" fontId="60" fillId="0" borderId="1" xfId="0" applyFont="1" applyBorder="1" applyAlignment="1">
      <alignment horizontal="center" vertical="center" wrapText="1"/>
    </xf>
    <xf numFmtId="0" fontId="30" fillId="0" borderId="0" xfId="0" applyFont="1" applyAlignment="1">
      <alignment wrapText="1"/>
    </xf>
    <xf numFmtId="0" fontId="0" fillId="13" borderId="2" xfId="0" applyFill="1" applyBorder="1" applyAlignment="1">
      <alignment horizontal="center" vertical="center" wrapText="1"/>
    </xf>
    <xf numFmtId="0" fontId="30" fillId="6" borderId="2" xfId="0" applyFont="1" applyFill="1" applyBorder="1" applyAlignment="1">
      <alignment horizontal="center" vertical="center" wrapText="1"/>
    </xf>
    <xf numFmtId="0" fontId="30" fillId="0" borderId="2" xfId="0" applyFont="1" applyBorder="1" applyAlignment="1">
      <alignment horizontal="center" vertical="center" wrapText="1"/>
    </xf>
    <xf numFmtId="0" fontId="41" fillId="6" borderId="1" xfId="0" applyFont="1" applyFill="1" applyBorder="1" applyAlignment="1">
      <alignment horizontal="center" vertical="center" wrapText="1"/>
    </xf>
    <xf numFmtId="0" fontId="41" fillId="0" borderId="1" xfId="0" applyFont="1" applyBorder="1" applyAlignment="1">
      <alignment horizontal="center" vertical="center" wrapText="1"/>
    </xf>
    <xf numFmtId="0" fontId="41" fillId="0" borderId="1" xfId="0" quotePrefix="1" applyFont="1" applyBorder="1" applyAlignment="1">
      <alignment horizontal="center" vertical="center" wrapText="1"/>
    </xf>
    <xf numFmtId="0" fontId="41" fillId="6" borderId="1" xfId="0" quotePrefix="1" applyFont="1" applyFill="1" applyBorder="1" applyAlignment="1">
      <alignment horizontal="center" vertical="center" wrapText="1"/>
    </xf>
    <xf numFmtId="0" fontId="15" fillId="0" borderId="15" xfId="0" applyFont="1" applyBorder="1" applyAlignment="1">
      <alignment horizontal="center" vertical="center" wrapText="1"/>
    </xf>
    <xf numFmtId="0" fontId="15" fillId="0" borderId="16" xfId="0" applyFont="1" applyBorder="1" applyAlignment="1">
      <alignment horizontal="center" vertical="center" wrapText="1"/>
    </xf>
    <xf numFmtId="0" fontId="15" fillId="0" borderId="17" xfId="0" applyFont="1" applyBorder="1" applyAlignment="1">
      <alignment horizontal="center" vertical="center" wrapText="1"/>
    </xf>
    <xf numFmtId="0" fontId="22" fillId="22" borderId="15" xfId="0" applyFont="1" applyFill="1" applyBorder="1" applyAlignment="1">
      <alignment horizontal="center" vertical="center" wrapText="1"/>
    </xf>
    <xf numFmtId="0" fontId="22" fillId="22" borderId="16" xfId="0" applyFont="1" applyFill="1" applyBorder="1" applyAlignment="1">
      <alignment horizontal="center" vertical="center" wrapText="1"/>
    </xf>
    <xf numFmtId="0" fontId="22" fillId="22" borderId="17" xfId="0" applyFont="1" applyFill="1" applyBorder="1" applyAlignment="1">
      <alignment horizontal="center" vertical="center" wrapText="1"/>
    </xf>
    <xf numFmtId="0" fontId="22" fillId="22" borderId="2" xfId="0" applyFont="1" applyFill="1" applyBorder="1" applyAlignment="1">
      <alignment horizontal="center" vertical="center" wrapText="1"/>
    </xf>
    <xf numFmtId="0" fontId="22" fillId="22" borderId="5" xfId="0" applyFont="1" applyFill="1" applyBorder="1" applyAlignment="1">
      <alignment horizontal="center" vertical="center" wrapText="1"/>
    </xf>
    <xf numFmtId="0" fontId="22" fillId="22" borderId="6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16" borderId="0" xfId="0" applyFont="1" applyFill="1" applyAlignment="1">
      <alignment horizontal="center" vertical="center" wrapText="1"/>
    </xf>
    <xf numFmtId="0" fontId="1" fillId="12" borderId="0" xfId="0" applyFont="1" applyFill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5" fillId="2" borderId="16" xfId="0" applyFont="1" applyFill="1" applyBorder="1" applyAlignment="1">
      <alignment horizontal="center" vertical="center" wrapText="1"/>
    </xf>
    <xf numFmtId="0" fontId="5" fillId="2" borderId="17" xfId="0" applyFont="1" applyFill="1" applyBorder="1" applyAlignment="1">
      <alignment horizontal="center" vertical="center" wrapText="1"/>
    </xf>
    <xf numFmtId="0" fontId="5" fillId="2" borderId="25" xfId="0" applyFont="1" applyFill="1" applyBorder="1" applyAlignment="1">
      <alignment horizontal="center" vertical="center" wrapText="1"/>
    </xf>
    <xf numFmtId="0" fontId="5" fillId="2" borderId="31" xfId="0" applyFont="1" applyFill="1" applyBorder="1" applyAlignment="1">
      <alignment horizontal="center" vertical="center" wrapText="1"/>
    </xf>
    <xf numFmtId="0" fontId="1" fillId="10" borderId="0" xfId="0" applyFont="1" applyFill="1" applyAlignment="1">
      <alignment horizontal="center" vertical="center" wrapText="1"/>
    </xf>
    <xf numFmtId="0" fontId="2" fillId="8" borderId="23" xfId="0" applyFont="1" applyFill="1" applyBorder="1" applyAlignment="1">
      <alignment horizontal="center" vertical="center" wrapText="1"/>
    </xf>
    <xf numFmtId="0" fontId="2" fillId="8" borderId="30" xfId="0" applyFont="1" applyFill="1" applyBorder="1" applyAlignment="1">
      <alignment horizontal="center" vertical="center" wrapText="1"/>
    </xf>
    <xf numFmtId="0" fontId="1" fillId="5" borderId="25" xfId="0" applyFont="1" applyFill="1" applyBorder="1" applyAlignment="1">
      <alignment horizontal="center" vertical="center" wrapText="1"/>
    </xf>
    <xf numFmtId="0" fontId="1" fillId="5" borderId="31" xfId="0" applyFont="1" applyFill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25" xfId="0" applyFont="1" applyBorder="1" applyAlignment="1">
      <alignment horizontal="center" vertical="center" wrapText="1"/>
    </xf>
    <xf numFmtId="0" fontId="1" fillId="0" borderId="31" xfId="0" applyFont="1" applyBorder="1" applyAlignment="1">
      <alignment horizontal="center" vertical="center" wrapText="1"/>
    </xf>
    <xf numFmtId="0" fontId="1" fillId="5" borderId="26" xfId="0" applyFont="1" applyFill="1" applyBorder="1" applyAlignment="1">
      <alignment horizontal="center" vertical="center" wrapText="1"/>
    </xf>
    <xf numFmtId="0" fontId="4" fillId="4" borderId="33" xfId="0" applyFont="1" applyFill="1" applyBorder="1" applyAlignment="1">
      <alignment horizontal="center" vertical="center" wrapText="1"/>
    </xf>
    <xf numFmtId="0" fontId="4" fillId="4" borderId="21" xfId="0" applyFont="1" applyFill="1" applyBorder="1" applyAlignment="1">
      <alignment horizontal="center" vertical="center" wrapText="1"/>
    </xf>
    <xf numFmtId="0" fontId="4" fillId="4" borderId="34" xfId="0" applyFont="1" applyFill="1" applyBorder="1" applyAlignment="1">
      <alignment horizontal="center" vertical="center" wrapText="1"/>
    </xf>
    <xf numFmtId="0" fontId="3" fillId="2" borderId="15" xfId="0" applyFont="1" applyFill="1" applyBorder="1" applyAlignment="1">
      <alignment horizontal="center" vertical="center" wrapText="1"/>
    </xf>
    <xf numFmtId="0" fontId="3" fillId="2" borderId="17" xfId="0" applyFont="1" applyFill="1" applyBorder="1" applyAlignment="1">
      <alignment horizontal="center" vertical="center" wrapText="1"/>
    </xf>
    <xf numFmtId="0" fontId="3" fillId="3" borderId="15" xfId="0" applyFont="1" applyFill="1" applyBorder="1" applyAlignment="1">
      <alignment horizontal="center" vertical="center" wrapText="1"/>
    </xf>
    <xf numFmtId="0" fontId="3" fillId="3" borderId="16" xfId="0" applyFont="1" applyFill="1" applyBorder="1" applyAlignment="1">
      <alignment horizontal="center" vertical="center" wrapText="1"/>
    </xf>
    <xf numFmtId="0" fontId="3" fillId="3" borderId="17" xfId="0" applyFont="1" applyFill="1" applyBorder="1" applyAlignment="1">
      <alignment horizontal="center" vertical="center" wrapText="1"/>
    </xf>
    <xf numFmtId="0" fontId="3" fillId="6" borderId="2" xfId="0" applyFont="1" applyFill="1" applyBorder="1" applyAlignment="1">
      <alignment horizontal="center" vertical="center" wrapText="1"/>
    </xf>
    <xf numFmtId="0" fontId="3" fillId="6" borderId="6" xfId="0" applyFont="1" applyFill="1" applyBorder="1" applyAlignment="1">
      <alignment horizontal="center" vertical="center" wrapText="1"/>
    </xf>
    <xf numFmtId="0" fontId="1" fillId="0" borderId="28" xfId="0" applyFont="1" applyBorder="1" applyAlignment="1">
      <alignment horizontal="center" vertical="center" wrapText="1"/>
    </xf>
    <xf numFmtId="0" fontId="3" fillId="6" borderId="15" xfId="0" applyFont="1" applyFill="1" applyBorder="1" applyAlignment="1">
      <alignment horizontal="center" vertical="center" wrapText="1"/>
    </xf>
    <xf numFmtId="0" fontId="3" fillId="6" borderId="17" xfId="0" applyFont="1" applyFill="1" applyBorder="1" applyAlignment="1">
      <alignment horizontal="center" vertical="center" wrapText="1"/>
    </xf>
    <xf numFmtId="0" fontId="2" fillId="8" borderId="24" xfId="0" applyFont="1" applyFill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1" fillId="0" borderId="30" xfId="0" applyFont="1" applyBorder="1" applyAlignment="1">
      <alignment horizontal="center" vertical="center" wrapText="1"/>
    </xf>
    <xf numFmtId="0" fontId="1" fillId="0" borderId="24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3" fillId="15" borderId="15" xfId="0" applyFont="1" applyFill="1" applyBorder="1" applyAlignment="1">
      <alignment horizontal="center" vertical="center" wrapText="1"/>
    </xf>
    <xf numFmtId="0" fontId="3" fillId="15" borderId="17" xfId="0" applyFont="1" applyFill="1" applyBorder="1" applyAlignment="1">
      <alignment horizontal="center" vertical="center" wrapText="1"/>
    </xf>
    <xf numFmtId="0" fontId="5" fillId="15" borderId="15" xfId="0" applyFont="1" applyFill="1" applyBorder="1" applyAlignment="1">
      <alignment horizontal="center" vertical="center" wrapText="1"/>
    </xf>
    <xf numFmtId="0" fontId="5" fillId="15" borderId="16" xfId="0" applyFont="1" applyFill="1" applyBorder="1" applyAlignment="1">
      <alignment horizontal="center" vertical="center" wrapText="1"/>
    </xf>
    <xf numFmtId="0" fontId="5" fillId="15" borderId="17" xfId="0" applyFont="1" applyFill="1" applyBorder="1" applyAlignment="1">
      <alignment horizontal="center" vertical="center" wrapText="1"/>
    </xf>
    <xf numFmtId="0" fontId="18" fillId="19" borderId="0" xfId="0" applyFont="1" applyFill="1" applyAlignment="1">
      <alignment horizontal="center" vertical="center" wrapText="1"/>
    </xf>
    <xf numFmtId="0" fontId="2" fillId="4" borderId="33" xfId="0" applyFont="1" applyFill="1" applyBorder="1" applyAlignment="1">
      <alignment horizontal="center" vertical="center" wrapText="1"/>
    </xf>
    <xf numFmtId="0" fontId="2" fillId="4" borderId="21" xfId="0" applyFont="1" applyFill="1" applyBorder="1" applyAlignment="1">
      <alignment horizontal="center" vertical="center" wrapText="1"/>
    </xf>
    <xf numFmtId="0" fontId="2" fillId="4" borderId="34" xfId="0" applyFont="1" applyFill="1" applyBorder="1" applyAlignment="1">
      <alignment horizontal="center" vertical="center" wrapText="1"/>
    </xf>
    <xf numFmtId="0" fontId="20" fillId="20" borderId="15" xfId="0" applyFont="1" applyFill="1" applyBorder="1" applyAlignment="1">
      <alignment horizontal="center" vertical="center" wrapText="1"/>
    </xf>
    <xf numFmtId="0" fontId="20" fillId="20" borderId="16" xfId="0" applyFont="1" applyFill="1" applyBorder="1" applyAlignment="1">
      <alignment horizontal="center" vertical="center" wrapText="1"/>
    </xf>
    <xf numFmtId="0" fontId="20" fillId="20" borderId="17" xfId="0" applyFont="1" applyFill="1" applyBorder="1" applyAlignment="1">
      <alignment horizontal="center" vertical="center" wrapText="1"/>
    </xf>
    <xf numFmtId="0" fontId="8" fillId="11" borderId="0" xfId="0" applyFont="1" applyFill="1" applyAlignment="1">
      <alignment horizontal="center" vertical="center" wrapText="1"/>
    </xf>
    <xf numFmtId="0" fontId="15" fillId="0" borderId="1" xfId="0" applyFont="1" applyBorder="1" applyAlignment="1">
      <alignment horizontal="center" vertical="center" wrapText="1"/>
    </xf>
    <xf numFmtId="0" fontId="29" fillId="0" borderId="3" xfId="0" applyFont="1" applyBorder="1" applyAlignment="1">
      <alignment horizontal="center" vertical="center" wrapText="1"/>
    </xf>
    <xf numFmtId="0" fontId="29" fillId="0" borderId="7" xfId="0" applyFont="1" applyBorder="1" applyAlignment="1">
      <alignment horizontal="center" vertical="center" wrapText="1"/>
    </xf>
    <xf numFmtId="0" fontId="3" fillId="3" borderId="23" xfId="0" applyFont="1" applyFill="1" applyBorder="1" applyAlignment="1">
      <alignment horizontal="center" vertical="center" wrapText="1"/>
    </xf>
    <xf numFmtId="0" fontId="3" fillId="3" borderId="30" xfId="0" applyFont="1" applyFill="1" applyBorder="1" applyAlignment="1">
      <alignment horizontal="center" vertical="center" wrapText="1"/>
    </xf>
    <xf numFmtId="0" fontId="2" fillId="4" borderId="42" xfId="0" applyFont="1" applyFill="1" applyBorder="1" applyAlignment="1">
      <alignment horizontal="center" vertical="center" wrapText="1"/>
    </xf>
    <xf numFmtId="0" fontId="2" fillId="4" borderId="49" xfId="0" applyFont="1" applyFill="1" applyBorder="1" applyAlignment="1">
      <alignment horizontal="center" vertical="center" wrapText="1"/>
    </xf>
    <xf numFmtId="0" fontId="2" fillId="4" borderId="43" xfId="0" applyFont="1" applyFill="1" applyBorder="1" applyAlignment="1">
      <alignment horizontal="center" vertical="center" wrapText="1"/>
    </xf>
    <xf numFmtId="0" fontId="2" fillId="4" borderId="23" xfId="0" applyFont="1" applyFill="1" applyBorder="1" applyAlignment="1">
      <alignment horizontal="center" vertical="center" wrapText="1"/>
    </xf>
    <xf numFmtId="0" fontId="2" fillId="4" borderId="30" xfId="0" applyFont="1" applyFill="1" applyBorder="1" applyAlignment="1">
      <alignment horizontal="center" vertical="center" wrapText="1"/>
    </xf>
    <xf numFmtId="0" fontId="2" fillId="4" borderId="24" xfId="0" applyFont="1" applyFill="1" applyBorder="1" applyAlignment="1">
      <alignment horizontal="center" vertical="center" wrapText="1"/>
    </xf>
    <xf numFmtId="0" fontId="5" fillId="15" borderId="25" xfId="0" applyFont="1" applyFill="1" applyBorder="1" applyAlignment="1">
      <alignment horizontal="center" vertical="center" wrapText="1"/>
    </xf>
    <xf numFmtId="0" fontId="5" fillId="15" borderId="31" xfId="0" applyFont="1" applyFill="1" applyBorder="1" applyAlignment="1">
      <alignment horizontal="center" vertical="center" wrapText="1"/>
    </xf>
    <xf numFmtId="0" fontId="35" fillId="13" borderId="0" xfId="0" applyFont="1" applyFill="1" applyAlignment="1">
      <alignment horizontal="center"/>
    </xf>
    <xf numFmtId="0" fontId="35" fillId="13" borderId="0" xfId="0" applyFont="1" applyFill="1" applyAlignment="1">
      <alignment horizontal="right"/>
    </xf>
    <xf numFmtId="0" fontId="35" fillId="30" borderId="0" xfId="0" applyFont="1" applyFill="1" applyAlignment="1">
      <alignment horizontal="center"/>
    </xf>
    <xf numFmtId="0" fontId="3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32" fillId="2" borderId="0" xfId="0" applyFont="1" applyFill="1" applyAlignment="1">
      <alignment horizontal="center"/>
    </xf>
    <xf numFmtId="0" fontId="32" fillId="31" borderId="0" xfId="0" applyFont="1" applyFill="1" applyAlignment="1">
      <alignment horizontal="center" wrapText="1"/>
    </xf>
    <xf numFmtId="0" fontId="32" fillId="31" borderId="4" xfId="0" applyFont="1" applyFill="1" applyBorder="1" applyAlignment="1">
      <alignment horizontal="center" wrapText="1"/>
    </xf>
    <xf numFmtId="0" fontId="37" fillId="6" borderId="1" xfId="0" applyFont="1" applyFill="1" applyBorder="1" applyAlignment="1">
      <alignment horizontal="center" vertical="center" wrapText="1"/>
    </xf>
    <xf numFmtId="0" fontId="0" fillId="6" borderId="41" xfId="0" applyFill="1" applyBorder="1" applyAlignment="1">
      <alignment horizontal="center" vertical="center" wrapText="1"/>
    </xf>
    <xf numFmtId="0" fontId="0" fillId="6" borderId="11" xfId="0" applyFill="1" applyBorder="1" applyAlignment="1">
      <alignment horizontal="center" vertical="center" wrapText="1"/>
    </xf>
    <xf numFmtId="0" fontId="0" fillId="6" borderId="52" xfId="0" applyFill="1" applyBorder="1" applyAlignment="1">
      <alignment horizontal="center" vertical="center" wrapText="1"/>
    </xf>
    <xf numFmtId="0" fontId="0" fillId="6" borderId="53" xfId="0" applyFill="1" applyBorder="1" applyAlignment="1">
      <alignment horizontal="center" vertical="center" wrapText="1"/>
    </xf>
    <xf numFmtId="0" fontId="0" fillId="6" borderId="0" xfId="0" applyFill="1" applyAlignment="1">
      <alignment horizontal="center" vertical="center" wrapText="1"/>
    </xf>
    <xf numFmtId="0" fontId="0" fillId="6" borderId="54" xfId="0" applyFill="1" applyBorder="1" applyAlignment="1">
      <alignment horizontal="center" vertical="center" wrapText="1"/>
    </xf>
    <xf numFmtId="0" fontId="0" fillId="6" borderId="44" xfId="0" applyFill="1" applyBorder="1" applyAlignment="1">
      <alignment horizontal="center" vertical="center" wrapText="1"/>
    </xf>
    <xf numFmtId="0" fontId="0" fillId="6" borderId="4" xfId="0" applyFill="1" applyBorder="1" applyAlignment="1">
      <alignment horizontal="center" vertical="center" wrapText="1"/>
    </xf>
    <xf numFmtId="0" fontId="0" fillId="6" borderId="47" xfId="0" applyFill="1" applyBorder="1" applyAlignment="1">
      <alignment horizontal="center" vertical="center" wrapText="1"/>
    </xf>
    <xf numFmtId="0" fontId="32" fillId="6" borderId="1" xfId="0" applyFont="1" applyFill="1" applyBorder="1" applyAlignment="1">
      <alignment horizontal="center" vertical="center"/>
    </xf>
    <xf numFmtId="0" fontId="38" fillId="6" borderId="1" xfId="0" applyFont="1" applyFill="1" applyBorder="1" applyAlignment="1">
      <alignment horizontal="center" vertical="center"/>
    </xf>
    <xf numFmtId="0" fontId="36" fillId="6" borderId="1" xfId="0" applyFont="1" applyFill="1" applyBorder="1" applyAlignment="1">
      <alignment horizontal="center" vertical="center" wrapText="1"/>
    </xf>
    <xf numFmtId="0" fontId="37" fillId="30" borderId="3" xfId="0" applyFont="1" applyFill="1" applyBorder="1" applyAlignment="1">
      <alignment horizontal="center" vertical="center" wrapText="1"/>
    </xf>
    <xf numFmtId="0" fontId="37" fillId="30" borderId="41" xfId="0" applyFont="1" applyFill="1" applyBorder="1" applyAlignment="1">
      <alignment horizontal="center" vertical="center" wrapText="1"/>
    </xf>
    <xf numFmtId="0" fontId="37" fillId="30" borderId="52" xfId="0" applyFont="1" applyFill="1" applyBorder="1" applyAlignment="1">
      <alignment horizontal="center" vertical="center" wrapText="1"/>
    </xf>
    <xf numFmtId="0" fontId="0" fillId="15" borderId="2" xfId="0" applyFill="1" applyBorder="1" applyAlignment="1">
      <alignment horizontal="center" vertical="center" wrapText="1"/>
    </xf>
    <xf numFmtId="0" fontId="0" fillId="15" borderId="40" xfId="0" applyFill="1" applyBorder="1" applyAlignment="1">
      <alignment horizontal="center" vertical="center" wrapText="1"/>
    </xf>
    <xf numFmtId="0" fontId="0" fillId="0" borderId="30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/>
    <xf numFmtId="0" fontId="58" fillId="0" borderId="0" xfId="0" applyFont="1" applyAlignment="1">
      <alignment vertical="center"/>
    </xf>
    <xf numFmtId="0" fontId="0" fillId="0" borderId="76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58" xfId="0" applyBorder="1" applyAlignment="1">
      <alignment horizontal="center"/>
    </xf>
    <xf numFmtId="0" fontId="0" fillId="0" borderId="15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55" fillId="0" borderId="7" xfId="0" applyFont="1" applyBorder="1" applyAlignment="1">
      <alignment horizontal="center" vertical="center" wrapText="1"/>
    </xf>
    <xf numFmtId="0" fontId="55" fillId="0" borderId="1" xfId="0" applyFont="1" applyBorder="1" applyAlignment="1">
      <alignment horizontal="center" vertical="center" wrapText="1"/>
    </xf>
    <xf numFmtId="0" fontId="55" fillId="0" borderId="1" xfId="0" applyFont="1" applyBorder="1" applyAlignment="1">
      <alignment vertical="center" wrapText="1"/>
    </xf>
    <xf numFmtId="0" fontId="55" fillId="6" borderId="1" xfId="0" applyFont="1" applyFill="1" applyBorder="1" applyAlignment="1">
      <alignment vertical="center" wrapText="1"/>
    </xf>
    <xf numFmtId="0" fontId="55" fillId="0" borderId="3" xfId="0" applyFont="1" applyBorder="1" applyAlignment="1">
      <alignment vertical="center" wrapText="1"/>
    </xf>
    <xf numFmtId="0" fontId="54" fillId="0" borderId="1" xfId="0" applyFont="1" applyBorder="1" applyAlignment="1">
      <alignment horizontal="center" vertical="center" wrapText="1"/>
    </xf>
    <xf numFmtId="0" fontId="55" fillId="6" borderId="7" xfId="0" applyFont="1" applyFill="1" applyBorder="1" applyAlignment="1">
      <alignment vertical="center" wrapText="1"/>
    </xf>
    <xf numFmtId="0" fontId="0" fillId="0" borderId="1" xfId="0" applyBorder="1" applyAlignment="1">
      <alignment horizontal="center"/>
    </xf>
    <xf numFmtId="0" fontId="0" fillId="0" borderId="1" xfId="0" applyBorder="1"/>
    <xf numFmtId="0" fontId="30" fillId="0" borderId="0" xfId="0" applyFont="1" applyAlignment="1">
      <alignment horizontal="center"/>
    </xf>
    <xf numFmtId="0" fontId="30" fillId="0" borderId="41" xfId="0" applyFont="1" applyBorder="1" applyAlignment="1">
      <alignment horizontal="center"/>
    </xf>
    <xf numFmtId="0" fontId="30" fillId="0" borderId="11" xfId="0" applyFont="1" applyBorder="1" applyAlignment="1">
      <alignment horizontal="center"/>
    </xf>
    <xf numFmtId="0" fontId="20" fillId="0" borderId="15" xfId="0" applyFont="1" applyBorder="1" applyAlignment="1">
      <alignment horizontal="center"/>
    </xf>
    <xf numFmtId="0" fontId="20" fillId="0" borderId="16" xfId="0" applyFont="1" applyBorder="1" applyAlignment="1">
      <alignment horizontal="center"/>
    </xf>
    <xf numFmtId="0" fontId="20" fillId="0" borderId="17" xfId="0" applyFont="1" applyBorder="1" applyAlignment="1">
      <alignment horizontal="center"/>
    </xf>
    <xf numFmtId="0" fontId="32" fillId="0" borderId="15" xfId="0" applyFont="1" applyBorder="1" applyAlignment="1">
      <alignment horizontal="center"/>
    </xf>
    <xf numFmtId="0" fontId="32" fillId="0" borderId="16" xfId="0" applyFont="1" applyBorder="1" applyAlignment="1">
      <alignment horizontal="center"/>
    </xf>
    <xf numFmtId="0" fontId="32" fillId="0" borderId="17" xfId="0" applyFont="1" applyBorder="1" applyAlignment="1">
      <alignment horizontal="center"/>
    </xf>
    <xf numFmtId="0" fontId="53" fillId="6" borderId="10" xfId="0" applyFont="1" applyFill="1" applyBorder="1" applyAlignment="1">
      <alignment horizontal="center" vertical="center" wrapText="1"/>
    </xf>
    <xf numFmtId="0" fontId="53" fillId="0" borderId="72" xfId="0" applyFont="1" applyBorder="1" applyAlignment="1">
      <alignment horizontal="center" vertical="center" wrapText="1"/>
    </xf>
    <xf numFmtId="0" fontId="53" fillId="0" borderId="1" xfId="0" applyFont="1" applyBorder="1" applyAlignment="1">
      <alignment horizontal="center" vertical="center" wrapText="1"/>
    </xf>
    <xf numFmtId="0" fontId="31" fillId="0" borderId="73" xfId="0" applyFont="1" applyBorder="1" applyAlignment="1">
      <alignment horizontal="center" vertical="center"/>
    </xf>
    <xf numFmtId="0" fontId="31" fillId="0" borderId="74" xfId="0" applyFont="1" applyBorder="1" applyAlignment="1">
      <alignment horizontal="center" vertical="center"/>
    </xf>
    <xf numFmtId="0" fontId="31" fillId="0" borderId="75" xfId="0" applyFont="1" applyBorder="1" applyAlignment="1">
      <alignment horizontal="center" vertical="center"/>
    </xf>
    <xf numFmtId="0" fontId="53" fillId="6" borderId="41" xfId="0" applyFont="1" applyFill="1" applyBorder="1" applyAlignment="1">
      <alignment horizontal="center" vertical="center" wrapText="1"/>
    </xf>
    <xf numFmtId="0" fontId="53" fillId="6" borderId="6" xfId="0" applyFont="1" applyFill="1" applyBorder="1" applyAlignment="1">
      <alignment horizontal="center" vertical="center"/>
    </xf>
    <xf numFmtId="0" fontId="53" fillId="6" borderId="52" xfId="0" applyFont="1" applyFill="1" applyBorder="1" applyAlignment="1">
      <alignment horizontal="center" vertical="center"/>
    </xf>
    <xf numFmtId="0" fontId="53" fillId="0" borderId="72" xfId="0" applyFont="1" applyBorder="1" applyAlignment="1">
      <alignment horizontal="center" vertical="center"/>
    </xf>
    <xf numFmtId="0" fontId="53" fillId="0" borderId="48" xfId="0" applyFont="1" applyBorder="1" applyAlignment="1">
      <alignment horizontal="center" vertical="center"/>
    </xf>
    <xf numFmtId="0" fontId="53" fillId="6" borderId="48" xfId="0" applyFont="1" applyFill="1" applyBorder="1" applyAlignment="1">
      <alignment horizontal="center" vertical="center"/>
    </xf>
    <xf numFmtId="0" fontId="53" fillId="0" borderId="14" xfId="0" applyFont="1" applyBorder="1" applyAlignment="1">
      <alignment horizontal="center" vertical="center" wrapText="1"/>
    </xf>
    <xf numFmtId="0" fontId="0" fillId="0" borderId="31" xfId="0" applyBorder="1" applyAlignment="1">
      <alignment horizontal="center"/>
    </xf>
    <xf numFmtId="0" fontId="0" fillId="0" borderId="73" xfId="0" applyBorder="1" applyAlignment="1">
      <alignment horizontal="center" vertical="center"/>
    </xf>
    <xf numFmtId="0" fontId="0" fillId="0" borderId="74" xfId="0" applyBorder="1" applyAlignment="1">
      <alignment horizontal="center" vertical="center"/>
    </xf>
    <xf numFmtId="0" fontId="0" fillId="0" borderId="58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3" xfId="0" applyBorder="1" applyAlignment="1">
      <alignment horizontal="center" wrapText="1"/>
    </xf>
    <xf numFmtId="0" fontId="0" fillId="0" borderId="72" xfId="0" applyBorder="1" applyAlignment="1">
      <alignment horizontal="center" wrapText="1"/>
    </xf>
    <xf numFmtId="0" fontId="0" fillId="41" borderId="18" xfId="0" applyFill="1" applyBorder="1" applyAlignment="1">
      <alignment horizontal="center" vertical="center"/>
    </xf>
    <xf numFmtId="0" fontId="0" fillId="41" borderId="19" xfId="0" applyFill="1" applyBorder="1" applyAlignment="1">
      <alignment horizontal="center" vertical="center"/>
    </xf>
    <xf numFmtId="0" fontId="0" fillId="41" borderId="20" xfId="0" applyFill="1" applyBorder="1" applyAlignment="1">
      <alignment horizontal="center" vertical="center"/>
    </xf>
    <xf numFmtId="0" fontId="0" fillId="6" borderId="56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6" borderId="60" xfId="0" applyFill="1" applyBorder="1" applyAlignment="1">
      <alignment horizontal="center" vertical="center"/>
    </xf>
    <xf numFmtId="0" fontId="0" fillId="6" borderId="62" xfId="0" applyFill="1" applyBorder="1" applyAlignment="1">
      <alignment horizontal="center" vertical="center"/>
    </xf>
    <xf numFmtId="0" fontId="0" fillId="0" borderId="26" xfId="0" applyBorder="1" applyAlignment="1">
      <alignment horizontal="center"/>
    </xf>
    <xf numFmtId="0" fontId="0" fillId="0" borderId="68" xfId="0" applyBorder="1" applyAlignment="1">
      <alignment wrapText="1"/>
    </xf>
    <xf numFmtId="0" fontId="0" fillId="0" borderId="56" xfId="0" applyBorder="1" applyAlignment="1">
      <alignment wrapText="1"/>
    </xf>
    <xf numFmtId="0" fontId="0" fillId="0" borderId="54" xfId="0" applyBorder="1" applyAlignment="1">
      <alignment wrapText="1"/>
    </xf>
    <xf numFmtId="0" fontId="0" fillId="0" borderId="59" xfId="0" applyBorder="1" applyAlignment="1">
      <alignment wrapText="1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47" xfId="0" applyBorder="1" applyAlignment="1">
      <alignment wrapText="1"/>
    </xf>
    <xf numFmtId="0" fontId="0" fillId="0" borderId="7" xfId="0" applyBorder="1" applyAlignment="1">
      <alignment wrapText="1"/>
    </xf>
    <xf numFmtId="0" fontId="0" fillId="6" borderId="59" xfId="0" applyFill="1" applyBorder="1" applyAlignment="1">
      <alignment horizontal="center" vertical="center"/>
    </xf>
    <xf numFmtId="0" fontId="19" fillId="0" borderId="15" xfId="0" applyFont="1" applyBorder="1" applyAlignment="1">
      <alignment horizontal="center" vertical="center"/>
    </xf>
    <xf numFmtId="0" fontId="19" fillId="0" borderId="16" xfId="0" applyFont="1" applyBorder="1" applyAlignment="1">
      <alignment horizontal="center" vertical="center"/>
    </xf>
    <xf numFmtId="0" fontId="19" fillId="0" borderId="17" xfId="0" applyFont="1" applyBorder="1" applyAlignment="1">
      <alignment horizontal="center" vertical="center"/>
    </xf>
    <xf numFmtId="0" fontId="0" fillId="6" borderId="51" xfId="0" applyFill="1" applyBorder="1" applyAlignment="1">
      <alignment horizontal="center" wrapText="1"/>
    </xf>
    <xf numFmtId="0" fontId="0" fillId="6" borderId="48" xfId="0" applyFill="1" applyBorder="1" applyAlignment="1">
      <alignment horizontal="center" wrapText="1"/>
    </xf>
    <xf numFmtId="0" fontId="0" fillId="0" borderId="42" xfId="0" applyBorder="1" applyAlignment="1">
      <alignment horizontal="center" wrapText="1"/>
    </xf>
    <xf numFmtId="0" fontId="0" fillId="0" borderId="49" xfId="0" applyBorder="1" applyAlignment="1">
      <alignment horizontal="center" wrapText="1"/>
    </xf>
    <xf numFmtId="0" fontId="0" fillId="0" borderId="28" xfId="0" applyBorder="1" applyAlignment="1">
      <alignment horizontal="center"/>
    </xf>
    <xf numFmtId="0" fontId="2" fillId="0" borderId="65" xfId="0" applyFont="1" applyBorder="1" applyAlignment="1">
      <alignment horizontal="center"/>
    </xf>
    <xf numFmtId="0" fontId="2" fillId="0" borderId="59" xfId="0" applyFont="1" applyBorder="1" applyAlignment="1">
      <alignment horizontal="center"/>
    </xf>
    <xf numFmtId="0" fontId="2" fillId="0" borderId="69" xfId="0" applyFont="1" applyBorder="1" applyAlignment="1">
      <alignment horizontal="center"/>
    </xf>
    <xf numFmtId="0" fontId="1" fillId="0" borderId="42" xfId="0" applyFont="1" applyBorder="1" applyAlignment="1">
      <alignment horizontal="center"/>
    </xf>
    <xf numFmtId="0" fontId="1" fillId="0" borderId="49" xfId="0" applyFont="1" applyBorder="1" applyAlignment="1">
      <alignment horizontal="center"/>
    </xf>
    <xf numFmtId="0" fontId="33" fillId="0" borderId="42" xfId="0" applyFont="1" applyBorder="1" applyAlignment="1">
      <alignment horizontal="center"/>
    </xf>
    <xf numFmtId="0" fontId="33" fillId="0" borderId="49" xfId="0" applyFont="1" applyBorder="1" applyAlignment="1">
      <alignment horizontal="center"/>
    </xf>
    <xf numFmtId="0" fontId="38" fillId="0" borderId="15" xfId="0" applyFont="1" applyBorder="1" applyAlignment="1">
      <alignment horizontal="center" wrapText="1"/>
    </xf>
    <xf numFmtId="0" fontId="38" fillId="0" borderId="16" xfId="0" applyFont="1" applyBorder="1" applyAlignment="1">
      <alignment horizontal="center" wrapText="1"/>
    </xf>
    <xf numFmtId="0" fontId="38" fillId="0" borderId="17" xfId="0" applyFont="1" applyBorder="1" applyAlignment="1">
      <alignment horizontal="center" wrapText="1"/>
    </xf>
    <xf numFmtId="0" fontId="19" fillId="0" borderId="53" xfId="0" applyFont="1" applyBorder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19" fillId="0" borderId="4" xfId="0" applyFont="1" applyBorder="1" applyAlignment="1">
      <alignment horizontal="center" vertical="center" wrapText="1"/>
    </xf>
    <xf numFmtId="0" fontId="19" fillId="0" borderId="50" xfId="0" applyFont="1" applyBorder="1" applyAlignment="1">
      <alignment horizontal="center" vertical="center" wrapText="1"/>
    </xf>
    <xf numFmtId="0" fontId="19" fillId="0" borderId="40" xfId="0" applyFont="1" applyBorder="1" applyAlignment="1">
      <alignment horizontal="center" vertical="center" wrapText="1"/>
    </xf>
    <xf numFmtId="0" fontId="19" fillId="0" borderId="5" xfId="0" applyFont="1" applyBorder="1" applyAlignment="1">
      <alignment horizontal="center" vertical="center" wrapText="1"/>
    </xf>
    <xf numFmtId="0" fontId="19" fillId="0" borderId="35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42" xfId="0" applyFont="1" applyBorder="1" applyAlignment="1">
      <alignment horizontal="center" vertical="center" wrapText="1"/>
    </xf>
    <xf numFmtId="0" fontId="19" fillId="0" borderId="43" xfId="0" applyFont="1" applyBorder="1" applyAlignment="1">
      <alignment horizontal="center" vertical="center" wrapText="1"/>
    </xf>
    <xf numFmtId="0" fontId="19" fillId="0" borderId="6" xfId="0" applyFont="1" applyBorder="1" applyAlignment="1">
      <alignment horizontal="center" vertical="center" wrapText="1"/>
    </xf>
    <xf numFmtId="0" fontId="19" fillId="0" borderId="2" xfId="0" applyFont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vertical="center" wrapText="1"/>
    </xf>
    <xf numFmtId="0" fontId="19" fillId="0" borderId="0" xfId="0" applyFont="1" applyFill="1" applyBorder="1" applyAlignment="1">
      <alignment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vertical="center" wrapText="1"/>
    </xf>
    <xf numFmtId="0" fontId="21" fillId="0" borderId="0" xfId="0" applyFont="1" applyFill="1" applyBorder="1" applyAlignment="1">
      <alignment vertical="center" wrapText="1"/>
    </xf>
    <xf numFmtId="0" fontId="1" fillId="0" borderId="0" xfId="0" applyFont="1" applyBorder="1" applyAlignment="1">
      <alignment horizontal="center" vertical="center" wrapText="1"/>
    </xf>
    <xf numFmtId="0" fontId="19" fillId="22" borderId="3" xfId="0" applyFont="1" applyFill="1" applyBorder="1" applyAlignment="1">
      <alignment horizontal="center" vertical="center" wrapText="1"/>
    </xf>
    <xf numFmtId="0" fontId="19" fillId="22" borderId="7" xfId="0" applyFont="1" applyFill="1" applyBorder="1" applyAlignment="1">
      <alignment horizontal="center" vertical="center" wrapText="1"/>
    </xf>
    <xf numFmtId="0" fontId="32" fillId="0" borderId="0" xfId="0" applyFont="1" applyBorder="1" applyAlignment="1">
      <alignment horizontal="center" vertical="center"/>
    </xf>
    <xf numFmtId="0" fontId="53" fillId="6" borderId="11" xfId="0" applyFont="1" applyFill="1" applyBorder="1" applyAlignment="1">
      <alignment horizontal="center" vertical="center" wrapText="1"/>
    </xf>
    <xf numFmtId="0" fontId="53" fillId="6" borderId="66" xfId="0" applyFont="1" applyFill="1" applyBorder="1" applyAlignment="1">
      <alignment horizontal="center" vertical="center" wrapText="1"/>
    </xf>
    <xf numFmtId="0" fontId="53" fillId="6" borderId="31" xfId="0" applyFont="1" applyFill="1" applyBorder="1" applyAlignment="1">
      <alignment horizontal="center" vertical="center" wrapText="1"/>
    </xf>
    <xf numFmtId="0" fontId="53" fillId="0" borderId="78" xfId="0" applyFont="1" applyBorder="1" applyAlignment="1">
      <alignment horizontal="center" vertical="center" wrapText="1"/>
    </xf>
    <xf numFmtId="0" fontId="53" fillId="0" borderId="30" xfId="0" applyFont="1" applyBorder="1" applyAlignment="1">
      <alignment horizontal="center" vertical="center" wrapText="1"/>
    </xf>
    <xf numFmtId="0" fontId="53" fillId="0" borderId="24" xfId="0" applyFont="1" applyBorder="1" applyAlignment="1">
      <alignment horizontal="center" vertical="center" wrapText="1"/>
    </xf>
    <xf numFmtId="0" fontId="53" fillId="0" borderId="66" xfId="0" applyFont="1" applyBorder="1" applyAlignment="1">
      <alignment horizontal="center" vertical="center" wrapText="1"/>
    </xf>
    <xf numFmtId="0" fontId="53" fillId="0" borderId="31" xfId="0" applyFont="1" applyBorder="1" applyAlignment="1">
      <alignment horizontal="center" vertical="center" wrapText="1"/>
    </xf>
    <xf numFmtId="0" fontId="53" fillId="0" borderId="26" xfId="0" applyFont="1" applyBorder="1" applyAlignment="1">
      <alignment horizontal="center" vertical="center" wrapText="1"/>
    </xf>
    <xf numFmtId="0" fontId="53" fillId="0" borderId="71" xfId="0" applyFont="1" applyBorder="1" applyAlignment="1">
      <alignment horizontal="center" vertical="center"/>
    </xf>
    <xf numFmtId="0" fontId="53" fillId="0" borderId="21" xfId="0" applyFont="1" applyBorder="1" applyAlignment="1">
      <alignment horizontal="center" vertical="center"/>
    </xf>
    <xf numFmtId="0" fontId="53" fillId="0" borderId="34" xfId="0" applyFont="1" applyBorder="1" applyAlignment="1">
      <alignment horizontal="center" vertical="center"/>
    </xf>
    <xf numFmtId="0" fontId="53" fillId="6" borderId="38" xfId="0" applyFont="1" applyFill="1" applyBorder="1" applyAlignment="1">
      <alignment horizontal="center" vertical="center" wrapText="1"/>
    </xf>
    <xf numFmtId="0" fontId="53" fillId="6" borderId="26" xfId="0" applyFont="1" applyFill="1" applyBorder="1" applyAlignment="1">
      <alignment horizontal="center" vertical="center" wrapText="1"/>
    </xf>
    <xf numFmtId="0" fontId="53" fillId="6" borderId="53" xfId="0" applyFont="1" applyFill="1" applyBorder="1" applyAlignment="1">
      <alignment horizontal="center" vertical="center" wrapText="1"/>
    </xf>
    <xf numFmtId="0" fontId="53" fillId="6" borderId="0" xfId="0" applyFont="1" applyFill="1" applyBorder="1" applyAlignment="1">
      <alignment horizontal="center" vertical="center" wrapText="1"/>
    </xf>
    <xf numFmtId="0" fontId="53" fillId="0" borderId="78" xfId="0" applyFont="1" applyBorder="1" applyAlignment="1">
      <alignment horizontal="center" vertical="center"/>
    </xf>
    <xf numFmtId="0" fontId="53" fillId="0" borderId="77" xfId="0" applyFont="1" applyBorder="1" applyAlignment="1">
      <alignment horizontal="center" vertical="center"/>
    </xf>
    <xf numFmtId="0" fontId="53" fillId="6" borderId="41" xfId="0" applyFont="1" applyFill="1" applyBorder="1" applyAlignment="1">
      <alignment horizontal="center" vertical="center"/>
    </xf>
    <xf numFmtId="0" fontId="53" fillId="6" borderId="66" xfId="0" applyFont="1" applyFill="1" applyBorder="1" applyAlignment="1">
      <alignment horizontal="center" vertical="center"/>
    </xf>
    <xf numFmtId="0" fontId="53" fillId="6" borderId="67" xfId="0" applyFont="1" applyFill="1" applyBorder="1" applyAlignment="1">
      <alignment horizontal="center" vertical="center"/>
    </xf>
    <xf numFmtId="0" fontId="53" fillId="0" borderId="43" xfId="0" applyFont="1" applyBorder="1" applyAlignment="1">
      <alignment horizontal="center" vertical="center"/>
    </xf>
    <xf numFmtId="0" fontId="53" fillId="0" borderId="49" xfId="0" applyFont="1" applyBorder="1" applyAlignment="1">
      <alignment horizontal="center" vertical="center" wrapText="1"/>
    </xf>
    <xf numFmtId="0" fontId="53" fillId="0" borderId="71" xfId="0" applyFont="1" applyBorder="1" applyAlignment="1">
      <alignment horizontal="center" vertical="center" wrapText="1"/>
    </xf>
    <xf numFmtId="0" fontId="53" fillId="6" borderId="28" xfId="0" applyFont="1" applyFill="1" applyBorder="1" applyAlignment="1">
      <alignment horizontal="center" vertical="center" wrapText="1"/>
    </xf>
    <xf numFmtId="0" fontId="52" fillId="0" borderId="42" xfId="0" applyFont="1" applyBorder="1" applyAlignment="1">
      <alignment horizontal="center" vertical="center" wrapText="1"/>
    </xf>
    <xf numFmtId="0" fontId="53" fillId="0" borderId="12" xfId="0" applyFont="1" applyBorder="1" applyAlignment="1">
      <alignment horizontal="center" vertical="center" wrapText="1"/>
    </xf>
    <xf numFmtId="0" fontId="53" fillId="0" borderId="66" xfId="0" applyFont="1" applyBorder="1" applyAlignment="1">
      <alignment horizontal="center" vertical="center"/>
    </xf>
    <xf numFmtId="0" fontId="53" fillId="0" borderId="67" xfId="0" applyFont="1" applyBorder="1" applyAlignment="1">
      <alignment horizontal="center" vertical="center"/>
    </xf>
    <xf numFmtId="0" fontId="53" fillId="0" borderId="0" xfId="0" applyFont="1" applyFill="1" applyAlignment="1">
      <alignment horizontal="center" vertical="center"/>
    </xf>
    <xf numFmtId="0" fontId="0" fillId="0" borderId="0" xfId="0" applyFill="1"/>
    <xf numFmtId="0" fontId="0" fillId="0" borderId="0" xfId="0" applyFill="1" applyBorder="1"/>
    <xf numFmtId="0" fontId="52" fillId="6" borderId="8" xfId="0" applyFont="1" applyFill="1" applyBorder="1" applyAlignment="1">
      <alignment horizontal="center" vertical="center" wrapText="1"/>
    </xf>
    <xf numFmtId="0" fontId="53" fillId="0" borderId="0" xfId="0" applyFont="1" applyFill="1" applyAlignment="1">
      <alignment horizontal="center" vertical="center" wrapText="1"/>
    </xf>
    <xf numFmtId="0" fontId="53" fillId="0" borderId="49" xfId="0" applyFont="1" applyBorder="1" applyAlignment="1">
      <alignment horizontal="center" vertical="center"/>
    </xf>
    <xf numFmtId="0" fontId="52" fillId="6" borderId="1" xfId="0" applyFont="1" applyFill="1" applyBorder="1" applyAlignment="1">
      <alignment horizontal="center" vertical="center" wrapText="1"/>
    </xf>
    <xf numFmtId="0" fontId="53" fillId="6" borderId="1" xfId="0" applyFont="1" applyFill="1" applyBorder="1" applyAlignment="1">
      <alignment horizontal="center" vertical="center" wrapText="1"/>
    </xf>
    <xf numFmtId="0" fontId="52" fillId="0" borderId="1" xfId="0" applyFont="1" applyBorder="1" applyAlignment="1">
      <alignment horizontal="center" vertical="center" wrapText="1"/>
    </xf>
    <xf numFmtId="0" fontId="30" fillId="0" borderId="23" xfId="0" applyFont="1" applyBorder="1" applyAlignment="1">
      <alignment horizontal="center" vertical="center"/>
    </xf>
    <xf numFmtId="0" fontId="30" fillId="0" borderId="58" xfId="0" applyFont="1" applyBorder="1" applyAlignment="1">
      <alignment horizontal="center" vertical="center"/>
    </xf>
    <xf numFmtId="0" fontId="30" fillId="0" borderId="25" xfId="0" applyFont="1" applyBorder="1" applyAlignment="1">
      <alignment horizontal="center" vertical="center"/>
    </xf>
    <xf numFmtId="0" fontId="53" fillId="0" borderId="42" xfId="0" applyFont="1" applyBorder="1" applyAlignment="1">
      <alignment horizontal="center" vertical="center" wrapText="1"/>
    </xf>
    <xf numFmtId="0" fontId="53" fillId="6" borderId="8" xfId="0" applyFont="1" applyFill="1" applyBorder="1" applyAlignment="1">
      <alignment horizontal="center" vertical="center" wrapText="1"/>
    </xf>
    <xf numFmtId="0" fontId="52" fillId="0" borderId="8" xfId="0" applyFont="1" applyBorder="1" applyAlignment="1">
      <alignment horizontal="center" vertical="center" wrapText="1"/>
    </xf>
    <xf numFmtId="0" fontId="53" fillId="0" borderId="10" xfId="0" applyFont="1" applyBorder="1" applyAlignment="1">
      <alignment horizontal="center" vertical="center" wrapText="1"/>
    </xf>
    <xf numFmtId="0" fontId="53" fillId="0" borderId="13" xfId="0" applyFont="1" applyBorder="1" applyAlignment="1">
      <alignment horizontal="center" vertical="center" wrapText="1"/>
    </xf>
    <xf numFmtId="0" fontId="53" fillId="0" borderId="42" xfId="0" applyFont="1" applyBorder="1" applyAlignment="1">
      <alignment horizontal="center" vertical="center" wrapText="1"/>
    </xf>
    <xf numFmtId="0" fontId="53" fillId="6" borderId="8" xfId="0" applyFont="1" applyFill="1" applyBorder="1" applyAlignment="1">
      <alignment horizontal="center" vertical="center" wrapText="1"/>
    </xf>
    <xf numFmtId="0" fontId="52" fillId="0" borderId="8" xfId="0" applyFont="1" applyBorder="1" applyAlignment="1">
      <alignment horizontal="center" vertical="center" wrapText="1"/>
    </xf>
    <xf numFmtId="0" fontId="53" fillId="0" borderId="12" xfId="0" applyFont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39" fillId="2" borderId="23" xfId="0" applyFont="1" applyFill="1" applyBorder="1" applyAlignment="1">
      <alignment horizontal="center" vertical="center" wrapText="1"/>
    </xf>
    <xf numFmtId="0" fontId="39" fillId="2" borderId="24" xfId="0" applyFont="1" applyFill="1" applyBorder="1" applyAlignment="1">
      <alignment horizontal="center" vertical="center" wrapText="1"/>
    </xf>
    <xf numFmtId="0" fontId="39" fillId="2" borderId="25" xfId="0" applyFont="1" applyFill="1" applyBorder="1" applyAlignment="1">
      <alignment horizontal="center" vertical="center" wrapText="1"/>
    </xf>
    <xf numFmtId="0" fontId="39" fillId="2" borderId="26" xfId="0" applyFont="1" applyFill="1" applyBorder="1" applyAlignment="1">
      <alignment horizontal="center" vertical="center" wrapText="1"/>
    </xf>
  </cellXfs>
  <cellStyles count="1">
    <cellStyle name="Normal" xfId="0" builtinId="0"/>
  </cellStyles>
  <dxfs count="30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2" tint="-9.9948118533890809E-2"/>
        </patternFill>
      </fill>
    </dxf>
    <dxf>
      <fill>
        <patternFill>
          <bgColor theme="3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2" tint="-9.9948118533890809E-2"/>
        </patternFill>
      </fill>
    </dxf>
    <dxf>
      <fill>
        <patternFill>
          <bgColor theme="3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2" tint="-9.9948118533890809E-2"/>
        </patternFill>
      </fill>
    </dxf>
    <dxf>
      <fill>
        <patternFill>
          <bgColor theme="3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 patternType="solid">
          <fgColor rgb="FFFFC7CE"/>
          <bgColor rgb="FF000000"/>
        </patternFill>
      </fill>
    </dxf>
  </dxfs>
  <tableStyles count="0" defaultTableStyle="TableStyleMedium2" defaultPivotStyle="PivotStyleLight16"/>
  <colors>
    <mruColors>
      <color rgb="FFFF9EA0"/>
      <color rgb="FFFF0208"/>
      <color rgb="FFFF7F7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36471-A723-B844-9B98-780C2036D2BB}">
  <dimension ref="A1:BP547"/>
  <sheetViews>
    <sheetView topLeftCell="P1" zoomScale="59" zoomScaleNormal="100" zoomScaleSheetLayoutView="144" zoomScalePageLayoutView="118" workbookViewId="0">
      <selection activeCell="AL70" sqref="AL70"/>
    </sheetView>
  </sheetViews>
  <sheetFormatPr baseColWidth="10" defaultColWidth="10.83203125" defaultRowHeight="15"/>
  <cols>
    <col min="1" max="1" width="10.83203125" style="1"/>
    <col min="2" max="2" width="11.6640625" style="1" customWidth="1"/>
    <col min="3" max="3" width="6.83203125" style="68" customWidth="1"/>
    <col min="4" max="4" width="14" style="1" customWidth="1"/>
    <col min="5" max="5" width="10.83203125" style="97" customWidth="1"/>
    <col min="6" max="6" width="13.5" style="1" customWidth="1"/>
    <col min="7" max="8" width="10.83203125" style="1"/>
    <col min="9" max="9" width="23.5" style="1" customWidth="1"/>
    <col min="10" max="10" width="10.83203125" style="1"/>
    <col min="11" max="11" width="11.1640625" style="1" customWidth="1"/>
    <col min="12" max="12" width="3.1640625" style="1" customWidth="1"/>
    <col min="13" max="13" width="3.83203125" style="1" customWidth="1"/>
    <col min="14" max="15" width="10.83203125" style="1"/>
    <col min="16" max="16" width="14.6640625" style="1" customWidth="1"/>
    <col min="17" max="20" width="10.83203125" style="1"/>
    <col min="21" max="21" width="10.83203125" style="1" customWidth="1"/>
    <col min="22" max="22" width="11.5" style="1" customWidth="1"/>
    <col min="23" max="24" width="10.83203125" style="1"/>
    <col min="25" max="25" width="17.1640625" style="1" customWidth="1"/>
    <col min="26" max="26" width="5.5" style="48" customWidth="1"/>
    <col min="27" max="28" width="14.5" style="1" customWidth="1"/>
    <col min="29" max="29" width="13.1640625" style="1" customWidth="1"/>
    <col min="30" max="31" width="15.6640625" style="1" customWidth="1"/>
    <col min="32" max="32" width="14.5" style="1" customWidth="1"/>
    <col min="33" max="33" width="13.5" style="1" customWidth="1"/>
    <col min="34" max="34" width="15.1640625" style="1" customWidth="1"/>
    <col min="35" max="35" width="16" style="1" customWidth="1"/>
    <col min="36" max="36" width="14.33203125" style="1" customWidth="1"/>
    <col min="37" max="37" width="15" style="1" customWidth="1"/>
    <col min="38" max="38" width="13.6640625" style="1" customWidth="1"/>
    <col min="39" max="39" width="15" style="1" customWidth="1"/>
    <col min="40" max="40" width="9.33203125" style="1" customWidth="1"/>
    <col min="41" max="41" width="6.83203125" style="120" customWidth="1"/>
    <col min="42" max="43" width="11" style="1" bestFit="1" customWidth="1"/>
    <col min="44" max="44" width="10.83203125" style="1"/>
    <col min="45" max="45" width="8.83203125" style="107" customWidth="1"/>
    <col min="46" max="46" width="13.6640625" style="1" customWidth="1"/>
    <col min="47" max="47" width="8.33203125" style="170" customWidth="1"/>
    <col min="48" max="48" width="11" style="1" bestFit="1" customWidth="1"/>
    <col min="49" max="49" width="13.33203125" style="1" customWidth="1"/>
    <col min="50" max="50" width="15.5" style="1" customWidth="1"/>
    <col min="51" max="51" width="20.33203125" style="1" customWidth="1"/>
    <col min="52" max="52" width="16.83203125" style="1" customWidth="1"/>
    <col min="53" max="53" width="14.83203125" style="1" customWidth="1"/>
    <col min="54" max="54" width="10.83203125" style="1"/>
    <col min="55" max="55" width="11" style="1" bestFit="1" customWidth="1"/>
    <col min="56" max="56" width="10.83203125" style="1"/>
    <col min="57" max="57" width="12.33203125" style="1" bestFit="1" customWidth="1"/>
    <col min="58" max="59" width="10.83203125" style="1"/>
    <col min="60" max="62" width="11" style="1" bestFit="1" customWidth="1"/>
    <col min="63" max="16384" width="10.83203125" style="1"/>
  </cols>
  <sheetData>
    <row r="1" spans="1:68" ht="48" customHeight="1" thickBot="1">
      <c r="G1" s="727" t="s">
        <v>37</v>
      </c>
      <c r="H1" s="727"/>
      <c r="I1" s="727"/>
      <c r="AH1" s="50"/>
      <c r="AI1" s="50"/>
      <c r="AJ1" s="50"/>
      <c r="AK1" s="50"/>
      <c r="AL1" s="50"/>
      <c r="AM1" s="50"/>
      <c r="AN1" s="50"/>
      <c r="AO1" s="138"/>
      <c r="AZ1" s="720" t="s">
        <v>36</v>
      </c>
      <c r="BA1" s="720"/>
      <c r="BB1" s="720"/>
    </row>
    <row r="2" spans="1:68" ht="41" customHeight="1" thickBot="1">
      <c r="A2" s="700" t="s">
        <v>9</v>
      </c>
      <c r="B2" s="701"/>
      <c r="C2" s="686" t="s">
        <v>231</v>
      </c>
      <c r="D2" s="687"/>
      <c r="E2" s="687"/>
      <c r="F2" s="687"/>
      <c r="G2" s="234">
        <v>10</v>
      </c>
      <c r="AG2" s="724" t="s">
        <v>519</v>
      </c>
      <c r="AH2" s="725"/>
      <c r="AI2" s="726"/>
      <c r="AJ2" s="163"/>
      <c r="AP2" s="165">
        <v>10</v>
      </c>
      <c r="AQ2" s="715" t="s">
        <v>9</v>
      </c>
      <c r="AR2" s="716"/>
      <c r="AS2" s="717" t="s">
        <v>505</v>
      </c>
      <c r="AT2" s="718"/>
      <c r="AU2" s="718"/>
      <c r="AV2" s="719"/>
    </row>
    <row r="3" spans="1:68" ht="34" customHeight="1" thickBot="1">
      <c r="C3" s="702" t="s">
        <v>7</v>
      </c>
      <c r="D3" s="703"/>
      <c r="E3" s="703"/>
      <c r="F3" s="703"/>
      <c r="G3" s="703"/>
      <c r="H3" s="703"/>
      <c r="I3" s="703"/>
      <c r="J3" s="703"/>
      <c r="K3" s="704"/>
      <c r="M3" s="705" t="s">
        <v>6</v>
      </c>
      <c r="N3" s="706"/>
      <c r="O3" s="2" t="s">
        <v>244</v>
      </c>
      <c r="Q3" s="671" t="s">
        <v>423</v>
      </c>
      <c r="R3" s="672"/>
      <c r="S3" s="672"/>
      <c r="T3" s="672"/>
      <c r="U3" s="672"/>
      <c r="V3" s="672"/>
      <c r="W3" s="672"/>
      <c r="X3" s="672"/>
      <c r="Y3" s="673"/>
      <c r="AS3" s="702" t="s">
        <v>7</v>
      </c>
      <c r="AT3" s="703"/>
      <c r="AU3" s="703"/>
      <c r="AV3" s="703"/>
      <c r="AW3" s="703"/>
      <c r="AX3" s="703"/>
      <c r="AY3" s="703"/>
      <c r="AZ3" s="703"/>
      <c r="BA3" s="704"/>
      <c r="BC3" s="705" t="s">
        <v>6</v>
      </c>
      <c r="BD3" s="706"/>
      <c r="BE3" s="2" t="s">
        <v>244</v>
      </c>
      <c r="BH3" s="671" t="s">
        <v>423</v>
      </c>
      <c r="BI3" s="672"/>
      <c r="BJ3" s="672"/>
      <c r="BK3" s="672"/>
      <c r="BL3" s="672"/>
      <c r="BM3" s="672"/>
      <c r="BN3" s="672"/>
      <c r="BO3" s="672"/>
      <c r="BP3" s="673"/>
    </row>
    <row r="4" spans="1:68" ht="46" customHeight="1" thickBot="1">
      <c r="C4" s="697" t="s">
        <v>0</v>
      </c>
      <c r="D4" s="698"/>
      <c r="E4" s="698"/>
      <c r="F4" s="699"/>
      <c r="G4" s="45" t="s">
        <v>1</v>
      </c>
      <c r="H4" s="46" t="s">
        <v>2</v>
      </c>
      <c r="I4" s="45" t="s">
        <v>3</v>
      </c>
      <c r="J4" s="45" t="s">
        <v>4</v>
      </c>
      <c r="K4" s="46" t="s">
        <v>5</v>
      </c>
      <c r="M4" s="225">
        <v>1</v>
      </c>
      <c r="N4" s="225" t="s">
        <v>10</v>
      </c>
      <c r="O4" s="225">
        <v>100</v>
      </c>
      <c r="Q4" s="6" t="str" cm="1">
        <f t="array" ref="Q4:Q13">_xlfn.UNIQUE(D5:D28)</f>
        <v>Podcast-Welt</v>
      </c>
      <c r="R4" s="6" t="str" cm="1">
        <f t="array" ref="R4:R12">_xlfn.UNIQUE(F5:F28)</f>
        <v>Intro</v>
      </c>
      <c r="S4" s="6" cm="1">
        <f t="array" ref="S4">_xlfn.UNIQUE(G5:G28)</f>
        <v>0</v>
      </c>
      <c r="T4" s="6" cm="1">
        <f t="array" ref="T4">_xlfn.UNIQUE(H5:H28)</f>
        <v>0</v>
      </c>
      <c r="U4" s="6" cm="1">
        <f t="array" ref="U4">_xlfn.UNIQUE(I5:I28)</f>
        <v>0</v>
      </c>
      <c r="V4" s="6" t="str" cm="1">
        <f t="array" ref="V4:V7">_xlfn.UNIQUE(J5:J28)</f>
        <v>klicke</v>
      </c>
      <c r="W4" s="128" cm="1">
        <f t="array" ref="W4">_xlfn.UNIQUE(K5:K28)</f>
        <v>0</v>
      </c>
      <c r="X4" s="129" t="s">
        <v>0</v>
      </c>
      <c r="Y4" s="43">
        <f>SUM(Q14:R14)</f>
        <v>17</v>
      </c>
      <c r="AD4" s="865"/>
      <c r="AE4" s="865"/>
      <c r="AF4" s="865"/>
      <c r="AG4" s="865"/>
      <c r="AH4" s="865"/>
      <c r="AI4" s="865"/>
      <c r="AJ4" s="865"/>
      <c r="AK4" s="865"/>
      <c r="AL4" s="865"/>
      <c r="AS4" s="721" t="s">
        <v>0</v>
      </c>
      <c r="AT4" s="722"/>
      <c r="AU4" s="722"/>
      <c r="AV4" s="723"/>
      <c r="AW4" s="109" t="s">
        <v>1</v>
      </c>
      <c r="AX4" s="110" t="s">
        <v>2</v>
      </c>
      <c r="AY4" s="109" t="s">
        <v>3</v>
      </c>
      <c r="AZ4" s="109" t="s">
        <v>4</v>
      </c>
      <c r="BA4" s="110" t="s">
        <v>5</v>
      </c>
      <c r="BC4" s="225">
        <v>1</v>
      </c>
      <c r="BD4" s="225" t="s">
        <v>10</v>
      </c>
      <c r="BE4" s="225">
        <v>55.55</v>
      </c>
      <c r="BH4" s="6" t="str" cm="1">
        <f t="array" ref="BH4:BH12">_xlfn.UNIQUE(AT5:AT28)</f>
        <v>Trigger-Warnung</v>
      </c>
      <c r="BI4" s="6" cm="1">
        <f t="array" ref="BI4">_xlfn.UNIQUE(AV5:AV28)</f>
        <v>0</v>
      </c>
      <c r="BJ4" s="6" cm="1">
        <f t="array" ref="BJ4">_xlfn.UNIQUE(AW5:AW28)</f>
        <v>0</v>
      </c>
      <c r="BK4" s="6" cm="1">
        <f t="array" ref="BK4">_xlfn.UNIQUE(AX5:AX28)</f>
        <v>0</v>
      </c>
      <c r="BL4" s="6" cm="1">
        <f t="array" ref="BL4">_xlfn.UNIQUE(AY5:AY28)</f>
        <v>0</v>
      </c>
      <c r="BM4" s="6" cm="1">
        <f t="array" ref="BM4">_xlfn.UNIQUE(AZ5:AZ28)</f>
        <v>0</v>
      </c>
      <c r="BN4" s="6" cm="1">
        <f t="array" ref="BN4">_xlfn.UNIQUE(BA5:BA28)</f>
        <v>0</v>
      </c>
      <c r="BO4" s="139" t="s">
        <v>0</v>
      </c>
      <c r="BP4" s="43">
        <f>COUNTIF(BH4:BI20,"*")</f>
        <v>8</v>
      </c>
    </row>
    <row r="5" spans="1:68" ht="28" customHeight="1" thickBot="1">
      <c r="A5" s="689" t="s">
        <v>425</v>
      </c>
      <c r="B5" s="690"/>
      <c r="C5" s="69" t="s">
        <v>17</v>
      </c>
      <c r="D5" s="6" t="s">
        <v>11</v>
      </c>
      <c r="E5" s="80" t="s">
        <v>23</v>
      </c>
      <c r="F5" s="43" t="s">
        <v>24</v>
      </c>
      <c r="G5" s="44"/>
      <c r="H5" s="44"/>
      <c r="I5" s="44"/>
      <c r="J5" s="4" t="s">
        <v>29</v>
      </c>
      <c r="K5" s="44"/>
      <c r="M5" s="8">
        <v>2</v>
      </c>
      <c r="N5" s="51" t="s">
        <v>39</v>
      </c>
      <c r="O5" s="2"/>
      <c r="Q5" s="2" t="str">
        <v xml:space="preserve"> Newsfeeds</v>
      </c>
      <c r="R5" s="2" t="str">
        <v>Show-Notes</v>
      </c>
      <c r="S5" s="2"/>
      <c r="T5" s="2"/>
      <c r="U5" s="2"/>
      <c r="V5" s="2" t="str">
        <v>[hat] getwittert</v>
      </c>
      <c r="W5" s="125"/>
      <c r="X5" s="106" t="s">
        <v>1</v>
      </c>
      <c r="Y5" s="12">
        <f>COUNTIF(S4:S13,"*")</f>
        <v>0</v>
      </c>
      <c r="AQ5" s="689" t="s">
        <v>425</v>
      </c>
      <c r="AR5" s="690"/>
      <c r="AS5" s="41" t="s">
        <v>41</v>
      </c>
      <c r="AT5" s="6" t="s">
        <v>499</v>
      </c>
      <c r="AU5" s="42"/>
      <c r="AV5" s="43"/>
      <c r="AW5" s="44"/>
      <c r="AX5" s="44"/>
      <c r="AY5" s="44"/>
      <c r="AZ5" s="4"/>
      <c r="BA5" s="44"/>
      <c r="BC5" s="8">
        <v>2</v>
      </c>
      <c r="BD5" s="8" t="s">
        <v>501</v>
      </c>
      <c r="BE5" s="223">
        <v>0</v>
      </c>
      <c r="BH5" s="2" t="str">
        <v>Podcast</v>
      </c>
      <c r="BI5" s="2"/>
      <c r="BJ5" s="2"/>
      <c r="BK5" s="2"/>
      <c r="BL5" s="2"/>
      <c r="BM5" s="2"/>
      <c r="BN5" s="2"/>
      <c r="BO5" s="140" t="s">
        <v>1</v>
      </c>
      <c r="BP5" s="12">
        <f>COUNTIF(BJ4:BJ20,"*")</f>
        <v>0</v>
      </c>
    </row>
    <row r="6" spans="1:68" ht="28" customHeight="1" thickBot="1">
      <c r="A6" s="691">
        <f>COUNTIF(Q4:W13,"*")</f>
        <v>20</v>
      </c>
      <c r="B6" s="692"/>
      <c r="C6" s="70" t="s">
        <v>18</v>
      </c>
      <c r="D6" s="27" t="s">
        <v>12</v>
      </c>
      <c r="E6" s="81" t="s">
        <v>18</v>
      </c>
      <c r="F6" s="39" t="s">
        <v>22</v>
      </c>
      <c r="G6" s="29"/>
      <c r="H6" s="29"/>
      <c r="I6" s="29"/>
      <c r="J6" s="30" t="s">
        <v>168</v>
      </c>
      <c r="K6" s="29"/>
      <c r="M6" s="7">
        <v>3</v>
      </c>
      <c r="N6" s="52" t="s">
        <v>40</v>
      </c>
      <c r="O6" s="2"/>
      <c r="Q6" s="2" t="str">
        <v>Hashtag</v>
      </c>
      <c r="R6" s="2" t="str">
        <v>Hashtag</v>
      </c>
      <c r="S6" s="2"/>
      <c r="T6" s="2"/>
      <c r="U6" s="2"/>
      <c r="V6" s="2" t="str">
        <v>[wir] packen</v>
      </c>
      <c r="W6" s="125"/>
      <c r="X6" s="106" t="s">
        <v>2</v>
      </c>
      <c r="Y6" s="12">
        <f>COUNTIF(T4:T13,"*")</f>
        <v>0</v>
      </c>
      <c r="AA6" s="365" t="s">
        <v>544</v>
      </c>
      <c r="AB6" s="366"/>
      <c r="AC6" s="366"/>
      <c r="AD6" s="366"/>
      <c r="AE6" s="366"/>
      <c r="AF6" s="367"/>
      <c r="AI6" s="368" t="s">
        <v>543</v>
      </c>
      <c r="AJ6" s="369"/>
      <c r="AK6" s="369"/>
      <c r="AL6" s="369"/>
      <c r="AM6" s="369"/>
      <c r="AN6" s="370"/>
      <c r="AQ6" s="691">
        <f>BP10</f>
        <v>8</v>
      </c>
      <c r="AR6" s="692"/>
      <c r="AS6" s="38" t="s">
        <v>19</v>
      </c>
      <c r="AT6" s="27" t="s">
        <v>288</v>
      </c>
      <c r="AU6" s="28"/>
      <c r="AV6" s="39"/>
      <c r="AW6" s="29"/>
      <c r="AX6" s="29"/>
      <c r="AY6" s="29"/>
      <c r="AZ6" s="30"/>
      <c r="BA6" s="29"/>
      <c r="BC6" s="226">
        <v>3</v>
      </c>
      <c r="BD6" s="226" t="s">
        <v>502</v>
      </c>
      <c r="BE6" s="228">
        <v>33.333333330000002</v>
      </c>
      <c r="BH6" s="2" t="str">
        <v>Team</v>
      </c>
      <c r="BI6" s="2"/>
      <c r="BJ6" s="2"/>
      <c r="BK6" s="2"/>
      <c r="BL6" s="2"/>
      <c r="BM6" s="2"/>
      <c r="BN6" s="2"/>
      <c r="BO6" s="140" t="s">
        <v>2</v>
      </c>
      <c r="BP6" s="12">
        <f>COUNTIF(BK4:BK20,"*")</f>
        <v>0</v>
      </c>
    </row>
    <row r="7" spans="1:68" ht="42" customHeight="1">
      <c r="A7" s="689" t="s">
        <v>424</v>
      </c>
      <c r="B7" s="690"/>
      <c r="C7" s="71" t="s">
        <v>17</v>
      </c>
      <c r="D7" s="2" t="s">
        <v>13</v>
      </c>
      <c r="E7" s="82" t="s">
        <v>19</v>
      </c>
      <c r="F7" s="12" t="s">
        <v>13</v>
      </c>
      <c r="G7" s="13"/>
      <c r="H7" s="13"/>
      <c r="I7" s="13"/>
      <c r="J7" s="14" t="s">
        <v>168</v>
      </c>
      <c r="K7" s="13"/>
      <c r="M7" s="8">
        <v>4</v>
      </c>
      <c r="N7" s="51"/>
      <c r="O7" s="2"/>
      <c r="Q7" s="2" t="str">
        <v>News</v>
      </c>
      <c r="R7" s="2" t="str">
        <v>Timelines</v>
      </c>
      <c r="S7" s="2"/>
      <c r="T7" s="2"/>
      <c r="U7" s="2"/>
      <c r="V7" s="2">
        <v>0</v>
      </c>
      <c r="W7" s="125"/>
      <c r="X7" s="106" t="s">
        <v>3</v>
      </c>
      <c r="Y7" s="12">
        <f>COUNTIF(U4:U13,"*")</f>
        <v>0</v>
      </c>
      <c r="AA7" s="198" t="s">
        <v>926</v>
      </c>
      <c r="AB7" s="197" t="s">
        <v>925</v>
      </c>
      <c r="AC7" s="197" t="s">
        <v>928</v>
      </c>
      <c r="AD7" s="197" t="s">
        <v>929</v>
      </c>
      <c r="AE7" s="197" t="s">
        <v>537</v>
      </c>
      <c r="AF7" s="199" t="s">
        <v>850</v>
      </c>
      <c r="AI7" s="161" t="s">
        <v>926</v>
      </c>
      <c r="AJ7" s="143" t="s">
        <v>925</v>
      </c>
      <c r="AK7" s="143" t="s">
        <v>928</v>
      </c>
      <c r="AL7" s="143" t="s">
        <v>929</v>
      </c>
      <c r="AM7" s="143" t="s">
        <v>537</v>
      </c>
      <c r="AN7" s="162" t="s">
        <v>850</v>
      </c>
      <c r="AQ7" s="689" t="s">
        <v>8</v>
      </c>
      <c r="AR7" s="710"/>
      <c r="AS7" s="24" t="s">
        <v>19</v>
      </c>
      <c r="AT7" s="2" t="s">
        <v>288</v>
      </c>
      <c r="AU7" s="26"/>
      <c r="AV7" s="12"/>
      <c r="AW7" s="13"/>
      <c r="AX7" s="13"/>
      <c r="AY7" s="13"/>
      <c r="AZ7" s="14"/>
      <c r="BA7" s="13"/>
      <c r="BC7" s="8">
        <v>4</v>
      </c>
      <c r="BD7" s="8" t="s">
        <v>503</v>
      </c>
      <c r="BE7" s="223">
        <v>0</v>
      </c>
      <c r="BH7" s="2" t="str">
        <v>Interviews</v>
      </c>
      <c r="BI7" s="2"/>
      <c r="BJ7" s="2"/>
      <c r="BK7" s="2"/>
      <c r="BL7" s="2"/>
      <c r="BM7" s="2"/>
      <c r="BN7" s="2"/>
      <c r="BO7" s="140" t="s">
        <v>3</v>
      </c>
      <c r="BP7" s="12">
        <f>COUNTIF(BL4:BL20,"*")</f>
        <v>0</v>
      </c>
    </row>
    <row r="8" spans="1:68" ht="45" customHeight="1" thickBot="1">
      <c r="A8" s="691">
        <f>SUM(A11,A14,A17,A20,A23,A26)</f>
        <v>29</v>
      </c>
      <c r="B8" s="692"/>
      <c r="C8" s="70" t="s">
        <v>17</v>
      </c>
      <c r="D8" s="27" t="s">
        <v>14</v>
      </c>
      <c r="E8" s="81" t="s">
        <v>18</v>
      </c>
      <c r="F8" s="39" t="s">
        <v>15</v>
      </c>
      <c r="G8" s="29"/>
      <c r="H8" s="29"/>
      <c r="I8" s="29"/>
      <c r="J8" s="30" t="s">
        <v>168</v>
      </c>
      <c r="K8" s="29"/>
      <c r="M8" s="7">
        <v>5</v>
      </c>
      <c r="N8" s="52"/>
      <c r="O8" s="2"/>
      <c r="Q8" s="2" t="str">
        <v>Timelines</v>
      </c>
      <c r="R8" s="2" t="str">
        <v>Internet</v>
      </c>
      <c r="S8" s="2"/>
      <c r="T8" s="2"/>
      <c r="U8" s="2"/>
      <c r="V8" s="2"/>
      <c r="W8" s="125"/>
      <c r="X8" s="106" t="s">
        <v>4</v>
      </c>
      <c r="Y8" s="12">
        <f>COUNTIF(V4:V13,"*")</f>
        <v>3</v>
      </c>
      <c r="AA8" s="146" t="s">
        <v>980</v>
      </c>
      <c r="AB8" s="147" t="s">
        <v>978</v>
      </c>
      <c r="AC8" s="147" t="s">
        <v>979</v>
      </c>
      <c r="AD8" s="147" t="s">
        <v>979</v>
      </c>
      <c r="AE8" s="147" t="s">
        <v>1190</v>
      </c>
      <c r="AF8" s="148" t="s">
        <v>981</v>
      </c>
      <c r="AI8" s="150" t="s">
        <v>964</v>
      </c>
      <c r="AJ8" s="151" t="s">
        <v>964</v>
      </c>
      <c r="AK8" s="151" t="s">
        <v>979</v>
      </c>
      <c r="AL8" s="151" t="s">
        <v>979</v>
      </c>
      <c r="AM8" s="151" t="s">
        <v>1191</v>
      </c>
      <c r="AN8" s="152" t="s">
        <v>1192</v>
      </c>
      <c r="AQ8" s="21">
        <f>SUM(AQ11,AQ14,AQ17,AQ20,AQ23,AQ26)</f>
        <v>9</v>
      </c>
      <c r="AR8" s="22"/>
      <c r="AS8" s="38" t="s">
        <v>23</v>
      </c>
      <c r="AT8" s="27" t="s">
        <v>500</v>
      </c>
      <c r="AU8" s="28"/>
      <c r="AV8" s="39"/>
      <c r="AW8" s="29"/>
      <c r="AX8" s="29"/>
      <c r="AY8" s="29"/>
      <c r="AZ8" s="30"/>
      <c r="BA8" s="29"/>
      <c r="BC8" s="7">
        <v>5</v>
      </c>
      <c r="BD8" s="7" t="s">
        <v>504</v>
      </c>
      <c r="BE8" s="224">
        <v>11.11111111</v>
      </c>
      <c r="BH8" s="2" t="str">
        <v>Interview</v>
      </c>
      <c r="BI8" s="2"/>
      <c r="BJ8" s="2"/>
      <c r="BK8" s="2"/>
      <c r="BL8" s="2"/>
      <c r="BM8" s="2"/>
      <c r="BN8" s="2"/>
      <c r="BO8" s="140" t="s">
        <v>4</v>
      </c>
      <c r="BP8" s="12">
        <f>COUNTIF(BM4:BM20,"*")</f>
        <v>0</v>
      </c>
    </row>
    <row r="9" spans="1:68" ht="28" customHeight="1" thickBot="1">
      <c r="A9" s="680"/>
      <c r="B9" s="680"/>
      <c r="C9" s="71" t="s">
        <v>18</v>
      </c>
      <c r="D9" s="2" t="s">
        <v>14</v>
      </c>
      <c r="E9" s="82" t="s">
        <v>23</v>
      </c>
      <c r="F9" s="12" t="s">
        <v>25</v>
      </c>
      <c r="G9" s="13"/>
      <c r="H9" s="13"/>
      <c r="I9" s="13"/>
      <c r="J9" s="14" t="s">
        <v>421</v>
      </c>
      <c r="K9" s="13"/>
      <c r="M9" s="8">
        <v>6</v>
      </c>
      <c r="N9" s="51"/>
      <c r="O9" s="2"/>
      <c r="Q9" s="2" t="str">
        <v>Podcaster</v>
      </c>
      <c r="R9" s="2" t="str">
        <v>Interview</v>
      </c>
      <c r="S9" s="2"/>
      <c r="T9" s="2"/>
      <c r="U9" s="2"/>
      <c r="V9" s="2"/>
      <c r="W9" s="125"/>
      <c r="X9" s="106" t="s">
        <v>38</v>
      </c>
      <c r="Y9" s="12">
        <f>COUNTIF(W4:W13,"*")</f>
        <v>0</v>
      </c>
      <c r="AQ9" s="23"/>
      <c r="AR9" s="17"/>
      <c r="AS9" s="24" t="s">
        <v>18</v>
      </c>
      <c r="AT9" s="2" t="s">
        <v>410</v>
      </c>
      <c r="AU9" s="26"/>
      <c r="AV9" s="12"/>
      <c r="AW9" s="13"/>
      <c r="AX9" s="13"/>
      <c r="AY9" s="13"/>
      <c r="AZ9" s="14"/>
      <c r="BA9" s="13"/>
      <c r="BC9" s="8">
        <v>6</v>
      </c>
      <c r="BD9" s="8"/>
      <c r="BE9" s="8"/>
      <c r="BH9" s="2" t="str">
        <v>Social-Media</v>
      </c>
      <c r="BI9" s="2"/>
      <c r="BJ9" s="2"/>
      <c r="BK9" s="2"/>
      <c r="BL9" s="2"/>
      <c r="BM9" s="2"/>
      <c r="BN9" s="2"/>
      <c r="BO9" s="140" t="s">
        <v>38</v>
      </c>
      <c r="BP9" s="12">
        <f>COUNTIF(BN4:BN20,"*")</f>
        <v>0</v>
      </c>
    </row>
    <row r="10" spans="1:68" ht="52" customHeight="1" thickBot="1">
      <c r="A10" s="689" t="s">
        <v>30</v>
      </c>
      <c r="B10" s="690"/>
      <c r="C10" s="70" t="s">
        <v>18</v>
      </c>
      <c r="D10" s="27" t="s">
        <v>14</v>
      </c>
      <c r="E10" s="81" t="s">
        <v>23</v>
      </c>
      <c r="F10" s="39" t="s">
        <v>26</v>
      </c>
      <c r="G10" s="29"/>
      <c r="H10" s="29"/>
      <c r="I10" s="29"/>
      <c r="J10" s="30"/>
      <c r="K10" s="29"/>
      <c r="N10" s="5"/>
      <c r="Q10" s="2" t="str">
        <v>Feeds</v>
      </c>
      <c r="R10" s="2" t="str">
        <v>Feed</v>
      </c>
      <c r="S10" s="2"/>
      <c r="T10" s="2"/>
      <c r="U10" s="2"/>
      <c r="V10" s="2"/>
      <c r="W10" s="125"/>
      <c r="X10" s="130" t="s">
        <v>498</v>
      </c>
      <c r="Y10" s="131">
        <f>SUM(Y4:Y9)</f>
        <v>20</v>
      </c>
      <c r="AA10" s="205" t="s">
        <v>536</v>
      </c>
      <c r="AB10" s="154" t="s">
        <v>926</v>
      </c>
      <c r="AC10" s="196" t="s">
        <v>925</v>
      </c>
      <c r="AD10" s="154" t="s">
        <v>928</v>
      </c>
      <c r="AE10" s="196" t="s">
        <v>929</v>
      </c>
      <c r="AF10" s="209" t="s">
        <v>537</v>
      </c>
      <c r="AG10" s="200" t="s">
        <v>850</v>
      </c>
      <c r="AH10" s="157" t="s">
        <v>926</v>
      </c>
      <c r="AI10" s="160" t="s">
        <v>925</v>
      </c>
      <c r="AJ10" s="157" t="s">
        <v>928</v>
      </c>
      <c r="AK10" s="160" t="s">
        <v>929</v>
      </c>
      <c r="AL10" s="157" t="s">
        <v>537</v>
      </c>
      <c r="AM10" s="160" t="s">
        <v>850</v>
      </c>
      <c r="AN10" s="195" t="s">
        <v>536</v>
      </c>
      <c r="AQ10" s="19" t="s">
        <v>30</v>
      </c>
      <c r="AR10" s="20"/>
      <c r="AS10" s="38" t="s">
        <v>19</v>
      </c>
      <c r="AT10" s="27" t="s">
        <v>26</v>
      </c>
      <c r="AU10" s="28"/>
      <c r="AV10" s="39"/>
      <c r="AW10" s="29"/>
      <c r="AX10" s="29"/>
      <c r="AY10" s="29"/>
      <c r="AZ10" s="30"/>
      <c r="BA10" s="29"/>
      <c r="BD10" s="5"/>
      <c r="BH10" s="2" t="str">
        <v>Show-Notes</v>
      </c>
      <c r="BI10" s="2"/>
      <c r="BJ10" s="2"/>
      <c r="BK10" s="2"/>
      <c r="BL10" s="2"/>
      <c r="BM10" s="2"/>
      <c r="BN10" s="2"/>
      <c r="BO10" s="141" t="s">
        <v>498</v>
      </c>
      <c r="BP10" s="131">
        <f>SUM(BP4:BP9)</f>
        <v>8</v>
      </c>
    </row>
    <row r="11" spans="1:68" ht="28" customHeight="1" thickBot="1">
      <c r="A11" s="691">
        <f>SUM(D29,F29)</f>
        <v>24</v>
      </c>
      <c r="B11" s="696"/>
      <c r="C11" s="71" t="s">
        <v>18</v>
      </c>
      <c r="D11" s="2" t="s">
        <v>15</v>
      </c>
      <c r="E11" s="82" t="s">
        <v>23</v>
      </c>
      <c r="F11" s="12" t="s">
        <v>27</v>
      </c>
      <c r="G11" s="13"/>
      <c r="H11" s="13"/>
      <c r="I11" s="13"/>
      <c r="J11" s="14"/>
      <c r="K11" s="13"/>
      <c r="N11" s="5"/>
      <c r="Q11" s="2" t="str">
        <v>Refresh-Button</v>
      </c>
      <c r="R11" s="2" t="str">
        <v>Twitter-Trends</v>
      </c>
      <c r="S11" s="2"/>
      <c r="T11" s="2"/>
      <c r="U11" s="2"/>
      <c r="V11" s="2"/>
      <c r="W11" s="2"/>
      <c r="AA11" s="206">
        <v>10</v>
      </c>
      <c r="AB11" s="221" t="s">
        <v>927</v>
      </c>
      <c r="AC11" s="222" t="s">
        <v>935</v>
      </c>
      <c r="AD11" s="144" t="s">
        <v>930</v>
      </c>
      <c r="AE11" s="145" t="s">
        <v>931</v>
      </c>
      <c r="AF11" s="210" t="s">
        <v>932</v>
      </c>
      <c r="AG11" s="201" t="s">
        <v>933</v>
      </c>
      <c r="AH11" s="219" t="s">
        <v>985</v>
      </c>
      <c r="AI11" s="220" t="s">
        <v>986</v>
      </c>
      <c r="AJ11" s="193" t="s">
        <v>987</v>
      </c>
      <c r="AK11" s="193" t="s">
        <v>987</v>
      </c>
      <c r="AL11" s="193" t="s">
        <v>988</v>
      </c>
      <c r="AM11" s="158" t="s">
        <v>989</v>
      </c>
      <c r="AN11" s="215">
        <v>10</v>
      </c>
      <c r="AQ11" s="21">
        <f>SUM(AT29,AV29)</f>
        <v>9</v>
      </c>
      <c r="AR11" s="22"/>
      <c r="AS11" s="24" t="s">
        <v>41</v>
      </c>
      <c r="AT11" s="2" t="s">
        <v>51</v>
      </c>
      <c r="AU11" s="26"/>
      <c r="AV11" s="12"/>
      <c r="AW11" s="13"/>
      <c r="AX11" s="13"/>
      <c r="AY11" s="13"/>
      <c r="AZ11" s="14"/>
      <c r="BA11" s="13"/>
      <c r="BD11" s="5"/>
      <c r="BH11" s="2" t="str">
        <v>Podcasts</v>
      </c>
      <c r="BI11" s="2"/>
      <c r="BJ11" s="2"/>
      <c r="BK11" s="2"/>
      <c r="BL11" s="2"/>
      <c r="BM11" s="2"/>
      <c r="BN11" s="2"/>
    </row>
    <row r="12" spans="1:68" ht="28" customHeight="1" thickBot="1">
      <c r="A12" s="680"/>
      <c r="B12" s="680"/>
      <c r="C12" s="70" t="s">
        <v>19</v>
      </c>
      <c r="D12" s="27" t="s">
        <v>16</v>
      </c>
      <c r="E12" s="81" t="s">
        <v>18</v>
      </c>
      <c r="F12" s="39" t="s">
        <v>28</v>
      </c>
      <c r="G12" s="29"/>
      <c r="H12" s="29"/>
      <c r="I12" s="29"/>
      <c r="J12" s="30"/>
      <c r="K12" s="29"/>
      <c r="N12" s="5"/>
      <c r="Q12" s="2" t="str">
        <v>Show-Notes</v>
      </c>
      <c r="R12" s="2">
        <v>0</v>
      </c>
      <c r="S12" s="2"/>
      <c r="T12" s="2"/>
      <c r="U12" s="2"/>
      <c r="V12" s="2"/>
      <c r="W12" s="2"/>
      <c r="AA12" s="207">
        <v>9</v>
      </c>
      <c r="AB12" s="155" t="s">
        <v>936</v>
      </c>
      <c r="AC12" s="203" t="s">
        <v>934</v>
      </c>
      <c r="AD12" s="155" t="s">
        <v>937</v>
      </c>
      <c r="AE12" s="155" t="s">
        <v>937</v>
      </c>
      <c r="AF12" s="211" t="s">
        <v>938</v>
      </c>
      <c r="AG12" s="202" t="s">
        <v>943</v>
      </c>
      <c r="AH12" s="192" t="s">
        <v>990</v>
      </c>
      <c r="AI12" s="153" t="s">
        <v>990</v>
      </c>
      <c r="AJ12" s="192" t="s">
        <v>991</v>
      </c>
      <c r="AK12" s="192" t="s">
        <v>991</v>
      </c>
      <c r="AL12" s="219" t="s">
        <v>992</v>
      </c>
      <c r="AM12" s="219" t="s">
        <v>948</v>
      </c>
      <c r="AN12" s="216">
        <v>9</v>
      </c>
      <c r="AQ12" s="23"/>
      <c r="AR12" s="17"/>
      <c r="AS12" s="38" t="s">
        <v>18</v>
      </c>
      <c r="AT12" s="27" t="s">
        <v>22</v>
      </c>
      <c r="AU12" s="28"/>
      <c r="AV12" s="39"/>
      <c r="AW12" s="29"/>
      <c r="AX12" s="29"/>
      <c r="AY12" s="29"/>
      <c r="AZ12" s="30"/>
      <c r="BA12" s="29"/>
      <c r="BD12" s="5"/>
      <c r="BH12" s="2">
        <v>0</v>
      </c>
      <c r="BI12" s="2"/>
      <c r="BJ12" s="2"/>
      <c r="BK12" s="2"/>
      <c r="BL12" s="2"/>
      <c r="BM12" s="2"/>
      <c r="BN12" s="2"/>
    </row>
    <row r="13" spans="1:68" ht="39" customHeight="1">
      <c r="A13" s="689" t="s">
        <v>33</v>
      </c>
      <c r="B13" s="690"/>
      <c r="C13" s="71" t="s">
        <v>19</v>
      </c>
      <c r="D13" s="2" t="s">
        <v>13</v>
      </c>
      <c r="E13" s="82"/>
      <c r="F13" s="12"/>
      <c r="G13" s="13"/>
      <c r="H13" s="13"/>
      <c r="I13" s="13"/>
      <c r="J13" s="14"/>
      <c r="K13" s="13"/>
      <c r="Q13" s="2">
        <v>0</v>
      </c>
      <c r="R13" s="2"/>
      <c r="S13" s="2"/>
      <c r="T13" s="2"/>
      <c r="U13" s="2"/>
      <c r="V13" s="2"/>
      <c r="W13" s="2"/>
      <c r="AA13" s="206">
        <v>8</v>
      </c>
      <c r="AB13" s="144" t="s">
        <v>939</v>
      </c>
      <c r="AC13" s="145" t="s">
        <v>940</v>
      </c>
      <c r="AD13" s="144" t="s">
        <v>930</v>
      </c>
      <c r="AE13" s="144" t="s">
        <v>930</v>
      </c>
      <c r="AF13" s="210" t="s">
        <v>941</v>
      </c>
      <c r="AG13" s="201" t="s">
        <v>942</v>
      </c>
      <c r="AH13" s="193" t="s">
        <v>945</v>
      </c>
      <c r="AI13" s="158" t="s">
        <v>993</v>
      </c>
      <c r="AJ13" s="193" t="s">
        <v>930</v>
      </c>
      <c r="AK13" s="158" t="s">
        <v>930</v>
      </c>
      <c r="AL13" s="193" t="s">
        <v>963</v>
      </c>
      <c r="AM13" s="158" t="s">
        <v>933</v>
      </c>
      <c r="AN13" s="217">
        <v>8</v>
      </c>
      <c r="AQ13" s="19" t="s">
        <v>33</v>
      </c>
      <c r="AR13" s="20"/>
      <c r="AS13" s="24" t="s">
        <v>19</v>
      </c>
      <c r="AT13" s="2" t="s">
        <v>44</v>
      </c>
      <c r="AU13" s="26"/>
      <c r="AV13" s="12"/>
      <c r="AW13" s="13"/>
      <c r="AX13" s="13"/>
      <c r="AY13" s="13"/>
      <c r="AZ13" s="14"/>
      <c r="BA13" s="13"/>
      <c r="BH13" s="2"/>
      <c r="BI13" s="2"/>
      <c r="BJ13" s="2"/>
      <c r="BK13" s="2"/>
      <c r="BL13" s="2"/>
      <c r="BM13" s="2"/>
      <c r="BN13" s="2"/>
    </row>
    <row r="14" spans="1:68" ht="36" customHeight="1" thickBot="1">
      <c r="A14" s="691">
        <f>COUNTIF(G5:G28,"*")</f>
        <v>0</v>
      </c>
      <c r="B14" s="692"/>
      <c r="C14" s="70" t="s">
        <v>18</v>
      </c>
      <c r="D14" s="27" t="s">
        <v>15</v>
      </c>
      <c r="E14" s="81"/>
      <c r="F14" s="39"/>
      <c r="G14" s="29"/>
      <c r="H14" s="29"/>
      <c r="I14" s="29"/>
      <c r="J14" s="30"/>
      <c r="K14" s="29"/>
      <c r="Q14" s="47">
        <f>COUNTIF(_xlfn.ANCHORARRAY(Q4),"*")</f>
        <v>9</v>
      </c>
      <c r="R14" s="47">
        <f>COUNTIF(R4:R13,"*")</f>
        <v>8</v>
      </c>
      <c r="AA14" s="207">
        <v>7</v>
      </c>
      <c r="AB14" s="155" t="s">
        <v>944</v>
      </c>
      <c r="AC14" s="203" t="s">
        <v>945</v>
      </c>
      <c r="AD14" s="155" t="s">
        <v>946</v>
      </c>
      <c r="AE14" s="203" t="s">
        <v>946</v>
      </c>
      <c r="AF14" s="211" t="s">
        <v>947</v>
      </c>
      <c r="AG14" s="202" t="s">
        <v>948</v>
      </c>
      <c r="AH14" s="192" t="s">
        <v>994</v>
      </c>
      <c r="AI14" s="153" t="s">
        <v>995</v>
      </c>
      <c r="AJ14" s="192" t="s">
        <v>930</v>
      </c>
      <c r="AK14" s="153" t="s">
        <v>930</v>
      </c>
      <c r="AL14" s="192" t="s">
        <v>996</v>
      </c>
      <c r="AM14" s="153" t="s">
        <v>997</v>
      </c>
      <c r="AN14" s="216">
        <v>7</v>
      </c>
      <c r="AQ14" s="21">
        <f>COUNTIF(AW5:AW28,"*")</f>
        <v>0</v>
      </c>
      <c r="AR14" s="22"/>
      <c r="AS14" s="38"/>
      <c r="AT14" s="27"/>
      <c r="AU14" s="28"/>
      <c r="AV14" s="39"/>
      <c r="AW14" s="29"/>
      <c r="AX14" s="29"/>
      <c r="AY14" s="29"/>
      <c r="AZ14" s="30"/>
      <c r="BA14" s="29"/>
      <c r="BH14" s="2"/>
      <c r="BI14" s="2"/>
      <c r="BJ14" s="2"/>
      <c r="BK14" s="2"/>
      <c r="BL14" s="2"/>
      <c r="BM14" s="2"/>
      <c r="BN14" s="2"/>
    </row>
    <row r="15" spans="1:68" ht="44" customHeight="1" thickBot="1">
      <c r="A15" s="680"/>
      <c r="B15" s="680"/>
      <c r="C15" s="71" t="s">
        <v>18</v>
      </c>
      <c r="D15" s="2" t="s">
        <v>14</v>
      </c>
      <c r="E15" s="82"/>
      <c r="F15" s="12"/>
      <c r="G15" s="13"/>
      <c r="H15" s="13"/>
      <c r="I15" s="13"/>
      <c r="J15" s="14"/>
      <c r="K15" s="13"/>
      <c r="AA15" s="206">
        <v>6</v>
      </c>
      <c r="AB15" s="144" t="s">
        <v>956</v>
      </c>
      <c r="AC15" s="145" t="s">
        <v>952</v>
      </c>
      <c r="AD15" s="144" t="s">
        <v>946</v>
      </c>
      <c r="AE15" s="144" t="s">
        <v>946</v>
      </c>
      <c r="AF15" s="210" t="s">
        <v>949</v>
      </c>
      <c r="AG15" s="201" t="s">
        <v>950</v>
      </c>
      <c r="AH15" s="193" t="s">
        <v>958</v>
      </c>
      <c r="AI15" s="158" t="s">
        <v>998</v>
      </c>
      <c r="AJ15" s="193" t="s">
        <v>937</v>
      </c>
      <c r="AK15" s="158" t="s">
        <v>937</v>
      </c>
      <c r="AL15" s="219" t="s">
        <v>996</v>
      </c>
      <c r="AM15" s="158" t="s">
        <v>997</v>
      </c>
      <c r="AN15" s="217">
        <v>6</v>
      </c>
      <c r="AQ15" s="23"/>
      <c r="AR15" s="17"/>
      <c r="AS15" s="24"/>
      <c r="AT15" s="2"/>
      <c r="AU15" s="26"/>
      <c r="AV15" s="12"/>
      <c r="AW15" s="13"/>
      <c r="AX15" s="13"/>
      <c r="AY15" s="13"/>
      <c r="AZ15" s="14"/>
      <c r="BA15" s="13"/>
      <c r="BH15" s="2"/>
      <c r="BI15" s="2"/>
      <c r="BJ15" s="2"/>
      <c r="BK15" s="2"/>
      <c r="BL15" s="2"/>
      <c r="BM15" s="2"/>
      <c r="BN15" s="2"/>
    </row>
    <row r="16" spans="1:68" ht="28" customHeight="1">
      <c r="A16" s="689" t="s">
        <v>35</v>
      </c>
      <c r="B16" s="690"/>
      <c r="C16" s="70" t="s">
        <v>18</v>
      </c>
      <c r="D16" s="27" t="s">
        <v>20</v>
      </c>
      <c r="E16" s="81"/>
      <c r="F16" s="39"/>
      <c r="G16" s="29"/>
      <c r="H16" s="29"/>
      <c r="I16" s="29"/>
      <c r="J16" s="30"/>
      <c r="K16" s="29"/>
      <c r="AA16" s="207">
        <v>5</v>
      </c>
      <c r="AB16" s="155" t="s">
        <v>952</v>
      </c>
      <c r="AC16" s="203" t="s">
        <v>951</v>
      </c>
      <c r="AD16" s="155" t="s">
        <v>930</v>
      </c>
      <c r="AE16" s="203" t="s">
        <v>930</v>
      </c>
      <c r="AF16" s="211" t="s">
        <v>953</v>
      </c>
      <c r="AG16" s="202" t="s">
        <v>954</v>
      </c>
      <c r="AH16" s="192" t="s">
        <v>990</v>
      </c>
      <c r="AI16" s="153" t="s">
        <v>964</v>
      </c>
      <c r="AJ16" s="192" t="s">
        <v>930</v>
      </c>
      <c r="AK16" s="153" t="s">
        <v>930</v>
      </c>
      <c r="AL16" s="219" t="s">
        <v>999</v>
      </c>
      <c r="AM16" s="153" t="s">
        <v>1000</v>
      </c>
      <c r="AN16" s="216">
        <v>5</v>
      </c>
      <c r="AQ16" s="19" t="s">
        <v>35</v>
      </c>
      <c r="AR16" s="20"/>
      <c r="AS16" s="38"/>
      <c r="AT16" s="27"/>
      <c r="AU16" s="28"/>
      <c r="AV16" s="39"/>
      <c r="AW16" s="29"/>
      <c r="AX16" s="29"/>
      <c r="AY16" s="29"/>
      <c r="AZ16" s="30"/>
      <c r="BA16" s="29"/>
      <c r="BH16" s="2"/>
      <c r="BI16" s="2"/>
      <c r="BJ16" s="2"/>
      <c r="BK16" s="2"/>
      <c r="BL16" s="2"/>
      <c r="BM16" s="2"/>
      <c r="BN16" s="2"/>
    </row>
    <row r="17" spans="1:66" ht="28" customHeight="1" thickBot="1">
      <c r="A17" s="691">
        <f>COUNTIF(H5:H28,"*")</f>
        <v>0</v>
      </c>
      <c r="B17" s="692"/>
      <c r="C17" s="71" t="s">
        <v>18</v>
      </c>
      <c r="D17" s="2" t="s">
        <v>15</v>
      </c>
      <c r="E17" s="82"/>
      <c r="F17" s="12"/>
      <c r="G17" s="13"/>
      <c r="H17" s="13"/>
      <c r="I17" s="13"/>
      <c r="J17" s="14"/>
      <c r="K17" s="13"/>
      <c r="AA17" s="206">
        <v>4</v>
      </c>
      <c r="AB17" s="144" t="s">
        <v>935</v>
      </c>
      <c r="AC17" s="145" t="s">
        <v>955</v>
      </c>
      <c r="AD17" s="144" t="s">
        <v>946</v>
      </c>
      <c r="AE17" s="145" t="s">
        <v>946</v>
      </c>
      <c r="AF17" s="210" t="s">
        <v>957</v>
      </c>
      <c r="AG17" s="201" t="s">
        <v>950</v>
      </c>
      <c r="AH17" s="219" t="s">
        <v>1001</v>
      </c>
      <c r="AI17" s="220" t="s">
        <v>1002</v>
      </c>
      <c r="AJ17" s="193" t="s">
        <v>930</v>
      </c>
      <c r="AK17" s="158" t="s">
        <v>930</v>
      </c>
      <c r="AL17" s="219" t="s">
        <v>1003</v>
      </c>
      <c r="AM17" s="158" t="s">
        <v>970</v>
      </c>
      <c r="AN17" s="217">
        <v>4</v>
      </c>
      <c r="AQ17" s="21">
        <f>COUNTIF(AX5:AX28,"*")</f>
        <v>0</v>
      </c>
      <c r="AR17" s="22"/>
      <c r="AS17" s="24"/>
      <c r="AT17" s="2"/>
      <c r="AU17" s="26"/>
      <c r="AV17" s="12"/>
      <c r="AW17" s="13"/>
      <c r="AX17" s="13"/>
      <c r="AY17" s="13"/>
      <c r="AZ17" s="14"/>
      <c r="BA17" s="13"/>
      <c r="BH17" s="2"/>
      <c r="BI17" s="2"/>
      <c r="BJ17" s="2"/>
      <c r="BK17" s="2"/>
      <c r="BL17" s="2"/>
      <c r="BM17" s="2"/>
      <c r="BN17" s="2"/>
    </row>
    <row r="18" spans="1:66" ht="28" customHeight="1" thickBot="1">
      <c r="A18" s="693"/>
      <c r="B18" s="693"/>
      <c r="C18" s="70" t="s">
        <v>19</v>
      </c>
      <c r="D18" s="27" t="s">
        <v>21</v>
      </c>
      <c r="E18" s="81"/>
      <c r="F18" s="39"/>
      <c r="G18" s="29"/>
      <c r="H18" s="29"/>
      <c r="I18" s="29"/>
      <c r="J18" s="30"/>
      <c r="K18" s="29"/>
      <c r="AA18" s="207">
        <v>3</v>
      </c>
      <c r="AB18" s="155" t="s">
        <v>958</v>
      </c>
      <c r="AC18" s="203" t="s">
        <v>939</v>
      </c>
      <c r="AD18" s="155" t="s">
        <v>937</v>
      </c>
      <c r="AE18" s="203" t="s">
        <v>937</v>
      </c>
      <c r="AF18" s="211" t="s">
        <v>959</v>
      </c>
      <c r="AG18" s="202" t="s">
        <v>933</v>
      </c>
      <c r="AH18" s="219" t="s">
        <v>964</v>
      </c>
      <c r="AI18" s="220" t="s">
        <v>961</v>
      </c>
      <c r="AJ18" s="192" t="s">
        <v>930</v>
      </c>
      <c r="AK18" s="153" t="s">
        <v>930</v>
      </c>
      <c r="AL18" s="219" t="s">
        <v>932</v>
      </c>
      <c r="AM18" s="153" t="s">
        <v>1000</v>
      </c>
      <c r="AN18" s="216">
        <v>3</v>
      </c>
      <c r="AQ18" s="23"/>
      <c r="AR18" s="17"/>
      <c r="AS18" s="38"/>
      <c r="AT18" s="27"/>
      <c r="AU18" s="28"/>
      <c r="AV18" s="39"/>
      <c r="AW18" s="29"/>
      <c r="AX18" s="29"/>
      <c r="AY18" s="29"/>
      <c r="AZ18" s="30"/>
      <c r="BA18" s="29"/>
      <c r="BH18" s="2"/>
      <c r="BI18" s="2"/>
      <c r="BJ18" s="2"/>
      <c r="BK18" s="2"/>
      <c r="BL18" s="2"/>
      <c r="BM18" s="2"/>
      <c r="BN18" s="2"/>
    </row>
    <row r="19" spans="1:66" ht="28" customHeight="1">
      <c r="A19" s="689" t="s">
        <v>31</v>
      </c>
      <c r="B19" s="690"/>
      <c r="C19" s="71" t="s">
        <v>18</v>
      </c>
      <c r="D19" s="2" t="s">
        <v>20</v>
      </c>
      <c r="E19" s="82"/>
      <c r="F19" s="12"/>
      <c r="G19" s="13"/>
      <c r="H19" s="13"/>
      <c r="I19" s="13"/>
      <c r="J19" s="14"/>
      <c r="K19" s="13"/>
      <c r="AA19" s="206">
        <v>2</v>
      </c>
      <c r="AB19" s="144" t="s">
        <v>960</v>
      </c>
      <c r="AC19" s="145" t="s">
        <v>961</v>
      </c>
      <c r="AD19" s="144" t="s">
        <v>946</v>
      </c>
      <c r="AE19" s="145" t="s">
        <v>946</v>
      </c>
      <c r="AF19" s="221" t="s">
        <v>963</v>
      </c>
      <c r="AG19" s="221" t="s">
        <v>962</v>
      </c>
      <c r="AH19" s="193" t="s">
        <v>1004</v>
      </c>
      <c r="AI19" s="193" t="s">
        <v>1008</v>
      </c>
      <c r="AJ19" s="193" t="s">
        <v>930</v>
      </c>
      <c r="AK19" s="158" t="s">
        <v>930</v>
      </c>
      <c r="AL19" s="219" t="s">
        <v>947</v>
      </c>
      <c r="AM19" s="158" t="s">
        <v>933</v>
      </c>
      <c r="AN19" s="217">
        <v>2</v>
      </c>
      <c r="AQ19" s="19" t="s">
        <v>31</v>
      </c>
      <c r="AR19" s="20"/>
      <c r="AS19" s="24"/>
      <c r="AT19" s="2"/>
      <c r="AU19" s="26"/>
      <c r="AV19" s="12"/>
      <c r="AW19" s="13"/>
      <c r="AX19" s="13"/>
      <c r="AY19" s="13"/>
      <c r="AZ19" s="14"/>
      <c r="BA19" s="13"/>
      <c r="BH19" s="2"/>
      <c r="BI19" s="2"/>
      <c r="BJ19" s="2"/>
      <c r="BK19" s="2"/>
      <c r="BL19" s="2"/>
      <c r="BM19" s="2"/>
      <c r="BN19" s="2"/>
    </row>
    <row r="20" spans="1:66" ht="28" customHeight="1" thickBot="1">
      <c r="A20" s="691">
        <f>COUNTIF(I5:I28,"*")</f>
        <v>0</v>
      </c>
      <c r="B20" s="692"/>
      <c r="C20" s="70" t="s">
        <v>18</v>
      </c>
      <c r="D20" s="27" t="s">
        <v>22</v>
      </c>
      <c r="E20" s="81"/>
      <c r="F20" s="39"/>
      <c r="G20" s="29"/>
      <c r="H20" s="29"/>
      <c r="I20" s="29"/>
      <c r="J20" s="30"/>
      <c r="K20" s="29"/>
      <c r="AA20" s="207">
        <v>1</v>
      </c>
      <c r="AB20" s="155" t="s">
        <v>964</v>
      </c>
      <c r="AC20" s="203" t="s">
        <v>965</v>
      </c>
      <c r="AD20" s="155" t="s">
        <v>946</v>
      </c>
      <c r="AE20" s="203" t="s">
        <v>946</v>
      </c>
      <c r="AF20" s="211" t="s">
        <v>966</v>
      </c>
      <c r="AG20" s="202" t="s">
        <v>967</v>
      </c>
      <c r="AH20" s="219" t="s">
        <v>1005</v>
      </c>
      <c r="AI20" s="220" t="s">
        <v>998</v>
      </c>
      <c r="AJ20" s="192" t="s">
        <v>930</v>
      </c>
      <c r="AK20" s="153" t="s">
        <v>930</v>
      </c>
      <c r="AL20" s="192" t="s">
        <v>1006</v>
      </c>
      <c r="AM20" s="153" t="s">
        <v>1007</v>
      </c>
      <c r="AN20" s="216">
        <v>1</v>
      </c>
      <c r="AQ20" s="21">
        <f>COUNTIF(AY5:AY28,"*")</f>
        <v>0</v>
      </c>
      <c r="AR20" s="22"/>
      <c r="AS20" s="38"/>
      <c r="AT20" s="31"/>
      <c r="AU20" s="28"/>
      <c r="AV20" s="39"/>
      <c r="AW20" s="29"/>
      <c r="AX20" s="29"/>
      <c r="AY20" s="29"/>
      <c r="AZ20" s="30"/>
      <c r="BA20" s="29"/>
      <c r="BH20" s="2"/>
      <c r="BI20" s="2"/>
      <c r="BJ20" s="2"/>
      <c r="BK20" s="2"/>
      <c r="BL20" s="2"/>
      <c r="BM20" s="2"/>
      <c r="BN20" s="2"/>
    </row>
    <row r="21" spans="1:66" ht="28" customHeight="1" thickBot="1">
      <c r="A21" s="694"/>
      <c r="B21" s="695"/>
      <c r="C21" s="72"/>
      <c r="D21" s="2"/>
      <c r="E21" s="82"/>
      <c r="F21" s="12"/>
      <c r="G21" s="13"/>
      <c r="H21" s="13"/>
      <c r="I21" s="13"/>
      <c r="J21" s="14"/>
      <c r="K21" s="13"/>
      <c r="AA21" s="206" t="s">
        <v>538</v>
      </c>
      <c r="AB21" s="144" t="s">
        <v>965</v>
      </c>
      <c r="AC21" s="145" t="s">
        <v>968</v>
      </c>
      <c r="AD21" s="144" t="s">
        <v>946</v>
      </c>
      <c r="AE21" s="145" t="s">
        <v>946</v>
      </c>
      <c r="AF21" s="145" t="s">
        <v>969</v>
      </c>
      <c r="AG21" s="149" t="s">
        <v>970</v>
      </c>
      <c r="AH21" s="193" t="s">
        <v>1009</v>
      </c>
      <c r="AI21" s="158" t="s">
        <v>1009</v>
      </c>
      <c r="AJ21" s="193" t="s">
        <v>930</v>
      </c>
      <c r="AK21" s="158" t="s">
        <v>930</v>
      </c>
      <c r="AL21" s="193" t="s">
        <v>1010</v>
      </c>
      <c r="AM21" s="158" t="s">
        <v>967</v>
      </c>
      <c r="AN21" s="217" t="s">
        <v>542</v>
      </c>
      <c r="AQ21" s="16"/>
      <c r="AR21" s="17"/>
      <c r="AS21" s="25"/>
      <c r="AT21" s="11"/>
      <c r="AU21" s="26"/>
      <c r="AV21" s="12"/>
      <c r="AW21" s="13"/>
      <c r="AX21" s="13"/>
      <c r="AY21" s="13"/>
      <c r="AZ21" s="14"/>
      <c r="BA21" s="13"/>
    </row>
    <row r="22" spans="1:66" ht="28" customHeight="1">
      <c r="A22" s="689" t="s">
        <v>34</v>
      </c>
      <c r="B22" s="690"/>
      <c r="C22" s="73"/>
      <c r="D22" s="27"/>
      <c r="E22" s="81"/>
      <c r="F22" s="39"/>
      <c r="G22" s="29"/>
      <c r="H22" s="29"/>
      <c r="I22" s="29"/>
      <c r="J22" s="30"/>
      <c r="K22" s="29"/>
      <c r="AA22" s="207" t="s">
        <v>539</v>
      </c>
      <c r="AB22" s="155" t="s">
        <v>971</v>
      </c>
      <c r="AC22" s="155" t="s">
        <v>971</v>
      </c>
      <c r="AD22" s="155" t="s">
        <v>930</v>
      </c>
      <c r="AE22" s="155" t="s">
        <v>930</v>
      </c>
      <c r="AF22" s="221" t="s">
        <v>972</v>
      </c>
      <c r="AG22" s="221" t="s">
        <v>933</v>
      </c>
      <c r="AH22" s="192" t="s">
        <v>1011</v>
      </c>
      <c r="AI22" s="153" t="s">
        <v>1012</v>
      </c>
      <c r="AJ22" s="192" t="s">
        <v>946</v>
      </c>
      <c r="AK22" s="153" t="s">
        <v>946</v>
      </c>
      <c r="AL22" s="192" t="s">
        <v>1013</v>
      </c>
      <c r="AM22" s="153" t="s">
        <v>997</v>
      </c>
      <c r="AN22" s="216" t="s">
        <v>538</v>
      </c>
      <c r="AQ22" s="19" t="s">
        <v>34</v>
      </c>
      <c r="AR22" s="20"/>
      <c r="AS22" s="32"/>
      <c r="AT22" s="31"/>
      <c r="AU22" s="28"/>
      <c r="AV22" s="39"/>
      <c r="AW22" s="29"/>
      <c r="AX22" s="29"/>
      <c r="AY22" s="29"/>
      <c r="AZ22" s="30"/>
      <c r="BA22" s="29"/>
    </row>
    <row r="23" spans="1:66" ht="28" customHeight="1" thickBot="1">
      <c r="A23" s="691">
        <f>COUNTIF(J5:J28,"*")</f>
        <v>5</v>
      </c>
      <c r="B23" s="692"/>
      <c r="C23" s="72"/>
      <c r="D23" s="2"/>
      <c r="E23" s="82"/>
      <c r="F23" s="12"/>
      <c r="G23" s="13"/>
      <c r="H23" s="13"/>
      <c r="I23" s="13"/>
      <c r="J23" s="14"/>
      <c r="K23" s="13"/>
      <c r="AA23" s="206" t="s">
        <v>540</v>
      </c>
      <c r="AB23" s="144" t="s">
        <v>973</v>
      </c>
      <c r="AC23" s="145" t="s">
        <v>964</v>
      </c>
      <c r="AD23" s="144" t="s">
        <v>974</v>
      </c>
      <c r="AE23" s="144" t="s">
        <v>974</v>
      </c>
      <c r="AF23" s="210" t="s">
        <v>975</v>
      </c>
      <c r="AG23" s="201" t="s">
        <v>962</v>
      </c>
      <c r="AH23" s="193" t="s">
        <v>958</v>
      </c>
      <c r="AI23" s="158" t="s">
        <v>958</v>
      </c>
      <c r="AJ23" s="193" t="s">
        <v>930</v>
      </c>
      <c r="AK23" s="158" t="s">
        <v>930</v>
      </c>
      <c r="AL23" s="193" t="s">
        <v>1014</v>
      </c>
      <c r="AM23" s="158" t="s">
        <v>943</v>
      </c>
      <c r="AN23" s="217" t="s">
        <v>539</v>
      </c>
      <c r="AQ23" s="21">
        <f>COUNTIF(AZ5:AZ28,"*")</f>
        <v>0</v>
      </c>
      <c r="AR23" s="22"/>
      <c r="AS23" s="25"/>
      <c r="AT23" s="11"/>
      <c r="AU23" s="26"/>
      <c r="AV23" s="12"/>
      <c r="AW23" s="13"/>
      <c r="AX23" s="13"/>
      <c r="AY23" s="13"/>
      <c r="AZ23" s="14"/>
      <c r="BA23" s="13"/>
    </row>
    <row r="24" spans="1:66" ht="28" customHeight="1" thickBot="1">
      <c r="A24" s="680"/>
      <c r="B24" s="680"/>
      <c r="C24" s="73"/>
      <c r="D24" s="27"/>
      <c r="E24" s="81"/>
      <c r="F24" s="39"/>
      <c r="G24" s="29"/>
      <c r="H24" s="29"/>
      <c r="I24" s="29"/>
      <c r="J24" s="30"/>
      <c r="K24" s="29"/>
      <c r="AA24" s="208" t="s">
        <v>541</v>
      </c>
      <c r="AB24" s="156" t="s">
        <v>976</v>
      </c>
      <c r="AC24" s="204" t="s">
        <v>939</v>
      </c>
      <c r="AD24" s="156" t="s">
        <v>930</v>
      </c>
      <c r="AE24" s="156" t="s">
        <v>930</v>
      </c>
      <c r="AF24" s="221" t="s">
        <v>932</v>
      </c>
      <c r="AG24" s="221" t="s">
        <v>977</v>
      </c>
      <c r="AH24" s="192" t="s">
        <v>945</v>
      </c>
      <c r="AI24" s="153" t="s">
        <v>945</v>
      </c>
      <c r="AJ24" s="192" t="s">
        <v>930</v>
      </c>
      <c r="AK24" s="153" t="s">
        <v>930</v>
      </c>
      <c r="AL24" s="192" t="s">
        <v>959</v>
      </c>
      <c r="AM24" s="153" t="s">
        <v>943</v>
      </c>
      <c r="AN24" s="216" t="s">
        <v>540</v>
      </c>
      <c r="AQ24" s="23"/>
      <c r="AR24" s="17"/>
      <c r="AS24" s="32"/>
      <c r="AT24" s="31"/>
      <c r="AU24" s="28"/>
      <c r="AV24" s="39"/>
      <c r="AW24" s="29"/>
      <c r="AX24" s="29"/>
      <c r="AY24" s="29"/>
      <c r="AZ24" s="30"/>
      <c r="BA24" s="29"/>
    </row>
    <row r="25" spans="1:66" ht="28" customHeight="1" thickBot="1">
      <c r="A25" s="689" t="s">
        <v>32</v>
      </c>
      <c r="B25" s="690"/>
      <c r="C25" s="72"/>
      <c r="D25" s="2"/>
      <c r="E25" s="82"/>
      <c r="F25" s="12"/>
      <c r="G25" s="13"/>
      <c r="H25" s="13"/>
      <c r="I25" s="13"/>
      <c r="J25" s="14"/>
      <c r="K25" s="13"/>
      <c r="AH25" s="194" t="s">
        <v>1015</v>
      </c>
      <c r="AI25" s="159" t="s">
        <v>994</v>
      </c>
      <c r="AJ25" s="194" t="s">
        <v>930</v>
      </c>
      <c r="AK25" s="159" t="s">
        <v>930</v>
      </c>
      <c r="AL25" s="194" t="s">
        <v>1016</v>
      </c>
      <c r="AM25" s="159" t="s">
        <v>1000</v>
      </c>
      <c r="AN25" s="218" t="s">
        <v>541</v>
      </c>
      <c r="AQ25" s="19" t="s">
        <v>32</v>
      </c>
      <c r="AR25" s="20"/>
      <c r="AS25" s="25"/>
      <c r="AT25" s="11"/>
      <c r="AU25" s="26"/>
      <c r="AV25" s="12"/>
      <c r="AW25" s="13"/>
      <c r="AX25" s="13"/>
      <c r="AY25" s="13"/>
      <c r="AZ25" s="14"/>
      <c r="BA25" s="13"/>
    </row>
    <row r="26" spans="1:66" ht="40" customHeight="1" thickBot="1">
      <c r="A26" s="691">
        <f>COUNTIF(K5:K28,"*")</f>
        <v>0</v>
      </c>
      <c r="B26" s="692"/>
      <c r="C26" s="73"/>
      <c r="D26" s="27"/>
      <c r="E26" s="81"/>
      <c r="F26" s="39"/>
      <c r="G26" s="29"/>
      <c r="H26" s="29"/>
      <c r="I26" s="29"/>
      <c r="J26" s="30"/>
      <c r="K26" s="29"/>
      <c r="AQ26" s="21">
        <f>COUNTIF(BA5:BA28,"*")</f>
        <v>0</v>
      </c>
      <c r="AR26" s="22"/>
      <c r="AS26" s="32"/>
      <c r="AT26" s="31"/>
      <c r="AU26" s="28"/>
      <c r="AV26" s="39"/>
      <c r="AW26" s="29"/>
      <c r="AX26" s="29"/>
      <c r="AY26" s="29"/>
      <c r="AZ26" s="30"/>
      <c r="BA26" s="29"/>
    </row>
    <row r="27" spans="1:66" ht="57" customHeight="1">
      <c r="A27" s="680"/>
      <c r="B27" s="680"/>
      <c r="C27" s="72"/>
      <c r="D27" s="2"/>
      <c r="E27" s="82"/>
      <c r="F27" s="12"/>
      <c r="G27" s="13"/>
      <c r="H27" s="13"/>
      <c r="I27" s="13"/>
      <c r="J27" s="14"/>
      <c r="K27" s="13"/>
      <c r="AD27" s="870"/>
      <c r="AE27" s="870"/>
      <c r="AF27" s="677" t="s">
        <v>1665</v>
      </c>
      <c r="AG27" s="678"/>
      <c r="AH27" s="679"/>
      <c r="AQ27" s="53"/>
      <c r="AR27" s="15"/>
      <c r="AS27" s="25"/>
      <c r="AT27" s="11"/>
      <c r="AU27" s="26"/>
      <c r="AV27" s="12"/>
      <c r="AW27" s="13"/>
      <c r="AX27" s="13"/>
      <c r="AY27" s="13"/>
      <c r="AZ27" s="14"/>
      <c r="BA27" s="13"/>
    </row>
    <row r="28" spans="1:66" ht="28" customHeight="1" thickBot="1">
      <c r="A28" s="680"/>
      <c r="B28" s="680"/>
      <c r="C28" s="74"/>
      <c r="D28" s="67"/>
      <c r="E28" s="98"/>
      <c r="F28" s="40"/>
      <c r="G28" s="36"/>
      <c r="H28" s="36"/>
      <c r="I28" s="36"/>
      <c r="J28" s="37"/>
      <c r="K28" s="36"/>
      <c r="AD28" s="867"/>
      <c r="AE28" s="867"/>
      <c r="AF28" s="729" t="s">
        <v>288</v>
      </c>
      <c r="AG28" s="872" t="s">
        <v>982</v>
      </c>
      <c r="AH28" s="729" t="s">
        <v>1022</v>
      </c>
      <c r="AL28" s="864"/>
      <c r="AM28" s="864"/>
      <c r="AN28" s="864"/>
      <c r="AR28" s="18"/>
      <c r="AS28" s="33"/>
      <c r="AT28" s="34"/>
      <c r="AU28" s="171"/>
      <c r="AV28" s="40"/>
      <c r="AW28" s="36"/>
      <c r="AX28" s="36"/>
      <c r="AY28" s="36"/>
      <c r="AZ28" s="37"/>
      <c r="BA28" s="36"/>
    </row>
    <row r="29" spans="1:66" ht="21" customHeight="1">
      <c r="A29" s="680"/>
      <c r="B29" s="680"/>
      <c r="D29" s="47">
        <f>COUNTIF(D5:D28,"*")</f>
        <v>16</v>
      </c>
      <c r="E29" s="99"/>
      <c r="F29" s="47">
        <f>COUNTIF(F5:F28,"*")</f>
        <v>8</v>
      </c>
      <c r="AA29" s="864"/>
      <c r="AB29" s="864"/>
      <c r="AC29" s="864"/>
      <c r="AD29" s="868"/>
      <c r="AE29" s="869"/>
      <c r="AF29" s="730"/>
      <c r="AG29" s="873"/>
      <c r="AH29" s="730"/>
      <c r="AL29" s="864"/>
      <c r="AM29" s="864"/>
      <c r="AN29" s="864"/>
      <c r="AT29" s="47">
        <f>COUNTIF(AT5:AT28,"*")</f>
        <v>9</v>
      </c>
      <c r="AU29" s="172"/>
      <c r="AV29" s="47">
        <f>COUNTIF(AV5:AV28,"*")</f>
        <v>0</v>
      </c>
    </row>
    <row r="30" spans="1:66" ht="26" customHeight="1">
      <c r="A30" s="680"/>
      <c r="B30" s="680"/>
      <c r="AA30" s="864"/>
      <c r="AB30" s="864"/>
      <c r="AC30" s="864"/>
      <c r="AD30" s="865"/>
      <c r="AE30" s="866"/>
      <c r="AF30" s="866"/>
      <c r="AG30" s="865"/>
      <c r="AL30" s="864"/>
      <c r="AM30" s="864"/>
      <c r="AN30" s="864"/>
    </row>
    <row r="31" spans="1:66" s="120" customFormat="1" ht="27" customHeight="1" thickBot="1">
      <c r="A31" s="681"/>
      <c r="B31" s="681"/>
      <c r="C31" s="681"/>
      <c r="D31" s="681"/>
      <c r="E31" s="681"/>
      <c r="F31" s="681"/>
      <c r="G31" s="681"/>
      <c r="H31" s="681"/>
      <c r="I31" s="681"/>
      <c r="J31" s="681"/>
      <c r="K31" s="681"/>
      <c r="L31" s="681"/>
      <c r="M31" s="681"/>
      <c r="AA31" s="864"/>
      <c r="AB31" s="864"/>
      <c r="AC31" s="864"/>
      <c r="AD31" s="865"/>
      <c r="AE31" s="866"/>
      <c r="AF31" s="866"/>
      <c r="AG31" s="865"/>
      <c r="AH31" s="1"/>
      <c r="AI31" s="1"/>
      <c r="AJ31" s="1"/>
      <c r="AK31" s="1"/>
      <c r="AL31" s="864"/>
      <c r="AM31" s="864"/>
      <c r="AN31" s="864"/>
      <c r="AS31" s="121"/>
      <c r="AU31" s="173"/>
    </row>
    <row r="32" spans="1:66" ht="30" customHeight="1" thickBot="1">
      <c r="A32" s="5"/>
      <c r="B32" s="5"/>
      <c r="AA32" s="864"/>
      <c r="AB32" s="864"/>
      <c r="AC32" s="864"/>
      <c r="AE32" s="674" t="s">
        <v>1664</v>
      </c>
      <c r="AF32" s="675"/>
      <c r="AG32" s="675"/>
      <c r="AH32" s="675"/>
      <c r="AI32" s="675"/>
      <c r="AJ32" s="675"/>
      <c r="AK32" s="676"/>
      <c r="AL32" s="864"/>
      <c r="AM32" s="864"/>
      <c r="AN32" s="864"/>
      <c r="AQ32" s="5"/>
      <c r="AR32" s="5"/>
    </row>
    <row r="33" spans="1:68" ht="46" customHeight="1" thickBot="1">
      <c r="A33" s="700" t="s">
        <v>9</v>
      </c>
      <c r="B33" s="701"/>
      <c r="C33" s="683" t="s">
        <v>230</v>
      </c>
      <c r="D33" s="684"/>
      <c r="E33" s="684"/>
      <c r="F33" s="685"/>
      <c r="G33" s="234">
        <v>9</v>
      </c>
      <c r="AA33" s="864"/>
      <c r="AB33" s="864"/>
      <c r="AC33" s="864"/>
      <c r="AF33" s="214" t="s">
        <v>983</v>
      </c>
      <c r="AG33" s="214" t="s">
        <v>984</v>
      </c>
      <c r="AJ33" s="214" t="s">
        <v>983</v>
      </c>
      <c r="AK33" s="214" t="s">
        <v>984</v>
      </c>
      <c r="AL33" s="864"/>
      <c r="AM33" s="864"/>
      <c r="AN33" s="864"/>
      <c r="AP33" s="165">
        <v>9</v>
      </c>
      <c r="AQ33" s="715" t="s">
        <v>9</v>
      </c>
      <c r="AR33" s="716"/>
      <c r="AS33" s="717" t="s">
        <v>506</v>
      </c>
      <c r="AT33" s="718"/>
      <c r="AU33" s="718"/>
      <c r="AV33" s="718"/>
      <c r="AW33" s="719"/>
    </row>
    <row r="34" spans="1:68" ht="28" customHeight="1" thickBot="1">
      <c r="C34" s="702" t="s">
        <v>7</v>
      </c>
      <c r="D34" s="703"/>
      <c r="E34" s="703"/>
      <c r="F34" s="703"/>
      <c r="G34" s="703"/>
      <c r="H34" s="703"/>
      <c r="I34" s="703"/>
      <c r="J34" s="703"/>
      <c r="K34" s="704"/>
      <c r="M34" s="705" t="s">
        <v>6</v>
      </c>
      <c r="N34" s="706"/>
      <c r="O34" s="2" t="s">
        <v>244</v>
      </c>
      <c r="Q34" s="728" t="s">
        <v>423</v>
      </c>
      <c r="R34" s="728"/>
      <c r="S34" s="728"/>
      <c r="T34" s="728"/>
      <c r="U34" s="728"/>
      <c r="V34" s="728"/>
      <c r="W34" s="728"/>
      <c r="AA34" s="864"/>
      <c r="AB34" s="864"/>
      <c r="AC34" s="864"/>
      <c r="AE34" s="212">
        <v>1</v>
      </c>
      <c r="AF34" s="212" t="s">
        <v>288</v>
      </c>
      <c r="AG34" s="212">
        <v>84</v>
      </c>
      <c r="AI34" s="2">
        <v>26</v>
      </c>
      <c r="AJ34" s="2" t="s">
        <v>783</v>
      </c>
      <c r="AK34" s="2">
        <v>10</v>
      </c>
      <c r="AS34" s="702" t="s">
        <v>7</v>
      </c>
      <c r="AT34" s="703"/>
      <c r="AU34" s="703"/>
      <c r="AV34" s="703"/>
      <c r="AW34" s="703"/>
      <c r="AX34" s="703"/>
      <c r="AY34" s="703"/>
      <c r="AZ34" s="703"/>
      <c r="BA34" s="704"/>
      <c r="BC34" s="9" t="s">
        <v>6</v>
      </c>
      <c r="BD34" s="10"/>
      <c r="BE34" s="2" t="s">
        <v>244</v>
      </c>
      <c r="BH34" s="671" t="s">
        <v>423</v>
      </c>
      <c r="BI34" s="672"/>
      <c r="BJ34" s="672"/>
      <c r="BK34" s="672"/>
      <c r="BL34" s="672"/>
      <c r="BM34" s="672"/>
      <c r="BN34" s="672"/>
      <c r="BO34" s="672"/>
      <c r="BP34" s="673"/>
    </row>
    <row r="35" spans="1:68" ht="28" customHeight="1" thickBot="1">
      <c r="C35" s="697" t="s">
        <v>0</v>
      </c>
      <c r="D35" s="698"/>
      <c r="E35" s="698"/>
      <c r="F35" s="699"/>
      <c r="G35" s="45" t="s">
        <v>1</v>
      </c>
      <c r="H35" s="46" t="s">
        <v>2</v>
      </c>
      <c r="I35" s="45" t="s">
        <v>3</v>
      </c>
      <c r="J35" s="45" t="s">
        <v>4</v>
      </c>
      <c r="K35" s="46" t="s">
        <v>5</v>
      </c>
      <c r="M35" s="225">
        <v>1</v>
      </c>
      <c r="N35" s="225" t="s">
        <v>10</v>
      </c>
      <c r="O35" s="225">
        <v>41.89</v>
      </c>
      <c r="Q35" s="2" t="str" cm="1">
        <f t="array" ref="Q35:Q56">_xlfn.UNIQUE(D36:D59)</f>
        <v>Disclaimer</v>
      </c>
      <c r="R35" s="2" t="str" cm="1">
        <f t="array" ref="R35:R58">_xlfn.UNIQUE(F36:F59)</f>
        <v>Account</v>
      </c>
      <c r="S35" s="2" t="str" cm="1">
        <f t="array" ref="S35:S44">_xlfn.UNIQUE(G36:G59)</f>
        <v>deepe [Gespräche]</v>
      </c>
      <c r="T35" s="2" t="str" cm="1">
        <f t="array" ref="T35:T36">_xlfn.UNIQUE(H36:H59)</f>
        <v>stuck at home [in dieser Zeit]</v>
      </c>
      <c r="U35" s="2" t="str" cm="1">
        <f t="array" ref="U35:U39">_xlfn.UNIQUE(I36:I59)</f>
        <v>your turn</v>
      </c>
      <c r="V35" s="2" t="str" cm="1">
        <f t="array" ref="V35:V41">_xlfn.UNIQUE(J36:J59)</f>
        <v>postet</v>
      </c>
      <c r="W35" s="2" cm="1">
        <f t="array" ref="W35">_xlfn.UNIQUE(K36:K59)</f>
        <v>0</v>
      </c>
      <c r="X35" s="129" t="s">
        <v>0</v>
      </c>
      <c r="Y35" s="43">
        <f>SUM(Q59:R59)</f>
        <v>46</v>
      </c>
      <c r="AA35" s="864"/>
      <c r="AB35" s="864"/>
      <c r="AC35" s="864"/>
      <c r="AE35" s="2">
        <v>2</v>
      </c>
      <c r="AF35" s="2" t="s">
        <v>51</v>
      </c>
      <c r="AG35" s="2">
        <v>38</v>
      </c>
      <c r="AI35" s="212">
        <v>27</v>
      </c>
      <c r="AJ35" s="212" t="s">
        <v>247</v>
      </c>
      <c r="AK35" s="212">
        <v>9</v>
      </c>
      <c r="AS35" s="721" t="s">
        <v>0</v>
      </c>
      <c r="AT35" s="722"/>
      <c r="AU35" s="722"/>
      <c r="AV35" s="723"/>
      <c r="AW35" s="109" t="s">
        <v>1</v>
      </c>
      <c r="AX35" s="110" t="s">
        <v>2</v>
      </c>
      <c r="AY35" s="109" t="s">
        <v>3</v>
      </c>
      <c r="AZ35" s="109" t="s">
        <v>4</v>
      </c>
      <c r="BA35" s="110" t="s">
        <v>5</v>
      </c>
      <c r="BC35" s="225">
        <v>1</v>
      </c>
      <c r="BD35" s="225" t="s">
        <v>10</v>
      </c>
      <c r="BE35" s="225">
        <v>45</v>
      </c>
      <c r="BH35" s="6" t="str" cm="1">
        <f t="array" ref="BH35:BH52">_xlfn.UNIQUE(AT36:AT59)</f>
        <v>Instagram-Mythos</v>
      </c>
      <c r="BI35" s="6" cm="1">
        <f t="array" ref="BI35">_xlfn.UNIQUE(AV36:AV59)</f>
        <v>0</v>
      </c>
      <c r="BJ35" s="6" t="str" cm="1">
        <f t="array" ref="BJ35:BJ36">_xlfn.UNIQUE(AW36:AW59)</f>
        <v>happy</v>
      </c>
      <c r="BK35" s="6" cm="1">
        <f t="array" ref="BK35">_xlfn.UNIQUE(AX36:AX59)</f>
        <v>0</v>
      </c>
      <c r="BL35" s="6" t="str" cm="1">
        <f t="array" ref="BL35:BL36">_xlfn.UNIQUE(AY36:AY59)</f>
        <v>yes</v>
      </c>
      <c r="BM35" s="6" cm="1">
        <f t="array" ref="BM35:BM36">_xlfn.UNIQUE(AZ36:AZ59)</f>
        <v>0</v>
      </c>
      <c r="BN35" s="6" cm="1">
        <f t="array" ref="BN35">_xlfn.UNIQUE(BA36:BA59)</f>
        <v>0</v>
      </c>
      <c r="BO35" s="139" t="s">
        <v>0</v>
      </c>
      <c r="BP35" s="43">
        <f>COUNTIF(BH35:BI51,"*")</f>
        <v>17</v>
      </c>
    </row>
    <row r="36" spans="1:68" ht="28" customHeight="1">
      <c r="A36" s="689" t="s">
        <v>425</v>
      </c>
      <c r="B36" s="690"/>
      <c r="C36" s="69" t="s">
        <v>19</v>
      </c>
      <c r="D36" s="6" t="s">
        <v>422</v>
      </c>
      <c r="E36" s="84" t="s">
        <v>19</v>
      </c>
      <c r="F36" s="43" t="s">
        <v>64</v>
      </c>
      <c r="G36" s="44" t="s">
        <v>87</v>
      </c>
      <c r="H36" s="44" t="s">
        <v>96</v>
      </c>
      <c r="I36" s="44" t="s">
        <v>97</v>
      </c>
      <c r="J36" s="4" t="s">
        <v>101</v>
      </c>
      <c r="K36" s="44"/>
      <c r="M36" s="226">
        <v>2</v>
      </c>
      <c r="N36" s="226" t="s">
        <v>104</v>
      </c>
      <c r="O36" s="227">
        <v>25.675675680000001</v>
      </c>
      <c r="Q36" s="2" t="str">
        <v>Basics</v>
      </c>
      <c r="R36" s="2" t="str">
        <v>Go-To</v>
      </c>
      <c r="S36" s="2" t="str">
        <v>smoothen [Tipps]</v>
      </c>
      <c r="T36" s="2">
        <v>0</v>
      </c>
      <c r="U36" s="2" t="str">
        <v>hello</v>
      </c>
      <c r="V36" s="2" t="str">
        <v>posten</v>
      </c>
      <c r="W36" s="2"/>
      <c r="X36" s="106" t="s">
        <v>1</v>
      </c>
      <c r="Y36" s="12">
        <f>COUNTIF(S35:S44,"*")</f>
        <v>9</v>
      </c>
      <c r="AE36" s="212">
        <v>3</v>
      </c>
      <c r="AF36" s="212" t="s">
        <v>596</v>
      </c>
      <c r="AG36" s="212">
        <v>28</v>
      </c>
      <c r="AI36" s="2">
        <v>28</v>
      </c>
      <c r="AJ36" s="2" t="s">
        <v>1024</v>
      </c>
      <c r="AK36" s="2">
        <v>9</v>
      </c>
      <c r="AQ36" s="689" t="s">
        <v>425</v>
      </c>
      <c r="AR36" s="690"/>
      <c r="AS36" s="41" t="s">
        <v>19</v>
      </c>
      <c r="AT36" s="6" t="s">
        <v>520</v>
      </c>
      <c r="AU36" s="42"/>
      <c r="AV36" s="43"/>
      <c r="AW36" s="44" t="s">
        <v>531</v>
      </c>
      <c r="AX36" s="44"/>
      <c r="AY36" s="44" t="s">
        <v>532</v>
      </c>
      <c r="AZ36" s="4"/>
      <c r="BA36" s="44"/>
      <c r="BC36" s="8">
        <v>2</v>
      </c>
      <c r="BD36" s="8" t="s">
        <v>534</v>
      </c>
      <c r="BE36" s="2">
        <v>15</v>
      </c>
      <c r="BH36" s="2" t="str">
        <v>Alltag-Hack</v>
      </c>
      <c r="BI36" s="2"/>
      <c r="BJ36" s="2">
        <v>0</v>
      </c>
      <c r="BK36" s="2"/>
      <c r="BL36" s="2">
        <v>0</v>
      </c>
      <c r="BM36" s="2" t="str">
        <v>[bin durch] gescrollt</v>
      </c>
      <c r="BN36" s="2"/>
      <c r="BO36" s="140" t="s">
        <v>1</v>
      </c>
      <c r="BP36" s="12">
        <f>COUNTIF(BJ35:BJ51,"*")</f>
        <v>1</v>
      </c>
    </row>
    <row r="37" spans="1:68" ht="28" customHeight="1" thickBot="1">
      <c r="A37" s="691">
        <f>COUNTIF(Q35:W58,"*")</f>
        <v>66</v>
      </c>
      <c r="B37" s="692"/>
      <c r="C37" s="70" t="s">
        <v>18</v>
      </c>
      <c r="D37" s="27" t="s">
        <v>43</v>
      </c>
      <c r="E37" s="80" t="s">
        <v>19</v>
      </c>
      <c r="F37" s="39" t="s">
        <v>65</v>
      </c>
      <c r="G37" s="29" t="s">
        <v>88</v>
      </c>
      <c r="H37" s="29"/>
      <c r="I37" s="29" t="s">
        <v>98</v>
      </c>
      <c r="J37" s="30" t="s">
        <v>102</v>
      </c>
      <c r="K37" s="29"/>
      <c r="M37" s="7">
        <v>3</v>
      </c>
      <c r="N37" s="7" t="s">
        <v>105</v>
      </c>
      <c r="O37" s="224">
        <v>2.7027027029999999</v>
      </c>
      <c r="Q37" s="2" t="str">
        <v>Podcasts</v>
      </c>
      <c r="R37" s="2" t="str">
        <v>Accounts</v>
      </c>
      <c r="S37" s="2" t="str">
        <v>cool [die Charaktere]</v>
      </c>
      <c r="T37" s="2"/>
      <c r="U37" s="2" t="str">
        <v>viral gegangen</v>
      </c>
      <c r="V37" s="2" t="str">
        <v>geh bitte try</v>
      </c>
      <c r="W37" s="2"/>
      <c r="X37" s="106" t="s">
        <v>2</v>
      </c>
      <c r="Y37" s="12">
        <f>COUNTIF(T35:T44,"*")</f>
        <v>1</v>
      </c>
      <c r="AE37" s="2">
        <v>4</v>
      </c>
      <c r="AF37" s="2" t="s">
        <v>628</v>
      </c>
      <c r="AG37" s="2">
        <v>27</v>
      </c>
      <c r="AI37" s="213">
        <v>29</v>
      </c>
      <c r="AJ37" s="213" t="s">
        <v>627</v>
      </c>
      <c r="AK37" s="213">
        <v>9</v>
      </c>
      <c r="AQ37" s="691">
        <f>BP41</f>
        <v>20</v>
      </c>
      <c r="AR37" s="692"/>
      <c r="AS37" s="38" t="s">
        <v>19</v>
      </c>
      <c r="AT37" s="27" t="s">
        <v>521</v>
      </c>
      <c r="AU37" s="28"/>
      <c r="AV37" s="39"/>
      <c r="AW37" s="29"/>
      <c r="AX37" s="29"/>
      <c r="AY37" s="29"/>
      <c r="AZ37" s="30" t="s">
        <v>533</v>
      </c>
      <c r="BA37" s="29"/>
      <c r="BC37" s="226">
        <v>3</v>
      </c>
      <c r="BD37" s="226" t="s">
        <v>535</v>
      </c>
      <c r="BE37" s="226">
        <v>40</v>
      </c>
      <c r="BH37" s="2" t="str">
        <v>Freak</v>
      </c>
      <c r="BI37" s="2"/>
      <c r="BJ37" s="2"/>
      <c r="BK37" s="2"/>
      <c r="BL37" s="2"/>
      <c r="BM37" s="2"/>
      <c r="BN37" s="2"/>
      <c r="BO37" s="140" t="s">
        <v>2</v>
      </c>
      <c r="BP37" s="12">
        <f>COUNTIF(BK35:BK51,"*")</f>
        <v>0</v>
      </c>
    </row>
    <row r="38" spans="1:68" ht="28" customHeight="1">
      <c r="A38" s="689" t="s">
        <v>8</v>
      </c>
      <c r="B38" s="710"/>
      <c r="C38" s="71" t="s">
        <v>18</v>
      </c>
      <c r="D38" s="2" t="s">
        <v>44</v>
      </c>
      <c r="E38" s="82" t="s">
        <v>18</v>
      </c>
      <c r="F38" s="12" t="s">
        <v>66</v>
      </c>
      <c r="G38" s="13" t="s">
        <v>89</v>
      </c>
      <c r="H38" s="13"/>
      <c r="I38" s="13" t="s">
        <v>99</v>
      </c>
      <c r="J38" s="14" t="s">
        <v>101</v>
      </c>
      <c r="K38" s="13"/>
      <c r="M38" s="8">
        <v>4</v>
      </c>
      <c r="N38" s="8" t="s">
        <v>106</v>
      </c>
      <c r="O38" s="223">
        <v>5.4054054049999998</v>
      </c>
      <c r="Q38" s="2" t="str">
        <v>Producer</v>
      </c>
      <c r="R38" s="2" t="str">
        <v>Fancy-Gerichte</v>
      </c>
      <c r="S38" s="2" t="str">
        <v>hardcore [User*in]</v>
      </c>
      <c r="T38" s="2"/>
      <c r="U38" s="2" t="str">
        <v>presented by</v>
      </c>
      <c r="V38" s="2" t="str">
        <v>[zu] binge-watchen</v>
      </c>
      <c r="W38" s="2"/>
      <c r="X38" s="106" t="s">
        <v>3</v>
      </c>
      <c r="Y38" s="12">
        <f>COUNTIF(U35:U44,"*")</f>
        <v>4</v>
      </c>
      <c r="AE38" s="212">
        <v>5</v>
      </c>
      <c r="AF38" s="212" t="s">
        <v>684</v>
      </c>
      <c r="AG38" s="212">
        <v>23</v>
      </c>
      <c r="AI38" s="2">
        <v>30</v>
      </c>
      <c r="AJ38" s="2" t="s">
        <v>70</v>
      </c>
      <c r="AK38" s="2">
        <v>8</v>
      </c>
      <c r="AQ38" s="689" t="s">
        <v>8</v>
      </c>
      <c r="AR38" s="710"/>
      <c r="AS38" s="24" t="s">
        <v>41</v>
      </c>
      <c r="AT38" s="2" t="s">
        <v>522</v>
      </c>
      <c r="AU38" s="26"/>
      <c r="AV38" s="12"/>
      <c r="AW38" s="13"/>
      <c r="AX38" s="13"/>
      <c r="AY38" s="13"/>
      <c r="AZ38" s="14"/>
      <c r="BA38" s="13"/>
      <c r="BC38" s="8">
        <v>4</v>
      </c>
      <c r="BD38" s="8"/>
      <c r="BE38" s="2"/>
      <c r="BH38" s="2" t="str">
        <v>Social</v>
      </c>
      <c r="BI38" s="2"/>
      <c r="BJ38" s="2"/>
      <c r="BK38" s="2"/>
      <c r="BL38" s="2"/>
      <c r="BM38" s="2"/>
      <c r="BN38" s="2"/>
      <c r="BO38" s="140" t="s">
        <v>3</v>
      </c>
      <c r="BP38" s="12">
        <f>COUNTIF(BL35:BL51,"*")</f>
        <v>1</v>
      </c>
    </row>
    <row r="39" spans="1:68" ht="28" customHeight="1" thickBot="1">
      <c r="A39" s="691">
        <f>SUM(A42,A45,A48,A51,A54,A57)</f>
        <v>74</v>
      </c>
      <c r="B39" s="696"/>
      <c r="C39" s="70" t="s">
        <v>19</v>
      </c>
      <c r="D39" s="27" t="s">
        <v>45</v>
      </c>
      <c r="E39" s="81" t="s">
        <v>18</v>
      </c>
      <c r="F39" s="39" t="s">
        <v>67</v>
      </c>
      <c r="G39" s="29" t="s">
        <v>90</v>
      </c>
      <c r="H39" s="29"/>
      <c r="I39" s="29" t="s">
        <v>100</v>
      </c>
      <c r="J39" s="30" t="s">
        <v>103</v>
      </c>
      <c r="K39" s="29"/>
      <c r="M39" s="7">
        <v>5</v>
      </c>
      <c r="N39" s="7" t="s">
        <v>107</v>
      </c>
      <c r="O39" s="224">
        <v>13.513513509999999</v>
      </c>
      <c r="Q39" s="2" t="str">
        <v>Pandemieblues</v>
      </c>
      <c r="R39" s="2" t="str">
        <v>Stuff</v>
      </c>
      <c r="S39" s="2" t="str">
        <v>wholesome [Videos]</v>
      </c>
      <c r="T39" s="2"/>
      <c r="U39" s="2">
        <v>0</v>
      </c>
      <c r="V39" s="2" t="str">
        <v>[zu] streamen</v>
      </c>
      <c r="W39" s="2"/>
      <c r="X39" s="106" t="s">
        <v>4</v>
      </c>
      <c r="Y39" s="12">
        <f>COUNTIF(V35:V44,"*")</f>
        <v>6</v>
      </c>
      <c r="AE39" s="2">
        <v>6</v>
      </c>
      <c r="AF39" s="2" t="s">
        <v>64</v>
      </c>
      <c r="AG39" s="2">
        <v>21</v>
      </c>
      <c r="AI39" s="213">
        <v>31</v>
      </c>
      <c r="AJ39" s="213" t="s">
        <v>781</v>
      </c>
      <c r="AK39" s="213">
        <v>8</v>
      </c>
      <c r="AQ39" s="21">
        <f>SUM(AQ42,AQ45,AQ48,AQ51,AQ54,AQ57)</f>
        <v>20</v>
      </c>
      <c r="AR39" s="22"/>
      <c r="AS39" s="38" t="s">
        <v>18</v>
      </c>
      <c r="AT39" s="27" t="s">
        <v>523</v>
      </c>
      <c r="AU39" s="28"/>
      <c r="AV39" s="39"/>
      <c r="AW39" s="29"/>
      <c r="AX39" s="29"/>
      <c r="AY39" s="29"/>
      <c r="AZ39" s="30"/>
      <c r="BA39" s="29"/>
      <c r="BC39" s="7">
        <v>5</v>
      </c>
      <c r="BD39" s="7"/>
      <c r="BE39" s="2"/>
      <c r="BH39" s="2" t="str">
        <v>Stars</v>
      </c>
      <c r="BI39" s="2"/>
      <c r="BJ39" s="2"/>
      <c r="BK39" s="2"/>
      <c r="BL39" s="2"/>
      <c r="BM39" s="2"/>
      <c r="BN39" s="2"/>
      <c r="BO39" s="140" t="s">
        <v>4</v>
      </c>
      <c r="BP39" s="12">
        <f>COUNTIF(BM35:BM51,"*")</f>
        <v>1</v>
      </c>
    </row>
    <row r="40" spans="1:68" ht="28" customHeight="1" thickBot="1">
      <c r="A40" s="693"/>
      <c r="B40" s="711"/>
      <c r="C40" s="71" t="s">
        <v>18</v>
      </c>
      <c r="D40" s="2" t="s">
        <v>46</v>
      </c>
      <c r="E40" s="82" t="s">
        <v>41</v>
      </c>
      <c r="F40" s="12" t="s">
        <v>68</v>
      </c>
      <c r="G40" s="13" t="s">
        <v>91</v>
      </c>
      <c r="H40" s="13"/>
      <c r="I40" s="13"/>
      <c r="J40" s="14" t="s">
        <v>165</v>
      </c>
      <c r="K40" s="13"/>
      <c r="M40" s="8">
        <v>6</v>
      </c>
      <c r="N40" s="8" t="s">
        <v>108</v>
      </c>
      <c r="O40" s="223">
        <v>8.1081081079999997</v>
      </c>
      <c r="Q40" s="2" t="str">
        <v>CPA</v>
      </c>
      <c r="R40" s="2" t="str">
        <v>Production-Value</v>
      </c>
      <c r="S40" s="2" t="str">
        <v>TikTok-süchtig</v>
      </c>
      <c r="T40" s="2"/>
      <c r="U40" s="2"/>
      <c r="V40" s="2" t="str">
        <v>[wird] gehostet</v>
      </c>
      <c r="W40" s="2"/>
      <c r="X40" s="106" t="s">
        <v>38</v>
      </c>
      <c r="Y40" s="12">
        <f>COUNTIF(W35:W44,"*")</f>
        <v>0</v>
      </c>
      <c r="AE40" s="213">
        <v>7</v>
      </c>
      <c r="AF40" s="213" t="s">
        <v>22</v>
      </c>
      <c r="AG40" s="213">
        <v>19</v>
      </c>
      <c r="AI40" s="2">
        <v>32</v>
      </c>
      <c r="AJ40" s="2" t="s">
        <v>747</v>
      </c>
      <c r="AK40" s="2">
        <v>8</v>
      </c>
      <c r="AQ40" s="23"/>
      <c r="AR40" s="17"/>
      <c r="AS40" s="24" t="s">
        <v>18</v>
      </c>
      <c r="AT40" s="2" t="s">
        <v>403</v>
      </c>
      <c r="AU40" s="26"/>
      <c r="AV40" s="12"/>
      <c r="AW40" s="13"/>
      <c r="AX40" s="13"/>
      <c r="AY40" s="13"/>
      <c r="AZ40" s="14"/>
      <c r="BA40" s="13"/>
      <c r="BC40" s="8">
        <v>6</v>
      </c>
      <c r="BD40" s="8"/>
      <c r="BE40" s="2"/>
      <c r="BH40" s="2" t="str">
        <v>Frau-Empowerment</v>
      </c>
      <c r="BI40" s="2"/>
      <c r="BJ40" s="2"/>
      <c r="BK40" s="2"/>
      <c r="BL40" s="2"/>
      <c r="BM40" s="2"/>
      <c r="BN40" s="2"/>
      <c r="BO40" s="140" t="s">
        <v>38</v>
      </c>
      <c r="BP40" s="12">
        <f>COUNTIF(BN35:BN51,"*")</f>
        <v>0</v>
      </c>
    </row>
    <row r="41" spans="1:68" ht="38" customHeight="1" thickBot="1">
      <c r="A41" s="689" t="s">
        <v>30</v>
      </c>
      <c r="B41" s="710"/>
      <c r="C41" s="70" t="s">
        <v>19</v>
      </c>
      <c r="D41" s="27" t="s">
        <v>47</v>
      </c>
      <c r="E41" s="81" t="s">
        <v>86</v>
      </c>
      <c r="F41" s="39" t="s">
        <v>69</v>
      </c>
      <c r="G41" s="29" t="s">
        <v>92</v>
      </c>
      <c r="H41" s="29"/>
      <c r="I41" s="29"/>
      <c r="J41" s="30" t="s">
        <v>166</v>
      </c>
      <c r="K41" s="29"/>
      <c r="M41" s="2">
        <v>7</v>
      </c>
      <c r="N41" s="142" t="s">
        <v>1017</v>
      </c>
      <c r="O41" s="224">
        <v>2.7027027029999999</v>
      </c>
      <c r="Q41" s="2" t="str">
        <v>True-Crime Podcast</v>
      </c>
      <c r="R41" s="2" t="str">
        <v>Story</v>
      </c>
      <c r="S41" s="2" t="str">
        <v>sweetesten [von den]</v>
      </c>
      <c r="T41" s="2"/>
      <c r="U41" s="2"/>
      <c r="V41" s="2">
        <v>0</v>
      </c>
      <c r="W41" s="2"/>
      <c r="X41" s="130" t="s">
        <v>498</v>
      </c>
      <c r="Y41" s="131">
        <f>SUM(Y35:Y40)</f>
        <v>66</v>
      </c>
      <c r="AE41" s="2">
        <v>8</v>
      </c>
      <c r="AF41" s="2" t="s">
        <v>1023</v>
      </c>
      <c r="AG41" s="2">
        <v>19</v>
      </c>
      <c r="AI41" s="213">
        <v>33</v>
      </c>
      <c r="AJ41" s="213" t="s">
        <v>1025</v>
      </c>
      <c r="AK41" s="213">
        <v>7</v>
      </c>
      <c r="AQ41" s="19" t="s">
        <v>30</v>
      </c>
      <c r="AR41" s="20"/>
      <c r="AS41" s="38" t="s">
        <v>41</v>
      </c>
      <c r="AT41" s="27" t="s">
        <v>524</v>
      </c>
      <c r="AU41" s="28"/>
      <c r="AV41" s="39"/>
      <c r="AW41" s="29"/>
      <c r="AX41" s="29"/>
      <c r="AY41" s="29"/>
      <c r="AZ41" s="30"/>
      <c r="BA41" s="29"/>
      <c r="BD41" s="5"/>
      <c r="BH41" s="2" t="str">
        <v>Body and Mind</v>
      </c>
      <c r="BI41" s="2"/>
      <c r="BJ41" s="2"/>
      <c r="BK41" s="2"/>
      <c r="BL41" s="2"/>
      <c r="BM41" s="2"/>
      <c r="BN41" s="2"/>
      <c r="BO41" s="141" t="s">
        <v>498</v>
      </c>
      <c r="BP41" s="131">
        <f>SUM(BP35:BP40)</f>
        <v>20</v>
      </c>
    </row>
    <row r="42" spans="1:68" ht="28" customHeight="1" thickBot="1">
      <c r="A42" s="691">
        <f>SUM(D65,F65)</f>
        <v>53</v>
      </c>
      <c r="B42" s="696"/>
      <c r="C42" s="71" t="s">
        <v>18</v>
      </c>
      <c r="D42" s="2" t="s">
        <v>44</v>
      </c>
      <c r="E42" s="82" t="s">
        <v>17</v>
      </c>
      <c r="F42" s="12" t="s">
        <v>70</v>
      </c>
      <c r="G42" s="13" t="s">
        <v>93</v>
      </c>
      <c r="H42" s="13"/>
      <c r="I42" s="13"/>
      <c r="J42" s="14" t="s">
        <v>167</v>
      </c>
      <c r="K42" s="13"/>
      <c r="N42" s="5"/>
      <c r="Q42" s="2" t="str">
        <v>Film-Podcast</v>
      </c>
      <c r="R42" s="2" t="str">
        <v>News-Lage</v>
      </c>
      <c r="S42" s="2" t="str">
        <v>everyday-halbwegs-healthy-trotzdem-lecker [Content]</v>
      </c>
      <c r="T42" s="2"/>
      <c r="U42" s="2"/>
      <c r="V42" s="2"/>
      <c r="W42" s="2"/>
      <c r="AE42" s="213">
        <v>9</v>
      </c>
      <c r="AF42" s="213" t="s">
        <v>248</v>
      </c>
      <c r="AG42" s="213">
        <v>19</v>
      </c>
      <c r="AI42" s="2">
        <v>34</v>
      </c>
      <c r="AJ42" s="2" t="s">
        <v>197</v>
      </c>
      <c r="AK42" s="2">
        <v>7</v>
      </c>
      <c r="AQ42" s="21">
        <f>SUM(AT60,AV60)</f>
        <v>17</v>
      </c>
      <c r="AR42" s="22"/>
      <c r="AS42" s="24" t="s">
        <v>41</v>
      </c>
      <c r="AT42" s="2" t="s">
        <v>525</v>
      </c>
      <c r="AU42" s="26"/>
      <c r="AV42" s="12"/>
      <c r="AW42" s="13"/>
      <c r="AX42" s="13"/>
      <c r="AY42" s="13"/>
      <c r="AZ42" s="14"/>
      <c r="BA42" s="13"/>
      <c r="BD42" s="5"/>
      <c r="BH42" s="2" t="str">
        <v>Social-Media-Aufklärung</v>
      </c>
      <c r="BI42" s="2"/>
      <c r="BJ42" s="2"/>
      <c r="BK42" s="2"/>
      <c r="BL42" s="2"/>
      <c r="BM42" s="2"/>
      <c r="BN42" s="2"/>
    </row>
    <row r="43" spans="1:68" ht="28" customHeight="1" thickBot="1">
      <c r="A43" s="693"/>
      <c r="B43" s="711"/>
      <c r="C43" s="70" t="s">
        <v>19</v>
      </c>
      <c r="D43" s="27" t="s">
        <v>48</v>
      </c>
      <c r="E43" s="81" t="s">
        <v>17</v>
      </c>
      <c r="F43" s="39" t="s">
        <v>71</v>
      </c>
      <c r="G43" s="29" t="s">
        <v>94</v>
      </c>
      <c r="H43" s="29"/>
      <c r="I43" s="29"/>
      <c r="J43" s="30"/>
      <c r="K43" s="29"/>
      <c r="N43" s="5"/>
      <c r="Q43" s="2" t="str">
        <v>Pandemic-Podcast</v>
      </c>
      <c r="R43" s="2" t="str">
        <v>Doomscrolling</v>
      </c>
      <c r="S43" s="2" t="str">
        <v>wholesome [Content]</v>
      </c>
      <c r="T43" s="2"/>
      <c r="U43" s="2"/>
      <c r="V43" s="2"/>
      <c r="W43" s="2"/>
      <c r="AE43" s="2">
        <v>10</v>
      </c>
      <c r="AF43" s="2" t="s">
        <v>13</v>
      </c>
      <c r="AG43" s="2">
        <v>18</v>
      </c>
      <c r="AI43" s="213">
        <v>35</v>
      </c>
      <c r="AJ43" s="213" t="s">
        <v>706</v>
      </c>
      <c r="AK43" s="213">
        <v>7</v>
      </c>
      <c r="AQ43" s="23"/>
      <c r="AR43" s="17"/>
      <c r="AS43" s="38" t="s">
        <v>86</v>
      </c>
      <c r="AT43" s="27" t="s">
        <v>526</v>
      </c>
      <c r="AU43" s="28"/>
      <c r="AV43" s="39"/>
      <c r="AW43" s="29"/>
      <c r="AX43" s="29"/>
      <c r="AY43" s="29"/>
      <c r="AZ43" s="30"/>
      <c r="BA43" s="29"/>
      <c r="BD43" s="5"/>
      <c r="BH43" s="2" t="str">
        <v>Selfcare</v>
      </c>
      <c r="BI43" s="2"/>
      <c r="BJ43" s="2"/>
      <c r="BK43" s="2"/>
      <c r="BL43" s="2"/>
      <c r="BM43" s="2"/>
      <c r="BN43" s="2"/>
    </row>
    <row r="44" spans="1:68" ht="28" customHeight="1">
      <c r="A44" s="689" t="s">
        <v>33</v>
      </c>
      <c r="B44" s="710"/>
      <c r="C44" s="71" t="s">
        <v>19</v>
      </c>
      <c r="D44" s="2" t="s">
        <v>49</v>
      </c>
      <c r="E44" s="82" t="s">
        <v>41</v>
      </c>
      <c r="F44" s="12" t="s">
        <v>72</v>
      </c>
      <c r="G44" s="13" t="s">
        <v>95</v>
      </c>
      <c r="H44" s="13"/>
      <c r="I44" s="13"/>
      <c r="J44" s="14"/>
      <c r="K44" s="13"/>
      <c r="Q44" s="2" t="str">
        <v>Social-Media</v>
      </c>
      <c r="R44" s="2" t="str">
        <v>Soulfood</v>
      </c>
      <c r="S44" s="2">
        <v>0</v>
      </c>
      <c r="T44" s="2"/>
      <c r="U44" s="2"/>
      <c r="V44" s="2"/>
      <c r="W44" s="2"/>
      <c r="AE44" s="213">
        <v>11</v>
      </c>
      <c r="AF44" s="213" t="s">
        <v>15</v>
      </c>
      <c r="AG44" s="213">
        <v>18</v>
      </c>
      <c r="AI44" s="2">
        <v>36</v>
      </c>
      <c r="AJ44" s="2" t="s">
        <v>336</v>
      </c>
      <c r="AK44" s="2">
        <v>7</v>
      </c>
      <c r="AQ44" s="19" t="s">
        <v>33</v>
      </c>
      <c r="AR44" s="20"/>
      <c r="AS44" s="24" t="s">
        <v>86</v>
      </c>
      <c r="AT44" s="2" t="s">
        <v>83</v>
      </c>
      <c r="AU44" s="26"/>
      <c r="AV44" s="12"/>
      <c r="AW44" s="13"/>
      <c r="AX44" s="13"/>
      <c r="AY44" s="13"/>
      <c r="AZ44" s="14"/>
      <c r="BA44" s="13"/>
      <c r="BH44" s="2" t="str">
        <v>Instagram-Account</v>
      </c>
      <c r="BI44" s="2"/>
      <c r="BJ44" s="2"/>
      <c r="BK44" s="2"/>
      <c r="BL44" s="2"/>
      <c r="BM44" s="2"/>
      <c r="BN44" s="2"/>
    </row>
    <row r="45" spans="1:68" ht="28" customHeight="1" thickBot="1">
      <c r="A45" s="691">
        <f>COUNTIF(G36:G64,"*")</f>
        <v>9</v>
      </c>
      <c r="B45" s="696"/>
      <c r="C45" s="70" t="s">
        <v>19</v>
      </c>
      <c r="D45" s="27" t="s">
        <v>50</v>
      </c>
      <c r="E45" s="81" t="s">
        <v>86</v>
      </c>
      <c r="F45" s="39" t="s">
        <v>73</v>
      </c>
      <c r="G45" s="29"/>
      <c r="H45" s="29"/>
      <c r="I45" s="29"/>
      <c r="J45" s="30"/>
      <c r="K45" s="29"/>
      <c r="Q45" s="2" t="str">
        <v>Coolness</v>
      </c>
      <c r="R45" s="2" t="str">
        <v>Input</v>
      </c>
      <c r="S45" s="2"/>
      <c r="T45" s="2"/>
      <c r="U45" s="2"/>
      <c r="V45" s="2"/>
      <c r="W45" s="2"/>
      <c r="AD45" s="864"/>
      <c r="AE45" s="2">
        <v>12</v>
      </c>
      <c r="AF45" s="2" t="s">
        <v>66</v>
      </c>
      <c r="AG45" s="2">
        <v>17</v>
      </c>
      <c r="AI45" s="213">
        <v>37</v>
      </c>
      <c r="AJ45" s="213" t="s">
        <v>374</v>
      </c>
      <c r="AK45" s="213">
        <v>7</v>
      </c>
      <c r="AQ45" s="21">
        <f>COUNTIF(AW36:AW59,"*")</f>
        <v>1</v>
      </c>
      <c r="AR45" s="22"/>
      <c r="AS45" s="38" t="s">
        <v>18</v>
      </c>
      <c r="AT45" s="27" t="s">
        <v>527</v>
      </c>
      <c r="AU45" s="28"/>
      <c r="AV45" s="39"/>
      <c r="AW45" s="29"/>
      <c r="AX45" s="29"/>
      <c r="AY45" s="29"/>
      <c r="AZ45" s="30"/>
      <c r="BA45" s="29"/>
      <c r="BH45" s="2" t="str">
        <v>Insta-Account</v>
      </c>
      <c r="BI45" s="2"/>
      <c r="BJ45" s="2"/>
      <c r="BK45" s="2"/>
      <c r="BL45" s="2"/>
      <c r="BM45" s="2"/>
      <c r="BN45" s="2"/>
    </row>
    <row r="46" spans="1:68" ht="28" customHeight="1" thickBot="1">
      <c r="A46" s="693"/>
      <c r="B46" s="711"/>
      <c r="C46" s="71" t="s">
        <v>18</v>
      </c>
      <c r="D46" s="2" t="s">
        <v>44</v>
      </c>
      <c r="E46" s="82" t="s">
        <v>19</v>
      </c>
      <c r="F46" s="12" t="s">
        <v>74</v>
      </c>
      <c r="G46" s="13"/>
      <c r="H46" s="13"/>
      <c r="I46" s="13"/>
      <c r="J46" s="14"/>
      <c r="K46" s="13"/>
      <c r="Q46" s="2" t="str">
        <v>Science-Fiction</v>
      </c>
      <c r="R46" s="2" t="str">
        <v>Timer</v>
      </c>
      <c r="S46" s="2"/>
      <c r="T46" s="2"/>
      <c r="U46" s="2"/>
      <c r="V46" s="2"/>
      <c r="W46" s="2"/>
      <c r="AD46" s="864"/>
      <c r="AE46" s="213">
        <v>13</v>
      </c>
      <c r="AF46" s="213" t="s">
        <v>523</v>
      </c>
      <c r="AG46" s="213">
        <v>15</v>
      </c>
      <c r="AI46" s="2">
        <v>38</v>
      </c>
      <c r="AJ46" s="2" t="s">
        <v>482</v>
      </c>
      <c r="AK46" s="2">
        <v>7</v>
      </c>
      <c r="AL46" s="871"/>
      <c r="AQ46" s="23"/>
      <c r="AR46" s="17"/>
      <c r="AS46" s="24" t="s">
        <v>19</v>
      </c>
      <c r="AT46" s="2" t="s">
        <v>528</v>
      </c>
      <c r="AU46" s="26"/>
      <c r="AV46" s="12"/>
      <c r="AW46" s="13"/>
      <c r="AX46" s="13"/>
      <c r="AY46" s="13"/>
      <c r="AZ46" s="14"/>
      <c r="BA46" s="13"/>
      <c r="BH46" s="2" t="str">
        <v>Insta-Stories</v>
      </c>
      <c r="BI46" s="2"/>
      <c r="BJ46" s="2"/>
      <c r="BK46" s="2"/>
      <c r="BL46" s="2"/>
      <c r="BM46" s="2"/>
      <c r="BN46" s="2"/>
    </row>
    <row r="47" spans="1:68" ht="28" customHeight="1">
      <c r="A47" s="689" t="s">
        <v>35</v>
      </c>
      <c r="B47" s="710"/>
      <c r="C47" s="70" t="s">
        <v>17</v>
      </c>
      <c r="D47" s="27" t="s">
        <v>51</v>
      </c>
      <c r="E47" s="81" t="s">
        <v>19</v>
      </c>
      <c r="F47" s="39" t="s">
        <v>75</v>
      </c>
      <c r="G47" s="29"/>
      <c r="H47" s="29"/>
      <c r="I47" s="29"/>
      <c r="J47" s="30"/>
      <c r="K47" s="29"/>
      <c r="Q47" s="2" t="str">
        <v>Comedy-Serie</v>
      </c>
      <c r="R47" s="2" t="str">
        <v>Content</v>
      </c>
      <c r="S47" s="2"/>
      <c r="T47" s="2"/>
      <c r="U47" s="2"/>
      <c r="V47" s="2"/>
      <c r="W47" s="2"/>
      <c r="AA47" s="870"/>
      <c r="AB47" s="870"/>
      <c r="AD47" s="864"/>
      <c r="AE47" s="2">
        <v>14</v>
      </c>
      <c r="AF47" s="2" t="s">
        <v>337</v>
      </c>
      <c r="AG47" s="2">
        <v>15</v>
      </c>
      <c r="AI47" s="213">
        <v>39</v>
      </c>
      <c r="AJ47" s="213" t="s">
        <v>570</v>
      </c>
      <c r="AK47" s="213">
        <v>7</v>
      </c>
      <c r="AL47" s="871"/>
      <c r="AQ47" s="19" t="s">
        <v>35</v>
      </c>
      <c r="AR47" s="20"/>
      <c r="AS47" s="38" t="s">
        <v>18</v>
      </c>
      <c r="AT47" s="27" t="s">
        <v>428</v>
      </c>
      <c r="AU47" s="28"/>
      <c r="AV47" s="39"/>
      <c r="AW47" s="29"/>
      <c r="AX47" s="29"/>
      <c r="AY47" s="29"/>
      <c r="AZ47" s="30"/>
      <c r="BA47" s="29"/>
      <c r="BH47" s="2" t="str">
        <v>Show-Notes</v>
      </c>
      <c r="BI47" s="2"/>
      <c r="BJ47" s="2"/>
      <c r="BK47" s="2"/>
      <c r="BL47" s="2"/>
      <c r="BM47" s="2"/>
      <c r="BN47" s="2"/>
    </row>
    <row r="48" spans="1:68" ht="28" customHeight="1" thickBot="1">
      <c r="A48" s="691">
        <f>COUNTIF(H36:H64,"*")</f>
        <v>1</v>
      </c>
      <c r="B48" s="696"/>
      <c r="C48" s="71" t="s">
        <v>17</v>
      </c>
      <c r="D48" s="2" t="s">
        <v>52</v>
      </c>
      <c r="E48" s="82" t="s">
        <v>86</v>
      </c>
      <c r="F48" s="12" t="s">
        <v>63</v>
      </c>
      <c r="G48" s="13"/>
      <c r="H48" s="13"/>
      <c r="I48" s="13"/>
      <c r="J48" s="14"/>
      <c r="K48" s="13"/>
      <c r="Q48" s="2" t="str">
        <v>UserIn</v>
      </c>
      <c r="R48" s="2" t="str">
        <v>Day-one</v>
      </c>
      <c r="S48" s="2"/>
      <c r="T48" s="2"/>
      <c r="U48" s="2"/>
      <c r="V48" s="2"/>
      <c r="W48" s="2"/>
      <c r="AA48" s="867"/>
      <c r="AB48" s="867"/>
      <c r="AD48" s="864"/>
      <c r="AE48" s="213">
        <v>15</v>
      </c>
      <c r="AF48" s="213" t="s">
        <v>26</v>
      </c>
      <c r="AG48" s="213">
        <v>14</v>
      </c>
      <c r="AI48" s="2">
        <v>40</v>
      </c>
      <c r="AJ48" s="2" t="s">
        <v>56</v>
      </c>
      <c r="AK48" s="2">
        <v>6</v>
      </c>
      <c r="AL48" s="871"/>
      <c r="AQ48" s="21">
        <f>COUNTIF(AX36:AX59,"*")</f>
        <v>0</v>
      </c>
      <c r="AR48" s="22"/>
      <c r="AS48" s="24" t="s">
        <v>18</v>
      </c>
      <c r="AT48" s="2" t="s">
        <v>22</v>
      </c>
      <c r="AU48" s="26"/>
      <c r="AV48" s="12"/>
      <c r="AW48" s="13"/>
      <c r="AX48" s="13"/>
      <c r="AY48" s="13"/>
      <c r="AZ48" s="14"/>
      <c r="BA48" s="13"/>
      <c r="BH48" s="2" t="str">
        <v>Podcast</v>
      </c>
      <c r="BI48" s="2"/>
      <c r="BJ48" s="2"/>
      <c r="BK48" s="2"/>
      <c r="BL48" s="2"/>
      <c r="BM48" s="2"/>
      <c r="BN48" s="2"/>
    </row>
    <row r="49" spans="1:66" ht="34" customHeight="1" thickBot="1">
      <c r="A49" s="693"/>
      <c r="B49" s="711"/>
      <c r="C49" s="70" t="s">
        <v>41</v>
      </c>
      <c r="D49" s="27" t="s">
        <v>53</v>
      </c>
      <c r="E49" s="81" t="s">
        <v>41</v>
      </c>
      <c r="F49" s="39" t="s">
        <v>76</v>
      </c>
      <c r="G49" s="29"/>
      <c r="H49" s="29"/>
      <c r="I49" s="29"/>
      <c r="J49" s="30"/>
      <c r="K49" s="29"/>
      <c r="Q49" s="2" t="str">
        <v>Podcasterin</v>
      </c>
      <c r="R49" s="2" t="str">
        <v>Podcasts</v>
      </c>
      <c r="S49" s="2"/>
      <c r="T49" s="2"/>
      <c r="U49" s="2"/>
      <c r="V49" s="2"/>
      <c r="W49" s="2"/>
      <c r="AA49" s="868"/>
      <c r="AB49" s="868"/>
      <c r="AD49" s="864"/>
      <c r="AE49" s="2">
        <v>16</v>
      </c>
      <c r="AF49" s="2" t="s">
        <v>63</v>
      </c>
      <c r="AG49" s="2">
        <v>13</v>
      </c>
      <c r="AI49" s="213">
        <v>41</v>
      </c>
      <c r="AJ49" s="213" t="s">
        <v>1026</v>
      </c>
      <c r="AK49" s="213">
        <v>6</v>
      </c>
      <c r="AL49" s="871"/>
      <c r="AQ49" s="23"/>
      <c r="AR49" s="17"/>
      <c r="AS49" s="38" t="s">
        <v>23</v>
      </c>
      <c r="AT49" s="27" t="s">
        <v>288</v>
      </c>
      <c r="AU49" s="28"/>
      <c r="AV49" s="39"/>
      <c r="AW49" s="29"/>
      <c r="AX49" s="29"/>
      <c r="AY49" s="29"/>
      <c r="AZ49" s="30"/>
      <c r="BA49" s="29"/>
      <c r="BH49" s="2" t="str">
        <v>Issues</v>
      </c>
      <c r="BI49" s="2"/>
      <c r="BJ49" s="2"/>
      <c r="BK49" s="2"/>
      <c r="BL49" s="2"/>
      <c r="BM49" s="2"/>
      <c r="BN49" s="2"/>
    </row>
    <row r="50" spans="1:66" ht="28" customHeight="1">
      <c r="A50" s="689" t="s">
        <v>31</v>
      </c>
      <c r="B50" s="710"/>
      <c r="C50" s="71" t="s">
        <v>17</v>
      </c>
      <c r="D50" s="2" t="s">
        <v>54</v>
      </c>
      <c r="E50" s="82" t="s">
        <v>18</v>
      </c>
      <c r="F50" s="12" t="s">
        <v>44</v>
      </c>
      <c r="G50" s="13"/>
      <c r="H50" s="13"/>
      <c r="I50" s="13"/>
      <c r="J50" s="14"/>
      <c r="K50" s="13"/>
      <c r="Q50" s="2" t="str">
        <v>Apps</v>
      </c>
      <c r="R50" s="2" t="str">
        <v>Slack</v>
      </c>
      <c r="S50" s="2"/>
      <c r="T50" s="2"/>
      <c r="U50" s="2"/>
      <c r="V50" s="2"/>
      <c r="W50" s="2"/>
      <c r="AA50" s="866"/>
      <c r="AB50" s="866"/>
      <c r="AE50" s="213">
        <v>17</v>
      </c>
      <c r="AF50" s="213" t="s">
        <v>109</v>
      </c>
      <c r="AG50" s="213">
        <v>13</v>
      </c>
      <c r="AI50" s="2">
        <v>42</v>
      </c>
      <c r="AJ50" s="2" t="s">
        <v>1027</v>
      </c>
      <c r="AK50" s="2">
        <v>6</v>
      </c>
      <c r="AL50" s="871"/>
      <c r="AQ50" s="19" t="s">
        <v>31</v>
      </c>
      <c r="AR50" s="20"/>
      <c r="AS50" s="24" t="s">
        <v>18</v>
      </c>
      <c r="AT50" s="2" t="s">
        <v>529</v>
      </c>
      <c r="AU50" s="26"/>
      <c r="AV50" s="12"/>
      <c r="AW50" s="13"/>
      <c r="AX50" s="13"/>
      <c r="AY50" s="13"/>
      <c r="AZ50" s="14"/>
      <c r="BA50" s="13"/>
      <c r="BH50" s="2" t="str">
        <v>Insta-Posts</v>
      </c>
      <c r="BI50" s="2"/>
      <c r="BJ50" s="2"/>
      <c r="BK50" s="2"/>
      <c r="BL50" s="2"/>
      <c r="BM50" s="2"/>
      <c r="BN50" s="2"/>
    </row>
    <row r="51" spans="1:66" ht="28" customHeight="1" thickBot="1">
      <c r="A51" s="691">
        <f>COUNTIF(I36:I64,"*")</f>
        <v>4</v>
      </c>
      <c r="B51" s="696"/>
      <c r="C51" s="70" t="s">
        <v>42</v>
      </c>
      <c r="D51" s="27" t="s">
        <v>62</v>
      </c>
      <c r="E51" s="81" t="s">
        <v>41</v>
      </c>
      <c r="F51" s="39" t="s">
        <v>77</v>
      </c>
      <c r="G51" s="29"/>
      <c r="H51" s="29"/>
      <c r="I51" s="29"/>
      <c r="J51" s="30"/>
      <c r="K51" s="29"/>
      <c r="Q51" s="2" t="str">
        <v>Social-Anxiety</v>
      </c>
      <c r="R51" s="2" t="str">
        <v>Podcast-Tips</v>
      </c>
      <c r="S51" s="2"/>
      <c r="T51" s="2"/>
      <c r="U51" s="2"/>
      <c r="V51" s="2"/>
      <c r="W51" s="2"/>
      <c r="AA51" s="866"/>
      <c r="AB51" s="866"/>
      <c r="AE51" s="2">
        <v>18</v>
      </c>
      <c r="AF51" s="2" t="s">
        <v>833</v>
      </c>
      <c r="AG51" s="2">
        <v>13</v>
      </c>
      <c r="AI51" s="213">
        <v>43</v>
      </c>
      <c r="AJ51" s="213" t="s">
        <v>115</v>
      </c>
      <c r="AK51" s="213">
        <v>6</v>
      </c>
      <c r="AL51" s="871"/>
      <c r="AQ51" s="21">
        <f>COUNTIF(AY36:AY59,"*")</f>
        <v>1</v>
      </c>
      <c r="AR51" s="22"/>
      <c r="AS51" s="38" t="s">
        <v>18</v>
      </c>
      <c r="AT51" s="31" t="s">
        <v>530</v>
      </c>
      <c r="AU51" s="28"/>
      <c r="AV51" s="39"/>
      <c r="AW51" s="29"/>
      <c r="AX51" s="29"/>
      <c r="AY51" s="29"/>
      <c r="AZ51" s="30"/>
      <c r="BA51" s="29"/>
      <c r="BH51" s="2" t="str">
        <v>Social-Media</v>
      </c>
      <c r="BI51" s="2"/>
      <c r="BJ51" s="2"/>
      <c r="BK51" s="2"/>
      <c r="BL51" s="2"/>
      <c r="BM51" s="2"/>
      <c r="BN51" s="2"/>
    </row>
    <row r="52" spans="1:66" ht="28" customHeight="1" thickBot="1">
      <c r="A52" s="714"/>
      <c r="B52" s="711"/>
      <c r="C52" s="71" t="s">
        <v>17</v>
      </c>
      <c r="D52" s="2" t="s">
        <v>55</v>
      </c>
      <c r="E52" s="82" t="s">
        <v>18</v>
      </c>
      <c r="F52" s="12" t="s">
        <v>78</v>
      </c>
      <c r="G52" s="13"/>
      <c r="H52" s="13"/>
      <c r="I52" s="13"/>
      <c r="J52" s="14"/>
      <c r="K52" s="13"/>
      <c r="Q52" s="2" t="str">
        <v>Coping-Mechanismen</v>
      </c>
      <c r="R52" s="2" t="str">
        <v>Show-Notes</v>
      </c>
      <c r="S52" s="2"/>
      <c r="T52" s="2"/>
      <c r="U52" s="2"/>
      <c r="V52" s="2"/>
      <c r="W52" s="2"/>
      <c r="AE52" s="213">
        <v>19</v>
      </c>
      <c r="AF52" s="213" t="s">
        <v>273</v>
      </c>
      <c r="AG52" s="213">
        <v>13</v>
      </c>
      <c r="AI52" s="2">
        <v>44</v>
      </c>
      <c r="AJ52" s="2" t="s">
        <v>1028</v>
      </c>
      <c r="AK52" s="2">
        <v>6</v>
      </c>
      <c r="AL52" s="871"/>
      <c r="AQ52" s="16"/>
      <c r="AR52" s="17"/>
      <c r="AS52" s="25" t="s">
        <v>17</v>
      </c>
      <c r="AT52" s="11" t="s">
        <v>51</v>
      </c>
      <c r="AU52" s="26"/>
      <c r="AV52" s="12"/>
      <c r="AW52" s="13"/>
      <c r="AX52" s="13"/>
      <c r="AY52" s="13"/>
      <c r="AZ52" s="14"/>
      <c r="BA52" s="13"/>
      <c r="BH52" s="1">
        <v>0</v>
      </c>
    </row>
    <row r="53" spans="1:66" ht="42" customHeight="1">
      <c r="A53" s="689" t="s">
        <v>34</v>
      </c>
      <c r="B53" s="710"/>
      <c r="C53" s="70" t="s">
        <v>18</v>
      </c>
      <c r="D53" s="27" t="s">
        <v>56</v>
      </c>
      <c r="E53" s="81" t="s">
        <v>18</v>
      </c>
      <c r="F53" s="39" t="s">
        <v>22</v>
      </c>
      <c r="G53" s="29"/>
      <c r="H53" s="29"/>
      <c r="I53" s="29"/>
      <c r="J53" s="30"/>
      <c r="K53" s="29"/>
      <c r="Q53" s="2" t="str">
        <v>Coping-Mechanisms</v>
      </c>
      <c r="R53" s="2" t="str">
        <v>Handy-Detox</v>
      </c>
      <c r="S53" s="2"/>
      <c r="T53" s="2"/>
      <c r="U53" s="2"/>
      <c r="V53" s="2"/>
      <c r="W53" s="2"/>
      <c r="AE53" s="2">
        <v>20</v>
      </c>
      <c r="AF53" s="2" t="s">
        <v>44</v>
      </c>
      <c r="AG53" s="2">
        <v>12</v>
      </c>
      <c r="AI53" s="213">
        <v>45</v>
      </c>
      <c r="AJ53" s="213" t="s">
        <v>1029</v>
      </c>
      <c r="AK53" s="213">
        <v>6</v>
      </c>
      <c r="AL53" s="871"/>
      <c r="AQ53" s="19" t="s">
        <v>34</v>
      </c>
      <c r="AR53" s="20"/>
      <c r="AS53" s="32"/>
      <c r="AT53" s="31"/>
      <c r="AU53" s="28"/>
      <c r="AV53" s="39"/>
      <c r="AW53" s="29"/>
      <c r="AX53" s="29"/>
      <c r="AY53" s="29"/>
      <c r="AZ53" s="30"/>
      <c r="BA53" s="29"/>
    </row>
    <row r="54" spans="1:66" ht="40" customHeight="1" thickBot="1">
      <c r="A54" s="691">
        <f>COUNTIF(J36:J64,"*")</f>
        <v>7</v>
      </c>
      <c r="B54" s="696"/>
      <c r="C54" s="71" t="s">
        <v>41</v>
      </c>
      <c r="D54" s="2" t="s">
        <v>57</v>
      </c>
      <c r="E54" s="82" t="s">
        <v>41</v>
      </c>
      <c r="F54" s="12" t="s">
        <v>79</v>
      </c>
      <c r="G54" s="13"/>
      <c r="H54" s="13"/>
      <c r="I54" s="13"/>
      <c r="J54" s="14"/>
      <c r="K54" s="13"/>
      <c r="Q54" s="2" t="str">
        <v>Content-ohne-Warning</v>
      </c>
      <c r="R54" s="2" t="str">
        <v>Hashtag</v>
      </c>
      <c r="S54" s="2"/>
      <c r="T54" s="2"/>
      <c r="U54" s="2"/>
      <c r="V54" s="2"/>
      <c r="W54" s="2"/>
      <c r="AE54" s="213">
        <v>21</v>
      </c>
      <c r="AF54" s="213" t="s">
        <v>189</v>
      </c>
      <c r="AG54" s="213">
        <v>11</v>
      </c>
      <c r="AI54" s="2">
        <v>46</v>
      </c>
      <c r="AJ54" s="2" t="s">
        <v>403</v>
      </c>
      <c r="AK54" s="2">
        <v>6</v>
      </c>
      <c r="AL54" s="871"/>
      <c r="AQ54" s="21">
        <f>COUNTIF(AZ36:AZ59,"*")</f>
        <v>1</v>
      </c>
      <c r="AR54" s="22"/>
      <c r="AS54" s="25"/>
      <c r="AT54" s="11"/>
      <c r="AU54" s="26"/>
      <c r="AV54" s="12"/>
      <c r="AW54" s="13"/>
      <c r="AX54" s="13"/>
      <c r="AY54" s="13"/>
      <c r="AZ54" s="14"/>
      <c r="BA54" s="13"/>
    </row>
    <row r="55" spans="1:66" ht="28" customHeight="1" thickBot="1">
      <c r="A55" s="693"/>
      <c r="B55" s="711"/>
      <c r="C55" s="70" t="s">
        <v>18</v>
      </c>
      <c r="D55" s="27" t="s">
        <v>58</v>
      </c>
      <c r="E55" s="81" t="s">
        <v>19</v>
      </c>
      <c r="F55" s="39" t="s">
        <v>13</v>
      </c>
      <c r="G55" s="29"/>
      <c r="H55" s="29"/>
      <c r="I55" s="29"/>
      <c r="J55" s="30"/>
      <c r="K55" s="29"/>
      <c r="Q55" s="2" t="str">
        <v>TikTokerin-Slash-Bloggerin</v>
      </c>
      <c r="R55" s="2" t="str">
        <v>Real-Life</v>
      </c>
      <c r="S55" s="2"/>
      <c r="T55" s="2"/>
      <c r="U55" s="2"/>
      <c r="V55" s="2"/>
      <c r="W55" s="2"/>
      <c r="AE55" s="2">
        <v>22</v>
      </c>
      <c r="AF55" s="2" t="s">
        <v>426</v>
      </c>
      <c r="AG55" s="2">
        <v>11</v>
      </c>
      <c r="AI55" s="213">
        <v>47</v>
      </c>
      <c r="AJ55" s="213" t="s">
        <v>764</v>
      </c>
      <c r="AK55" s="213">
        <v>6</v>
      </c>
      <c r="AQ55" s="23"/>
      <c r="AR55" s="17"/>
      <c r="AS55" s="32"/>
      <c r="AT55" s="31"/>
      <c r="AU55" s="28"/>
      <c r="AV55" s="39"/>
      <c r="AW55" s="29"/>
      <c r="AX55" s="29"/>
      <c r="AY55" s="29"/>
      <c r="AZ55" s="30"/>
      <c r="BA55" s="29"/>
    </row>
    <row r="56" spans="1:66" ht="28" customHeight="1">
      <c r="A56" s="689" t="s">
        <v>32</v>
      </c>
      <c r="B56" s="710"/>
      <c r="C56" s="71" t="s">
        <v>18</v>
      </c>
      <c r="D56" s="2" t="s">
        <v>59</v>
      </c>
      <c r="E56" s="82" t="s">
        <v>41</v>
      </c>
      <c r="F56" s="12" t="s">
        <v>80</v>
      </c>
      <c r="G56" s="13"/>
      <c r="H56" s="13"/>
      <c r="I56" s="13"/>
      <c r="J56" s="14"/>
      <c r="K56" s="13"/>
      <c r="Q56" s="2" t="str">
        <v>Accounts</v>
      </c>
      <c r="R56" s="2" t="str">
        <v>Interview</v>
      </c>
      <c r="S56" s="2"/>
      <c r="T56" s="2"/>
      <c r="U56" s="2"/>
      <c r="V56" s="2"/>
      <c r="W56" s="2"/>
      <c r="AE56" s="213">
        <v>23</v>
      </c>
      <c r="AF56" s="213" t="s">
        <v>14</v>
      </c>
      <c r="AG56" s="213">
        <v>10</v>
      </c>
      <c r="AI56" s="2">
        <v>48</v>
      </c>
      <c r="AJ56" s="2" t="s">
        <v>440</v>
      </c>
      <c r="AK56" s="2">
        <v>6</v>
      </c>
      <c r="AQ56" s="19" t="s">
        <v>32</v>
      </c>
      <c r="AR56" s="20"/>
      <c r="AS56" s="25"/>
      <c r="AT56" s="11"/>
      <c r="AU56" s="26"/>
      <c r="AV56" s="12"/>
      <c r="AW56" s="13"/>
      <c r="AX56" s="13"/>
      <c r="AY56" s="13"/>
      <c r="AZ56" s="14"/>
      <c r="BA56" s="13"/>
    </row>
    <row r="57" spans="1:66" ht="28" customHeight="1" thickBot="1">
      <c r="A57" s="691">
        <f>COUNTIF(K36:K64,"*")</f>
        <v>0</v>
      </c>
      <c r="B57" s="696"/>
      <c r="C57" s="70" t="s">
        <v>41</v>
      </c>
      <c r="D57" s="27" t="s">
        <v>60</v>
      </c>
      <c r="E57" s="81" t="s">
        <v>23</v>
      </c>
      <c r="F57" s="39" t="s">
        <v>26</v>
      </c>
      <c r="G57" s="29"/>
      <c r="H57" s="29"/>
      <c r="I57" s="29"/>
      <c r="J57" s="30"/>
      <c r="K57" s="29"/>
      <c r="Q57" s="2"/>
      <c r="R57" s="2" t="str">
        <v>Lachs-Reis-Ball</v>
      </c>
      <c r="S57" s="2"/>
      <c r="T57" s="2"/>
      <c r="U57" s="2"/>
      <c r="V57" s="2"/>
      <c r="W57" s="2"/>
      <c r="AE57" s="2">
        <v>24</v>
      </c>
      <c r="AF57" s="2" t="s">
        <v>626</v>
      </c>
      <c r="AG57" s="2">
        <v>10</v>
      </c>
      <c r="AI57" s="213">
        <v>49</v>
      </c>
      <c r="AJ57" s="213" t="s">
        <v>427</v>
      </c>
      <c r="AK57" s="213">
        <v>6</v>
      </c>
      <c r="AQ57" s="21">
        <f>COUNTIF(BA36:BA59,"*")</f>
        <v>0</v>
      </c>
      <c r="AR57" s="22"/>
      <c r="AS57" s="32"/>
      <c r="AT57" s="31"/>
      <c r="AU57" s="28"/>
      <c r="AV57" s="39"/>
      <c r="AW57" s="29"/>
      <c r="AX57" s="29"/>
      <c r="AY57" s="29"/>
      <c r="AZ57" s="30"/>
      <c r="BA57" s="29"/>
    </row>
    <row r="58" spans="1:66" ht="28" customHeight="1">
      <c r="A58" s="712"/>
      <c r="B58" s="713"/>
      <c r="C58" s="71" t="s">
        <v>17</v>
      </c>
      <c r="D58" s="2" t="s">
        <v>61</v>
      </c>
      <c r="E58" s="82" t="s">
        <v>17</v>
      </c>
      <c r="F58" s="12" t="s">
        <v>81</v>
      </c>
      <c r="G58" s="13"/>
      <c r="H58" s="13"/>
      <c r="I58" s="13"/>
      <c r="J58" s="14"/>
      <c r="K58" s="13"/>
      <c r="Q58" s="2"/>
      <c r="R58" s="2" t="str">
        <v>Queen</v>
      </c>
      <c r="S58" s="2"/>
      <c r="T58" s="2"/>
      <c r="U58" s="2"/>
      <c r="V58" s="2"/>
      <c r="W58" s="2"/>
      <c r="AE58" s="213">
        <v>25</v>
      </c>
      <c r="AF58" s="213" t="s">
        <v>136</v>
      </c>
      <c r="AG58" s="213">
        <v>10</v>
      </c>
      <c r="AI58" s="2">
        <v>50</v>
      </c>
      <c r="AJ58" s="2" t="s">
        <v>466</v>
      </c>
      <c r="AK58" s="2">
        <v>6</v>
      </c>
      <c r="AQ58" s="53"/>
      <c r="AR58" s="15"/>
      <c r="AS58" s="25"/>
      <c r="AT58" s="11"/>
      <c r="AU58" s="26"/>
      <c r="AV58" s="12"/>
      <c r="AW58" s="13"/>
      <c r="AX58" s="13"/>
      <c r="AY58" s="13"/>
      <c r="AZ58" s="14"/>
      <c r="BA58" s="13"/>
    </row>
    <row r="59" spans="1:66" ht="28" customHeight="1" thickBot="1">
      <c r="B59" s="18"/>
      <c r="C59" s="75" t="s">
        <v>18</v>
      </c>
      <c r="D59" s="39" t="s">
        <v>66</v>
      </c>
      <c r="E59" s="85" t="s">
        <v>17</v>
      </c>
      <c r="F59" s="39" t="s">
        <v>85</v>
      </c>
      <c r="G59" s="39"/>
      <c r="H59" s="39"/>
      <c r="I59" s="39"/>
      <c r="J59" s="39"/>
      <c r="K59" s="39"/>
      <c r="Q59" s="47">
        <f>COUNTIF(Q35:Q58,"*")</f>
        <v>22</v>
      </c>
      <c r="R59" s="47">
        <f>COUNTIF(_xlfn.ANCHORARRAY(R35),"*")</f>
        <v>24</v>
      </c>
      <c r="AR59" s="18"/>
      <c r="AS59" s="33"/>
      <c r="AT59" s="34"/>
      <c r="AU59" s="171"/>
      <c r="AV59" s="40"/>
      <c r="AW59" s="36"/>
      <c r="AX59" s="36"/>
      <c r="AY59" s="36"/>
      <c r="AZ59" s="37"/>
      <c r="BA59" s="36"/>
    </row>
    <row r="60" spans="1:66" ht="28" customHeight="1">
      <c r="B60" s="18"/>
      <c r="C60" s="76" t="s">
        <v>18</v>
      </c>
      <c r="D60" s="3" t="s">
        <v>82</v>
      </c>
      <c r="E60" s="100"/>
      <c r="F60" s="54"/>
      <c r="G60" s="55"/>
      <c r="H60" s="55"/>
      <c r="I60" s="55"/>
      <c r="J60" s="56"/>
      <c r="K60" s="55"/>
      <c r="AT60" s="47">
        <f>COUNTIF(AT36:AT59,"*")</f>
        <v>17</v>
      </c>
      <c r="AU60" s="172"/>
      <c r="AV60" s="47">
        <f>COUNTIF(AV36:AV59,"*")</f>
        <v>0</v>
      </c>
    </row>
    <row r="61" spans="1:66" ht="28" customHeight="1">
      <c r="B61" s="18"/>
      <c r="C61" s="77" t="s">
        <v>18</v>
      </c>
      <c r="D61" s="39" t="s">
        <v>22</v>
      </c>
      <c r="E61" s="101"/>
      <c r="F61" s="39"/>
      <c r="G61" s="39"/>
      <c r="H61" s="39"/>
      <c r="I61" s="39"/>
      <c r="J61" s="39"/>
      <c r="K61" s="39"/>
    </row>
    <row r="62" spans="1:66" ht="28" customHeight="1">
      <c r="B62" s="18"/>
      <c r="C62" s="76" t="s">
        <v>17</v>
      </c>
      <c r="D62" s="3" t="s">
        <v>83</v>
      </c>
      <c r="E62" s="100"/>
      <c r="F62" s="54"/>
      <c r="G62" s="55"/>
      <c r="H62" s="55"/>
      <c r="I62" s="55"/>
      <c r="J62" s="56"/>
      <c r="K62" s="55"/>
    </row>
    <row r="63" spans="1:66" ht="28" customHeight="1">
      <c r="B63" s="18"/>
      <c r="C63" s="75" t="s">
        <v>19</v>
      </c>
      <c r="D63" s="39" t="s">
        <v>84</v>
      </c>
      <c r="E63" s="101"/>
      <c r="F63" s="39"/>
      <c r="G63" s="39"/>
      <c r="H63" s="39"/>
      <c r="I63" s="39"/>
      <c r="J63" s="39"/>
      <c r="K63" s="39"/>
    </row>
    <row r="64" spans="1:66" ht="28" customHeight="1" thickBot="1">
      <c r="A64" s="680"/>
      <c r="B64" s="707"/>
      <c r="C64" s="78" t="s">
        <v>19</v>
      </c>
      <c r="D64" s="60" t="s">
        <v>63</v>
      </c>
      <c r="E64" s="102"/>
      <c r="F64" s="57"/>
      <c r="G64" s="58"/>
      <c r="H64" s="58"/>
      <c r="I64" s="58"/>
      <c r="J64" s="59"/>
      <c r="K64" s="58"/>
    </row>
    <row r="65" spans="1:68" ht="28" customHeight="1">
      <c r="A65" s="680"/>
      <c r="B65" s="707"/>
      <c r="D65" s="47">
        <f>COUNTIF(D36:D64,"*")</f>
        <v>29</v>
      </c>
      <c r="E65" s="99"/>
      <c r="F65" s="47">
        <f>COUNTIF(F36:F64,"*")</f>
        <v>24</v>
      </c>
      <c r="AA65" s="864"/>
      <c r="AB65" s="864"/>
    </row>
    <row r="66" spans="1:68" ht="28" customHeight="1">
      <c r="A66" s="680"/>
      <c r="B66" s="680"/>
      <c r="AA66" s="864"/>
      <c r="AB66" s="864"/>
    </row>
    <row r="67" spans="1:68" s="120" customFormat="1" ht="28" customHeight="1">
      <c r="A67" s="681"/>
      <c r="B67" s="681"/>
      <c r="C67" s="681"/>
      <c r="D67" s="681"/>
      <c r="E67" s="681"/>
      <c r="F67" s="681"/>
      <c r="G67" s="681"/>
      <c r="H67" s="681"/>
      <c r="I67" s="681"/>
      <c r="J67" s="681"/>
      <c r="K67" s="681"/>
      <c r="L67" s="681"/>
      <c r="M67" s="681"/>
      <c r="AS67" s="121"/>
      <c r="AU67" s="173"/>
    </row>
    <row r="68" spans="1:68" ht="29" customHeight="1" thickBot="1">
      <c r="AA68" s="864"/>
      <c r="AB68" s="864"/>
    </row>
    <row r="69" spans="1:68" ht="47" customHeight="1" thickBot="1">
      <c r="A69" s="700" t="s">
        <v>9</v>
      </c>
      <c r="B69" s="701"/>
      <c r="C69" s="686" t="s">
        <v>232</v>
      </c>
      <c r="D69" s="687"/>
      <c r="E69" s="687"/>
      <c r="F69" s="687"/>
      <c r="G69" s="234">
        <v>8</v>
      </c>
      <c r="AA69" s="864"/>
      <c r="AB69" s="864"/>
      <c r="AP69" s="165">
        <v>8</v>
      </c>
      <c r="AQ69" s="715" t="s">
        <v>9</v>
      </c>
      <c r="AR69" s="716"/>
      <c r="AS69" s="717" t="s">
        <v>507</v>
      </c>
      <c r="AT69" s="718"/>
      <c r="AU69" s="718"/>
      <c r="AV69" s="719"/>
    </row>
    <row r="70" spans="1:68" ht="28" customHeight="1" thickBot="1">
      <c r="C70" s="702" t="s">
        <v>7</v>
      </c>
      <c r="D70" s="703"/>
      <c r="E70" s="703"/>
      <c r="F70" s="703"/>
      <c r="G70" s="703"/>
      <c r="H70" s="703"/>
      <c r="I70" s="703"/>
      <c r="J70" s="703"/>
      <c r="K70" s="704"/>
      <c r="M70" s="705" t="s">
        <v>6</v>
      </c>
      <c r="N70" s="706"/>
      <c r="O70" s="2" t="s">
        <v>244</v>
      </c>
      <c r="Q70" s="728" t="s">
        <v>423</v>
      </c>
      <c r="R70" s="728"/>
      <c r="S70" s="728"/>
      <c r="T70" s="728"/>
      <c r="U70" s="728"/>
      <c r="V70" s="728"/>
      <c r="W70" s="728"/>
      <c r="AS70" s="702" t="s">
        <v>7</v>
      </c>
      <c r="AT70" s="703"/>
      <c r="AU70" s="703"/>
      <c r="AV70" s="703"/>
      <c r="AW70" s="703"/>
      <c r="AX70" s="703"/>
      <c r="AY70" s="703"/>
      <c r="AZ70" s="703"/>
      <c r="BA70" s="704"/>
      <c r="BC70" s="9" t="s">
        <v>6</v>
      </c>
      <c r="BD70" s="10"/>
      <c r="BE70" s="2" t="s">
        <v>244</v>
      </c>
      <c r="BH70" s="671" t="s">
        <v>423</v>
      </c>
      <c r="BI70" s="672"/>
      <c r="BJ70" s="672"/>
      <c r="BK70" s="672"/>
      <c r="BL70" s="672"/>
      <c r="BM70" s="672"/>
      <c r="BN70" s="672"/>
      <c r="BO70" s="672"/>
      <c r="BP70" s="673"/>
    </row>
    <row r="71" spans="1:68" ht="28" customHeight="1" thickBot="1">
      <c r="C71" s="697" t="s">
        <v>0</v>
      </c>
      <c r="D71" s="698"/>
      <c r="E71" s="698"/>
      <c r="F71" s="699"/>
      <c r="G71" s="63" t="s">
        <v>1</v>
      </c>
      <c r="H71" s="46" t="s">
        <v>2</v>
      </c>
      <c r="I71" s="45" t="s">
        <v>3</v>
      </c>
      <c r="J71" s="45" t="s">
        <v>4</v>
      </c>
      <c r="K71" s="46" t="s">
        <v>5</v>
      </c>
      <c r="M71" s="225">
        <v>1</v>
      </c>
      <c r="N71" s="225" t="s">
        <v>169</v>
      </c>
      <c r="O71" s="225">
        <v>26.76</v>
      </c>
      <c r="Q71" s="2" t="str" cm="1">
        <f t="array" ref="Q71:Q93">_xlfn.UNIQUE(D72:D97)</f>
        <v>Internet</v>
      </c>
      <c r="R71" s="2" t="str" cm="1">
        <f t="array" ref="R71:R88">_xlfn.UNIQUE(F72:F95)</f>
        <v>Beat</v>
      </c>
      <c r="S71" s="2" t="str" cm="1">
        <f t="array" ref="S71:S76">_xlfn.UNIQUE(G72:G95)</f>
        <v>smart [Move]</v>
      </c>
      <c r="T71" s="2" t="str" cm="1">
        <f t="array" ref="T71:T74">_xlfn.UNIQUE(H72:H95)</f>
        <v>live [gesehen]</v>
      </c>
      <c r="U71" s="2" t="str" cm="1">
        <f t="array" ref="U71:U76">_xlfn.UNIQUE(I72:I95)</f>
        <v>why</v>
      </c>
      <c r="V71" s="2" t="str" cm="1">
        <f t="array" ref="V71:V78">_xlfn.UNIQUE(J72:J95)</f>
        <v>[hat] performt</v>
      </c>
      <c r="W71" s="2" cm="1">
        <f t="array" ref="W71">_xlfn.UNIQUE(K72:K95)</f>
        <v>0</v>
      </c>
      <c r="X71" s="129" t="s">
        <v>0</v>
      </c>
      <c r="Y71" s="43">
        <f>SUM(Q95:R95)</f>
        <v>41</v>
      </c>
      <c r="AS71" s="721" t="s">
        <v>0</v>
      </c>
      <c r="AT71" s="722"/>
      <c r="AU71" s="722"/>
      <c r="AV71" s="723"/>
      <c r="AW71" s="109" t="s">
        <v>1</v>
      </c>
      <c r="AX71" s="110" t="s">
        <v>2</v>
      </c>
      <c r="AY71" s="109" t="s">
        <v>3</v>
      </c>
      <c r="AZ71" s="109" t="s">
        <v>4</v>
      </c>
      <c r="BA71" s="110" t="s">
        <v>5</v>
      </c>
      <c r="BC71" s="225">
        <v>1</v>
      </c>
      <c r="BD71" s="225" t="s">
        <v>169</v>
      </c>
      <c r="BE71" s="225">
        <v>32.35</v>
      </c>
      <c r="BH71" s="6" t="str" cm="1">
        <f t="array" ref="BH71:BH81">_xlfn.UNIQUE(AT72:AT95)</f>
        <v>Social-Media-Plattformen</v>
      </c>
      <c r="BI71" s="6" cm="1">
        <f t="array" ref="BI71">_xlfn.UNIQUE(AV72:AV95)</f>
        <v>0</v>
      </c>
      <c r="BJ71" s="6" cm="1">
        <f t="array" ref="BJ71">_xlfn.UNIQUE(AW72:AW95)</f>
        <v>0</v>
      </c>
      <c r="BK71" s="6" cm="1">
        <f t="array" ref="BK71">_xlfn.UNIQUE(AX72:AX95)</f>
        <v>0</v>
      </c>
      <c r="BL71" s="6" t="str" cm="1">
        <f t="array" ref="BL71:BL72">_xlfn.UNIQUE(AY72:AY95)</f>
        <v>und co.</v>
      </c>
      <c r="BM71" s="6" t="str" cm="1">
        <f t="array" ref="BM71:BM73">_xlfn.UNIQUE(AZ72:AZ95)</f>
        <v>[wer hat das] gepostet</v>
      </c>
      <c r="BN71" s="6" cm="1">
        <f t="array" ref="BN71">_xlfn.UNIQUE(BA72:BA95)</f>
        <v>0</v>
      </c>
      <c r="BO71" s="139" t="s">
        <v>0</v>
      </c>
      <c r="BP71" s="43">
        <f>COUNTIF(BH71:BI87,"*")</f>
        <v>10</v>
      </c>
    </row>
    <row r="72" spans="1:68" ht="28" customHeight="1">
      <c r="A72" s="689" t="s">
        <v>425</v>
      </c>
      <c r="B72" s="690"/>
      <c r="C72" s="69" t="s">
        <v>86</v>
      </c>
      <c r="D72" s="6" t="s">
        <v>25</v>
      </c>
      <c r="E72" s="80" t="s">
        <v>19</v>
      </c>
      <c r="F72" s="43" t="s">
        <v>129</v>
      </c>
      <c r="G72" s="64" t="s">
        <v>145</v>
      </c>
      <c r="H72" s="44" t="s">
        <v>150</v>
      </c>
      <c r="I72" s="44" t="s">
        <v>153</v>
      </c>
      <c r="J72" s="4" t="s">
        <v>161</v>
      </c>
      <c r="K72" s="44"/>
      <c r="M72" s="226">
        <v>2</v>
      </c>
      <c r="N72" s="226" t="s">
        <v>170</v>
      </c>
      <c r="O72" s="223">
        <v>47.887323940000002</v>
      </c>
      <c r="Q72" s="2" t="str">
        <v>Post</v>
      </c>
      <c r="R72" s="2" t="str">
        <v>Mic</v>
      </c>
      <c r="S72" s="2" t="str">
        <v>cool [Move]</v>
      </c>
      <c r="T72" s="2" t="str">
        <v>live [performt]</v>
      </c>
      <c r="U72" s="2" t="str">
        <v>Yo, yo [gib mir das Mic]</v>
      </c>
      <c r="V72" s="2" t="str">
        <v>[hat dazu] gefreestyled</v>
      </c>
      <c r="W72" s="2"/>
      <c r="X72" s="106" t="s">
        <v>1</v>
      </c>
      <c r="Y72" s="12">
        <f>COUNTIF(S71:S80,"*")</f>
        <v>5</v>
      </c>
      <c r="AQ72" s="689" t="s">
        <v>425</v>
      </c>
      <c r="AR72" s="690"/>
      <c r="AS72" s="41" t="s">
        <v>18</v>
      </c>
      <c r="AT72" s="6" t="s">
        <v>209</v>
      </c>
      <c r="AU72" s="42"/>
      <c r="AV72" s="43"/>
      <c r="AW72" s="44"/>
      <c r="AX72" s="44"/>
      <c r="AY72" s="44" t="s">
        <v>553</v>
      </c>
      <c r="AZ72" s="4" t="s">
        <v>554</v>
      </c>
      <c r="BA72" s="44"/>
      <c r="BC72" s="8">
        <v>2</v>
      </c>
      <c r="BD72" s="8" t="s">
        <v>545</v>
      </c>
      <c r="BE72" s="229">
        <v>32.352941180000002</v>
      </c>
      <c r="BH72" s="2" t="str">
        <v>Messenger</v>
      </c>
      <c r="BI72" s="2"/>
      <c r="BJ72" s="2"/>
      <c r="BK72" s="2"/>
      <c r="BL72" s="2">
        <v>0</v>
      </c>
      <c r="BM72" s="2" t="str">
        <v>[hat man] gepostet</v>
      </c>
      <c r="BN72" s="2"/>
      <c r="BO72" s="140" t="s">
        <v>1</v>
      </c>
      <c r="BP72" s="12">
        <f>COUNTIF(BJ71:BJ87,"*")</f>
        <v>0</v>
      </c>
    </row>
    <row r="73" spans="1:68" ht="28" customHeight="1" thickBot="1">
      <c r="A73" s="691">
        <f>COUNTIF(Q71:W94,"*")</f>
        <v>61</v>
      </c>
      <c r="B73" s="692"/>
      <c r="C73" s="70" t="s">
        <v>19</v>
      </c>
      <c r="D73" s="27" t="s">
        <v>109</v>
      </c>
      <c r="E73" s="81" t="s">
        <v>86</v>
      </c>
      <c r="F73" s="39" t="s">
        <v>130</v>
      </c>
      <c r="G73" s="65" t="s">
        <v>146</v>
      </c>
      <c r="H73" s="29" t="s">
        <v>151</v>
      </c>
      <c r="I73" s="29" t="s">
        <v>154</v>
      </c>
      <c r="J73" s="30" t="s">
        <v>162</v>
      </c>
      <c r="K73" s="29"/>
      <c r="M73" s="7">
        <v>3</v>
      </c>
      <c r="N73" s="7" t="s">
        <v>171</v>
      </c>
      <c r="O73" s="224">
        <v>2.8169014080000001</v>
      </c>
      <c r="Q73" s="2" t="str">
        <v>Creative-Director</v>
      </c>
      <c r="R73" s="2" t="str">
        <v xml:space="preserve"> Mic</v>
      </c>
      <c r="S73" s="2" t="str">
        <v>Big-Business [du bist]</v>
      </c>
      <c r="T73" s="2" t="str">
        <v>on fire [waren]</v>
      </c>
      <c r="U73" s="2" t="str">
        <v>I don't know</v>
      </c>
      <c r="V73" s="2" t="str">
        <v>freestylest [du]</v>
      </c>
      <c r="W73" s="2"/>
      <c r="X73" s="106" t="s">
        <v>2</v>
      </c>
      <c r="Y73" s="12">
        <f>COUNTIF(T71:T80,"*")</f>
        <v>3</v>
      </c>
      <c r="AQ73" s="691">
        <f>BP77</f>
        <v>13</v>
      </c>
      <c r="AR73" s="692"/>
      <c r="AS73" s="38" t="s">
        <v>19</v>
      </c>
      <c r="AT73" s="27" t="s">
        <v>482</v>
      </c>
      <c r="AU73" s="28"/>
      <c r="AV73" s="39"/>
      <c r="AW73" s="29"/>
      <c r="AX73" s="29"/>
      <c r="AY73" s="29" t="s">
        <v>553</v>
      </c>
      <c r="AZ73" s="30" t="s">
        <v>555</v>
      </c>
      <c r="BA73" s="29"/>
      <c r="BC73" s="226">
        <v>3</v>
      </c>
      <c r="BD73" s="226" t="s">
        <v>546</v>
      </c>
      <c r="BE73" s="231">
        <v>35.294117649999997</v>
      </c>
      <c r="BH73" s="2" t="str">
        <v>Fake-Facts</v>
      </c>
      <c r="BI73" s="2"/>
      <c r="BJ73" s="2"/>
      <c r="BK73" s="2"/>
      <c r="BL73" s="2"/>
      <c r="BM73" s="2">
        <v>0</v>
      </c>
      <c r="BN73" s="2"/>
      <c r="BO73" s="140" t="s">
        <v>2</v>
      </c>
      <c r="BP73" s="12">
        <f>COUNTIF(BK71:BK87,"*")</f>
        <v>0</v>
      </c>
    </row>
    <row r="74" spans="1:68" ht="28" customHeight="1">
      <c r="A74" s="689" t="s">
        <v>8</v>
      </c>
      <c r="B74" s="690"/>
      <c r="C74" s="71" t="s">
        <v>19</v>
      </c>
      <c r="D74" s="2" t="s">
        <v>110</v>
      </c>
      <c r="E74" s="82" t="s">
        <v>86</v>
      </c>
      <c r="F74" s="12" t="s">
        <v>131</v>
      </c>
      <c r="G74" s="66" t="s">
        <v>147</v>
      </c>
      <c r="H74" s="13" t="s">
        <v>152</v>
      </c>
      <c r="I74" s="13" t="s">
        <v>155</v>
      </c>
      <c r="J74" s="14" t="s">
        <v>158</v>
      </c>
      <c r="K74" s="13"/>
      <c r="M74" s="8">
        <v>4</v>
      </c>
      <c r="N74" s="8" t="s">
        <v>172</v>
      </c>
      <c r="O74" s="223">
        <v>22.535211270000001</v>
      </c>
      <c r="Q74" s="2" t="str">
        <v>Game-Changer</v>
      </c>
      <c r="R74" s="2" t="str">
        <v>Story</v>
      </c>
      <c r="S74" s="2" t="str">
        <v>fucking [Legende]</v>
      </c>
      <c r="T74" s="2">
        <v>0</v>
      </c>
      <c r="U74" s="2" t="str">
        <v>Rest in peace</v>
      </c>
      <c r="V74" s="2" t="str">
        <v>[hat] designed [ein Armband]</v>
      </c>
      <c r="W74" s="2"/>
      <c r="X74" s="106" t="s">
        <v>3</v>
      </c>
      <c r="Y74" s="12">
        <f>COUNTIF(U71:U80,"*")</f>
        <v>5</v>
      </c>
      <c r="AQ74" s="19" t="s">
        <v>8</v>
      </c>
      <c r="AR74" s="20"/>
      <c r="AS74" s="24" t="s">
        <v>18</v>
      </c>
      <c r="AT74" s="2" t="s">
        <v>547</v>
      </c>
      <c r="AU74" s="26"/>
      <c r="AV74" s="12"/>
      <c r="AW74" s="13"/>
      <c r="AX74" s="13"/>
      <c r="AY74" s="13"/>
      <c r="AZ74" s="14"/>
      <c r="BA74" s="13"/>
      <c r="BC74" s="8">
        <v>4</v>
      </c>
      <c r="BD74" s="8"/>
      <c r="BE74" s="2"/>
      <c r="BH74" s="2" t="str">
        <v>True-Facts</v>
      </c>
      <c r="BI74" s="2"/>
      <c r="BJ74" s="2"/>
      <c r="BK74" s="2"/>
      <c r="BL74" s="2"/>
      <c r="BM74" s="2"/>
      <c r="BN74" s="2"/>
      <c r="BO74" s="140" t="s">
        <v>3</v>
      </c>
      <c r="BP74" s="12">
        <f>COUNTIF(BL71:BL87,"*")</f>
        <v>1</v>
      </c>
    </row>
    <row r="75" spans="1:68" ht="28" customHeight="1" thickBot="1">
      <c r="A75" s="691">
        <f>SUM(A78,A81,A84,A87,A90,A93)</f>
        <v>69</v>
      </c>
      <c r="B75" s="692"/>
      <c r="C75" s="70" t="s">
        <v>23</v>
      </c>
      <c r="D75" s="27" t="s">
        <v>111</v>
      </c>
      <c r="E75" s="81" t="s">
        <v>17</v>
      </c>
      <c r="F75" s="39" t="s">
        <v>70</v>
      </c>
      <c r="G75" s="65" t="s">
        <v>148</v>
      </c>
      <c r="H75" s="29" t="s">
        <v>151</v>
      </c>
      <c r="I75" s="29" t="s">
        <v>156</v>
      </c>
      <c r="J75" s="30" t="s">
        <v>160</v>
      </c>
      <c r="K75" s="29"/>
      <c r="M75" s="7">
        <v>5</v>
      </c>
      <c r="N75" s="7"/>
      <c r="O75" s="2"/>
      <c r="Q75" s="2" t="str">
        <v>Mega-Goal</v>
      </c>
      <c r="R75" s="2" t="str">
        <v>Connections</v>
      </c>
      <c r="S75" s="2" t="str">
        <v>busy [egal wie]</v>
      </c>
      <c r="T75" s="2"/>
      <c r="U75" s="2" t="str">
        <v>spielt nicht nur das Podcast-Games</v>
      </c>
      <c r="V75" s="2" t="str">
        <v>[werde weiter] pushen</v>
      </c>
      <c r="W75" s="2"/>
      <c r="X75" s="106" t="s">
        <v>4</v>
      </c>
      <c r="Y75" s="12">
        <f>COUNTIF(V71:V80,"*")</f>
        <v>7</v>
      </c>
      <c r="AQ75" s="21">
        <f>SUM(AQ78,AQ81,AQ84,AQ87,AQ90,AQ93)</f>
        <v>25</v>
      </c>
      <c r="AR75" s="22"/>
      <c r="AS75" s="38" t="s">
        <v>18</v>
      </c>
      <c r="AT75" s="27" t="s">
        <v>548</v>
      </c>
      <c r="AU75" s="28"/>
      <c r="AV75" s="39"/>
      <c r="AW75" s="29"/>
      <c r="AX75" s="29"/>
      <c r="AY75" s="29"/>
      <c r="AZ75" s="30"/>
      <c r="BA75" s="29"/>
      <c r="BC75" s="7">
        <v>5</v>
      </c>
      <c r="BD75" s="7"/>
      <c r="BE75" s="2"/>
      <c r="BH75" s="2" t="str">
        <v>Accounts</v>
      </c>
      <c r="BI75" s="2"/>
      <c r="BJ75" s="2"/>
      <c r="BK75" s="2"/>
      <c r="BL75" s="2"/>
      <c r="BM75" s="2"/>
      <c r="BN75" s="2"/>
      <c r="BO75" s="140" t="s">
        <v>4</v>
      </c>
      <c r="BP75" s="12">
        <f>COUNTIF(BM71:BM87,"*")</f>
        <v>2</v>
      </c>
    </row>
    <row r="76" spans="1:68" ht="28" customHeight="1" thickBot="1">
      <c r="A76" s="680"/>
      <c r="B76" s="680"/>
      <c r="C76" s="71" t="s">
        <v>19</v>
      </c>
      <c r="D76" s="2" t="s">
        <v>110</v>
      </c>
      <c r="E76" s="82" t="s">
        <v>18</v>
      </c>
      <c r="F76" s="12" t="s">
        <v>126</v>
      </c>
      <c r="G76" s="66" t="s">
        <v>149</v>
      </c>
      <c r="H76" s="13"/>
      <c r="I76" s="13" t="s">
        <v>157</v>
      </c>
      <c r="J76" s="14" t="s">
        <v>163</v>
      </c>
      <c r="K76" s="13"/>
      <c r="M76" s="8">
        <v>6</v>
      </c>
      <c r="N76" s="8"/>
      <c r="O76" s="2"/>
      <c r="Q76" s="2" t="str">
        <v>Podcast-Games</v>
      </c>
      <c r="R76" s="2" t="str">
        <v>Intros</v>
      </c>
      <c r="S76" s="2">
        <v>0</v>
      </c>
      <c r="T76" s="2"/>
      <c r="U76" s="2">
        <v>0</v>
      </c>
      <c r="V76" s="2" t="str">
        <v>[zu] pushen</v>
      </c>
      <c r="W76" s="2"/>
      <c r="X76" s="106" t="s">
        <v>38</v>
      </c>
      <c r="Y76" s="12">
        <f>COUNTIF(W71:W80,"*")</f>
        <v>0</v>
      </c>
      <c r="AQ76" s="23"/>
      <c r="AR76" s="17"/>
      <c r="AS76" s="24" t="s">
        <v>19</v>
      </c>
      <c r="AT76" s="2" t="s">
        <v>482</v>
      </c>
      <c r="AU76" s="26"/>
      <c r="AV76" s="12"/>
      <c r="AW76" s="13"/>
      <c r="AX76" s="13"/>
      <c r="AY76" s="13"/>
      <c r="AZ76" s="14"/>
      <c r="BA76" s="13"/>
      <c r="BC76" s="8">
        <v>6</v>
      </c>
      <c r="BD76" s="8"/>
      <c r="BE76" s="2"/>
      <c r="BH76" s="2" t="str">
        <v>Telegram-Chats</v>
      </c>
      <c r="BI76" s="2"/>
      <c r="BJ76" s="2"/>
      <c r="BK76" s="2"/>
      <c r="BL76" s="2"/>
      <c r="BM76" s="2"/>
      <c r="BN76" s="2"/>
      <c r="BO76" s="140" t="s">
        <v>38</v>
      </c>
      <c r="BP76" s="12">
        <f>COUNTIF(BN71:BN87,"*")</f>
        <v>0</v>
      </c>
    </row>
    <row r="77" spans="1:68" ht="28" customHeight="1" thickBot="1">
      <c r="A77" s="689" t="s">
        <v>30</v>
      </c>
      <c r="B77" s="690"/>
      <c r="C77" s="70" t="s">
        <v>23</v>
      </c>
      <c r="D77" s="27" t="s">
        <v>112</v>
      </c>
      <c r="E77" s="81" t="s">
        <v>18</v>
      </c>
      <c r="F77" s="39" t="s">
        <v>132</v>
      </c>
      <c r="G77" s="65"/>
      <c r="H77" s="29"/>
      <c r="I77" s="29"/>
      <c r="J77" s="30" t="s">
        <v>159</v>
      </c>
      <c r="K77" s="29"/>
      <c r="N77" s="5"/>
      <c r="Q77" s="2" t="str">
        <v>Cheerleader</v>
      </c>
      <c r="R77" s="2" t="str">
        <v>Feedback</v>
      </c>
      <c r="S77" s="2"/>
      <c r="T77" s="2"/>
      <c r="U77" s="2"/>
      <c r="V77" s="2" t="str">
        <v>[zu] empowern</v>
      </c>
      <c r="W77" s="2"/>
      <c r="X77" s="130" t="s">
        <v>498</v>
      </c>
      <c r="Y77" s="131">
        <f>SUM(Y71:Y76)</f>
        <v>61</v>
      </c>
      <c r="AQ77" s="19" t="s">
        <v>30</v>
      </c>
      <c r="AR77" s="20"/>
      <c r="AS77" s="38" t="s">
        <v>18</v>
      </c>
      <c r="AT77" s="27" t="s">
        <v>66</v>
      </c>
      <c r="AU77" s="28"/>
      <c r="AV77" s="39"/>
      <c r="AW77" s="29"/>
      <c r="AX77" s="29"/>
      <c r="AY77" s="29"/>
      <c r="AZ77" s="30"/>
      <c r="BA77" s="29"/>
      <c r="BD77" s="5"/>
      <c r="BH77" s="2" t="str">
        <v>Account</v>
      </c>
      <c r="BI77" s="2"/>
      <c r="BJ77" s="2"/>
      <c r="BK77" s="2"/>
      <c r="BL77" s="2"/>
      <c r="BM77" s="2"/>
      <c r="BN77" s="2"/>
      <c r="BO77" s="141" t="s">
        <v>498</v>
      </c>
      <c r="BP77" s="131">
        <f>SUM(BP71:BP76)</f>
        <v>13</v>
      </c>
    </row>
    <row r="78" spans="1:68" ht="28" customHeight="1" thickBot="1">
      <c r="A78" s="691">
        <f>SUM(D98,F98)</f>
        <v>48</v>
      </c>
      <c r="B78" s="692"/>
      <c r="C78" s="71" t="s">
        <v>86</v>
      </c>
      <c r="D78" s="2" t="s">
        <v>113</v>
      </c>
      <c r="E78" s="82" t="s">
        <v>86</v>
      </c>
      <c r="F78" s="12" t="s">
        <v>133</v>
      </c>
      <c r="G78" s="66"/>
      <c r="H78" s="13"/>
      <c r="I78" s="13"/>
      <c r="J78" s="14" t="s">
        <v>164</v>
      </c>
      <c r="K78" s="13"/>
      <c r="N78" s="5"/>
      <c r="Q78" s="2" t="str">
        <v>Likes</v>
      </c>
      <c r="R78" s="2" t="str">
        <v>News</v>
      </c>
      <c r="S78" s="2"/>
      <c r="T78" s="2"/>
      <c r="U78" s="2"/>
      <c r="V78" s="2">
        <v>0</v>
      </c>
      <c r="W78" s="2"/>
      <c r="AQ78" s="21">
        <f>SUM(AT96,AV96)</f>
        <v>21</v>
      </c>
      <c r="AR78" s="22"/>
      <c r="AS78" s="24" t="s">
        <v>18</v>
      </c>
      <c r="AT78" s="2" t="s">
        <v>549</v>
      </c>
      <c r="AU78" s="26"/>
      <c r="AV78" s="12"/>
      <c r="AW78" s="13"/>
      <c r="AX78" s="13"/>
      <c r="AY78" s="13"/>
      <c r="AZ78" s="14"/>
      <c r="BA78" s="13"/>
      <c r="BD78" s="5"/>
      <c r="BH78" s="2" t="str">
        <v>App</v>
      </c>
      <c r="BI78" s="2"/>
      <c r="BJ78" s="2"/>
      <c r="BK78" s="2"/>
      <c r="BL78" s="2"/>
      <c r="BM78" s="2"/>
      <c r="BN78" s="2"/>
    </row>
    <row r="79" spans="1:68" ht="28" customHeight="1" thickBot="1">
      <c r="A79" s="680"/>
      <c r="B79" s="680"/>
      <c r="C79" s="70" t="s">
        <v>19</v>
      </c>
      <c r="D79" s="27" t="s">
        <v>110</v>
      </c>
      <c r="E79" s="81" t="s">
        <v>86</v>
      </c>
      <c r="F79" s="39" t="s">
        <v>133</v>
      </c>
      <c r="G79" s="65"/>
      <c r="H79" s="29"/>
      <c r="I79" s="29"/>
      <c r="J79" s="30"/>
      <c r="K79" s="29"/>
      <c r="N79" s="5"/>
      <c r="Q79" s="2" t="str">
        <v>Giveaways</v>
      </c>
      <c r="R79" s="2" t="str">
        <v>Internationale-News</v>
      </c>
      <c r="S79" s="2"/>
      <c r="T79" s="2"/>
      <c r="U79" s="2"/>
      <c r="V79" s="2"/>
      <c r="W79" s="2"/>
      <c r="AQ79" s="23"/>
      <c r="AR79" s="17"/>
      <c r="AS79" s="38" t="s">
        <v>41</v>
      </c>
      <c r="AT79" s="27" t="s">
        <v>64</v>
      </c>
      <c r="AU79" s="28"/>
      <c r="AV79" s="39"/>
      <c r="AW79" s="29"/>
      <c r="AX79" s="29"/>
      <c r="AY79" s="29"/>
      <c r="AZ79" s="30"/>
      <c r="BA79" s="29"/>
      <c r="BD79" s="5"/>
      <c r="BH79" s="2" t="str">
        <v>Gatekeeper</v>
      </c>
      <c r="BI79" s="2"/>
      <c r="BJ79" s="2"/>
      <c r="BK79" s="2"/>
      <c r="BL79" s="2"/>
      <c r="BM79" s="2"/>
      <c r="BN79" s="2"/>
    </row>
    <row r="80" spans="1:68" ht="28" customHeight="1">
      <c r="A80" s="689" t="s">
        <v>33</v>
      </c>
      <c r="B80" s="690"/>
      <c r="C80" s="71" t="s">
        <v>23</v>
      </c>
      <c r="D80" s="2" t="s">
        <v>114</v>
      </c>
      <c r="E80" s="82" t="s">
        <v>86</v>
      </c>
      <c r="F80" s="12" t="s">
        <v>133</v>
      </c>
      <c r="G80" s="66"/>
      <c r="H80" s="13"/>
      <c r="I80" s="13"/>
      <c r="J80" s="14"/>
      <c r="K80" s="13"/>
      <c r="Q80" s="2" t="str">
        <v>Move</v>
      </c>
      <c r="R80" s="2" t="str">
        <v>Blogs</v>
      </c>
      <c r="S80" s="2"/>
      <c r="T80" s="2"/>
      <c r="U80" s="2"/>
      <c r="V80" s="2"/>
      <c r="W80" s="2"/>
      <c r="AQ80" s="19" t="s">
        <v>33</v>
      </c>
      <c r="AR80" s="20"/>
      <c r="AS80" s="24" t="s">
        <v>17</v>
      </c>
      <c r="AT80" s="2" t="s">
        <v>248</v>
      </c>
      <c r="AU80" s="26"/>
      <c r="AV80" s="12"/>
      <c r="AW80" s="13"/>
      <c r="AX80" s="13"/>
      <c r="AY80" s="13"/>
      <c r="AZ80" s="14"/>
      <c r="BA80" s="13"/>
      <c r="BH80" s="2" t="str">
        <v>App-Stores</v>
      </c>
      <c r="BI80" s="2"/>
      <c r="BJ80" s="2"/>
      <c r="BK80" s="2"/>
      <c r="BL80" s="2"/>
      <c r="BM80" s="2"/>
      <c r="BN80" s="2"/>
    </row>
    <row r="81" spans="1:66" ht="28" customHeight="1" thickBot="1">
      <c r="A81" s="691">
        <f>COUNTIF(G72:G97,"*")</f>
        <v>5</v>
      </c>
      <c r="B81" s="692"/>
      <c r="C81" s="70" t="s">
        <v>18</v>
      </c>
      <c r="D81" s="27" t="s">
        <v>115</v>
      </c>
      <c r="E81" s="81" t="s">
        <v>18</v>
      </c>
      <c r="F81" s="39" t="s">
        <v>14</v>
      </c>
      <c r="G81" s="65"/>
      <c r="H81" s="29"/>
      <c r="I81" s="29"/>
      <c r="J81" s="30"/>
      <c r="K81" s="29"/>
      <c r="Q81" s="2" t="str">
        <v>Statement</v>
      </c>
      <c r="R81" s="2" t="str">
        <v>Social-Media</v>
      </c>
      <c r="S81" s="2"/>
      <c r="T81" s="2"/>
      <c r="U81" s="2"/>
      <c r="V81" s="2"/>
      <c r="W81" s="2"/>
      <c r="AQ81" s="21">
        <f>COUNTIF(AW72:AW95,"*")</f>
        <v>0</v>
      </c>
      <c r="AR81" s="22"/>
      <c r="AS81" s="38" t="s">
        <v>18</v>
      </c>
      <c r="AT81" s="27" t="s">
        <v>550</v>
      </c>
      <c r="AU81" s="28"/>
      <c r="AV81" s="39"/>
      <c r="AW81" s="29"/>
      <c r="AX81" s="29"/>
      <c r="AY81" s="29"/>
      <c r="AZ81" s="30"/>
      <c r="BA81" s="29"/>
      <c r="BH81" s="2">
        <v>0</v>
      </c>
      <c r="BI81" s="2"/>
      <c r="BJ81" s="2"/>
      <c r="BK81" s="2"/>
      <c r="BL81" s="2"/>
      <c r="BM81" s="2"/>
      <c r="BN81" s="2"/>
    </row>
    <row r="82" spans="1:66" ht="28" customHeight="1" thickBot="1">
      <c r="A82" s="680"/>
      <c r="B82" s="680"/>
      <c r="C82" s="71" t="s">
        <v>18</v>
      </c>
      <c r="D82" s="2" t="s">
        <v>116</v>
      </c>
      <c r="E82" s="82" t="s">
        <v>18</v>
      </c>
      <c r="F82" s="12" t="s">
        <v>134</v>
      </c>
      <c r="G82" s="66"/>
      <c r="H82" s="13"/>
      <c r="I82" s="13"/>
      <c r="J82" s="14"/>
      <c r="K82" s="13"/>
      <c r="Q82" s="2" t="str">
        <v>Label</v>
      </c>
      <c r="R82" s="2" t="str">
        <v>Socials</v>
      </c>
      <c r="S82" s="2"/>
      <c r="T82" s="2"/>
      <c r="U82" s="2"/>
      <c r="V82" s="2"/>
      <c r="W82" s="2"/>
      <c r="AQ82" s="23"/>
      <c r="AR82" s="17"/>
      <c r="AS82" s="24" t="s">
        <v>41</v>
      </c>
      <c r="AT82" s="2" t="s">
        <v>209</v>
      </c>
      <c r="AU82" s="26"/>
      <c r="AV82" s="12"/>
      <c r="AW82" s="13"/>
      <c r="AX82" s="13"/>
      <c r="AY82" s="13"/>
      <c r="AZ82" s="14"/>
      <c r="BA82" s="13"/>
      <c r="BH82" s="2"/>
      <c r="BI82" s="2"/>
      <c r="BJ82" s="2"/>
      <c r="BK82" s="2"/>
      <c r="BL82" s="2"/>
      <c r="BM82" s="2"/>
      <c r="BN82" s="2"/>
    </row>
    <row r="83" spans="1:66" ht="28" customHeight="1">
      <c r="A83" s="689" t="s">
        <v>35</v>
      </c>
      <c r="B83" s="690"/>
      <c r="C83" s="70" t="s">
        <v>41</v>
      </c>
      <c r="D83" s="27" t="s">
        <v>117</v>
      </c>
      <c r="E83" s="81" t="s">
        <v>18</v>
      </c>
      <c r="F83" s="39" t="s">
        <v>135</v>
      </c>
      <c r="G83" s="65"/>
      <c r="H83" s="29"/>
      <c r="I83" s="29"/>
      <c r="J83" s="30"/>
      <c r="K83" s="29"/>
      <c r="Q83" s="2" t="str">
        <v>Street-Wear</v>
      </c>
      <c r="R83" s="2" t="str">
        <v>Runway-Show</v>
      </c>
      <c r="S83" s="2"/>
      <c r="T83" s="2"/>
      <c r="U83" s="2"/>
      <c r="V83" s="2"/>
      <c r="W83" s="2"/>
      <c r="AQ83" s="19" t="s">
        <v>35</v>
      </c>
      <c r="AR83" s="20"/>
      <c r="AS83" s="38" t="s">
        <v>41</v>
      </c>
      <c r="AT83" s="27" t="s">
        <v>482</v>
      </c>
      <c r="AU83" s="28"/>
      <c r="AV83" s="39"/>
      <c r="AW83" s="29"/>
      <c r="AX83" s="29"/>
      <c r="AY83" s="29"/>
      <c r="AZ83" s="30"/>
      <c r="BA83" s="29"/>
      <c r="BH83" s="2"/>
      <c r="BI83" s="2"/>
      <c r="BJ83" s="2"/>
      <c r="BK83" s="2"/>
      <c r="BL83" s="2"/>
      <c r="BM83" s="2"/>
      <c r="BN83" s="2"/>
    </row>
    <row r="84" spans="1:66" ht="28" customHeight="1" thickBot="1">
      <c r="A84" s="691">
        <f>COUNTIF(H72:H97,"*")</f>
        <v>4</v>
      </c>
      <c r="B84" s="692"/>
      <c r="C84" s="71" t="s">
        <v>41</v>
      </c>
      <c r="D84" s="2" t="s">
        <v>118</v>
      </c>
      <c r="E84" s="82" t="s">
        <v>18</v>
      </c>
      <c r="F84" s="12" t="s">
        <v>51</v>
      </c>
      <c r="G84" s="66"/>
      <c r="H84" s="13"/>
      <c r="I84" s="13"/>
      <c r="J84" s="14"/>
      <c r="K84" s="13"/>
      <c r="Q84" s="2" t="str">
        <v>Piece</v>
      </c>
      <c r="R84" s="2" t="str">
        <v>High-Fashion</v>
      </c>
      <c r="S84" s="2"/>
      <c r="T84" s="2"/>
      <c r="U84" s="2"/>
      <c r="V84" s="2"/>
      <c r="W84" s="2"/>
      <c r="AQ84" s="21">
        <f>COUNTIF(AX72:AX95,"*")</f>
        <v>0</v>
      </c>
      <c r="AR84" s="22"/>
      <c r="AS84" s="24" t="s">
        <v>19</v>
      </c>
      <c r="AT84" s="2" t="s">
        <v>547</v>
      </c>
      <c r="AU84" s="26"/>
      <c r="AV84" s="12"/>
      <c r="AW84" s="13"/>
      <c r="AX84" s="13"/>
      <c r="AY84" s="13"/>
      <c r="AZ84" s="14"/>
      <c r="BA84" s="13"/>
      <c r="BH84" s="2"/>
      <c r="BI84" s="2"/>
      <c r="BJ84" s="2"/>
      <c r="BK84" s="2"/>
      <c r="BL84" s="2"/>
      <c r="BM84" s="2"/>
      <c r="BN84" s="2"/>
    </row>
    <row r="85" spans="1:66" ht="28" customHeight="1" thickBot="1">
      <c r="A85" s="693"/>
      <c r="B85" s="693"/>
      <c r="C85" s="70" t="s">
        <v>86</v>
      </c>
      <c r="D85" s="27" t="s">
        <v>119</v>
      </c>
      <c r="E85" s="81" t="s">
        <v>18</v>
      </c>
      <c r="F85" s="39" t="s">
        <v>136</v>
      </c>
      <c r="G85" s="65"/>
      <c r="H85" s="29"/>
      <c r="I85" s="29"/>
      <c r="J85" s="30"/>
      <c r="K85" s="29"/>
      <c r="Q85" s="2" t="str">
        <v>Fashion-Begriffe</v>
      </c>
      <c r="R85" s="2" t="str">
        <v>Creative-Director</v>
      </c>
      <c r="S85" s="2"/>
      <c r="T85" s="2"/>
      <c r="U85" s="2"/>
      <c r="V85" s="2"/>
      <c r="W85" s="2"/>
      <c r="AQ85" s="23"/>
      <c r="AR85" s="17"/>
      <c r="AS85" s="38" t="s">
        <v>552</v>
      </c>
      <c r="AT85" s="27" t="s">
        <v>548</v>
      </c>
      <c r="AU85" s="28"/>
      <c r="AV85" s="39"/>
      <c r="AW85" s="29"/>
      <c r="AX85" s="29"/>
      <c r="AY85" s="29"/>
      <c r="AZ85" s="30"/>
      <c r="BA85" s="29"/>
      <c r="BH85" s="2"/>
      <c r="BI85" s="2"/>
      <c r="BJ85" s="2"/>
      <c r="BK85" s="2"/>
      <c r="BL85" s="2"/>
      <c r="BM85" s="2"/>
      <c r="BN85" s="2"/>
    </row>
    <row r="86" spans="1:66" ht="28" customHeight="1">
      <c r="A86" s="689" t="s">
        <v>31</v>
      </c>
      <c r="B86" s="690"/>
      <c r="C86" s="71" t="s">
        <v>41</v>
      </c>
      <c r="D86" s="2" t="s">
        <v>120</v>
      </c>
      <c r="E86" s="82" t="s">
        <v>17</v>
      </c>
      <c r="F86" s="12" t="s">
        <v>137</v>
      </c>
      <c r="G86" s="66"/>
      <c r="H86" s="13"/>
      <c r="I86" s="13"/>
      <c r="J86" s="14"/>
      <c r="K86" s="13"/>
      <c r="Q86" s="2" t="str">
        <v>Pieces</v>
      </c>
      <c r="R86" s="2" t="str">
        <v>Looks</v>
      </c>
      <c r="S86" s="2"/>
      <c r="T86" s="2"/>
      <c r="U86" s="2"/>
      <c r="V86" s="2"/>
      <c r="W86" s="2"/>
      <c r="AQ86" s="19" t="s">
        <v>31</v>
      </c>
      <c r="AR86" s="20"/>
      <c r="AS86" s="24" t="s">
        <v>18</v>
      </c>
      <c r="AT86" s="2" t="s">
        <v>482</v>
      </c>
      <c r="AU86" s="26"/>
      <c r="AV86" s="12"/>
      <c r="AW86" s="13"/>
      <c r="AX86" s="13"/>
      <c r="AY86" s="13"/>
      <c r="AZ86" s="14"/>
      <c r="BA86" s="13"/>
      <c r="BH86" s="2"/>
      <c r="BI86" s="2"/>
      <c r="BJ86" s="2"/>
      <c r="BK86" s="2"/>
      <c r="BL86" s="2"/>
      <c r="BM86" s="2"/>
      <c r="BN86" s="2"/>
    </row>
    <row r="87" spans="1:66" ht="28" customHeight="1" thickBot="1">
      <c r="A87" s="691">
        <f>COUNTIF(I72:I97,"*")</f>
        <v>5</v>
      </c>
      <c r="B87" s="692"/>
      <c r="C87" s="70" t="s">
        <v>41</v>
      </c>
      <c r="D87" s="27" t="s">
        <v>120</v>
      </c>
      <c r="E87" s="81" t="s">
        <v>17</v>
      </c>
      <c r="F87" s="39" t="s">
        <v>138</v>
      </c>
      <c r="G87" s="65"/>
      <c r="H87" s="29"/>
      <c r="I87" s="29"/>
      <c r="J87" s="30"/>
      <c r="K87" s="29"/>
      <c r="Q87" s="2" t="str">
        <v>Cover</v>
      </c>
      <c r="R87" s="2" t="str">
        <v>Event</v>
      </c>
      <c r="S87" s="2"/>
      <c r="T87" s="2"/>
      <c r="U87" s="2"/>
      <c r="V87" s="2"/>
      <c r="W87" s="2"/>
      <c r="AQ87" s="21">
        <f>COUNTIF(AY72:AY95,"*")</f>
        <v>2</v>
      </c>
      <c r="AR87" s="22"/>
      <c r="AS87" s="38" t="s">
        <v>17</v>
      </c>
      <c r="AT87" s="31" t="s">
        <v>66</v>
      </c>
      <c r="AU87" s="28"/>
      <c r="AV87" s="39"/>
      <c r="AW87" s="29"/>
      <c r="AX87" s="29"/>
      <c r="AY87" s="29"/>
      <c r="AZ87" s="30"/>
      <c r="BA87" s="29"/>
      <c r="BH87" s="2"/>
      <c r="BI87" s="2"/>
      <c r="BJ87" s="2"/>
      <c r="BK87" s="2"/>
      <c r="BL87" s="2"/>
      <c r="BM87" s="2"/>
      <c r="BN87" s="2"/>
    </row>
    <row r="88" spans="1:66" ht="28" customHeight="1" thickBot="1">
      <c r="A88" s="694"/>
      <c r="B88" s="695"/>
      <c r="C88" s="71" t="s">
        <v>86</v>
      </c>
      <c r="D88" s="2" t="s">
        <v>121</v>
      </c>
      <c r="E88" s="82" t="s">
        <v>17</v>
      </c>
      <c r="F88" s="12" t="s">
        <v>138</v>
      </c>
      <c r="G88" s="66"/>
      <c r="H88" s="13"/>
      <c r="I88" s="13"/>
      <c r="J88" s="14"/>
      <c r="K88" s="13"/>
      <c r="Q88" s="2" t="str">
        <v>Songs</v>
      </c>
      <c r="R88" s="2" t="str">
        <v>Peers</v>
      </c>
      <c r="S88" s="2"/>
      <c r="T88" s="2"/>
      <c r="U88" s="2"/>
      <c r="V88" s="2"/>
      <c r="W88" s="2"/>
      <c r="AQ88" s="16"/>
      <c r="AR88" s="17"/>
      <c r="AS88" s="25" t="s">
        <v>18</v>
      </c>
      <c r="AT88" s="11" t="s">
        <v>549</v>
      </c>
      <c r="AU88" s="26"/>
      <c r="AV88" s="12"/>
      <c r="AW88" s="13"/>
      <c r="AX88" s="13"/>
      <c r="AY88" s="13"/>
      <c r="AZ88" s="14"/>
      <c r="BA88" s="13"/>
    </row>
    <row r="89" spans="1:66" ht="28" customHeight="1">
      <c r="A89" s="689" t="s">
        <v>34</v>
      </c>
      <c r="B89" s="690"/>
      <c r="C89" s="70" t="s">
        <v>18</v>
      </c>
      <c r="D89" s="27" t="s">
        <v>122</v>
      </c>
      <c r="E89" s="81" t="s">
        <v>19</v>
      </c>
      <c r="F89" s="39" t="s">
        <v>110</v>
      </c>
      <c r="G89" s="65"/>
      <c r="H89" s="29"/>
      <c r="I89" s="29"/>
      <c r="J89" s="30"/>
      <c r="K89" s="29"/>
      <c r="Q89" s="2" t="str">
        <v>Connections</v>
      </c>
      <c r="R89" s="2"/>
      <c r="S89" s="2"/>
      <c r="T89" s="2"/>
      <c r="U89" s="2"/>
      <c r="V89" s="2"/>
      <c r="W89" s="2"/>
      <c r="AQ89" s="19" t="s">
        <v>34</v>
      </c>
      <c r="AR89" s="20"/>
      <c r="AS89" s="32" t="s">
        <v>17</v>
      </c>
      <c r="AT89" s="31" t="s">
        <v>64</v>
      </c>
      <c r="AU89" s="28"/>
      <c r="AV89" s="39"/>
      <c r="AW89" s="29"/>
      <c r="AX89" s="29"/>
      <c r="AY89" s="29"/>
      <c r="AZ89" s="30"/>
      <c r="BA89" s="29"/>
    </row>
    <row r="90" spans="1:66" ht="28" customHeight="1" thickBot="1">
      <c r="A90" s="691">
        <f>COUNTIF(J72:J97,"*")</f>
        <v>7</v>
      </c>
      <c r="B90" s="692"/>
      <c r="C90" s="71" t="s">
        <v>18</v>
      </c>
      <c r="D90" s="2" t="s">
        <v>123</v>
      </c>
      <c r="E90" s="82" t="s">
        <v>19</v>
      </c>
      <c r="F90" s="12" t="s">
        <v>110</v>
      </c>
      <c r="G90" s="66"/>
      <c r="H90" s="13"/>
      <c r="I90" s="13"/>
      <c r="J90" s="14"/>
      <c r="K90" s="13"/>
      <c r="Q90" s="2" t="str">
        <v>Online-Radio-Show</v>
      </c>
      <c r="R90" s="2"/>
      <c r="S90" s="2"/>
      <c r="T90" s="2"/>
      <c r="U90" s="2"/>
      <c r="V90" s="2"/>
      <c r="W90" s="2"/>
      <c r="AQ90" s="21">
        <f>COUNTIF(AZ72:AZ95,"*")</f>
        <v>2</v>
      </c>
      <c r="AR90" s="22"/>
      <c r="AS90" s="25" t="s">
        <v>17</v>
      </c>
      <c r="AT90" s="11" t="s">
        <v>248</v>
      </c>
      <c r="AU90" s="26"/>
      <c r="AV90" s="12"/>
      <c r="AW90" s="13"/>
      <c r="AX90" s="13"/>
      <c r="AY90" s="13"/>
      <c r="AZ90" s="14"/>
      <c r="BA90" s="13"/>
    </row>
    <row r="91" spans="1:66" ht="28" customHeight="1" thickBot="1">
      <c r="A91" s="680"/>
      <c r="B91" s="680"/>
      <c r="C91" s="70" t="s">
        <v>86</v>
      </c>
      <c r="D91" s="27" t="s">
        <v>124</v>
      </c>
      <c r="E91" s="81" t="s">
        <v>18</v>
      </c>
      <c r="F91" s="39" t="s">
        <v>139</v>
      </c>
      <c r="G91" s="65"/>
      <c r="H91" s="29"/>
      <c r="I91" s="29"/>
      <c r="J91" s="30"/>
      <c r="K91" s="29"/>
      <c r="Q91" s="2" t="str">
        <v>Culture</v>
      </c>
      <c r="R91" s="2"/>
      <c r="S91" s="2"/>
      <c r="T91" s="2"/>
      <c r="U91" s="2"/>
      <c r="V91" s="2"/>
      <c r="W91" s="2"/>
      <c r="AQ91" s="23"/>
      <c r="AR91" s="17"/>
      <c r="AS91" s="32" t="s">
        <v>17</v>
      </c>
      <c r="AT91" s="31" t="s">
        <v>550</v>
      </c>
      <c r="AU91" s="28"/>
      <c r="AV91" s="39"/>
      <c r="AW91" s="29"/>
      <c r="AX91" s="29"/>
      <c r="AY91" s="29"/>
      <c r="AZ91" s="30"/>
      <c r="BA91" s="29"/>
    </row>
    <row r="92" spans="1:66" ht="28" customHeight="1">
      <c r="A92" s="689" t="s">
        <v>32</v>
      </c>
      <c r="B92" s="690"/>
      <c r="C92" s="71" t="s">
        <v>18</v>
      </c>
      <c r="D92" s="2" t="s">
        <v>125</v>
      </c>
      <c r="E92" s="82" t="s">
        <v>18</v>
      </c>
      <c r="F92" s="12" t="s">
        <v>139</v>
      </c>
      <c r="G92" s="66"/>
      <c r="H92" s="13"/>
      <c r="I92" s="13"/>
      <c r="J92" s="14"/>
      <c r="K92" s="13"/>
      <c r="Q92" s="2" t="str">
        <v>Front-Row</v>
      </c>
      <c r="R92" s="2"/>
      <c r="S92" s="2"/>
      <c r="T92" s="2"/>
      <c r="U92" s="2"/>
      <c r="V92" s="2"/>
      <c r="W92" s="2"/>
      <c r="AQ92" s="19" t="s">
        <v>32</v>
      </c>
      <c r="AR92" s="20"/>
      <c r="AS92" s="25" t="s">
        <v>18</v>
      </c>
      <c r="AT92" s="11" t="s">
        <v>551</v>
      </c>
      <c r="AU92" s="26"/>
      <c r="AV92" s="12"/>
      <c r="AW92" s="13"/>
      <c r="AX92" s="13"/>
      <c r="AY92" s="13"/>
      <c r="AZ92" s="14"/>
      <c r="BA92" s="13"/>
    </row>
    <row r="93" spans="1:66" ht="28" customHeight="1" thickBot="1">
      <c r="A93" s="691">
        <f>COUNTIF(K72:K97,"*")</f>
        <v>0</v>
      </c>
      <c r="B93" s="692"/>
      <c r="C93" s="70" t="s">
        <v>18</v>
      </c>
      <c r="D93" s="27" t="s">
        <v>126</v>
      </c>
      <c r="E93" s="81" t="s">
        <v>23</v>
      </c>
      <c r="F93" s="39" t="s">
        <v>140</v>
      </c>
      <c r="G93" s="65"/>
      <c r="H93" s="29"/>
      <c r="I93" s="29"/>
      <c r="J93" s="30"/>
      <c r="K93" s="29"/>
      <c r="Q93" s="2" t="str">
        <v>Impact</v>
      </c>
      <c r="R93" s="2"/>
      <c r="S93" s="2"/>
      <c r="T93" s="2"/>
      <c r="U93" s="2"/>
      <c r="V93" s="2"/>
      <c r="W93" s="2"/>
      <c r="AQ93" s="21">
        <f>COUNTIF(BA72:BA95,"*")</f>
        <v>0</v>
      </c>
      <c r="AR93" s="22"/>
      <c r="AS93" s="32"/>
      <c r="AT93" s="31"/>
      <c r="AU93" s="28"/>
      <c r="AV93" s="39"/>
      <c r="AW93" s="29"/>
      <c r="AX93" s="29"/>
      <c r="AY93" s="29"/>
      <c r="AZ93" s="30"/>
      <c r="BA93" s="29"/>
    </row>
    <row r="94" spans="1:66" ht="28" customHeight="1">
      <c r="A94" s="680"/>
      <c r="B94" s="680"/>
      <c r="C94" s="71" t="s">
        <v>17</v>
      </c>
      <c r="D94" s="2" t="s">
        <v>127</v>
      </c>
      <c r="E94" s="82" t="s">
        <v>18</v>
      </c>
      <c r="F94" s="12" t="s">
        <v>136</v>
      </c>
      <c r="G94" s="66"/>
      <c r="H94" s="13"/>
      <c r="I94" s="13"/>
      <c r="J94" s="14"/>
      <c r="K94" s="13"/>
      <c r="Q94" s="2"/>
      <c r="R94" s="2"/>
      <c r="S94" s="2"/>
      <c r="T94" s="2"/>
      <c r="U94" s="2"/>
      <c r="V94" s="2"/>
      <c r="W94" s="2"/>
      <c r="AQ94" s="53"/>
      <c r="AR94" s="15"/>
      <c r="AS94" s="25"/>
      <c r="AT94" s="11"/>
      <c r="AU94" s="26"/>
      <c r="AV94" s="12"/>
      <c r="AW94" s="13"/>
      <c r="AX94" s="13"/>
      <c r="AY94" s="13"/>
      <c r="AZ94" s="14"/>
      <c r="BA94" s="13"/>
    </row>
    <row r="95" spans="1:66" ht="28" customHeight="1" thickBot="1">
      <c r="C95" s="79" t="s">
        <v>17</v>
      </c>
      <c r="D95" s="89" t="s">
        <v>128</v>
      </c>
      <c r="E95" s="88" t="s">
        <v>18</v>
      </c>
      <c r="F95" s="89" t="s">
        <v>141</v>
      </c>
      <c r="G95" s="87"/>
      <c r="H95" s="87"/>
      <c r="I95" s="87"/>
      <c r="J95" s="87"/>
      <c r="K95" s="87"/>
      <c r="Q95" s="47">
        <f>COUNTIF(_xlfn.ANCHORARRAY(Q71),"*")</f>
        <v>23</v>
      </c>
      <c r="R95" s="47">
        <f>COUNTIF(R71:R94,"*")</f>
        <v>18</v>
      </c>
      <c r="AR95" s="18"/>
      <c r="AS95" s="33"/>
      <c r="AT95" s="34"/>
      <c r="AU95" s="171"/>
      <c r="AV95" s="40"/>
      <c r="AW95" s="36"/>
      <c r="AX95" s="36"/>
      <c r="AY95" s="36"/>
      <c r="AZ95" s="37"/>
      <c r="BA95" s="36"/>
    </row>
    <row r="96" spans="1:66" ht="28" customHeight="1">
      <c r="C96" s="71" t="s">
        <v>17</v>
      </c>
      <c r="D96" s="2" t="s">
        <v>142</v>
      </c>
      <c r="E96" s="82"/>
      <c r="F96" s="12"/>
      <c r="G96" s="61"/>
      <c r="H96" s="55"/>
      <c r="I96" s="55"/>
      <c r="J96" s="56"/>
      <c r="K96" s="55"/>
      <c r="AT96" s="47">
        <f>COUNTIF(AT72:AT95,"*")</f>
        <v>21</v>
      </c>
      <c r="AU96" s="172"/>
      <c r="AV96" s="47">
        <f>COUNTIF(AV72:AV95,"*")</f>
        <v>0</v>
      </c>
    </row>
    <row r="97" spans="1:68" ht="28" customHeight="1" thickBot="1">
      <c r="A97" s="680"/>
      <c r="B97" s="680"/>
      <c r="C97" s="86" t="s">
        <v>144</v>
      </c>
      <c r="D97" s="67" t="s">
        <v>143</v>
      </c>
      <c r="E97" s="98"/>
      <c r="F97" s="35"/>
      <c r="G97" s="62"/>
      <c r="H97" s="36"/>
      <c r="I97" s="36"/>
      <c r="J97" s="37"/>
      <c r="K97" s="36"/>
    </row>
    <row r="98" spans="1:68" ht="28" customHeight="1">
      <c r="A98" s="680"/>
      <c r="B98" s="680"/>
      <c r="D98" s="47">
        <f>COUNTIF(D72:D95,"*")</f>
        <v>24</v>
      </c>
      <c r="E98" s="99"/>
      <c r="F98" s="47">
        <f>COUNTIF(F72:F95,"*")</f>
        <v>24</v>
      </c>
    </row>
    <row r="99" spans="1:68" ht="28" customHeight="1">
      <c r="A99" s="680"/>
      <c r="B99" s="680"/>
    </row>
    <row r="100" spans="1:68" s="48" customFormat="1" ht="28" customHeight="1">
      <c r="A100" s="688"/>
      <c r="B100" s="688"/>
      <c r="C100" s="688"/>
      <c r="D100" s="688"/>
      <c r="E100" s="688"/>
      <c r="F100" s="688"/>
      <c r="G100" s="688"/>
      <c r="H100" s="688"/>
      <c r="I100" s="688"/>
      <c r="J100" s="688"/>
      <c r="K100" s="688"/>
      <c r="L100" s="688"/>
      <c r="M100" s="688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20"/>
      <c r="AS100" s="108"/>
      <c r="AU100" s="174"/>
    </row>
    <row r="101" spans="1:68" ht="14.25" customHeight="1" thickBot="1"/>
    <row r="102" spans="1:68" ht="46" customHeight="1" thickBot="1">
      <c r="A102" s="700" t="s">
        <v>9</v>
      </c>
      <c r="B102" s="701"/>
      <c r="C102" s="683" t="s">
        <v>233</v>
      </c>
      <c r="D102" s="684"/>
      <c r="E102" s="684"/>
      <c r="F102" s="685"/>
      <c r="G102" s="234">
        <v>7</v>
      </c>
      <c r="AP102" s="165">
        <v>7</v>
      </c>
      <c r="AQ102" s="715" t="s">
        <v>9</v>
      </c>
      <c r="AR102" s="716"/>
      <c r="AS102" s="717" t="s">
        <v>508</v>
      </c>
      <c r="AT102" s="718"/>
      <c r="AU102" s="718"/>
      <c r="AV102" s="719"/>
    </row>
    <row r="103" spans="1:68" ht="28" customHeight="1" thickBot="1">
      <c r="C103" s="702" t="s">
        <v>7</v>
      </c>
      <c r="D103" s="703"/>
      <c r="E103" s="703"/>
      <c r="F103" s="703"/>
      <c r="G103" s="703"/>
      <c r="H103" s="703"/>
      <c r="I103" s="703"/>
      <c r="J103" s="703"/>
      <c r="K103" s="704"/>
      <c r="M103" s="705" t="s">
        <v>6</v>
      </c>
      <c r="N103" s="706"/>
      <c r="O103" s="2" t="s">
        <v>244</v>
      </c>
      <c r="Q103" s="728" t="s">
        <v>423</v>
      </c>
      <c r="R103" s="728"/>
      <c r="S103" s="728"/>
      <c r="T103" s="728"/>
      <c r="U103" s="728"/>
      <c r="V103" s="728"/>
      <c r="W103" s="728"/>
      <c r="AS103" s="702" t="s">
        <v>7</v>
      </c>
      <c r="AT103" s="703"/>
      <c r="AU103" s="703"/>
      <c r="AV103" s="703"/>
      <c r="AW103" s="703"/>
      <c r="AX103" s="703"/>
      <c r="AY103" s="703"/>
      <c r="AZ103" s="703"/>
      <c r="BA103" s="704"/>
      <c r="BC103" s="9" t="s">
        <v>6</v>
      </c>
      <c r="BD103" s="10"/>
      <c r="BE103" s="2" t="s">
        <v>244</v>
      </c>
      <c r="BH103" s="671" t="s">
        <v>423</v>
      </c>
      <c r="BI103" s="672"/>
      <c r="BJ103" s="672"/>
      <c r="BK103" s="672"/>
      <c r="BL103" s="672"/>
      <c r="BM103" s="672"/>
      <c r="BN103" s="672"/>
      <c r="BO103" s="672"/>
      <c r="BP103" s="673"/>
    </row>
    <row r="104" spans="1:68" ht="28" customHeight="1" thickBot="1">
      <c r="C104" s="697" t="s">
        <v>0</v>
      </c>
      <c r="D104" s="698"/>
      <c r="E104" s="698"/>
      <c r="F104" s="699"/>
      <c r="G104" s="45" t="s">
        <v>1</v>
      </c>
      <c r="H104" s="46" t="s">
        <v>2</v>
      </c>
      <c r="I104" s="45" t="s">
        <v>3</v>
      </c>
      <c r="J104" s="45" t="s">
        <v>4</v>
      </c>
      <c r="K104" s="46" t="s">
        <v>5</v>
      </c>
      <c r="M104" s="225">
        <v>1</v>
      </c>
      <c r="N104" s="225" t="s">
        <v>10</v>
      </c>
      <c r="O104" s="225">
        <v>63.63</v>
      </c>
      <c r="Q104" s="2" t="str" cm="1">
        <f t="array" ref="Q104:Q119">_xlfn.UNIQUE(D105:D128)</f>
        <v>Fakes-und-Fakten</v>
      </c>
      <c r="R104" s="2" cm="1">
        <f t="array" ref="R104">_xlfn.UNIQUE(F105:F128)</f>
        <v>0</v>
      </c>
      <c r="S104" s="2" cm="1">
        <f t="array" ref="S104">_xlfn.UNIQUE(G105:G128)</f>
        <v>0</v>
      </c>
      <c r="T104" s="2" cm="1">
        <f t="array" ref="T104">_xlfn.UNIQUE(H105:H128)</f>
        <v>0</v>
      </c>
      <c r="U104" s="2" cm="1">
        <f t="array" ref="U104">_xlfn.UNIQUE(I105:I128)</f>
        <v>0</v>
      </c>
      <c r="V104" s="2" t="str" cm="1">
        <f t="array" ref="V104:V106">_xlfn.UNIQUE(J105:J128)</f>
        <v>[dass du ] checkst</v>
      </c>
      <c r="W104" s="2" cm="1">
        <f t="array" ref="W104">_xlfn.UNIQUE(K105:K128)</f>
        <v>0</v>
      </c>
      <c r="X104" s="126" t="s">
        <v>0</v>
      </c>
      <c r="Y104" s="127">
        <f>SUM(Q128:R128)</f>
        <v>15</v>
      </c>
      <c r="AS104" s="721" t="s">
        <v>0</v>
      </c>
      <c r="AT104" s="722"/>
      <c r="AU104" s="722"/>
      <c r="AV104" s="723"/>
      <c r="AW104" s="109" t="s">
        <v>1</v>
      </c>
      <c r="AX104" s="110" t="s">
        <v>2</v>
      </c>
      <c r="AY104" s="109" t="s">
        <v>3</v>
      </c>
      <c r="AZ104" s="109" t="s">
        <v>4</v>
      </c>
      <c r="BA104" s="110" t="s">
        <v>5</v>
      </c>
      <c r="BC104" s="225">
        <v>1</v>
      </c>
      <c r="BD104" s="225" t="s">
        <v>10</v>
      </c>
      <c r="BE104" s="225">
        <v>98.18</v>
      </c>
      <c r="BH104" s="6" t="str" cm="1">
        <f t="array" ref="BH104:BH124">_xlfn.UNIQUE(AT105:AT128)</f>
        <v>Internetuserin</v>
      </c>
      <c r="BI104" s="6" t="str" cm="1">
        <f t="array" ref="BI104:BI120">_xlfn.UNIQUE(AV105:AV128)</f>
        <v>Concealer-Palette</v>
      </c>
      <c r="BJ104" s="6" t="str" cm="1">
        <f t="array" ref="BJ104:BJ107">_xlfn.UNIQUE(AW105:AW128)</f>
        <v>[ist] hyper-öffentlich</v>
      </c>
      <c r="BK104" s="6" t="str" cm="1">
        <f t="array" ref="BK104:BK109">_xlfn.UNIQUE(AX105:AX128)</f>
        <v>live [zu sehen]</v>
      </c>
      <c r="BL104" s="6" t="str" cm="1">
        <f t="array" ref="BL104:BL108">_xlfn.UNIQUE(AY105:AY128)</f>
        <v>what the fuck?</v>
      </c>
      <c r="BM104" s="6" t="str" cm="1">
        <f t="array" ref="BM104:BM105">_xlfn.UNIQUE(AZ105:AZ128)</f>
        <v xml:space="preserve">[ich] channele </v>
      </c>
      <c r="BN104" s="6" cm="1">
        <f t="array" ref="BN104">_xlfn.UNIQUE(BA105:BA128)</f>
        <v>0</v>
      </c>
      <c r="BO104" s="139" t="s">
        <v>0</v>
      </c>
      <c r="BP104" s="43">
        <f>COUNTIF(BH104:BI120,"*")</f>
        <v>33</v>
      </c>
    </row>
    <row r="105" spans="1:68" ht="28" customHeight="1">
      <c r="A105" s="689" t="s">
        <v>425</v>
      </c>
      <c r="B105" s="690"/>
      <c r="C105" s="69" t="s">
        <v>18</v>
      </c>
      <c r="D105" s="6" t="s">
        <v>173</v>
      </c>
      <c r="E105" s="80"/>
      <c r="F105" s="43"/>
      <c r="G105" s="44"/>
      <c r="H105" s="44"/>
      <c r="I105" s="44"/>
      <c r="J105" s="4" t="s">
        <v>187</v>
      </c>
      <c r="K105" s="44"/>
      <c r="M105" s="8">
        <v>2</v>
      </c>
      <c r="N105" s="8" t="s">
        <v>186</v>
      </c>
      <c r="O105" s="1">
        <v>36.36</v>
      </c>
      <c r="Q105" s="2" t="str">
        <v>Social-Media</v>
      </c>
      <c r="R105" s="2"/>
      <c r="S105" s="2"/>
      <c r="T105" s="2"/>
      <c r="U105" s="2"/>
      <c r="V105" s="2" t="str">
        <v>[es war] gefaked</v>
      </c>
      <c r="W105" s="2"/>
      <c r="X105" s="106" t="s">
        <v>1</v>
      </c>
      <c r="Y105" s="12">
        <f>COUNTIF(S104:S113,"*")</f>
        <v>0</v>
      </c>
      <c r="AQ105" s="689" t="s">
        <v>425</v>
      </c>
      <c r="AR105" s="690"/>
      <c r="AS105" s="41" t="s">
        <v>18</v>
      </c>
      <c r="AT105" s="6" t="s">
        <v>556</v>
      </c>
      <c r="AU105" s="42" t="s">
        <v>17</v>
      </c>
      <c r="AV105" s="43" t="s">
        <v>573</v>
      </c>
      <c r="AW105" s="44" t="s">
        <v>584</v>
      </c>
      <c r="AX105" s="44" t="s">
        <v>587</v>
      </c>
      <c r="AY105" s="44" t="s">
        <v>592</v>
      </c>
      <c r="AZ105" s="4" t="s">
        <v>594</v>
      </c>
      <c r="BA105" s="44"/>
      <c r="BC105" s="226">
        <v>2</v>
      </c>
      <c r="BD105" s="226" t="s">
        <v>1020</v>
      </c>
      <c r="BE105" s="226">
        <v>1.81</v>
      </c>
      <c r="BH105" s="2" t="str">
        <v>Social-Media-Begleitung</v>
      </c>
      <c r="BI105" s="2" t="str">
        <v>Milani-Gate</v>
      </c>
      <c r="BJ105" s="2" t="str">
        <v>live [Berichterstattung]</v>
      </c>
      <c r="BK105" s="2" t="str">
        <v>live [gestreamt]</v>
      </c>
      <c r="BL105" s="2" t="str">
        <v>Lolololol</v>
      </c>
      <c r="BM105" s="2">
        <v>0</v>
      </c>
      <c r="BN105" s="2"/>
      <c r="BO105" s="140" t="s">
        <v>1</v>
      </c>
      <c r="BP105" s="12">
        <f>COUNTIF(BJ104:BJ120,"*")</f>
        <v>3</v>
      </c>
    </row>
    <row r="106" spans="1:68" ht="28" customHeight="1" thickBot="1">
      <c r="A106" s="691">
        <f>COUNTIF(Q104:W127,"*")</f>
        <v>17</v>
      </c>
      <c r="B106" s="692"/>
      <c r="C106" s="70" t="s">
        <v>23</v>
      </c>
      <c r="D106" s="27" t="s">
        <v>51</v>
      </c>
      <c r="E106" s="81"/>
      <c r="F106" s="39"/>
      <c r="G106" s="29"/>
      <c r="H106" s="29"/>
      <c r="I106" s="29"/>
      <c r="J106" s="30" t="s">
        <v>185</v>
      </c>
      <c r="K106" s="29"/>
      <c r="M106" s="7">
        <v>3</v>
      </c>
      <c r="N106" s="7"/>
      <c r="O106" s="2"/>
      <c r="Q106" s="2" t="str">
        <v>Nine-Eleven</v>
      </c>
      <c r="R106" s="2"/>
      <c r="S106" s="2"/>
      <c r="T106" s="2"/>
      <c r="U106" s="2"/>
      <c r="V106" s="2">
        <v>0</v>
      </c>
      <c r="W106" s="2"/>
      <c r="X106" s="106" t="s">
        <v>2</v>
      </c>
      <c r="Y106" s="12">
        <f>COUNTIF(T104:T113,"*")</f>
        <v>0</v>
      </c>
      <c r="AQ106" s="691">
        <f>BP110</f>
        <v>46</v>
      </c>
      <c r="AR106" s="692"/>
      <c r="AS106" s="38" t="s">
        <v>17</v>
      </c>
      <c r="AT106" s="27" t="s">
        <v>557</v>
      </c>
      <c r="AU106" s="28" t="s">
        <v>19</v>
      </c>
      <c r="AV106" s="39" t="s">
        <v>574</v>
      </c>
      <c r="AW106" s="29" t="s">
        <v>585</v>
      </c>
      <c r="AX106" s="29" t="s">
        <v>588</v>
      </c>
      <c r="AY106" s="29" t="s">
        <v>593</v>
      </c>
      <c r="AZ106" s="30"/>
      <c r="BA106" s="29"/>
      <c r="BC106" s="7">
        <v>3</v>
      </c>
      <c r="BD106" s="7"/>
      <c r="BE106" s="2"/>
      <c r="BH106" s="2" t="str">
        <v>Abuser</v>
      </c>
      <c r="BI106" s="2" t="str">
        <v>Livestream</v>
      </c>
      <c r="BJ106" s="2" t="str">
        <v>judggy</v>
      </c>
      <c r="BK106" s="2" t="str">
        <v>online [sieht man]</v>
      </c>
      <c r="BL106" s="2" t="str">
        <v>Mega-Pint</v>
      </c>
      <c r="BM106" s="2"/>
      <c r="BN106" s="2"/>
      <c r="BO106" s="140" t="s">
        <v>2</v>
      </c>
      <c r="BP106" s="12">
        <f>COUNTIF(BK104:BK120,"*")</f>
        <v>5</v>
      </c>
    </row>
    <row r="107" spans="1:68" ht="28" customHeight="1">
      <c r="A107" s="689" t="s">
        <v>8</v>
      </c>
      <c r="B107" s="690"/>
      <c r="C107" s="71" t="s">
        <v>23</v>
      </c>
      <c r="D107" s="2" t="s">
        <v>174</v>
      </c>
      <c r="E107" s="82"/>
      <c r="F107" s="12"/>
      <c r="G107" s="13"/>
      <c r="H107" s="13"/>
      <c r="I107" s="13"/>
      <c r="J107" s="14"/>
      <c r="K107" s="13"/>
      <c r="M107" s="8">
        <v>4</v>
      </c>
      <c r="N107" s="8"/>
      <c r="O107" s="2"/>
      <c r="Q107" s="2" t="str">
        <v>Nein-Eleven</v>
      </c>
      <c r="R107" s="2"/>
      <c r="S107" s="2"/>
      <c r="T107" s="2"/>
      <c r="U107" s="2"/>
      <c r="V107" s="2"/>
      <c r="W107" s="2"/>
      <c r="X107" s="106" t="s">
        <v>3</v>
      </c>
      <c r="Y107" s="12">
        <f>COUNTIF(U104:U113,"*")</f>
        <v>0</v>
      </c>
      <c r="AQ107" s="19" t="s">
        <v>8</v>
      </c>
      <c r="AR107" s="20"/>
      <c r="AS107" s="24" t="s">
        <v>19</v>
      </c>
      <c r="AT107" s="2" t="s">
        <v>558</v>
      </c>
      <c r="AU107" s="26" t="s">
        <v>17</v>
      </c>
      <c r="AV107" s="12" t="s">
        <v>573</v>
      </c>
      <c r="AW107" s="13" t="s">
        <v>586</v>
      </c>
      <c r="AX107" s="13" t="s">
        <v>589</v>
      </c>
      <c r="AY107" s="13" t="s">
        <v>570</v>
      </c>
      <c r="AZ107" s="14"/>
      <c r="BA107" s="13"/>
      <c r="BC107" s="8">
        <v>4</v>
      </c>
      <c r="BD107" s="8"/>
      <c r="BE107" s="2"/>
      <c r="BH107" s="2" t="str">
        <v>Security-Guard</v>
      </c>
      <c r="BI107" s="2" t="str">
        <v>Timeline</v>
      </c>
      <c r="BJ107" s="2">
        <v>0</v>
      </c>
      <c r="BK107" s="2" t="str">
        <v>live [übertragen]</v>
      </c>
      <c r="BL107" s="2" t="str">
        <v>und co.</v>
      </c>
      <c r="BM107" s="2"/>
      <c r="BN107" s="2"/>
      <c r="BO107" s="140" t="s">
        <v>3</v>
      </c>
      <c r="BP107" s="12">
        <f>COUNTIF(BL104:BL120,"*")</f>
        <v>4</v>
      </c>
    </row>
    <row r="108" spans="1:68" ht="28" customHeight="1" thickBot="1">
      <c r="A108" s="691">
        <f>SUM(A111,A114,A117,A120,A123,A126)</f>
        <v>22</v>
      </c>
      <c r="B108" s="692"/>
      <c r="C108" s="70" t="s">
        <v>23</v>
      </c>
      <c r="D108" s="27" t="s">
        <v>175</v>
      </c>
      <c r="E108" s="81"/>
      <c r="F108" s="39"/>
      <c r="G108" s="29"/>
      <c r="H108" s="29"/>
      <c r="I108" s="29"/>
      <c r="J108" s="30"/>
      <c r="K108" s="29"/>
      <c r="M108" s="7">
        <v>5</v>
      </c>
      <c r="N108" s="7"/>
      <c r="O108" s="2"/>
      <c r="Q108" s="2" t="str">
        <v>Inside-Job</v>
      </c>
      <c r="R108" s="2"/>
      <c r="S108" s="2"/>
      <c r="T108" s="2"/>
      <c r="U108" s="2"/>
      <c r="V108" s="2"/>
      <c r="W108" s="2"/>
      <c r="X108" s="106" t="s">
        <v>4</v>
      </c>
      <c r="Y108" s="12">
        <f>COUNTIF(V104:V113,"*")</f>
        <v>2</v>
      </c>
      <c r="AQ108" s="21">
        <f>SUM(AQ111,AQ114,AQ117,AQ120,AQ123,AQ126)</f>
        <v>55</v>
      </c>
      <c r="AR108" s="22"/>
      <c r="AS108" s="38" t="s">
        <v>86</v>
      </c>
      <c r="AT108" s="27" t="s">
        <v>559</v>
      </c>
      <c r="AU108" s="28" t="s">
        <v>41</v>
      </c>
      <c r="AV108" s="39" t="s">
        <v>339</v>
      </c>
      <c r="AW108" s="29"/>
      <c r="AX108" s="29" t="s">
        <v>590</v>
      </c>
      <c r="AY108" s="29" t="s">
        <v>553</v>
      </c>
      <c r="AZ108" s="30"/>
      <c r="BA108" s="29"/>
      <c r="BC108" s="7">
        <v>5</v>
      </c>
      <c r="BD108" s="7"/>
      <c r="BE108" s="2"/>
      <c r="BH108" s="2" t="str">
        <v>TV-Event</v>
      </c>
      <c r="BI108" s="2" t="str">
        <v>Timelines</v>
      </c>
      <c r="BJ108" s="2"/>
      <c r="BK108" s="2" t="str">
        <v>live [verfolgt]</v>
      </c>
      <c r="BL108" s="2">
        <v>0</v>
      </c>
      <c r="BM108" s="2"/>
      <c r="BN108" s="2"/>
      <c r="BO108" s="140" t="s">
        <v>4</v>
      </c>
      <c r="BP108" s="12">
        <f>COUNTIF(BM104:BM120,"*")</f>
        <v>1</v>
      </c>
    </row>
    <row r="109" spans="1:68" ht="28" customHeight="1" thickBot="1">
      <c r="A109" s="680"/>
      <c r="B109" s="680"/>
      <c r="C109" s="71" t="s">
        <v>23</v>
      </c>
      <c r="D109" s="2" t="s">
        <v>176</v>
      </c>
      <c r="E109" s="82"/>
      <c r="F109" s="12"/>
      <c r="G109" s="13"/>
      <c r="H109" s="13"/>
      <c r="I109" s="13"/>
      <c r="J109" s="14"/>
      <c r="K109" s="13"/>
      <c r="M109" s="8">
        <v>6</v>
      </c>
      <c r="N109" s="8"/>
      <c r="O109" s="2"/>
      <c r="Q109" s="2" t="str">
        <v>Aliens</v>
      </c>
      <c r="R109" s="2"/>
      <c r="S109" s="2"/>
      <c r="T109" s="2"/>
      <c r="U109" s="2"/>
      <c r="V109" s="2"/>
      <c r="W109" s="2"/>
      <c r="X109" s="106" t="s">
        <v>38</v>
      </c>
      <c r="Y109" s="12">
        <f>COUNTIF(W104:W113,"*")</f>
        <v>0</v>
      </c>
      <c r="AQ109" s="23"/>
      <c r="AR109" s="17"/>
      <c r="AS109" s="24" t="s">
        <v>86</v>
      </c>
      <c r="AT109" s="2" t="s">
        <v>560</v>
      </c>
      <c r="AU109" s="26" t="s">
        <v>17</v>
      </c>
      <c r="AV109" s="12" t="s">
        <v>439</v>
      </c>
      <c r="AW109" s="13"/>
      <c r="AX109" s="13" t="s">
        <v>591</v>
      </c>
      <c r="AY109" s="13"/>
      <c r="AZ109" s="14"/>
      <c r="BA109" s="13"/>
      <c r="BC109" s="8">
        <v>6</v>
      </c>
      <c r="BD109" s="8"/>
      <c r="BE109" s="2"/>
      <c r="BH109" s="2" t="str">
        <v>Social-Media-Aufmerksamkeit</v>
      </c>
      <c r="BI109" s="2" t="str">
        <v>Couch</v>
      </c>
      <c r="BJ109" s="2"/>
      <c r="BK109" s="2">
        <v>0</v>
      </c>
      <c r="BL109" s="2"/>
      <c r="BM109" s="2"/>
      <c r="BN109" s="2"/>
      <c r="BO109" s="140" t="s">
        <v>38</v>
      </c>
      <c r="BP109" s="12">
        <f>COUNTIF(BN104:BN120,"*")</f>
        <v>0</v>
      </c>
    </row>
    <row r="110" spans="1:68" ht="28" customHeight="1" thickBot="1">
      <c r="A110" s="689" t="s">
        <v>30</v>
      </c>
      <c r="B110" s="690"/>
      <c r="C110" s="70" t="s">
        <v>18</v>
      </c>
      <c r="D110" s="27" t="s">
        <v>177</v>
      </c>
      <c r="E110" s="81"/>
      <c r="F110" s="39"/>
      <c r="G110" s="29"/>
      <c r="H110" s="29"/>
      <c r="I110" s="29"/>
      <c r="J110" s="30"/>
      <c r="K110" s="29"/>
      <c r="N110" s="5"/>
      <c r="Q110" s="2" t="str">
        <v>Otto-Normal-user</v>
      </c>
      <c r="R110" s="2"/>
      <c r="S110" s="2"/>
      <c r="T110" s="2"/>
      <c r="U110" s="2"/>
      <c r="V110" s="2"/>
      <c r="W110" s="2"/>
      <c r="X110" s="130" t="s">
        <v>498</v>
      </c>
      <c r="Y110" s="131">
        <f>SUM(Y104:Y109)</f>
        <v>17</v>
      </c>
      <c r="AQ110" s="19" t="s">
        <v>30</v>
      </c>
      <c r="AR110" s="20"/>
      <c r="AS110" s="38" t="s">
        <v>17</v>
      </c>
      <c r="AT110" s="27" t="s">
        <v>561</v>
      </c>
      <c r="AU110" s="28" t="s">
        <v>18</v>
      </c>
      <c r="AV110" s="39" t="s">
        <v>15</v>
      </c>
      <c r="AW110" s="29"/>
      <c r="AX110" s="29"/>
      <c r="AY110" s="29"/>
      <c r="AZ110" s="30"/>
      <c r="BA110" s="29"/>
      <c r="BD110" s="5"/>
      <c r="BH110" s="2" t="str">
        <v>Social-Media</v>
      </c>
      <c r="BI110" s="2" t="str">
        <v>Case</v>
      </c>
      <c r="BJ110" s="2"/>
      <c r="BK110" s="2"/>
      <c r="BL110" s="2"/>
      <c r="BM110" s="2"/>
      <c r="BN110" s="2"/>
      <c r="BO110" s="141" t="s">
        <v>498</v>
      </c>
      <c r="BP110" s="131">
        <f>SUM(BP104:BP109)</f>
        <v>46</v>
      </c>
    </row>
    <row r="111" spans="1:68" ht="28" customHeight="1" thickBot="1">
      <c r="A111" s="691">
        <f>SUM(D129,F129)</f>
        <v>20</v>
      </c>
      <c r="B111" s="696"/>
      <c r="C111" s="71" t="s">
        <v>41</v>
      </c>
      <c r="D111" s="2" t="s">
        <v>178</v>
      </c>
      <c r="E111" s="82"/>
      <c r="F111" s="12"/>
      <c r="G111" s="13"/>
      <c r="H111" s="13"/>
      <c r="I111" s="13"/>
      <c r="J111" s="14"/>
      <c r="K111" s="13"/>
      <c r="N111" s="5"/>
      <c r="Q111" s="2" t="str">
        <v>Clips</v>
      </c>
      <c r="R111" s="2"/>
      <c r="S111" s="2"/>
      <c r="T111" s="2"/>
      <c r="U111" s="2"/>
      <c r="V111" s="2"/>
      <c r="W111" s="2"/>
      <c r="AQ111" s="21">
        <f>SUM(AT129,AV129)</f>
        <v>42</v>
      </c>
      <c r="AR111" s="22"/>
      <c r="AS111" s="24" t="s">
        <v>41</v>
      </c>
      <c r="AT111" s="2" t="s">
        <v>51</v>
      </c>
      <c r="AU111" s="26" t="s">
        <v>17</v>
      </c>
      <c r="AV111" s="12" t="s">
        <v>575</v>
      </c>
      <c r="AW111" s="13"/>
      <c r="AX111" s="13"/>
      <c r="AY111" s="13"/>
      <c r="AZ111" s="14"/>
      <c r="BA111" s="13"/>
      <c r="BD111" s="5"/>
      <c r="BH111" s="2" t="str">
        <v>Hashtag</v>
      </c>
      <c r="BI111" s="2" t="str">
        <v>Set</v>
      </c>
      <c r="BJ111" s="2"/>
      <c r="BK111" s="2"/>
      <c r="BL111" s="2"/>
      <c r="BM111" s="2"/>
      <c r="BN111" s="2"/>
    </row>
    <row r="112" spans="1:68" ht="28" customHeight="1" thickBot="1">
      <c r="A112" s="680"/>
      <c r="B112" s="680"/>
      <c r="C112" s="70" t="s">
        <v>18</v>
      </c>
      <c r="D112" s="27" t="s">
        <v>179</v>
      </c>
      <c r="E112" s="81"/>
      <c r="F112" s="39"/>
      <c r="G112" s="29"/>
      <c r="H112" s="29"/>
      <c r="I112" s="29"/>
      <c r="J112" s="30"/>
      <c r="K112" s="29"/>
      <c r="N112" s="5"/>
      <c r="Q112" s="2" t="str">
        <v>Truther</v>
      </c>
      <c r="R112" s="2"/>
      <c r="S112" s="2"/>
      <c r="T112" s="2"/>
      <c r="U112" s="2"/>
      <c r="V112" s="2"/>
      <c r="W112" s="2"/>
      <c r="AQ112" s="23"/>
      <c r="AR112" s="17"/>
      <c r="AS112" s="38" t="s">
        <v>41</v>
      </c>
      <c r="AT112" s="27" t="s">
        <v>51</v>
      </c>
      <c r="AU112" s="28" t="s">
        <v>23</v>
      </c>
      <c r="AV112" s="39" t="s">
        <v>576</v>
      </c>
      <c r="AW112" s="29"/>
      <c r="AX112" s="29"/>
      <c r="AY112" s="29"/>
      <c r="AZ112" s="30"/>
      <c r="BA112" s="29"/>
      <c r="BD112" s="5"/>
      <c r="BH112" s="2" t="str">
        <v>Clip</v>
      </c>
      <c r="BI112" s="2" t="str">
        <v>Hashtag</v>
      </c>
      <c r="BJ112" s="2"/>
      <c r="BK112" s="2"/>
      <c r="BL112" s="2"/>
      <c r="BM112" s="2"/>
      <c r="BN112" s="2"/>
    </row>
    <row r="113" spans="1:66" ht="28" customHeight="1">
      <c r="A113" s="689" t="s">
        <v>33</v>
      </c>
      <c r="B113" s="690"/>
      <c r="C113" s="71" t="s">
        <v>41</v>
      </c>
      <c r="D113" s="2" t="s">
        <v>51</v>
      </c>
      <c r="E113" s="82"/>
      <c r="F113" s="12"/>
      <c r="G113" s="13"/>
      <c r="H113" s="13"/>
      <c r="I113" s="13"/>
      <c r="J113" s="14"/>
      <c r="K113" s="13"/>
      <c r="Q113" s="2" t="str">
        <v>No-Planes-Theorie</v>
      </c>
      <c r="R113" s="2"/>
      <c r="S113" s="2"/>
      <c r="T113" s="2"/>
      <c r="U113" s="2"/>
      <c r="V113" s="2"/>
      <c r="W113" s="2"/>
      <c r="AQ113" s="19" t="s">
        <v>33</v>
      </c>
      <c r="AR113" s="20"/>
      <c r="AS113" s="24" t="s">
        <v>19</v>
      </c>
      <c r="AT113" s="2" t="s">
        <v>13</v>
      </c>
      <c r="AU113" s="26" t="s">
        <v>23</v>
      </c>
      <c r="AV113" s="12" t="s">
        <v>577</v>
      </c>
      <c r="AW113" s="13"/>
      <c r="AX113" s="13"/>
      <c r="AY113" s="13"/>
      <c r="AZ113" s="14"/>
      <c r="BA113" s="13"/>
      <c r="BH113" s="2" t="str">
        <v>Mega-Pint-Mann</v>
      </c>
      <c r="BI113" s="2" t="str">
        <v>Background</v>
      </c>
      <c r="BJ113" s="2"/>
      <c r="BK113" s="2"/>
      <c r="BL113" s="2"/>
      <c r="BM113" s="2"/>
      <c r="BN113" s="2"/>
    </row>
    <row r="114" spans="1:66" ht="28" customHeight="1" thickBot="1">
      <c r="A114" s="691">
        <f>COUNTIF(G105:G128,"*")</f>
        <v>0</v>
      </c>
      <c r="B114" s="692"/>
      <c r="C114" s="70" t="s">
        <v>18</v>
      </c>
      <c r="D114" s="27" t="s">
        <v>180</v>
      </c>
      <c r="E114" s="81"/>
      <c r="F114" s="39"/>
      <c r="G114" s="29"/>
      <c r="H114" s="29"/>
      <c r="I114" s="29"/>
      <c r="J114" s="30"/>
      <c r="K114" s="29"/>
      <c r="Q114" s="2" t="str">
        <v>Cheap-Fake</v>
      </c>
      <c r="R114" s="2"/>
      <c r="S114" s="2"/>
      <c r="T114" s="2"/>
      <c r="U114" s="2"/>
      <c r="V114" s="2"/>
      <c r="W114" s="2"/>
      <c r="AQ114" s="21">
        <f>COUNTIF(AW105:AW128,"*")</f>
        <v>3</v>
      </c>
      <c r="AR114" s="22"/>
      <c r="AS114" s="38" t="s">
        <v>19</v>
      </c>
      <c r="AT114" s="27" t="s">
        <v>562</v>
      </c>
      <c r="AU114" s="28" t="s">
        <v>41</v>
      </c>
      <c r="AV114" s="39" t="s">
        <v>13</v>
      </c>
      <c r="AW114" s="29"/>
      <c r="AX114" s="29"/>
      <c r="AY114" s="29"/>
      <c r="AZ114" s="30"/>
      <c r="BA114" s="29"/>
      <c r="BH114" s="2" t="str">
        <v>Smartphone</v>
      </c>
      <c r="BI114" s="2" t="str">
        <v>Internet-Judginess</v>
      </c>
      <c r="BJ114" s="2"/>
      <c r="BK114" s="2"/>
      <c r="BL114" s="2"/>
      <c r="BM114" s="2"/>
      <c r="BN114" s="2"/>
    </row>
    <row r="115" spans="1:66" ht="28" customHeight="1" thickBot="1">
      <c r="A115" s="680"/>
      <c r="B115" s="680"/>
      <c r="C115" s="71" t="s">
        <v>18</v>
      </c>
      <c r="D115" s="2" t="s">
        <v>181</v>
      </c>
      <c r="E115" s="82"/>
      <c r="F115" s="12"/>
      <c r="G115" s="13"/>
      <c r="H115" s="13"/>
      <c r="I115" s="13"/>
      <c r="J115" s="14"/>
      <c r="K115" s="13"/>
      <c r="Q115" s="2" t="str">
        <v>Content</v>
      </c>
      <c r="R115" s="2"/>
      <c r="S115" s="2"/>
      <c r="T115" s="2"/>
      <c r="U115" s="2"/>
      <c r="V115" s="2"/>
      <c r="W115" s="2"/>
      <c r="AQ115" s="23"/>
      <c r="AR115" s="17"/>
      <c r="AS115" s="24" t="s">
        <v>19</v>
      </c>
      <c r="AT115" s="2" t="s">
        <v>563</v>
      </c>
      <c r="AU115" s="26" t="s">
        <v>41</v>
      </c>
      <c r="AV115" s="12" t="s">
        <v>13</v>
      </c>
      <c r="AW115" s="13"/>
      <c r="AX115" s="13"/>
      <c r="AY115" s="13"/>
      <c r="AZ115" s="14"/>
      <c r="BA115" s="13"/>
      <c r="BH115" s="2" t="str">
        <v>Clips</v>
      </c>
      <c r="BI115" s="2" t="str">
        <v>Aufschrift-Mega-Pint</v>
      </c>
      <c r="BJ115" s="2"/>
      <c r="BK115" s="2"/>
      <c r="BL115" s="2"/>
      <c r="BM115" s="2"/>
      <c r="BN115" s="2"/>
    </row>
    <row r="116" spans="1:66" ht="28" customHeight="1">
      <c r="A116" s="689" t="s">
        <v>35</v>
      </c>
      <c r="B116" s="690"/>
      <c r="C116" s="70" t="s">
        <v>86</v>
      </c>
      <c r="D116" s="27" t="s">
        <v>182</v>
      </c>
      <c r="E116" s="81"/>
      <c r="F116" s="39"/>
      <c r="G116" s="29"/>
      <c r="H116" s="29"/>
      <c r="I116" s="29"/>
      <c r="J116" s="30"/>
      <c r="K116" s="29"/>
      <c r="Q116" s="2" t="str">
        <v>Chat-gruppen</v>
      </c>
      <c r="R116" s="2"/>
      <c r="S116" s="2"/>
      <c r="T116" s="2"/>
      <c r="U116" s="2"/>
      <c r="V116" s="2"/>
      <c r="W116" s="2"/>
      <c r="AQ116" s="19" t="s">
        <v>35</v>
      </c>
      <c r="AR116" s="20"/>
      <c r="AS116" s="38" t="s">
        <v>41</v>
      </c>
      <c r="AT116" s="27" t="s">
        <v>51</v>
      </c>
      <c r="AU116" s="28"/>
      <c r="AV116" s="39" t="s">
        <v>578</v>
      </c>
      <c r="AW116" s="29"/>
      <c r="AX116" s="29"/>
      <c r="AY116" s="29"/>
      <c r="AZ116" s="30"/>
      <c r="BA116" s="29"/>
      <c r="BH116" s="2" t="str">
        <v>Memes</v>
      </c>
      <c r="BI116" s="2" t="str">
        <v>Concealer</v>
      </c>
      <c r="BJ116" s="2"/>
      <c r="BK116" s="2"/>
      <c r="BL116" s="2"/>
      <c r="BM116" s="2"/>
      <c r="BN116" s="2"/>
    </row>
    <row r="117" spans="1:66" ht="28" customHeight="1" thickBot="1">
      <c r="A117" s="691">
        <f>COUNTIF(H105:H128,"*")</f>
        <v>0</v>
      </c>
      <c r="B117" s="692"/>
      <c r="C117" s="71" t="s">
        <v>86</v>
      </c>
      <c r="D117" s="2" t="s">
        <v>182</v>
      </c>
      <c r="E117" s="82"/>
      <c r="F117" s="12"/>
      <c r="G117" s="13"/>
      <c r="H117" s="13"/>
      <c r="I117" s="13"/>
      <c r="J117" s="14"/>
      <c r="K117" s="13"/>
      <c r="Q117" s="2" t="str">
        <v>Real-Life</v>
      </c>
      <c r="R117" s="2"/>
      <c r="S117" s="2"/>
      <c r="T117" s="2"/>
      <c r="U117" s="2"/>
      <c r="V117" s="2"/>
      <c r="W117" s="2"/>
      <c r="AQ117" s="21">
        <f>COUNTIF(AX105:AX128,"*")</f>
        <v>5</v>
      </c>
      <c r="AR117" s="22"/>
      <c r="AS117" s="24" t="s">
        <v>572</v>
      </c>
      <c r="AT117" s="2" t="s">
        <v>51</v>
      </c>
      <c r="AU117" s="26" t="s">
        <v>41</v>
      </c>
      <c r="AV117" s="12" t="s">
        <v>579</v>
      </c>
      <c r="AW117" s="13"/>
      <c r="AX117" s="13"/>
      <c r="AY117" s="13"/>
      <c r="AZ117" s="14"/>
      <c r="BA117" s="13"/>
      <c r="BH117" s="2" t="str">
        <v>Hard-Facts</v>
      </c>
      <c r="BI117" s="2" t="str">
        <v>Make-up-Marke</v>
      </c>
      <c r="BJ117" s="2"/>
      <c r="BK117" s="2"/>
      <c r="BL117" s="2"/>
      <c r="BM117" s="2"/>
      <c r="BN117" s="2"/>
    </row>
    <row r="118" spans="1:66" ht="28" customHeight="1" thickBot="1">
      <c r="A118" s="693"/>
      <c r="B118" s="693"/>
      <c r="C118" s="70" t="s">
        <v>86</v>
      </c>
      <c r="D118" s="27" t="s">
        <v>182</v>
      </c>
      <c r="E118" s="81"/>
      <c r="F118" s="39"/>
      <c r="G118" s="29"/>
      <c r="H118" s="29"/>
      <c r="I118" s="29"/>
      <c r="J118" s="30"/>
      <c r="K118" s="29"/>
      <c r="Q118" s="2" t="str">
        <v>World-Trade-Centers</v>
      </c>
      <c r="R118" s="2"/>
      <c r="S118" s="2"/>
      <c r="T118" s="2"/>
      <c r="U118" s="2"/>
      <c r="V118" s="2"/>
      <c r="W118" s="2"/>
      <c r="AQ118" s="23"/>
      <c r="AR118" s="17"/>
      <c r="AS118" s="38" t="s">
        <v>86</v>
      </c>
      <c r="AT118" s="27" t="s">
        <v>564</v>
      </c>
      <c r="AU118" s="28" t="s">
        <v>17</v>
      </c>
      <c r="AV118" s="39" t="s">
        <v>580</v>
      </c>
      <c r="AW118" s="29"/>
      <c r="AX118" s="29"/>
      <c r="AY118" s="29"/>
      <c r="AZ118" s="30"/>
      <c r="BA118" s="29"/>
      <c r="BH118" s="2" t="str">
        <v>Team</v>
      </c>
      <c r="BI118" s="2" t="str">
        <v>Color-correcten</v>
      </c>
      <c r="BJ118" s="2"/>
      <c r="BK118" s="2"/>
      <c r="BL118" s="2"/>
      <c r="BM118" s="2"/>
      <c r="BN118" s="2"/>
    </row>
    <row r="119" spans="1:66" ht="28" customHeight="1">
      <c r="A119" s="689" t="s">
        <v>31</v>
      </c>
      <c r="B119" s="690"/>
      <c r="C119" s="71" t="s">
        <v>19</v>
      </c>
      <c r="D119" s="2" t="s">
        <v>63</v>
      </c>
      <c r="E119" s="82"/>
      <c r="F119" s="12"/>
      <c r="G119" s="13"/>
      <c r="H119" s="13"/>
      <c r="I119" s="13"/>
      <c r="J119" s="14"/>
      <c r="K119" s="13"/>
      <c r="Q119" s="2">
        <v>0</v>
      </c>
      <c r="R119" s="2"/>
      <c r="S119" s="2"/>
      <c r="T119" s="2"/>
      <c r="U119" s="2"/>
      <c r="V119" s="2"/>
      <c r="W119" s="2"/>
      <c r="AQ119" s="19" t="s">
        <v>31</v>
      </c>
      <c r="AR119" s="20"/>
      <c r="AS119" s="24" t="s">
        <v>18</v>
      </c>
      <c r="AT119" s="2" t="s">
        <v>179</v>
      </c>
      <c r="AU119" s="26" t="s">
        <v>41</v>
      </c>
      <c r="AV119" s="12" t="s">
        <v>581</v>
      </c>
      <c r="AW119" s="13"/>
      <c r="AX119" s="13"/>
      <c r="AY119" s="13"/>
      <c r="AZ119" s="14"/>
      <c r="BA119" s="13"/>
      <c r="BH119" s="2" t="str">
        <v>Makeup</v>
      </c>
      <c r="BI119" s="2" t="str">
        <v>Feed</v>
      </c>
      <c r="BJ119" s="2"/>
      <c r="BK119" s="2"/>
      <c r="BL119" s="2"/>
      <c r="BM119" s="2"/>
      <c r="BN119" s="2"/>
    </row>
    <row r="120" spans="1:66" ht="28" customHeight="1" thickBot="1">
      <c r="A120" s="691">
        <f>COUNTIF(I105:I128,"*")</f>
        <v>0</v>
      </c>
      <c r="B120" s="692"/>
      <c r="C120" s="70" t="s">
        <v>19</v>
      </c>
      <c r="D120" s="27" t="s">
        <v>63</v>
      </c>
      <c r="E120" s="81"/>
      <c r="F120" s="39"/>
      <c r="G120" s="29"/>
      <c r="H120" s="29"/>
      <c r="I120" s="29"/>
      <c r="J120" s="30"/>
      <c r="K120" s="29"/>
      <c r="Q120" s="2"/>
      <c r="R120" s="2"/>
      <c r="S120" s="2"/>
      <c r="T120" s="2"/>
      <c r="U120" s="2"/>
      <c r="V120" s="2"/>
      <c r="W120" s="2"/>
      <c r="AQ120" s="21">
        <f>COUNTIF(AY105:AY128,"*")</f>
        <v>4</v>
      </c>
      <c r="AR120" s="22"/>
      <c r="AS120" s="38" t="s">
        <v>18</v>
      </c>
      <c r="AT120" s="31" t="s">
        <v>336</v>
      </c>
      <c r="AU120" s="28" t="s">
        <v>17</v>
      </c>
      <c r="AV120" s="39" t="s">
        <v>582</v>
      </c>
      <c r="AW120" s="29"/>
      <c r="AX120" s="29"/>
      <c r="AY120" s="29"/>
      <c r="AZ120" s="30"/>
      <c r="BA120" s="29"/>
      <c r="BH120" s="2" t="str">
        <v>Wife-Beater</v>
      </c>
      <c r="BI120" s="2">
        <v>0</v>
      </c>
      <c r="BJ120" s="2"/>
      <c r="BK120" s="2"/>
      <c r="BL120" s="2"/>
      <c r="BM120" s="2"/>
      <c r="BN120" s="2"/>
    </row>
    <row r="121" spans="1:66" ht="28" customHeight="1" thickBot="1">
      <c r="A121" s="694"/>
      <c r="B121" s="695"/>
      <c r="C121" s="72" t="s">
        <v>18</v>
      </c>
      <c r="D121" s="2" t="s">
        <v>183</v>
      </c>
      <c r="E121" s="82"/>
      <c r="F121" s="12"/>
      <c r="G121" s="13"/>
      <c r="H121" s="13"/>
      <c r="I121" s="13"/>
      <c r="J121" s="14"/>
      <c r="K121" s="13"/>
      <c r="Q121" s="2"/>
      <c r="R121" s="2"/>
      <c r="S121" s="2"/>
      <c r="T121" s="2"/>
      <c r="U121" s="2"/>
      <c r="V121" s="2"/>
      <c r="W121" s="2"/>
      <c r="AQ121" s="16"/>
      <c r="AR121" s="17"/>
      <c r="AS121" s="25" t="s">
        <v>18</v>
      </c>
      <c r="AT121" s="11" t="s">
        <v>565</v>
      </c>
      <c r="AU121" s="26" t="s">
        <v>23</v>
      </c>
      <c r="AV121" s="12" t="s">
        <v>583</v>
      </c>
      <c r="AW121" s="13"/>
      <c r="AX121" s="13"/>
      <c r="AY121" s="13"/>
      <c r="AZ121" s="14"/>
      <c r="BA121" s="13"/>
      <c r="BH121" s="1" t="str">
        <v>Range</v>
      </c>
    </row>
    <row r="122" spans="1:66" ht="28" customHeight="1">
      <c r="A122" s="689" t="s">
        <v>34</v>
      </c>
      <c r="B122" s="690"/>
      <c r="C122" s="73" t="s">
        <v>144</v>
      </c>
      <c r="D122" s="27" t="s">
        <v>80</v>
      </c>
      <c r="E122" s="81"/>
      <c r="F122" s="39"/>
      <c r="G122" s="29"/>
      <c r="H122" s="29"/>
      <c r="I122" s="29"/>
      <c r="J122" s="30"/>
      <c r="K122" s="29"/>
      <c r="Q122" s="2"/>
      <c r="R122" s="2"/>
      <c r="S122" s="2"/>
      <c r="T122" s="2"/>
      <c r="U122" s="2"/>
      <c r="V122" s="2"/>
      <c r="W122" s="2"/>
      <c r="AQ122" s="19" t="s">
        <v>34</v>
      </c>
      <c r="AR122" s="20"/>
      <c r="AS122" s="32" t="s">
        <v>86</v>
      </c>
      <c r="AT122" s="31" t="s">
        <v>500</v>
      </c>
      <c r="AU122" s="28" t="s">
        <v>23</v>
      </c>
      <c r="AV122" s="39" t="s">
        <v>27</v>
      </c>
      <c r="AW122" s="29"/>
      <c r="AX122" s="29"/>
      <c r="AY122" s="29"/>
      <c r="AZ122" s="30"/>
      <c r="BA122" s="29"/>
      <c r="BH122" s="1" t="str">
        <v>Compilations</v>
      </c>
    </row>
    <row r="123" spans="1:66" ht="28" customHeight="1" thickBot="1">
      <c r="A123" s="691">
        <f>COUNTIF(J105:J128,"*")</f>
        <v>2</v>
      </c>
      <c r="B123" s="692"/>
      <c r="C123" s="72" t="s">
        <v>144</v>
      </c>
      <c r="D123" s="2" t="s">
        <v>174</v>
      </c>
      <c r="E123" s="82"/>
      <c r="F123" s="12"/>
      <c r="G123" s="13"/>
      <c r="H123" s="13"/>
      <c r="I123" s="13"/>
      <c r="J123" s="14"/>
      <c r="K123" s="13"/>
      <c r="Q123" s="2"/>
      <c r="R123" s="2"/>
      <c r="S123" s="2"/>
      <c r="T123" s="2"/>
      <c r="U123" s="2"/>
      <c r="V123" s="2"/>
      <c r="W123" s="2"/>
      <c r="AQ123" s="21">
        <f>COUNTIF(AZ105:AZ128,"*")</f>
        <v>1</v>
      </c>
      <c r="AR123" s="22"/>
      <c r="AS123" s="25" t="s">
        <v>41</v>
      </c>
      <c r="AT123" s="11" t="s">
        <v>566</v>
      </c>
      <c r="AU123" s="26"/>
      <c r="AV123" s="12"/>
      <c r="AW123" s="13"/>
      <c r="AX123" s="13"/>
      <c r="AY123" s="13"/>
      <c r="AZ123" s="14"/>
      <c r="BA123" s="13"/>
      <c r="BH123" s="1" t="str">
        <v>Mega-Pint</v>
      </c>
    </row>
    <row r="124" spans="1:66" ht="28" customHeight="1" thickBot="1">
      <c r="A124" s="680"/>
      <c r="B124" s="680"/>
      <c r="C124" s="73" t="s">
        <v>23</v>
      </c>
      <c r="D124" s="27" t="s">
        <v>184</v>
      </c>
      <c r="E124" s="81"/>
      <c r="F124" s="39"/>
      <c r="G124" s="29"/>
      <c r="H124" s="29"/>
      <c r="I124" s="29"/>
      <c r="J124" s="30"/>
      <c r="K124" s="29"/>
      <c r="Q124" s="2"/>
      <c r="R124" s="2"/>
      <c r="S124" s="2"/>
      <c r="T124" s="2"/>
      <c r="U124" s="2"/>
      <c r="V124" s="2"/>
      <c r="W124" s="2"/>
      <c r="AQ124" s="23"/>
      <c r="AR124" s="17"/>
      <c r="AS124" s="32" t="s">
        <v>41</v>
      </c>
      <c r="AT124" s="31" t="s">
        <v>567</v>
      </c>
      <c r="AU124" s="28"/>
      <c r="AV124" s="39"/>
      <c r="AW124" s="29"/>
      <c r="AX124" s="29"/>
      <c r="AY124" s="29"/>
      <c r="AZ124" s="30"/>
      <c r="BA124" s="29"/>
      <c r="BH124" s="1" t="str">
        <v>Fairness-halber</v>
      </c>
    </row>
    <row r="125" spans="1:66" ht="28" customHeight="1">
      <c r="A125" s="689" t="s">
        <v>32</v>
      </c>
      <c r="B125" s="690"/>
      <c r="C125" s="72"/>
      <c r="D125" s="2"/>
      <c r="E125" s="82"/>
      <c r="F125" s="12"/>
      <c r="G125" s="13"/>
      <c r="H125" s="13"/>
      <c r="I125" s="13"/>
      <c r="J125" s="14"/>
      <c r="K125" s="13"/>
      <c r="Q125" s="2"/>
      <c r="R125" s="2"/>
      <c r="S125" s="2"/>
      <c r="T125" s="2"/>
      <c r="U125" s="2"/>
      <c r="V125" s="2"/>
      <c r="W125" s="2"/>
      <c r="AQ125" s="19" t="s">
        <v>32</v>
      </c>
      <c r="AR125" s="20"/>
      <c r="AS125" s="25" t="s">
        <v>17</v>
      </c>
      <c r="AT125" s="11" t="s">
        <v>568</v>
      </c>
      <c r="AU125" s="26"/>
      <c r="AV125" s="12"/>
      <c r="AW125" s="13"/>
      <c r="AX125" s="13"/>
      <c r="AY125" s="13"/>
      <c r="AZ125" s="14"/>
      <c r="BA125" s="13"/>
    </row>
    <row r="126" spans="1:66" ht="28" customHeight="1" thickBot="1">
      <c r="A126" s="691">
        <f>COUNTIF(K105:K128,"*")</f>
        <v>0</v>
      </c>
      <c r="B126" s="692"/>
      <c r="C126" s="73"/>
      <c r="D126" s="27"/>
      <c r="E126" s="81"/>
      <c r="F126" s="39"/>
      <c r="G126" s="29"/>
      <c r="H126" s="29"/>
      <c r="I126" s="29"/>
      <c r="J126" s="30"/>
      <c r="K126" s="29"/>
      <c r="Q126" s="2"/>
      <c r="R126" s="2"/>
      <c r="S126" s="2"/>
      <c r="T126" s="2"/>
      <c r="U126" s="2"/>
      <c r="V126" s="2"/>
      <c r="W126" s="2"/>
      <c r="AQ126" s="21">
        <f>COUNTIF(BA105:BA128,"*")</f>
        <v>0</v>
      </c>
      <c r="AR126" s="22"/>
      <c r="AS126" s="32" t="s">
        <v>18</v>
      </c>
      <c r="AT126" s="31" t="s">
        <v>569</v>
      </c>
      <c r="AU126" s="28"/>
      <c r="AV126" s="39"/>
      <c r="AW126" s="29"/>
      <c r="AX126" s="29"/>
      <c r="AY126" s="29"/>
      <c r="AZ126" s="30"/>
      <c r="BA126" s="29"/>
    </row>
    <row r="127" spans="1:66" ht="28" customHeight="1">
      <c r="A127" s="680"/>
      <c r="B127" s="680"/>
      <c r="C127" s="72"/>
      <c r="D127" s="2"/>
      <c r="E127" s="82"/>
      <c r="F127" s="12"/>
      <c r="G127" s="13"/>
      <c r="H127" s="13"/>
      <c r="I127" s="13"/>
      <c r="J127" s="14"/>
      <c r="K127" s="13"/>
      <c r="Q127" s="112"/>
      <c r="R127" s="112"/>
      <c r="S127" s="2"/>
      <c r="T127" s="2"/>
      <c r="U127" s="2"/>
      <c r="V127" s="2"/>
      <c r="W127" s="2"/>
      <c r="AQ127" s="53"/>
      <c r="AR127" s="15"/>
      <c r="AS127" s="25" t="s">
        <v>17</v>
      </c>
      <c r="AT127" s="11" t="s">
        <v>570</v>
      </c>
      <c r="AU127" s="26"/>
      <c r="AV127" s="12"/>
      <c r="AW127" s="13"/>
      <c r="AX127" s="13"/>
      <c r="AY127" s="13"/>
      <c r="AZ127" s="14"/>
      <c r="BA127" s="13"/>
    </row>
    <row r="128" spans="1:66" ht="28" customHeight="1" thickBot="1">
      <c r="A128" s="680"/>
      <c r="B128" s="680"/>
      <c r="C128" s="74"/>
      <c r="D128" s="67"/>
      <c r="E128" s="98"/>
      <c r="F128" s="40"/>
      <c r="G128" s="36"/>
      <c r="H128" s="36"/>
      <c r="I128" s="36"/>
      <c r="J128" s="37"/>
      <c r="K128" s="36"/>
      <c r="Q128" s="47">
        <f>COUNTIF(_xlfn.ANCHORARRAY(Q104),"*")</f>
        <v>15</v>
      </c>
      <c r="R128" s="47">
        <f>COUNTIF(R104,"*")</f>
        <v>0</v>
      </c>
      <c r="AR128" s="18"/>
      <c r="AS128" s="33" t="s">
        <v>19</v>
      </c>
      <c r="AT128" s="34" t="s">
        <v>571</v>
      </c>
      <c r="AU128" s="171"/>
      <c r="AV128" s="40"/>
      <c r="AW128" s="36"/>
      <c r="AX128" s="36"/>
      <c r="AY128" s="36"/>
      <c r="AZ128" s="37"/>
      <c r="BA128" s="36"/>
    </row>
    <row r="129" spans="1:68" ht="28" customHeight="1">
      <c r="A129" s="680"/>
      <c r="B129" s="680"/>
      <c r="D129" s="47">
        <f>COUNTIF(D105:D128,"*")</f>
        <v>20</v>
      </c>
      <c r="E129" s="99"/>
      <c r="F129" s="47">
        <f>COUNTIF(F105:F128,"*")</f>
        <v>0</v>
      </c>
      <c r="AT129" s="47">
        <f>COUNTIF(AT105:AT128,"*")</f>
        <v>24</v>
      </c>
      <c r="AU129" s="172"/>
      <c r="AV129" s="47">
        <f>COUNTIF(AV105:AV128,"*")</f>
        <v>18</v>
      </c>
    </row>
    <row r="130" spans="1:68" ht="28" customHeight="1">
      <c r="A130" s="680"/>
      <c r="B130" s="680"/>
    </row>
    <row r="131" spans="1:68" s="48" customFormat="1" ht="28" customHeight="1">
      <c r="A131" s="688"/>
      <c r="B131" s="688"/>
      <c r="C131" s="688"/>
      <c r="D131" s="688"/>
      <c r="E131" s="688"/>
      <c r="F131" s="688"/>
      <c r="G131" s="688"/>
      <c r="H131" s="688"/>
      <c r="I131" s="688"/>
      <c r="J131" s="688"/>
      <c r="K131" s="688"/>
      <c r="L131" s="688"/>
      <c r="M131" s="688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20"/>
      <c r="AS131" s="108"/>
      <c r="AU131" s="174"/>
    </row>
    <row r="132" spans="1:68" ht="16" thickBot="1"/>
    <row r="133" spans="1:68" ht="52" customHeight="1" thickBot="1">
      <c r="A133" s="700" t="s">
        <v>9</v>
      </c>
      <c r="B133" s="701"/>
      <c r="C133" s="683" t="s">
        <v>234</v>
      </c>
      <c r="D133" s="684"/>
      <c r="E133" s="684"/>
      <c r="F133" s="684"/>
      <c r="G133" s="685"/>
      <c r="H133" s="234">
        <v>6</v>
      </c>
      <c r="AP133" s="165">
        <v>6</v>
      </c>
      <c r="AQ133" s="715" t="s">
        <v>9</v>
      </c>
      <c r="AR133" s="716"/>
      <c r="AS133" s="717" t="s">
        <v>509</v>
      </c>
      <c r="AT133" s="718"/>
      <c r="AU133" s="718"/>
      <c r="AV133" s="719"/>
    </row>
    <row r="134" spans="1:68" ht="28" customHeight="1" thickBot="1">
      <c r="C134" s="702" t="s">
        <v>7</v>
      </c>
      <c r="D134" s="703"/>
      <c r="E134" s="703"/>
      <c r="F134" s="703"/>
      <c r="G134" s="703"/>
      <c r="H134" s="703"/>
      <c r="I134" s="703"/>
      <c r="J134" s="703"/>
      <c r="K134" s="704"/>
      <c r="M134" s="705" t="s">
        <v>6</v>
      </c>
      <c r="N134" s="706"/>
      <c r="O134" s="2" t="s">
        <v>244</v>
      </c>
      <c r="Q134" s="728" t="s">
        <v>423</v>
      </c>
      <c r="R134" s="728"/>
      <c r="S134" s="728"/>
      <c r="T134" s="728"/>
      <c r="U134" s="728"/>
      <c r="V134" s="728"/>
      <c r="W134" s="728"/>
      <c r="X134" s="126" t="s">
        <v>0</v>
      </c>
      <c r="Y134" s="127">
        <f>SUM(Q169:R169)</f>
        <v>38</v>
      </c>
      <c r="AS134" s="731" t="s">
        <v>7</v>
      </c>
      <c r="AT134" s="732"/>
      <c r="AU134" s="732"/>
      <c r="AV134" s="732"/>
      <c r="AW134" s="703"/>
      <c r="AX134" s="703"/>
      <c r="AY134" s="703"/>
      <c r="AZ134" s="703"/>
      <c r="BA134" s="704"/>
      <c r="BC134" s="9" t="s">
        <v>6</v>
      </c>
      <c r="BD134" s="10"/>
      <c r="BE134" s="2" t="s">
        <v>244</v>
      </c>
      <c r="BH134" s="671" t="s">
        <v>423</v>
      </c>
      <c r="BI134" s="672"/>
      <c r="BJ134" s="672"/>
      <c r="BK134" s="672"/>
      <c r="BL134" s="672"/>
      <c r="BM134" s="672"/>
      <c r="BN134" s="672"/>
      <c r="BO134" s="672"/>
      <c r="BP134" s="673"/>
    </row>
    <row r="135" spans="1:68" ht="28" customHeight="1" thickBot="1">
      <c r="C135" s="697" t="s">
        <v>0</v>
      </c>
      <c r="D135" s="698"/>
      <c r="E135" s="698"/>
      <c r="F135" s="699"/>
      <c r="G135" s="45" t="s">
        <v>1</v>
      </c>
      <c r="H135" s="46" t="s">
        <v>2</v>
      </c>
      <c r="I135" s="45" t="s">
        <v>3</v>
      </c>
      <c r="J135" s="45" t="s">
        <v>4</v>
      </c>
      <c r="K135" s="46" t="s">
        <v>5</v>
      </c>
      <c r="M135" s="225">
        <v>1</v>
      </c>
      <c r="N135" s="225" t="s">
        <v>169</v>
      </c>
      <c r="O135" s="225">
        <v>45.16</v>
      </c>
      <c r="Q135" s="2" t="str" cm="1">
        <f t="array" ref="Q135:Q152">_xlfn.UNIQUE(D136:D170)</f>
        <v>Part 1</v>
      </c>
      <c r="R135" s="2" t="str" cm="1">
        <f t="array" ref="R135:R156">_xlfn.UNIQUE(F136:F170)</f>
        <v>Accounts</v>
      </c>
      <c r="S135" s="2" cm="1">
        <f t="array" ref="S135">_xlfn.UNIQUE(G136:G169)</f>
        <v>0</v>
      </c>
      <c r="T135" s="2" cm="1">
        <f t="array" ref="T135">_xlfn.UNIQUE(H136:H169)</f>
        <v>0</v>
      </c>
      <c r="U135" s="2" t="str" cm="1">
        <f t="array" ref="U135:U138">_xlfn.UNIQUE(I136:I169)</f>
        <v>Oh my God</v>
      </c>
      <c r="V135" s="2" t="str" cm="1">
        <f t="array" ref="V135:V143">_xlfn.UNIQUE(J136:J169)</f>
        <v>labelt</v>
      </c>
      <c r="W135" s="2" cm="1">
        <f t="array" ref="W135">_xlfn.UNIQUE(K136:K169)</f>
        <v>0</v>
      </c>
      <c r="X135" s="106" t="s">
        <v>1</v>
      </c>
      <c r="Y135" s="12">
        <f>COUNTIF(S134:S143,"*")</f>
        <v>0</v>
      </c>
      <c r="AS135" s="733" t="s">
        <v>0</v>
      </c>
      <c r="AT135" s="734"/>
      <c r="AU135" s="734"/>
      <c r="AV135" s="735"/>
      <c r="AW135" s="168" t="s">
        <v>1</v>
      </c>
      <c r="AX135" s="110" t="s">
        <v>2</v>
      </c>
      <c r="AY135" s="109" t="s">
        <v>3</v>
      </c>
      <c r="AZ135" s="109" t="s">
        <v>4</v>
      </c>
      <c r="BA135" s="110" t="s">
        <v>5</v>
      </c>
      <c r="BC135" s="225">
        <v>1</v>
      </c>
      <c r="BD135" s="225" t="s">
        <v>10</v>
      </c>
      <c r="BE135" s="225">
        <v>75.290000000000006</v>
      </c>
      <c r="BH135" s="6" t="str" cm="1">
        <f t="array" ref="BH135:BH155">_xlfn.UNIQUE(AT136:AT169)</f>
        <v>Book-Tok</v>
      </c>
      <c r="BI135" s="6" t="str" cm="1">
        <f t="array" ref="BI135:BI153">_xlfn.UNIQUE(AV136:AV169)</f>
        <v>Memes</v>
      </c>
      <c r="BJ135" s="6" t="str" cm="1">
        <f t="array" ref="BJ135:BJ139">_xlfn.UNIQUE(AW136:AW169)</f>
        <v>Young-Adult</v>
      </c>
      <c r="BK135" s="6" t="str" cm="1">
        <f t="array" ref="BK135:BK139">_xlfn.UNIQUE(AX136:AX169)</f>
        <v>cool</v>
      </c>
      <c r="BL135" s="6" t="str" cm="1">
        <f t="array" ref="BL135:BL137">_xlfn.UNIQUE(AY136:AY169)</f>
        <v>Spoiler</v>
      </c>
      <c r="BM135" s="6" t="str" cm="1">
        <f t="array" ref="BM135:BM141">_xlfn.UNIQUE(AZ136:AZ169)</f>
        <v>[ich] poste</v>
      </c>
      <c r="BN135" s="6" t="str" cm="1">
        <f t="array" ref="BN135:BN136">_xlfn.UNIQUE(BA136:BA169)</f>
        <v>[es ist] gemixt</v>
      </c>
      <c r="BO135" s="139" t="s">
        <v>0</v>
      </c>
      <c r="BP135" s="43">
        <f>COUNTIF(BH135:BI151,"*")</f>
        <v>34</v>
      </c>
    </row>
    <row r="136" spans="1:68" ht="28" customHeight="1">
      <c r="A136" s="689" t="s">
        <v>425</v>
      </c>
      <c r="B136" s="690"/>
      <c r="C136" s="69" t="s">
        <v>41</v>
      </c>
      <c r="D136" s="6" t="s">
        <v>188</v>
      </c>
      <c r="E136" s="80" t="s">
        <v>18</v>
      </c>
      <c r="F136" s="43" t="s">
        <v>66</v>
      </c>
      <c r="G136" s="44"/>
      <c r="H136" s="44"/>
      <c r="I136" s="44" t="s">
        <v>218</v>
      </c>
      <c r="J136" s="4" t="s">
        <v>221</v>
      </c>
      <c r="K136" s="44"/>
      <c r="M136" s="226">
        <v>2</v>
      </c>
      <c r="N136" s="226" t="s">
        <v>229</v>
      </c>
      <c r="O136" s="227">
        <v>30.645161290000001</v>
      </c>
      <c r="Q136" s="2" t="str">
        <v>UserInnen</v>
      </c>
      <c r="R136" s="2" t="str">
        <v>Beauty-Influencerin</v>
      </c>
      <c r="S136" s="2"/>
      <c r="T136" s="2"/>
      <c r="U136" s="2" t="str">
        <v>she knows her shit</v>
      </c>
      <c r="V136" s="2" t="str">
        <v>fakt-checkt</v>
      </c>
      <c r="W136" s="2"/>
      <c r="X136" s="106" t="s">
        <v>2</v>
      </c>
      <c r="Y136" s="12">
        <f>COUNTIF(T134:T143,"*")</f>
        <v>0</v>
      </c>
      <c r="AQ136" s="689" t="s">
        <v>425</v>
      </c>
      <c r="AR136" s="690"/>
      <c r="AS136" s="24" t="s">
        <v>41</v>
      </c>
      <c r="AT136" s="2" t="s">
        <v>596</v>
      </c>
      <c r="AU136" s="26" t="s">
        <v>18</v>
      </c>
      <c r="AV136" s="12" t="s">
        <v>336</v>
      </c>
      <c r="AW136" s="64" t="s">
        <v>622</v>
      </c>
      <c r="AX136" s="44" t="s">
        <v>626</v>
      </c>
      <c r="AY136" s="44" t="s">
        <v>630</v>
      </c>
      <c r="AZ136" s="4" t="s">
        <v>632</v>
      </c>
      <c r="BA136" s="44" t="s">
        <v>634</v>
      </c>
      <c r="BC136" s="226">
        <v>2</v>
      </c>
      <c r="BD136" s="226" t="s">
        <v>638</v>
      </c>
      <c r="BE136" s="232">
        <v>12.94117647</v>
      </c>
      <c r="BH136" s="2" t="str">
        <v>UserInnen</v>
      </c>
      <c r="BI136" s="2" t="str">
        <v>Hauls</v>
      </c>
      <c r="BJ136" s="2" t="str">
        <v>Fantasy</v>
      </c>
      <c r="BK136" s="2" t="str">
        <v>offline</v>
      </c>
      <c r="BL136" s="2" t="str">
        <v>Random-Info</v>
      </c>
      <c r="BM136" s="2" t="str">
        <v>[ich] oute</v>
      </c>
      <c r="BN136" s="2">
        <v>0</v>
      </c>
      <c r="BO136" s="140" t="s">
        <v>1</v>
      </c>
      <c r="BP136" s="12">
        <f>COUNTIF(BJ135:BJ151,"*")</f>
        <v>4</v>
      </c>
    </row>
    <row r="137" spans="1:68" ht="28" customHeight="1" thickBot="1">
      <c r="A137" s="691">
        <f>COUNTIF(Q135:W168,"*")</f>
        <v>49</v>
      </c>
      <c r="B137" s="692"/>
      <c r="C137" s="70" t="s">
        <v>216</v>
      </c>
      <c r="D137" s="27" t="s">
        <v>189</v>
      </c>
      <c r="E137" s="81" t="s">
        <v>17</v>
      </c>
      <c r="F137" s="39" t="s">
        <v>201</v>
      </c>
      <c r="G137" s="29"/>
      <c r="H137" s="29"/>
      <c r="I137" s="29" t="s">
        <v>219</v>
      </c>
      <c r="J137" s="30" t="s">
        <v>222</v>
      </c>
      <c r="K137" s="29"/>
      <c r="M137" s="7">
        <v>3</v>
      </c>
      <c r="N137" s="7" t="s">
        <v>186</v>
      </c>
      <c r="O137" s="224">
        <v>19.354838709999999</v>
      </c>
      <c r="Q137" s="2" t="str">
        <v>TikTok-Researcher</v>
      </c>
      <c r="R137" s="2" t="str">
        <v>Fakten-check</v>
      </c>
      <c r="S137" s="2"/>
      <c r="T137" s="2"/>
      <c r="U137" s="2" t="str">
        <v>promoted</v>
      </c>
      <c r="V137" s="2" t="str">
        <v>fakt-checkt [imperativ]</v>
      </c>
      <c r="W137" s="2"/>
      <c r="X137" s="106" t="s">
        <v>3</v>
      </c>
      <c r="Y137" s="12">
        <f>COUNTIF(U134:U143,"*")</f>
        <v>3</v>
      </c>
      <c r="AQ137" s="691">
        <f>BP141</f>
        <v>51</v>
      </c>
      <c r="AR137" s="692"/>
      <c r="AS137" s="38" t="s">
        <v>41</v>
      </c>
      <c r="AT137" s="27" t="s">
        <v>596</v>
      </c>
      <c r="AU137" s="28" t="s">
        <v>18</v>
      </c>
      <c r="AV137" s="39" t="s">
        <v>605</v>
      </c>
      <c r="AW137" s="65" t="s">
        <v>623</v>
      </c>
      <c r="AX137" s="29" t="s">
        <v>627</v>
      </c>
      <c r="AY137" s="29" t="s">
        <v>631</v>
      </c>
      <c r="AZ137" s="30" t="s">
        <v>633</v>
      </c>
      <c r="BA137" s="29"/>
      <c r="BC137" s="7">
        <v>3</v>
      </c>
      <c r="BD137" s="7" t="s">
        <v>639</v>
      </c>
      <c r="BE137" s="230">
        <v>11.764705879999999</v>
      </c>
      <c r="BH137" s="2" t="str">
        <v>Smut-Leserschaft</v>
      </c>
      <c r="BI137" s="2" t="str">
        <v>Smut</v>
      </c>
      <c r="BJ137" s="2" t="str">
        <v>go-to</v>
      </c>
      <c r="BK137" s="2" t="str">
        <v>online</v>
      </c>
      <c r="BL137" s="2">
        <v>0</v>
      </c>
      <c r="BM137" s="2" t="str">
        <v>[ich] scrolle</v>
      </c>
      <c r="BN137" s="2"/>
      <c r="BO137" s="140" t="s">
        <v>2</v>
      </c>
      <c r="BP137" s="12">
        <f>COUNTIF(BK135:BK151,"*")</f>
        <v>4</v>
      </c>
    </row>
    <row r="138" spans="1:68" ht="28" customHeight="1">
      <c r="A138" s="689" t="s">
        <v>8</v>
      </c>
      <c r="B138" s="690"/>
      <c r="C138" s="71" t="s">
        <v>19</v>
      </c>
      <c r="D138" s="2" t="s">
        <v>190</v>
      </c>
      <c r="E138" s="82" t="s">
        <v>86</v>
      </c>
      <c r="F138" s="12" t="s">
        <v>202</v>
      </c>
      <c r="G138" s="13"/>
      <c r="H138" s="13"/>
      <c r="I138" s="13" t="s">
        <v>220</v>
      </c>
      <c r="J138" s="14" t="s">
        <v>223</v>
      </c>
      <c r="K138" s="13"/>
      <c r="M138" s="8">
        <v>4</v>
      </c>
      <c r="N138" s="8"/>
      <c r="O138" s="2"/>
      <c r="Q138" s="2" t="str">
        <v>Player</v>
      </c>
      <c r="R138" s="2" t="str">
        <v>Pranks</v>
      </c>
      <c r="S138" s="2"/>
      <c r="T138" s="2"/>
      <c r="U138" s="2">
        <v>0</v>
      </c>
      <c r="V138" s="2" t="str">
        <v>[zu] debunken</v>
      </c>
      <c r="W138" s="2"/>
      <c r="X138" s="106" t="s">
        <v>4</v>
      </c>
      <c r="Y138" s="12">
        <f>COUNTIF(V134:V143,"*")</f>
        <v>8</v>
      </c>
      <c r="AQ138" s="19" t="s">
        <v>8</v>
      </c>
      <c r="AR138" s="91"/>
      <c r="AS138" s="24" t="s">
        <v>41</v>
      </c>
      <c r="AT138" s="2" t="s">
        <v>596</v>
      </c>
      <c r="AU138" s="26" t="s">
        <v>41</v>
      </c>
      <c r="AV138" s="12" t="s">
        <v>606</v>
      </c>
      <c r="AW138" s="66" t="s">
        <v>622</v>
      </c>
      <c r="AX138" s="13" t="s">
        <v>628</v>
      </c>
      <c r="AY138" s="13"/>
      <c r="AZ138" s="14" t="s">
        <v>279</v>
      </c>
      <c r="BA138" s="13"/>
      <c r="BC138" s="8">
        <v>4</v>
      </c>
      <c r="BD138" s="8" t="s">
        <v>640</v>
      </c>
      <c r="BE138" s="229">
        <v>2.3529411759999999</v>
      </c>
      <c r="BH138" s="2" t="str">
        <v>Book-Talkerin</v>
      </c>
      <c r="BI138" s="2" t="str">
        <v>Smut-Empfehlungen</v>
      </c>
      <c r="BJ138" s="2" t="str">
        <v>Coming-of-Age</v>
      </c>
      <c r="BK138" s="2" t="str">
        <v>[finde] cool</v>
      </c>
      <c r="BL138" s="2"/>
      <c r="BM138" s="2" t="str">
        <v>[zu] promoten</v>
      </c>
      <c r="BN138" s="2"/>
      <c r="BO138" s="140" t="s">
        <v>3</v>
      </c>
      <c r="BP138" s="12">
        <f>COUNTIF(BL135:BL151,"*")</f>
        <v>2</v>
      </c>
    </row>
    <row r="139" spans="1:68" ht="28" customHeight="1" thickBot="1">
      <c r="A139" s="691">
        <f>SUM(A142,A145,A148,A151,A154,A157)</f>
        <v>61</v>
      </c>
      <c r="B139" s="692"/>
      <c r="C139" s="70" t="s">
        <v>18</v>
      </c>
      <c r="D139" s="27" t="s">
        <v>191</v>
      </c>
      <c r="E139" s="81" t="s">
        <v>18</v>
      </c>
      <c r="F139" s="39" t="s">
        <v>195</v>
      </c>
      <c r="G139" s="29"/>
      <c r="H139" s="29"/>
      <c r="I139" s="29"/>
      <c r="J139" s="30" t="s">
        <v>224</v>
      </c>
      <c r="K139" s="29"/>
      <c r="M139" s="7">
        <v>5</v>
      </c>
      <c r="N139" s="7"/>
      <c r="O139" s="2"/>
      <c r="Q139" s="2" t="str">
        <v>FluenceInnen</v>
      </c>
      <c r="R139" s="2" t="str">
        <v>Sticker</v>
      </c>
      <c r="S139" s="2"/>
      <c r="T139" s="2"/>
      <c r="U139" s="2"/>
      <c r="V139" s="2" t="str">
        <v>[wurden] gelabelt</v>
      </c>
      <c r="W139" s="2"/>
      <c r="X139" s="106" t="s">
        <v>38</v>
      </c>
      <c r="Y139" s="12">
        <f>COUNTIF(W134:W143,"*")</f>
        <v>0</v>
      </c>
      <c r="AQ139" s="21">
        <f>SUM(AQ142,AQ145,AQ148,AQ151,AQ154,AQ157)</f>
        <v>89</v>
      </c>
      <c r="AR139" s="92"/>
      <c r="AS139" s="38" t="s">
        <v>41</v>
      </c>
      <c r="AT139" s="27" t="s">
        <v>596</v>
      </c>
      <c r="AU139" s="28" t="s">
        <v>18</v>
      </c>
      <c r="AV139" s="39" t="s">
        <v>607</v>
      </c>
      <c r="AW139" s="65" t="s">
        <v>624</v>
      </c>
      <c r="AX139" s="29" t="s">
        <v>627</v>
      </c>
      <c r="AY139" s="29"/>
      <c r="AZ139" s="30" t="s">
        <v>635</v>
      </c>
      <c r="BA139" s="29"/>
      <c r="BC139" s="7">
        <v>5</v>
      </c>
      <c r="BD139" s="7"/>
      <c r="BE139" s="2"/>
      <c r="BH139" s="2" t="str">
        <v>Highlight</v>
      </c>
      <c r="BI139" s="2" t="str">
        <v>Book-Tok</v>
      </c>
      <c r="BJ139" s="2">
        <v>0</v>
      </c>
      <c r="BK139" s="2">
        <v>0</v>
      </c>
      <c r="BL139" s="2"/>
      <c r="BM139" s="2" t="str">
        <v>[es kann … werden] geinfluenced</v>
      </c>
      <c r="BN139" s="2"/>
      <c r="BO139" s="140" t="s">
        <v>4</v>
      </c>
      <c r="BP139" s="12">
        <f>COUNTIF(BM135:BM151,"*")</f>
        <v>6</v>
      </c>
    </row>
    <row r="140" spans="1:68" ht="28" customHeight="1" thickBot="1">
      <c r="A140" s="680"/>
      <c r="B140" s="680"/>
      <c r="C140" s="71" t="s">
        <v>18</v>
      </c>
      <c r="D140" s="2" t="s">
        <v>192</v>
      </c>
      <c r="E140" s="82" t="s">
        <v>18</v>
      </c>
      <c r="F140" s="12" t="s">
        <v>194</v>
      </c>
      <c r="G140" s="13"/>
      <c r="H140" s="13"/>
      <c r="I140" s="13"/>
      <c r="J140" s="14" t="s">
        <v>225</v>
      </c>
      <c r="K140" s="13"/>
      <c r="M140" s="8">
        <v>6</v>
      </c>
      <c r="N140" s="8"/>
      <c r="O140" s="2"/>
      <c r="Q140" s="2" t="str">
        <v>Fakt-Checkerin</v>
      </c>
      <c r="R140" s="2" t="str">
        <v>Hashtags</v>
      </c>
      <c r="S140" s="2"/>
      <c r="T140" s="2"/>
      <c r="U140" s="2"/>
      <c r="V140" s="2" t="str">
        <v>[zu] labeln</v>
      </c>
      <c r="W140" s="2"/>
      <c r="X140" s="130" t="s">
        <v>498</v>
      </c>
      <c r="Y140" s="131">
        <f>SUM(Y134:Y139)</f>
        <v>49</v>
      </c>
      <c r="AQ140" s="23"/>
      <c r="AR140" s="23"/>
      <c r="AS140" s="24" t="s">
        <v>18</v>
      </c>
      <c r="AT140" s="2" t="s">
        <v>189</v>
      </c>
      <c r="AU140" s="26" t="s">
        <v>41</v>
      </c>
      <c r="AV140" s="12" t="s">
        <v>606</v>
      </c>
      <c r="AW140" s="66" t="s">
        <v>625</v>
      </c>
      <c r="AX140" s="13" t="s">
        <v>628</v>
      </c>
      <c r="AY140" s="13"/>
      <c r="AZ140" s="14" t="s">
        <v>636</v>
      </c>
      <c r="BA140" s="13"/>
      <c r="BC140" s="8">
        <v>6</v>
      </c>
      <c r="BD140" s="8"/>
      <c r="BE140" s="2"/>
      <c r="BH140" s="2" t="str">
        <v>Book-Tok-Book</v>
      </c>
      <c r="BI140" s="2" t="str">
        <v>Queere-Literatur</v>
      </c>
      <c r="BJ140" s="2"/>
      <c r="BK140" s="2"/>
      <c r="BL140" s="2"/>
      <c r="BM140" s="2" t="str">
        <v>[man müss anders] kommentieren</v>
      </c>
      <c r="BN140" s="2"/>
      <c r="BO140" s="140" t="s">
        <v>38</v>
      </c>
      <c r="BP140" s="12">
        <f>COUNTIF(BN135:BN151,"*")</f>
        <v>1</v>
      </c>
    </row>
    <row r="141" spans="1:68" ht="28" customHeight="1" thickBot="1">
      <c r="A141" s="689" t="s">
        <v>30</v>
      </c>
      <c r="B141" s="690"/>
      <c r="C141" s="70" t="s">
        <v>17</v>
      </c>
      <c r="D141" s="27" t="s">
        <v>193</v>
      </c>
      <c r="E141" s="81" t="s">
        <v>18</v>
      </c>
      <c r="F141" s="39" t="s">
        <v>203</v>
      </c>
      <c r="G141" s="29"/>
      <c r="H141" s="29"/>
      <c r="I141" s="29"/>
      <c r="J141" s="30" t="s">
        <v>226</v>
      </c>
      <c r="K141" s="29"/>
      <c r="N141" s="5"/>
      <c r="Q141" s="2" t="str">
        <v>Sticker</v>
      </c>
      <c r="R141" s="2" t="str">
        <v>Giveaway</v>
      </c>
      <c r="S141" s="2"/>
      <c r="T141" s="2"/>
      <c r="U141" s="2"/>
      <c r="V141" s="2" t="str">
        <v>[wurden nicht] gelabelt</v>
      </c>
      <c r="W141" s="2"/>
      <c r="AQ141" s="19" t="s">
        <v>30</v>
      </c>
      <c r="AR141" s="91"/>
      <c r="AS141" s="38" t="s">
        <v>18</v>
      </c>
      <c r="AT141" s="27" t="s">
        <v>597</v>
      </c>
      <c r="AU141" s="28" t="s">
        <v>41</v>
      </c>
      <c r="AV141" s="39" t="s">
        <v>596</v>
      </c>
      <c r="AW141" s="65"/>
      <c r="AX141" s="29" t="s">
        <v>629</v>
      </c>
      <c r="AY141" s="29"/>
      <c r="AZ141" s="30" t="s">
        <v>637</v>
      </c>
      <c r="BA141" s="29"/>
      <c r="BD141" s="5"/>
      <c r="BH141" s="2" t="str">
        <v>Favorites</v>
      </c>
      <c r="BI141" s="2" t="str">
        <v>Verkaufs-Boom</v>
      </c>
      <c r="BJ141" s="2"/>
      <c r="BK141" s="2"/>
      <c r="BL141" s="2"/>
      <c r="BM141" s="2">
        <v>0</v>
      </c>
      <c r="BN141" s="2"/>
      <c r="BO141" s="141" t="s">
        <v>498</v>
      </c>
      <c r="BP141" s="131">
        <f>SUM(BP135:BP140)</f>
        <v>51</v>
      </c>
    </row>
    <row r="142" spans="1:68" ht="28" customHeight="1" thickBot="1">
      <c r="A142" s="691">
        <f>SUM(D171,F171)</f>
        <v>49</v>
      </c>
      <c r="B142" s="696"/>
      <c r="C142" s="71" t="s">
        <v>18</v>
      </c>
      <c r="D142" s="2" t="s">
        <v>194</v>
      </c>
      <c r="E142" s="82" t="s">
        <v>41</v>
      </c>
      <c r="F142" s="12" t="s">
        <v>204</v>
      </c>
      <c r="G142" s="13"/>
      <c r="H142" s="13"/>
      <c r="I142" s="13"/>
      <c r="J142" s="14" t="s">
        <v>227</v>
      </c>
      <c r="K142" s="13"/>
      <c r="N142" s="5"/>
      <c r="Q142" s="2" t="str">
        <v>Pranks</v>
      </c>
      <c r="R142" s="2" t="str">
        <v>Unboxing</v>
      </c>
      <c r="S142" s="2"/>
      <c r="T142" s="2"/>
      <c r="U142" s="2"/>
      <c r="V142" s="2" t="str">
        <v>kann [man] meshen</v>
      </c>
      <c r="W142" s="2"/>
      <c r="AQ142" s="21">
        <f>SUM(AT170,AV170)</f>
        <v>67</v>
      </c>
      <c r="AR142" s="92"/>
      <c r="AS142" s="24" t="s">
        <v>17</v>
      </c>
      <c r="AT142" s="2" t="s">
        <v>598</v>
      </c>
      <c r="AU142" s="26" t="s">
        <v>41</v>
      </c>
      <c r="AV142" s="12" t="s">
        <v>596</v>
      </c>
      <c r="AW142" s="66"/>
      <c r="AX142" s="13" t="s">
        <v>627</v>
      </c>
      <c r="AY142" s="13"/>
      <c r="AZ142" s="14"/>
      <c r="BA142" s="13"/>
      <c r="BD142" s="5"/>
      <c r="BH142" s="2" t="str">
        <v>Trends</v>
      </c>
      <c r="BI142" s="2" t="str">
        <v>FollowerInnen</v>
      </c>
      <c r="BJ142" s="2"/>
      <c r="BK142" s="2"/>
      <c r="BL142" s="2"/>
      <c r="BM142" s="2"/>
      <c r="BN142" s="2"/>
    </row>
    <row r="143" spans="1:68" ht="28" customHeight="1" thickBot="1">
      <c r="A143" s="680"/>
      <c r="B143" s="680"/>
      <c r="C143" s="70" t="s">
        <v>18</v>
      </c>
      <c r="D143" s="27" t="s">
        <v>195</v>
      </c>
      <c r="E143" s="81" t="s">
        <v>18</v>
      </c>
      <c r="F143" s="39" t="s">
        <v>203</v>
      </c>
      <c r="G143" s="29"/>
      <c r="H143" s="29"/>
      <c r="I143" s="29"/>
      <c r="J143" s="30" t="s">
        <v>228</v>
      </c>
      <c r="K143" s="29"/>
      <c r="N143" s="5"/>
      <c r="Q143" s="2" t="str">
        <v>Fake-Accounts</v>
      </c>
      <c r="R143" s="2" t="str">
        <v>Reaction-Videos</v>
      </c>
      <c r="S143" s="2"/>
      <c r="T143" s="2"/>
      <c r="U143" s="2"/>
      <c r="V143" s="2">
        <v>0</v>
      </c>
      <c r="W143" s="2"/>
      <c r="AQ143" s="23"/>
      <c r="AR143" s="23"/>
      <c r="AS143" s="38" t="s">
        <v>86</v>
      </c>
      <c r="AT143" s="27" t="s">
        <v>468</v>
      </c>
      <c r="AU143" s="28" t="s">
        <v>17</v>
      </c>
      <c r="AV143" s="39" t="s">
        <v>608</v>
      </c>
      <c r="AW143" s="65"/>
      <c r="AX143" s="29" t="s">
        <v>628</v>
      </c>
      <c r="AY143" s="29"/>
      <c r="AZ143" s="30"/>
      <c r="BA143" s="29"/>
      <c r="BD143" s="5"/>
      <c r="BH143" s="2" t="str">
        <v>Book-TokerInnen</v>
      </c>
      <c r="BI143" s="2" t="str">
        <v>Likes</v>
      </c>
      <c r="BJ143" s="2"/>
      <c r="BK143" s="2"/>
      <c r="BL143" s="2"/>
      <c r="BM143" s="2"/>
      <c r="BN143" s="2"/>
    </row>
    <row r="144" spans="1:68" ht="28" customHeight="1">
      <c r="A144" s="689" t="s">
        <v>33</v>
      </c>
      <c r="B144" s="690"/>
      <c r="C144" s="71" t="s">
        <v>18</v>
      </c>
      <c r="D144" s="2" t="s">
        <v>196</v>
      </c>
      <c r="E144" s="82" t="s">
        <v>86</v>
      </c>
      <c r="F144" s="12" t="s">
        <v>205</v>
      </c>
      <c r="G144" s="13"/>
      <c r="H144" s="13"/>
      <c r="I144" s="13"/>
      <c r="J144" s="14" t="s">
        <v>227</v>
      </c>
      <c r="K144" s="13"/>
      <c r="Q144" s="2" t="str">
        <v>Account</v>
      </c>
      <c r="R144" s="2" t="str">
        <v>Fake-News</v>
      </c>
      <c r="S144" s="2"/>
      <c r="T144" s="2"/>
      <c r="U144" s="2"/>
      <c r="V144" s="2"/>
      <c r="W144" s="2"/>
      <c r="AQ144" s="19" t="s">
        <v>33</v>
      </c>
      <c r="AR144" s="91"/>
      <c r="AS144" s="24" t="s">
        <v>595</v>
      </c>
      <c r="AT144" s="2" t="s">
        <v>599</v>
      </c>
      <c r="AU144" s="26" t="s">
        <v>19</v>
      </c>
      <c r="AV144" s="12" t="s">
        <v>609</v>
      </c>
      <c r="AW144" s="66"/>
      <c r="AX144" s="13"/>
      <c r="AY144" s="13"/>
      <c r="AZ144" s="14"/>
      <c r="BA144" s="13"/>
      <c r="BH144" s="2" t="str">
        <v>Teenie-Ding</v>
      </c>
      <c r="BI144" s="2" t="str">
        <v>Book-Tok-Bestseller</v>
      </c>
      <c r="BJ144" s="2"/>
      <c r="BK144" s="2"/>
      <c r="BL144" s="2"/>
      <c r="BM144" s="2"/>
      <c r="BN144" s="2"/>
    </row>
    <row r="145" spans="1:66" ht="28" customHeight="1" thickBot="1">
      <c r="A145" s="691">
        <f>COUNTIF(G136:G170,"*")</f>
        <v>0</v>
      </c>
      <c r="B145" s="692"/>
      <c r="C145" s="70" t="s">
        <v>18</v>
      </c>
      <c r="D145" s="27" t="s">
        <v>196</v>
      </c>
      <c r="E145" s="81" t="s">
        <v>18</v>
      </c>
      <c r="F145" s="39" t="s">
        <v>206</v>
      </c>
      <c r="G145" s="29"/>
      <c r="H145" s="29"/>
      <c r="I145" s="29"/>
      <c r="J145" s="30"/>
      <c r="K145" s="29"/>
      <c r="Q145" s="2" t="str">
        <v>User</v>
      </c>
      <c r="R145" s="2" t="str">
        <v>Community-Guidelines</v>
      </c>
      <c r="S145" s="2"/>
      <c r="T145" s="2"/>
      <c r="U145" s="2"/>
      <c r="V145" s="2"/>
      <c r="W145" s="2"/>
      <c r="AQ145" s="21">
        <f>COUNTIF(AW136:AW169,"*")</f>
        <v>5</v>
      </c>
      <c r="AR145" s="92"/>
      <c r="AS145" s="38" t="s">
        <v>18</v>
      </c>
      <c r="AT145" s="27" t="s">
        <v>600</v>
      </c>
      <c r="AU145" s="28" t="s">
        <v>41</v>
      </c>
      <c r="AV145" s="39" t="s">
        <v>596</v>
      </c>
      <c r="AW145" s="65"/>
      <c r="AX145" s="29"/>
      <c r="AY145" s="29"/>
      <c r="AZ145" s="30"/>
      <c r="BA145" s="29"/>
      <c r="BH145" s="2" t="str">
        <v>Book-Tok-Community</v>
      </c>
      <c r="BI145" s="2" t="str">
        <v>Book-Tok-Tische</v>
      </c>
      <c r="BJ145" s="2"/>
      <c r="BK145" s="2"/>
      <c r="BL145" s="2"/>
      <c r="BM145" s="2"/>
      <c r="BN145" s="2"/>
    </row>
    <row r="146" spans="1:66" ht="28" customHeight="1" thickBot="1">
      <c r="A146" s="680"/>
      <c r="B146" s="680"/>
      <c r="C146" s="71" t="s">
        <v>19</v>
      </c>
      <c r="D146" s="2" t="s">
        <v>64</v>
      </c>
      <c r="E146" s="82" t="s">
        <v>18</v>
      </c>
      <c r="F146" s="12" t="s">
        <v>207</v>
      </c>
      <c r="G146" s="13"/>
      <c r="H146" s="13"/>
      <c r="I146" s="13"/>
      <c r="J146" s="14"/>
      <c r="K146" s="13"/>
      <c r="Q146" s="2" t="str">
        <v>Fakes-und-Fakten</v>
      </c>
      <c r="R146" s="2" t="str">
        <v>Fake-Accounts</v>
      </c>
      <c r="S146" s="2"/>
      <c r="T146" s="2"/>
      <c r="U146" s="2"/>
      <c r="V146" s="2"/>
      <c r="W146" s="2"/>
      <c r="AQ146" s="23"/>
      <c r="AR146" s="23"/>
      <c r="AS146" s="24" t="s">
        <v>41</v>
      </c>
      <c r="AT146" s="2" t="s">
        <v>596</v>
      </c>
      <c r="AU146" s="26" t="s">
        <v>18</v>
      </c>
      <c r="AV146" s="12" t="s">
        <v>486</v>
      </c>
      <c r="AW146" s="66"/>
      <c r="AX146" s="13"/>
      <c r="AY146" s="13"/>
      <c r="AZ146" s="14"/>
      <c r="BA146" s="13"/>
      <c r="BH146" s="2" t="str">
        <v>Social-Media</v>
      </c>
      <c r="BI146" s="2" t="str">
        <v>Indie-Verlag</v>
      </c>
      <c r="BJ146" s="2"/>
      <c r="BK146" s="2"/>
      <c r="BL146" s="2"/>
      <c r="BM146" s="2"/>
      <c r="BN146" s="2"/>
    </row>
    <row r="147" spans="1:66" ht="28" customHeight="1">
      <c r="A147" s="689" t="s">
        <v>35</v>
      </c>
      <c r="B147" s="690"/>
      <c r="C147" s="70" t="s">
        <v>19</v>
      </c>
      <c r="D147" s="27" t="s">
        <v>64</v>
      </c>
      <c r="E147" s="81" t="s">
        <v>18</v>
      </c>
      <c r="F147" s="39" t="s">
        <v>208</v>
      </c>
      <c r="G147" s="29"/>
      <c r="H147" s="29"/>
      <c r="I147" s="29"/>
      <c r="J147" s="30"/>
      <c r="K147" s="29"/>
      <c r="Q147" s="2" t="str">
        <v>Socials</v>
      </c>
      <c r="R147" s="2" t="str">
        <v>Social-Media-Plattformen</v>
      </c>
      <c r="S147" s="2"/>
      <c r="T147" s="2"/>
      <c r="U147" s="2"/>
      <c r="V147" s="2"/>
      <c r="W147" s="2"/>
      <c r="AQ147" s="19" t="s">
        <v>35</v>
      </c>
      <c r="AR147" s="91"/>
      <c r="AS147" s="38" t="s">
        <v>18</v>
      </c>
      <c r="AT147" s="27" t="s">
        <v>348</v>
      </c>
      <c r="AU147" s="28" t="s">
        <v>18</v>
      </c>
      <c r="AV147" s="39" t="s">
        <v>115</v>
      </c>
      <c r="AW147" s="65"/>
      <c r="AX147" s="29"/>
      <c r="AY147" s="29"/>
      <c r="AZ147" s="30"/>
      <c r="BA147" s="29"/>
      <c r="BH147" s="2" t="str">
        <v>Rabbit-Hole</v>
      </c>
      <c r="BI147" s="2" t="str">
        <v>Book-TokerInnen</v>
      </c>
      <c r="BJ147" s="2"/>
      <c r="BK147" s="2"/>
      <c r="BL147" s="2"/>
      <c r="BM147" s="2"/>
      <c r="BN147" s="2"/>
    </row>
    <row r="148" spans="1:66" ht="28" customHeight="1" thickBot="1">
      <c r="A148" s="691">
        <f>COUNTIF(H136:H170,"*")</f>
        <v>0</v>
      </c>
      <c r="B148" s="692"/>
      <c r="C148" s="71" t="s">
        <v>19</v>
      </c>
      <c r="D148" s="2" t="s">
        <v>64</v>
      </c>
      <c r="E148" s="82" t="s">
        <v>18</v>
      </c>
      <c r="F148" s="12" t="s">
        <v>196</v>
      </c>
      <c r="G148" s="13"/>
      <c r="H148" s="13"/>
      <c r="I148" s="13"/>
      <c r="J148" s="14"/>
      <c r="K148" s="13"/>
      <c r="Q148" s="2" t="str">
        <v>Fakten-checks</v>
      </c>
      <c r="R148" s="2" t="str">
        <v>News-Seiten</v>
      </c>
      <c r="S148" s="2"/>
      <c r="T148" s="2"/>
      <c r="U148" s="2"/>
      <c r="V148" s="2"/>
      <c r="W148" s="2"/>
      <c r="AQ148" s="21">
        <f>COUNTIF(AX136:AX169,"*")</f>
        <v>8</v>
      </c>
      <c r="AR148" s="92"/>
      <c r="AS148" s="24" t="s">
        <v>18</v>
      </c>
      <c r="AT148" s="2" t="s">
        <v>601</v>
      </c>
      <c r="AU148" s="26" t="s">
        <v>41</v>
      </c>
      <c r="AV148" s="12" t="s">
        <v>596</v>
      </c>
      <c r="AW148" s="66"/>
      <c r="AX148" s="13"/>
      <c r="AY148" s="13"/>
      <c r="AZ148" s="14"/>
      <c r="BA148" s="13"/>
      <c r="BH148" s="2" t="str">
        <v>For-You-Page</v>
      </c>
      <c r="BI148" s="2" t="str">
        <v>TikTok-Account</v>
      </c>
      <c r="BJ148" s="2"/>
      <c r="BK148" s="2"/>
      <c r="BL148" s="2"/>
      <c r="BM148" s="2"/>
      <c r="BN148" s="2"/>
    </row>
    <row r="149" spans="1:66" ht="28" customHeight="1" thickBot="1">
      <c r="A149" s="693"/>
      <c r="B149" s="693"/>
      <c r="C149" s="70" t="s">
        <v>18</v>
      </c>
      <c r="D149" s="27" t="s">
        <v>196</v>
      </c>
      <c r="E149" s="81" t="s">
        <v>18</v>
      </c>
      <c r="F149" s="39" t="s">
        <v>209</v>
      </c>
      <c r="G149" s="29"/>
      <c r="H149" s="29"/>
      <c r="I149" s="29"/>
      <c r="J149" s="30"/>
      <c r="K149" s="29"/>
      <c r="Q149" s="2" t="str">
        <v>Tanz-Challenges</v>
      </c>
      <c r="R149" s="2" t="str">
        <v>Stickern</v>
      </c>
      <c r="S149" s="2"/>
      <c r="T149" s="2"/>
      <c r="U149" s="2"/>
      <c r="V149" s="2"/>
      <c r="W149" s="2"/>
      <c r="AQ149" s="23"/>
      <c r="AR149" s="23"/>
      <c r="AS149" s="38" t="s">
        <v>86</v>
      </c>
      <c r="AT149" s="27" t="s">
        <v>602</v>
      </c>
      <c r="AU149" s="28" t="s">
        <v>19</v>
      </c>
      <c r="AV149" s="39" t="s">
        <v>610</v>
      </c>
      <c r="AW149" s="65"/>
      <c r="AX149" s="29"/>
      <c r="AY149" s="29"/>
      <c r="AZ149" s="30"/>
      <c r="BA149" s="29"/>
      <c r="BH149" s="2" t="str">
        <v>Sex-Stories</v>
      </c>
      <c r="BI149" s="2" t="str">
        <v>Bestseller-Liste</v>
      </c>
      <c r="BJ149" s="2"/>
      <c r="BK149" s="2"/>
      <c r="BL149" s="2"/>
      <c r="BM149" s="2"/>
      <c r="BN149" s="2"/>
    </row>
    <row r="150" spans="1:66" ht="28" customHeight="1">
      <c r="A150" s="689" t="s">
        <v>31</v>
      </c>
      <c r="B150" s="690"/>
      <c r="C150" s="71" t="s">
        <v>18</v>
      </c>
      <c r="D150" s="2" t="s">
        <v>189</v>
      </c>
      <c r="E150" s="82" t="s">
        <v>18</v>
      </c>
      <c r="F150" s="12" t="s">
        <v>210</v>
      </c>
      <c r="G150" s="13"/>
      <c r="H150" s="13"/>
      <c r="I150" s="13"/>
      <c r="J150" s="14"/>
      <c r="K150" s="13"/>
      <c r="Q150" s="2">
        <v>0</v>
      </c>
      <c r="R150" s="2" t="str">
        <v>Stich-Feature</v>
      </c>
      <c r="S150" s="2"/>
      <c r="T150" s="2"/>
      <c r="U150" s="2"/>
      <c r="V150" s="2"/>
      <c r="W150" s="2"/>
      <c r="AQ150" s="19" t="s">
        <v>31</v>
      </c>
      <c r="AR150" s="91"/>
      <c r="AS150" s="24" t="s">
        <v>41</v>
      </c>
      <c r="AT150" s="2" t="s">
        <v>596</v>
      </c>
      <c r="AU150" s="26" t="s">
        <v>18</v>
      </c>
      <c r="AV150" s="12" t="s">
        <v>611</v>
      </c>
      <c r="AW150" s="66"/>
      <c r="AX150" s="13"/>
      <c r="AY150" s="13"/>
      <c r="AZ150" s="14"/>
      <c r="BA150" s="13"/>
      <c r="BH150" s="2" t="str">
        <v>Show-Notes</v>
      </c>
      <c r="BI150" s="2" t="str">
        <v>Communities</v>
      </c>
      <c r="BJ150" s="2"/>
      <c r="BK150" s="2"/>
      <c r="BL150" s="2"/>
      <c r="BM150" s="2"/>
      <c r="BN150" s="2"/>
    </row>
    <row r="151" spans="1:66" ht="28" customHeight="1" thickBot="1">
      <c r="A151" s="691">
        <f>COUNTIF(I136:I170,"*")</f>
        <v>3</v>
      </c>
      <c r="B151" s="692"/>
      <c r="C151" s="70" t="s">
        <v>19</v>
      </c>
      <c r="D151" s="27" t="s">
        <v>64</v>
      </c>
      <c r="E151" s="81" t="s">
        <v>18</v>
      </c>
      <c r="F151" s="39" t="s">
        <v>203</v>
      </c>
      <c r="G151" s="29"/>
      <c r="H151" s="29"/>
      <c r="I151" s="29"/>
      <c r="J151" s="30"/>
      <c r="K151" s="29"/>
      <c r="Q151" s="2" t="str">
        <v>Newsletter</v>
      </c>
      <c r="R151" s="2" t="str">
        <v>User*innen</v>
      </c>
      <c r="S151" s="2"/>
      <c r="T151" s="2"/>
      <c r="U151" s="2"/>
      <c r="V151" s="2"/>
      <c r="W151" s="2"/>
      <c r="AQ151" s="21">
        <f>COUNTIF(AY136:AY169,"*")</f>
        <v>2</v>
      </c>
      <c r="AR151" s="92"/>
      <c r="AS151" s="38" t="s">
        <v>41</v>
      </c>
      <c r="AT151" s="31" t="s">
        <v>596</v>
      </c>
      <c r="AU151" s="28" t="s">
        <v>19</v>
      </c>
      <c r="AV151" s="39" t="s">
        <v>612</v>
      </c>
      <c r="AW151" s="65"/>
      <c r="AX151" s="29"/>
      <c r="AY151" s="29"/>
      <c r="AZ151" s="30"/>
      <c r="BA151" s="29"/>
      <c r="BH151" s="2" t="str">
        <v>App</v>
      </c>
      <c r="BI151" s="2" t="str">
        <v>Bestseller-List-Titel</v>
      </c>
      <c r="BJ151" s="2"/>
      <c r="BK151" s="2"/>
      <c r="BL151" s="2"/>
      <c r="BM151" s="2"/>
      <c r="BN151" s="2"/>
    </row>
    <row r="152" spans="1:66" ht="28" customHeight="1" thickBot="1">
      <c r="A152" s="694"/>
      <c r="B152" s="695"/>
      <c r="C152" s="72" t="s">
        <v>18</v>
      </c>
      <c r="D152" s="2" t="s">
        <v>197</v>
      </c>
      <c r="E152" s="82" t="s">
        <v>18</v>
      </c>
      <c r="F152" s="12" t="s">
        <v>211</v>
      </c>
      <c r="G152" s="13"/>
      <c r="H152" s="13"/>
      <c r="I152" s="13"/>
      <c r="J152" s="14"/>
      <c r="K152" s="13"/>
      <c r="Q152" s="2" t="str">
        <v>Fakes</v>
      </c>
      <c r="R152" s="2" t="str">
        <v>Fakten-checkern</v>
      </c>
      <c r="S152" s="2"/>
      <c r="T152" s="2"/>
      <c r="U152" s="2"/>
      <c r="V152" s="2"/>
      <c r="W152" s="2"/>
      <c r="AQ152" s="16"/>
      <c r="AR152" s="23"/>
      <c r="AS152" s="25" t="s">
        <v>17</v>
      </c>
      <c r="AT152" s="11" t="s">
        <v>603</v>
      </c>
      <c r="AU152" s="26" t="s">
        <v>18</v>
      </c>
      <c r="AV152" s="12" t="s">
        <v>601</v>
      </c>
      <c r="AW152" s="66"/>
      <c r="AX152" s="13"/>
      <c r="AY152" s="13"/>
      <c r="AZ152" s="14"/>
      <c r="BA152" s="13"/>
      <c r="BH152" s="1" t="str">
        <v>Account</v>
      </c>
      <c r="BI152" s="1" t="str">
        <v>[namens] Book-Tok</v>
      </c>
    </row>
    <row r="153" spans="1:66" ht="28" customHeight="1">
      <c r="A153" s="689" t="s">
        <v>34</v>
      </c>
      <c r="B153" s="690"/>
      <c r="C153" s="73" t="s">
        <v>18</v>
      </c>
      <c r="D153" s="27" t="s">
        <v>189</v>
      </c>
      <c r="E153" s="81" t="s">
        <v>144</v>
      </c>
      <c r="F153" s="39" t="s">
        <v>212</v>
      </c>
      <c r="G153" s="29"/>
      <c r="H153" s="29"/>
      <c r="I153" s="29"/>
      <c r="J153" s="30"/>
      <c r="K153" s="29"/>
      <c r="Q153" s="2"/>
      <c r="R153" s="2">
        <v>0</v>
      </c>
      <c r="S153" s="2"/>
      <c r="T153" s="2"/>
      <c r="U153" s="2"/>
      <c r="V153" s="2"/>
      <c r="W153" s="2"/>
      <c r="AQ153" s="19" t="s">
        <v>34</v>
      </c>
      <c r="AR153" s="91"/>
      <c r="AS153" s="32" t="s">
        <v>86</v>
      </c>
      <c r="AT153" s="31" t="s">
        <v>51</v>
      </c>
      <c r="AU153" s="28" t="s">
        <v>41</v>
      </c>
      <c r="AV153" s="39" t="s">
        <v>596</v>
      </c>
      <c r="AW153" s="65"/>
      <c r="AX153" s="29"/>
      <c r="AY153" s="29"/>
      <c r="AZ153" s="30"/>
      <c r="BA153" s="29"/>
      <c r="BH153" s="1" t="str">
        <v>Challenges</v>
      </c>
      <c r="BI153" s="1">
        <v>0</v>
      </c>
    </row>
    <row r="154" spans="1:66" ht="28" customHeight="1" thickBot="1">
      <c r="A154" s="691">
        <f>COUNTIF(J136:J170,"*")</f>
        <v>9</v>
      </c>
      <c r="B154" s="692"/>
      <c r="C154" s="72" t="s">
        <v>18</v>
      </c>
      <c r="D154" s="2" t="s">
        <v>173</v>
      </c>
      <c r="E154" s="82" t="s">
        <v>18</v>
      </c>
      <c r="F154" s="12" t="s">
        <v>213</v>
      </c>
      <c r="G154" s="13"/>
      <c r="H154" s="13"/>
      <c r="I154" s="13"/>
      <c r="J154" s="14"/>
      <c r="K154" s="13"/>
      <c r="Q154" s="2"/>
      <c r="R154" s="2" t="str">
        <v>Scrollen</v>
      </c>
      <c r="S154" s="2"/>
      <c r="T154" s="2"/>
      <c r="U154" s="2"/>
      <c r="V154" s="2"/>
      <c r="W154" s="2"/>
      <c r="AQ154" s="21">
        <f>COUNTIF(AZ136:AZ169,"*")</f>
        <v>6</v>
      </c>
      <c r="AR154" s="92"/>
      <c r="AS154" s="25" t="s">
        <v>41</v>
      </c>
      <c r="AT154" s="11" t="s">
        <v>596</v>
      </c>
      <c r="AU154" s="26" t="s">
        <v>41</v>
      </c>
      <c r="AV154" s="12" t="s">
        <v>596</v>
      </c>
      <c r="AW154" s="66"/>
      <c r="AX154" s="13"/>
      <c r="AY154" s="13"/>
      <c r="AZ154" s="14"/>
      <c r="BA154" s="13"/>
      <c r="BH154" s="1" t="str">
        <v>[seit des ersten] Lockdowns</v>
      </c>
    </row>
    <row r="155" spans="1:66" ht="28" customHeight="1" thickBot="1">
      <c r="A155" s="680"/>
      <c r="B155" s="680"/>
      <c r="C155" s="73" t="s">
        <v>18</v>
      </c>
      <c r="D155" s="27" t="s">
        <v>136</v>
      </c>
      <c r="E155" s="81" t="s">
        <v>18</v>
      </c>
      <c r="F155" s="39" t="s">
        <v>66</v>
      </c>
      <c r="G155" s="29"/>
      <c r="H155" s="29"/>
      <c r="I155" s="29"/>
      <c r="J155" s="30"/>
      <c r="K155" s="29"/>
      <c r="Q155" s="2"/>
      <c r="R155" s="2" t="str">
        <v>Internet</v>
      </c>
      <c r="S155" s="2"/>
      <c r="T155" s="2"/>
      <c r="U155" s="2"/>
      <c r="V155" s="2"/>
      <c r="W155" s="2"/>
      <c r="AQ155" s="23"/>
      <c r="AR155" s="23"/>
      <c r="AS155" s="32" t="s">
        <v>17</v>
      </c>
      <c r="AT155" s="31" t="s">
        <v>603</v>
      </c>
      <c r="AU155" s="28" t="s">
        <v>144</v>
      </c>
      <c r="AV155" s="39" t="s">
        <v>596</v>
      </c>
      <c r="AW155" s="65"/>
      <c r="AX155" s="29"/>
      <c r="AY155" s="29"/>
      <c r="AZ155" s="30"/>
      <c r="BA155" s="29"/>
      <c r="BH155" s="1" t="str">
        <v>[wegen] Book-Tok</v>
      </c>
    </row>
    <row r="156" spans="1:66" ht="28" customHeight="1">
      <c r="A156" s="689" t="s">
        <v>32</v>
      </c>
      <c r="B156" s="690"/>
      <c r="C156" s="72" t="s">
        <v>18</v>
      </c>
      <c r="D156" s="2" t="s">
        <v>198</v>
      </c>
      <c r="E156" s="82" t="s">
        <v>18</v>
      </c>
      <c r="F156" s="12" t="s">
        <v>196</v>
      </c>
      <c r="G156" s="13"/>
      <c r="H156" s="13"/>
      <c r="I156" s="13"/>
      <c r="J156" s="14"/>
      <c r="K156" s="13"/>
      <c r="Q156" s="2"/>
      <c r="R156" s="2" t="str">
        <v>Content</v>
      </c>
      <c r="S156" s="2"/>
      <c r="T156" s="2"/>
      <c r="U156" s="2"/>
      <c r="V156" s="2"/>
      <c r="W156" s="2"/>
      <c r="AQ156" s="19" t="s">
        <v>32</v>
      </c>
      <c r="AR156" s="91"/>
      <c r="AS156" s="25" t="s">
        <v>41</v>
      </c>
      <c r="AT156" s="11" t="s">
        <v>596</v>
      </c>
      <c r="AU156" s="26" t="s">
        <v>41</v>
      </c>
      <c r="AV156" s="12" t="s">
        <v>596</v>
      </c>
      <c r="AW156" s="66"/>
      <c r="AX156" s="13"/>
      <c r="AY156" s="13"/>
      <c r="AZ156" s="14"/>
      <c r="BA156" s="13"/>
    </row>
    <row r="157" spans="1:66" ht="28" customHeight="1" thickBot="1">
      <c r="A157" s="691">
        <f>COUNTIF(K136:K170,"*")</f>
        <v>0</v>
      </c>
      <c r="B157" s="692"/>
      <c r="C157" s="73" t="s">
        <v>18</v>
      </c>
      <c r="D157" s="27" t="s">
        <v>199</v>
      </c>
      <c r="E157" s="81" t="s">
        <v>18</v>
      </c>
      <c r="F157" s="39" t="s">
        <v>214</v>
      </c>
      <c r="G157" s="29"/>
      <c r="H157" s="29"/>
      <c r="I157" s="29"/>
      <c r="J157" s="30"/>
      <c r="K157" s="29"/>
      <c r="Q157" s="2"/>
      <c r="R157" s="2"/>
      <c r="S157" s="2"/>
      <c r="T157" s="2"/>
      <c r="U157" s="2"/>
      <c r="V157" s="2"/>
      <c r="W157" s="2"/>
      <c r="AQ157" s="21">
        <f>COUNTIF(BA136:BA169,"*")</f>
        <v>1</v>
      </c>
      <c r="AR157" s="92"/>
      <c r="AS157" s="32" t="s">
        <v>41</v>
      </c>
      <c r="AT157" s="31" t="s">
        <v>596</v>
      </c>
      <c r="AU157" s="28" t="s">
        <v>41</v>
      </c>
      <c r="AV157" s="39" t="s">
        <v>613</v>
      </c>
      <c r="AW157" s="65"/>
      <c r="AX157" s="29"/>
      <c r="AY157" s="29"/>
      <c r="AZ157" s="30"/>
      <c r="BA157" s="29"/>
    </row>
    <row r="158" spans="1:66" ht="28" customHeight="1">
      <c r="A158" s="166"/>
      <c r="B158" s="166"/>
      <c r="C158" s="73"/>
      <c r="D158" s="27"/>
      <c r="E158" s="81"/>
      <c r="F158" s="39"/>
      <c r="G158" s="29"/>
      <c r="H158" s="29"/>
      <c r="I158" s="29"/>
      <c r="J158" s="30"/>
      <c r="K158" s="29"/>
      <c r="Q158" s="2"/>
      <c r="R158" s="2"/>
      <c r="S158" s="2"/>
      <c r="T158" s="2"/>
      <c r="U158" s="2"/>
      <c r="V158" s="2"/>
      <c r="W158" s="2"/>
      <c r="AS158" s="25" t="s">
        <v>86</v>
      </c>
      <c r="AT158" s="11" t="s">
        <v>604</v>
      </c>
      <c r="AU158" s="26" t="s">
        <v>17</v>
      </c>
      <c r="AV158" s="12" t="s">
        <v>614</v>
      </c>
      <c r="AW158" s="66"/>
      <c r="AX158" s="13"/>
      <c r="AY158" s="13"/>
      <c r="AZ158" s="14"/>
      <c r="BA158" s="13"/>
    </row>
    <row r="159" spans="1:66" ht="28" customHeight="1">
      <c r="A159" s="166"/>
      <c r="B159" s="166"/>
      <c r="C159" s="73"/>
      <c r="D159" s="27"/>
      <c r="E159" s="81"/>
      <c r="F159" s="39"/>
      <c r="G159" s="29"/>
      <c r="H159" s="29"/>
      <c r="I159" s="29"/>
      <c r="J159" s="30"/>
      <c r="K159" s="29"/>
      <c r="Q159" s="2"/>
      <c r="R159" s="2"/>
      <c r="S159" s="2"/>
      <c r="T159" s="2"/>
      <c r="U159" s="2"/>
      <c r="V159" s="2"/>
      <c r="W159" s="2"/>
      <c r="AS159" s="32" t="s">
        <v>41</v>
      </c>
      <c r="AT159" s="31" t="s">
        <v>596</v>
      </c>
      <c r="AU159" s="28" t="s">
        <v>18</v>
      </c>
      <c r="AV159" s="39" t="s">
        <v>615</v>
      </c>
      <c r="AW159" s="65"/>
      <c r="AX159" s="29"/>
      <c r="AY159" s="29"/>
      <c r="AZ159" s="30"/>
      <c r="BA159" s="29"/>
    </row>
    <row r="160" spans="1:66" ht="28" customHeight="1">
      <c r="A160" s="166"/>
      <c r="B160" s="166"/>
      <c r="C160" s="73"/>
      <c r="D160" s="27"/>
      <c r="E160" s="81"/>
      <c r="F160" s="39"/>
      <c r="G160" s="29"/>
      <c r="H160" s="29"/>
      <c r="I160" s="29"/>
      <c r="J160" s="30"/>
      <c r="K160" s="29"/>
      <c r="Q160" s="2"/>
      <c r="R160" s="2"/>
      <c r="S160" s="2"/>
      <c r="T160" s="2"/>
      <c r="U160" s="2"/>
      <c r="V160" s="2"/>
      <c r="W160" s="2"/>
      <c r="AS160" s="25" t="s">
        <v>17</v>
      </c>
      <c r="AT160" s="11" t="s">
        <v>253</v>
      </c>
      <c r="AU160" s="26" t="s">
        <v>41</v>
      </c>
      <c r="AV160" s="12" t="s">
        <v>596</v>
      </c>
      <c r="AW160" s="66"/>
      <c r="AX160" s="13"/>
      <c r="AY160" s="13"/>
      <c r="AZ160" s="14"/>
      <c r="BA160" s="13"/>
    </row>
    <row r="161" spans="1:68" ht="28" customHeight="1">
      <c r="A161" s="166"/>
      <c r="B161" s="166"/>
      <c r="C161" s="73"/>
      <c r="D161" s="27"/>
      <c r="E161" s="81"/>
      <c r="F161" s="39"/>
      <c r="G161" s="29"/>
      <c r="H161" s="29"/>
      <c r="I161" s="29"/>
      <c r="J161" s="30"/>
      <c r="K161" s="29"/>
      <c r="Q161" s="2"/>
      <c r="R161" s="2"/>
      <c r="S161" s="2"/>
      <c r="T161" s="2"/>
      <c r="U161" s="2"/>
      <c r="V161" s="2"/>
      <c r="W161" s="2"/>
      <c r="AS161" s="32" t="s">
        <v>18</v>
      </c>
      <c r="AT161" s="31" t="s">
        <v>616</v>
      </c>
      <c r="AU161" s="28" t="s">
        <v>41</v>
      </c>
      <c r="AV161" s="39" t="s">
        <v>596</v>
      </c>
      <c r="AW161" s="65"/>
      <c r="AX161" s="29"/>
      <c r="AY161" s="29"/>
      <c r="AZ161" s="30"/>
      <c r="BA161" s="29"/>
    </row>
    <row r="162" spans="1:68" ht="28" customHeight="1">
      <c r="A162" s="166"/>
      <c r="B162" s="166"/>
      <c r="C162" s="73"/>
      <c r="D162" s="27"/>
      <c r="E162" s="81"/>
      <c r="F162" s="39"/>
      <c r="G162" s="29"/>
      <c r="H162" s="29"/>
      <c r="I162" s="29"/>
      <c r="J162" s="30"/>
      <c r="K162" s="29"/>
      <c r="Q162" s="2"/>
      <c r="R162" s="2"/>
      <c r="S162" s="2"/>
      <c r="T162" s="2"/>
      <c r="U162" s="2"/>
      <c r="V162" s="2"/>
      <c r="W162" s="2"/>
      <c r="AS162" s="25" t="s">
        <v>18</v>
      </c>
      <c r="AT162" s="11" t="s">
        <v>22</v>
      </c>
      <c r="AU162" s="26" t="s">
        <v>17</v>
      </c>
      <c r="AV162" s="12" t="s">
        <v>618</v>
      </c>
      <c r="AW162" s="66"/>
      <c r="AX162" s="13"/>
      <c r="AY162" s="13"/>
      <c r="AZ162" s="14"/>
      <c r="BA162" s="13"/>
    </row>
    <row r="163" spans="1:68" ht="28" customHeight="1">
      <c r="A163" s="166"/>
      <c r="B163" s="166"/>
      <c r="C163" s="73"/>
      <c r="D163" s="27"/>
      <c r="E163" s="81"/>
      <c r="F163" s="39"/>
      <c r="G163" s="29"/>
      <c r="H163" s="29"/>
      <c r="I163" s="29"/>
      <c r="J163" s="30"/>
      <c r="K163" s="29"/>
      <c r="Q163" s="2"/>
      <c r="R163" s="2"/>
      <c r="S163" s="2"/>
      <c r="T163" s="2"/>
      <c r="U163" s="2"/>
      <c r="V163" s="2"/>
      <c r="W163" s="2"/>
      <c r="AS163" s="32" t="s">
        <v>41</v>
      </c>
      <c r="AT163" s="31" t="s">
        <v>596</v>
      </c>
      <c r="AU163" s="28" t="s">
        <v>17</v>
      </c>
      <c r="AV163" s="39" t="s">
        <v>614</v>
      </c>
      <c r="AW163" s="65"/>
      <c r="AX163" s="29"/>
      <c r="AY163" s="29"/>
      <c r="AZ163" s="30"/>
      <c r="BA163" s="29"/>
    </row>
    <row r="164" spans="1:68" ht="28" customHeight="1">
      <c r="A164" s="166"/>
      <c r="B164" s="166"/>
      <c r="C164" s="73"/>
      <c r="D164" s="27"/>
      <c r="E164" s="81"/>
      <c r="F164" s="39"/>
      <c r="G164" s="29"/>
      <c r="H164" s="29"/>
      <c r="I164" s="29"/>
      <c r="J164" s="30"/>
      <c r="K164" s="29"/>
      <c r="Q164" s="2"/>
      <c r="R164" s="2"/>
      <c r="S164" s="2"/>
      <c r="T164" s="2"/>
      <c r="U164" s="2"/>
      <c r="V164" s="2"/>
      <c r="W164" s="2"/>
      <c r="AS164" s="25" t="s">
        <v>17</v>
      </c>
      <c r="AT164" s="11" t="s">
        <v>603</v>
      </c>
      <c r="AU164" s="26" t="s">
        <v>41</v>
      </c>
      <c r="AV164" s="12" t="s">
        <v>596</v>
      </c>
      <c r="AW164" s="66"/>
      <c r="AX164" s="13"/>
      <c r="AY164" s="13"/>
      <c r="AZ164" s="14"/>
      <c r="BA164" s="13"/>
    </row>
    <row r="165" spans="1:68" ht="28" customHeight="1">
      <c r="A165" s="166"/>
      <c r="B165" s="166"/>
      <c r="C165" s="73"/>
      <c r="D165" s="27"/>
      <c r="E165" s="81"/>
      <c r="F165" s="39"/>
      <c r="G165" s="29"/>
      <c r="H165" s="29"/>
      <c r="I165" s="29"/>
      <c r="J165" s="30"/>
      <c r="K165" s="29"/>
      <c r="Q165" s="2"/>
      <c r="R165" s="2"/>
      <c r="S165" s="2"/>
      <c r="T165" s="2"/>
      <c r="U165" s="2"/>
      <c r="V165" s="2"/>
      <c r="W165" s="2"/>
      <c r="AS165" s="32" t="s">
        <v>17</v>
      </c>
      <c r="AT165" s="31" t="s">
        <v>248</v>
      </c>
      <c r="AU165" s="28" t="s">
        <v>41</v>
      </c>
      <c r="AV165" s="39" t="s">
        <v>596</v>
      </c>
      <c r="AW165" s="65"/>
      <c r="AX165" s="29"/>
      <c r="AY165" s="29"/>
      <c r="AZ165" s="30"/>
      <c r="BA165" s="29"/>
    </row>
    <row r="166" spans="1:68" ht="28" customHeight="1">
      <c r="A166" s="166"/>
      <c r="B166" s="166"/>
      <c r="C166" s="73"/>
      <c r="D166" s="27"/>
      <c r="E166" s="81"/>
      <c r="F166" s="39"/>
      <c r="G166" s="29"/>
      <c r="H166" s="29"/>
      <c r="I166" s="29"/>
      <c r="J166" s="30"/>
      <c r="K166" s="29"/>
      <c r="Q166" s="2"/>
      <c r="R166" s="2"/>
      <c r="S166" s="2"/>
      <c r="T166" s="2"/>
      <c r="U166" s="2"/>
      <c r="V166" s="2"/>
      <c r="W166" s="2"/>
      <c r="AS166" s="25" t="s">
        <v>23</v>
      </c>
      <c r="AT166" s="11" t="s">
        <v>64</v>
      </c>
      <c r="AU166" s="26" t="s">
        <v>23</v>
      </c>
      <c r="AV166" s="12" t="s">
        <v>596</v>
      </c>
      <c r="AW166" s="66"/>
      <c r="AX166" s="13"/>
      <c r="AY166" s="13"/>
      <c r="AZ166" s="14"/>
      <c r="BA166" s="13"/>
    </row>
    <row r="167" spans="1:68" ht="28" customHeight="1">
      <c r="A167" s="166"/>
      <c r="B167" s="166"/>
      <c r="C167" s="73"/>
      <c r="D167" s="27"/>
      <c r="E167" s="81"/>
      <c r="F167" s="39"/>
      <c r="G167" s="29"/>
      <c r="H167" s="29"/>
      <c r="I167" s="29"/>
      <c r="J167" s="30"/>
      <c r="K167" s="29"/>
      <c r="Q167" s="2"/>
      <c r="R167" s="2"/>
      <c r="S167" s="2"/>
      <c r="T167" s="2"/>
      <c r="U167" s="2"/>
      <c r="V167" s="2"/>
      <c r="W167" s="2"/>
      <c r="AS167" s="32" t="s">
        <v>18</v>
      </c>
      <c r="AT167" s="31" t="s">
        <v>617</v>
      </c>
      <c r="AU167" s="28" t="s">
        <v>41</v>
      </c>
      <c r="AV167" s="39" t="s">
        <v>596</v>
      </c>
      <c r="AW167" s="65"/>
      <c r="AX167" s="29"/>
      <c r="AY167" s="29"/>
      <c r="AZ167" s="30"/>
      <c r="BA167" s="29"/>
    </row>
    <row r="168" spans="1:68" ht="28" customHeight="1">
      <c r="A168" s="680"/>
      <c r="B168" s="680"/>
      <c r="C168" s="72" t="s">
        <v>19</v>
      </c>
      <c r="D168" s="2" t="s">
        <v>200</v>
      </c>
      <c r="E168" s="82"/>
      <c r="F168" s="12" t="s">
        <v>215</v>
      </c>
      <c r="G168" s="13"/>
      <c r="H168" s="13"/>
      <c r="I168" s="13"/>
      <c r="J168" s="14"/>
      <c r="K168" s="13"/>
      <c r="Q168" s="2"/>
      <c r="R168" s="2"/>
      <c r="S168" s="2"/>
      <c r="T168" s="2"/>
      <c r="U168" s="2"/>
      <c r="V168" s="2"/>
      <c r="W168" s="2"/>
      <c r="AS168" s="106" t="s">
        <v>23</v>
      </c>
      <c r="AT168" s="2" t="s">
        <v>619</v>
      </c>
      <c r="AU168" s="175" t="s">
        <v>23</v>
      </c>
      <c r="AV168" s="12" t="s">
        <v>621</v>
      </c>
      <c r="AW168" s="66"/>
      <c r="AX168" s="13"/>
      <c r="AY168" s="13"/>
      <c r="AZ168" s="14"/>
      <c r="BA168" s="13"/>
    </row>
    <row r="169" spans="1:68" ht="28" customHeight="1" thickBot="1">
      <c r="C169" s="90" t="s">
        <v>19</v>
      </c>
      <c r="D169" s="3" t="s">
        <v>217</v>
      </c>
      <c r="E169" s="100" t="s">
        <v>86</v>
      </c>
      <c r="F169" s="54" t="s">
        <v>25</v>
      </c>
      <c r="G169" s="55"/>
      <c r="H169" s="55"/>
      <c r="I169" s="55"/>
      <c r="J169" s="56"/>
      <c r="K169" s="55"/>
      <c r="Q169" s="47">
        <f>COUNTIF(Q135:Q168, "*")</f>
        <v>17</v>
      </c>
      <c r="R169" s="47">
        <f>COUNTIF(R135:R168, "*")</f>
        <v>21</v>
      </c>
      <c r="AS169" s="169" t="s">
        <v>41</v>
      </c>
      <c r="AT169" s="67" t="s">
        <v>620</v>
      </c>
      <c r="AU169" s="176"/>
      <c r="AV169" s="40"/>
      <c r="AW169" s="62"/>
      <c r="AX169" s="36"/>
      <c r="AY169" s="36"/>
      <c r="AZ169" s="37"/>
      <c r="BA169" s="36"/>
    </row>
    <row r="170" spans="1:68" ht="28" customHeight="1" thickBot="1">
      <c r="A170" s="680"/>
      <c r="B170" s="680"/>
      <c r="C170" s="74"/>
      <c r="D170" s="67"/>
      <c r="E170" s="98" t="s">
        <v>18</v>
      </c>
      <c r="F170" s="40" t="s">
        <v>63</v>
      </c>
      <c r="G170" s="36"/>
      <c r="H170" s="36"/>
      <c r="I170" s="36"/>
      <c r="J170" s="37"/>
      <c r="K170" s="36"/>
      <c r="AT170" s="47">
        <f>COUNTIF(AT136:AT169,"*")</f>
        <v>34</v>
      </c>
      <c r="AU170" s="172"/>
      <c r="AV170" s="47">
        <f>COUNTIF(AV136:AV169,"*")</f>
        <v>33</v>
      </c>
    </row>
    <row r="171" spans="1:68" ht="28" customHeight="1">
      <c r="A171" s="680"/>
      <c r="B171" s="680"/>
      <c r="D171" s="47">
        <f>COUNTIF(D136:D170,"*")</f>
        <v>24</v>
      </c>
      <c r="E171" s="99"/>
      <c r="F171" s="47">
        <f>COUNTIF(F136:F170,"*")</f>
        <v>25</v>
      </c>
    </row>
    <row r="172" spans="1:68" ht="28" customHeight="1">
      <c r="A172" s="680"/>
      <c r="B172" s="680"/>
    </row>
    <row r="173" spans="1:68" s="120" customFormat="1" ht="28" customHeight="1">
      <c r="A173" s="681"/>
      <c r="B173" s="681"/>
      <c r="C173" s="681"/>
      <c r="D173" s="681"/>
      <c r="E173" s="681"/>
      <c r="F173" s="681"/>
      <c r="G173" s="681"/>
      <c r="H173" s="681"/>
      <c r="I173" s="681"/>
      <c r="J173" s="681"/>
      <c r="K173" s="681"/>
      <c r="L173" s="681"/>
      <c r="M173" s="68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S173" s="121"/>
      <c r="AU173" s="173"/>
    </row>
    <row r="174" spans="1:68" ht="16" thickBot="1"/>
    <row r="175" spans="1:68" ht="63" customHeight="1" thickBot="1">
      <c r="A175" s="708" t="s">
        <v>9</v>
      </c>
      <c r="B175" s="709"/>
      <c r="C175" s="686" t="s">
        <v>235</v>
      </c>
      <c r="D175" s="687"/>
      <c r="E175" s="687"/>
      <c r="F175" s="687"/>
      <c r="G175" s="687"/>
      <c r="H175" s="687"/>
      <c r="I175" s="687"/>
      <c r="J175" s="234">
        <v>5</v>
      </c>
      <c r="AP175" s="165">
        <v>5</v>
      </c>
      <c r="AQ175" s="715" t="s">
        <v>9</v>
      </c>
      <c r="AR175" s="716"/>
      <c r="AS175" s="717" t="s">
        <v>510</v>
      </c>
      <c r="AT175" s="718"/>
      <c r="AU175" s="718"/>
      <c r="AV175" s="719"/>
    </row>
    <row r="176" spans="1:68" ht="28" customHeight="1" thickBot="1">
      <c r="C176" s="702" t="s">
        <v>7</v>
      </c>
      <c r="D176" s="703"/>
      <c r="E176" s="703"/>
      <c r="F176" s="703"/>
      <c r="G176" s="703"/>
      <c r="H176" s="703"/>
      <c r="I176" s="703"/>
      <c r="J176" s="703"/>
      <c r="K176" s="704"/>
      <c r="M176" s="705" t="s">
        <v>6</v>
      </c>
      <c r="N176" s="706"/>
      <c r="O176" s="2" t="s">
        <v>244</v>
      </c>
      <c r="Q176" s="728" t="s">
        <v>423</v>
      </c>
      <c r="R176" s="728"/>
      <c r="S176" s="728"/>
      <c r="T176" s="728"/>
      <c r="U176" s="728"/>
      <c r="V176" s="728"/>
      <c r="W176" s="728"/>
      <c r="AS176" s="702" t="s">
        <v>7</v>
      </c>
      <c r="AT176" s="703"/>
      <c r="AU176" s="703"/>
      <c r="AV176" s="703"/>
      <c r="AW176" s="703"/>
      <c r="AX176" s="703"/>
      <c r="AY176" s="703"/>
      <c r="AZ176" s="703"/>
      <c r="BA176" s="704"/>
      <c r="BC176" s="9" t="s">
        <v>6</v>
      </c>
      <c r="BD176" s="10"/>
      <c r="BE176" s="2" t="s">
        <v>244</v>
      </c>
      <c r="BH176" s="671" t="s">
        <v>423</v>
      </c>
      <c r="BI176" s="672"/>
      <c r="BJ176" s="672"/>
      <c r="BK176" s="672"/>
      <c r="BL176" s="672"/>
      <c r="BM176" s="672"/>
      <c r="BN176" s="672"/>
      <c r="BO176" s="672"/>
      <c r="BP176" s="673"/>
    </row>
    <row r="177" spans="1:68" ht="28" customHeight="1" thickBot="1">
      <c r="C177" s="697" t="s">
        <v>0</v>
      </c>
      <c r="D177" s="698"/>
      <c r="E177" s="698"/>
      <c r="F177" s="699"/>
      <c r="G177" s="45" t="s">
        <v>1</v>
      </c>
      <c r="H177" s="46" t="s">
        <v>2</v>
      </c>
      <c r="I177" s="45" t="s">
        <v>3</v>
      </c>
      <c r="J177" s="45" t="s">
        <v>4</v>
      </c>
      <c r="K177" s="46" t="s">
        <v>5</v>
      </c>
      <c r="M177" s="225">
        <v>1</v>
      </c>
      <c r="N177" s="225" t="s">
        <v>10</v>
      </c>
      <c r="O177" s="225">
        <v>76.11</v>
      </c>
      <c r="Q177" s="2" t="str" cm="1">
        <f t="array" ref="Q177:Q199">_xlfn.UNIQUE(D178:D207)</f>
        <v>Trigger-warnung</v>
      </c>
      <c r="R177" s="2" t="str" cm="1">
        <f t="array" ref="R177:R195">_xlfn.UNIQUE(F178:F207)</f>
        <v>Newsletter</v>
      </c>
      <c r="S177" s="2" cm="1">
        <f t="array" ref="S177">_xlfn.UNIQUE(G178:G201)</f>
        <v>0</v>
      </c>
      <c r="T177" s="2" t="str" cm="1">
        <f t="array" ref="T177:T178">_xlfn.UNIQUE(H178:H201)</f>
        <v>straight-up [traumatisierend]</v>
      </c>
      <c r="U177" s="2" t="str" cm="1">
        <f t="array" ref="U177:U180">_xlfn.UNIQUE(I178:I201)</f>
        <v>What?</v>
      </c>
      <c r="V177" s="2" t="str" cm="1">
        <f t="array" ref="V177:V185">_xlfn.UNIQUE(J178:J201)</f>
        <v>[habe] gescrolled</v>
      </c>
      <c r="W177" s="2" t="str" cm="1">
        <f t="array" ref="W177:W178">_xlfn.UNIQUE(K178:K201)</f>
        <v>[man ist] engaged</v>
      </c>
      <c r="X177" s="126" t="s">
        <v>0</v>
      </c>
      <c r="Y177" s="127">
        <f>SUM(Q201:R201)</f>
        <v>41</v>
      </c>
      <c r="AS177" s="721" t="s">
        <v>0</v>
      </c>
      <c r="AT177" s="722"/>
      <c r="AU177" s="722"/>
      <c r="AV177" s="723"/>
      <c r="AW177" s="109" t="s">
        <v>1</v>
      </c>
      <c r="AX177" s="110" t="s">
        <v>2</v>
      </c>
      <c r="AY177" s="109" t="s">
        <v>3</v>
      </c>
      <c r="AZ177" s="109" t="s">
        <v>4</v>
      </c>
      <c r="BA177" s="110" t="s">
        <v>5</v>
      </c>
      <c r="BC177" s="225">
        <v>1</v>
      </c>
      <c r="BD177" s="225" t="s">
        <v>10</v>
      </c>
      <c r="BE177" s="225">
        <v>21.05</v>
      </c>
      <c r="BH177" s="6" t="str" cm="1">
        <f t="array" ref="BH177:BH192">_xlfn.UNIQUE(AT178:AT201)</f>
        <v>Podi-Pearls</v>
      </c>
      <c r="BI177" s="6" t="str" cm="1">
        <f t="array" ref="BI177:BI182">_xlfn.UNIQUE(AV178:AV201)</f>
        <v>Social-Media</v>
      </c>
      <c r="BJ177" s="6" cm="1">
        <f t="array" ref="BJ177">_xlfn.UNIQUE(AW178:AW201)</f>
        <v>0</v>
      </c>
      <c r="BK177" s="6" t="str" cm="1">
        <f t="array" ref="BK177:BK179">_xlfn.UNIQUE(AX178:AX201)</f>
        <v>offline</v>
      </c>
      <c r="BL177" s="6" t="str" cm="1">
        <f t="array" ref="BL177:BL178">_xlfn.UNIQUE(AY178:AY201)</f>
        <v>True-Dat</v>
      </c>
      <c r="BM177" s="6" t="str" cm="1">
        <f t="array" ref="BM177:BM181">_xlfn.UNIQUE(AZ178:AZ201)</f>
        <v>[sie] out-callen</v>
      </c>
      <c r="BN177" s="6" cm="1">
        <f t="array" ref="BN177">_xlfn.UNIQUE(BA178:BA201)</f>
        <v>0</v>
      </c>
      <c r="BO177" s="139" t="s">
        <v>0</v>
      </c>
      <c r="BP177" s="43">
        <f>COUNTIF(BH177:BI193,"*")</f>
        <v>20</v>
      </c>
    </row>
    <row r="178" spans="1:68" ht="28" customHeight="1">
      <c r="A178" s="689" t="s">
        <v>425</v>
      </c>
      <c r="B178" s="690"/>
      <c r="C178" s="69" t="s">
        <v>17</v>
      </c>
      <c r="D178" s="6" t="s">
        <v>245</v>
      </c>
      <c r="E178" s="80" t="s">
        <v>41</v>
      </c>
      <c r="F178" s="43" t="s">
        <v>200</v>
      </c>
      <c r="G178" s="44"/>
      <c r="H178" s="104" t="s">
        <v>274</v>
      </c>
      <c r="I178" s="44" t="s">
        <v>275</v>
      </c>
      <c r="J178" s="4" t="s">
        <v>278</v>
      </c>
      <c r="K178" s="44" t="s">
        <v>286</v>
      </c>
      <c r="M178" s="226">
        <v>2</v>
      </c>
      <c r="N178" s="226" t="s">
        <v>241</v>
      </c>
      <c r="O178" s="227">
        <v>13.432835819999999</v>
      </c>
      <c r="Q178" s="2" t="str">
        <v>Timelines</v>
      </c>
      <c r="R178" s="2" t="str">
        <v>App</v>
      </c>
      <c r="S178" s="2"/>
      <c r="T178" s="2">
        <v>0</v>
      </c>
      <c r="U178" s="2" t="str">
        <v>Scroll safely</v>
      </c>
      <c r="V178" s="2" t="str">
        <v>[ich] scrolle</v>
      </c>
      <c r="W178" s="2">
        <v>0</v>
      </c>
      <c r="X178" s="106" t="s">
        <v>1</v>
      </c>
      <c r="Y178" s="12">
        <f>COUNTIF(S177:S186,"*")</f>
        <v>0</v>
      </c>
      <c r="AQ178" s="689" t="s">
        <v>425</v>
      </c>
      <c r="AR178" s="690"/>
      <c r="AS178" s="41" t="s">
        <v>18</v>
      </c>
      <c r="AT178" s="6" t="s">
        <v>641</v>
      </c>
      <c r="AU178" s="42" t="s">
        <v>41</v>
      </c>
      <c r="AV178" s="43" t="s">
        <v>51</v>
      </c>
      <c r="AW178" s="44"/>
      <c r="AX178" s="44" t="s">
        <v>627</v>
      </c>
      <c r="AY178" s="44" t="s">
        <v>653</v>
      </c>
      <c r="AZ178" s="4" t="s">
        <v>654</v>
      </c>
      <c r="BA178" s="44"/>
      <c r="BC178" s="226">
        <v>2</v>
      </c>
      <c r="BD178" s="226" t="s">
        <v>650</v>
      </c>
      <c r="BE178" s="232">
        <v>15.78947368</v>
      </c>
      <c r="BH178" s="2" t="str">
        <v>Social-Media</v>
      </c>
      <c r="BI178" s="2" t="str">
        <v>Show-Notes</v>
      </c>
      <c r="BJ178" s="2"/>
      <c r="BK178" s="2" t="str">
        <v>online</v>
      </c>
      <c r="BL178" s="2">
        <v>0</v>
      </c>
      <c r="BM178" s="2" t="str">
        <v>[sie] exposen</v>
      </c>
      <c r="BN178" s="2"/>
      <c r="BO178" s="140" t="s">
        <v>1</v>
      </c>
      <c r="BP178" s="12">
        <f>COUNTIF(BJ177:BJ193,"*")</f>
        <v>0</v>
      </c>
    </row>
    <row r="179" spans="1:68" ht="28" customHeight="1" thickBot="1">
      <c r="A179" s="691">
        <f>COUNTIF(Q177:W200,"*")</f>
        <v>54</v>
      </c>
      <c r="B179" s="692"/>
      <c r="C179" s="70" t="s">
        <v>18</v>
      </c>
      <c r="D179" s="27" t="s">
        <v>15</v>
      </c>
      <c r="E179" s="81" t="s">
        <v>17</v>
      </c>
      <c r="F179" s="39" t="s">
        <v>248</v>
      </c>
      <c r="G179" s="29"/>
      <c r="H179" s="29"/>
      <c r="I179" s="29" t="s">
        <v>276</v>
      </c>
      <c r="J179" s="30" t="s">
        <v>279</v>
      </c>
      <c r="K179" s="29"/>
      <c r="M179" s="7">
        <v>3</v>
      </c>
      <c r="N179" s="7" t="s">
        <v>242</v>
      </c>
      <c r="O179" s="224">
        <v>5.9701492539999998</v>
      </c>
      <c r="Q179" s="2" t="str">
        <v>Mini-Recap</v>
      </c>
      <c r="R179" s="2" t="str">
        <v>Trigger-warnungen</v>
      </c>
      <c r="S179" s="2"/>
      <c r="T179" s="2"/>
      <c r="U179" s="2" t="str">
        <v>nice try</v>
      </c>
      <c r="V179" s="2" t="str">
        <v>[kann nicht] klicken</v>
      </c>
      <c r="W179" s="2"/>
      <c r="X179" s="106" t="s">
        <v>2</v>
      </c>
      <c r="Y179" s="12">
        <f>COUNTIF(T177:T186,"*")</f>
        <v>1</v>
      </c>
      <c r="AQ179" s="691">
        <f>BP183</f>
        <v>27</v>
      </c>
      <c r="AR179" s="692"/>
      <c r="AS179" s="38" t="s">
        <v>41</v>
      </c>
      <c r="AT179" s="27" t="s">
        <v>51</v>
      </c>
      <c r="AU179" s="28" t="s">
        <v>18</v>
      </c>
      <c r="AV179" s="39" t="s">
        <v>22</v>
      </c>
      <c r="AW179" s="29"/>
      <c r="AX179" s="29" t="s">
        <v>627</v>
      </c>
      <c r="AY179" s="29"/>
      <c r="AZ179" s="30" t="s">
        <v>655</v>
      </c>
      <c r="BA179" s="29"/>
      <c r="BC179" s="7">
        <v>3</v>
      </c>
      <c r="BD179" s="7" t="s">
        <v>651</v>
      </c>
      <c r="BE179" s="230">
        <v>5.263157895</v>
      </c>
      <c r="BH179" s="2" t="str">
        <v>Recap</v>
      </c>
      <c r="BI179" s="2" t="str">
        <v>Lockdown</v>
      </c>
      <c r="BJ179" s="2"/>
      <c r="BK179" s="2">
        <v>0</v>
      </c>
      <c r="BL179" s="2"/>
      <c r="BM179" s="2" t="str">
        <v>[sie sind] verlinkt</v>
      </c>
      <c r="BN179" s="2"/>
      <c r="BO179" s="140" t="s">
        <v>2</v>
      </c>
      <c r="BP179" s="12">
        <f>COUNTIF(BK177:BK193,"*")</f>
        <v>2</v>
      </c>
    </row>
    <row r="180" spans="1:68" ht="28" customHeight="1">
      <c r="A180" s="689" t="s">
        <v>8</v>
      </c>
      <c r="B180" s="690"/>
      <c r="C180" s="71" t="s">
        <v>19</v>
      </c>
      <c r="D180" s="2" t="s">
        <v>246</v>
      </c>
      <c r="E180" s="82" t="s">
        <v>18</v>
      </c>
      <c r="F180" s="12" t="s">
        <v>258</v>
      </c>
      <c r="G180" s="13"/>
      <c r="H180" s="13"/>
      <c r="I180" s="13" t="s">
        <v>277</v>
      </c>
      <c r="J180" s="14" t="s">
        <v>281</v>
      </c>
      <c r="K180" s="13"/>
      <c r="M180" s="8">
        <v>4</v>
      </c>
      <c r="N180" s="8" t="s">
        <v>243</v>
      </c>
      <c r="O180" s="223">
        <v>4.4776119400000001</v>
      </c>
      <c r="Q180" s="2" t="str">
        <v>Handy</v>
      </c>
      <c r="R180" s="2" t="str">
        <v>Research</v>
      </c>
      <c r="S180" s="2"/>
      <c r="T180" s="2"/>
      <c r="U180" s="2">
        <v>0</v>
      </c>
      <c r="V180" s="2" t="str">
        <v>[wir] scrollen</v>
      </c>
      <c r="W180" s="2"/>
      <c r="X180" s="106" t="s">
        <v>3</v>
      </c>
      <c r="Y180" s="12">
        <f>COUNTIF(U177:U186,"*")</f>
        <v>3</v>
      </c>
      <c r="AQ180" s="19" t="s">
        <v>8</v>
      </c>
      <c r="AR180" s="20"/>
      <c r="AS180" s="24" t="s">
        <v>19</v>
      </c>
      <c r="AT180" s="2" t="s">
        <v>642</v>
      </c>
      <c r="AU180" s="26" t="s">
        <v>41</v>
      </c>
      <c r="AV180" s="12" t="s">
        <v>51</v>
      </c>
      <c r="AW180" s="13"/>
      <c r="AX180" s="13" t="s">
        <v>628</v>
      </c>
      <c r="AY180" s="13"/>
      <c r="AZ180" s="14" t="s">
        <v>656</v>
      </c>
      <c r="BA180" s="13"/>
      <c r="BC180" s="8">
        <v>4</v>
      </c>
      <c r="BD180" s="8"/>
      <c r="BE180" s="2"/>
      <c r="BH180" s="2" t="str">
        <v>Story</v>
      </c>
      <c r="BI180" s="2" t="str">
        <v>Socials</v>
      </c>
      <c r="BJ180" s="2"/>
      <c r="BK180" s="2"/>
      <c r="BL180" s="2"/>
      <c r="BM180" s="2" t="str">
        <v>[es kann] empowern</v>
      </c>
      <c r="BN180" s="2"/>
      <c r="BO180" s="140" t="s">
        <v>3</v>
      </c>
      <c r="BP180" s="12">
        <f>COUNTIF(BL177:BL193,"*")</f>
        <v>1</v>
      </c>
    </row>
    <row r="181" spans="1:68" ht="28" customHeight="1" thickBot="1">
      <c r="A181" s="691">
        <f>SUM(A184,A187,A190,A193,A196,A199)</f>
        <v>67</v>
      </c>
      <c r="B181" s="692"/>
      <c r="C181" s="70" t="s">
        <v>86</v>
      </c>
      <c r="D181" s="27" t="s">
        <v>247</v>
      </c>
      <c r="E181" s="81" t="s">
        <v>18</v>
      </c>
      <c r="F181" s="39" t="s">
        <v>259</v>
      </c>
      <c r="G181" s="29"/>
      <c r="H181" s="29"/>
      <c r="I181" s="29"/>
      <c r="J181" s="30" t="s">
        <v>280</v>
      </c>
      <c r="K181" s="29"/>
      <c r="M181" s="7">
        <v>5</v>
      </c>
      <c r="N181" s="7"/>
      <c r="O181" s="2"/>
      <c r="Q181" s="2" t="str">
        <v>App-NutzerInnen</v>
      </c>
      <c r="R181" s="2" t="str">
        <v>Board</v>
      </c>
      <c r="S181" s="2"/>
      <c r="T181" s="2"/>
      <c r="U181" s="2"/>
      <c r="V181" s="2" t="str">
        <v>[kann nicht einfach darauf] klicken</v>
      </c>
      <c r="W181" s="2"/>
      <c r="X181" s="106" t="s">
        <v>4</v>
      </c>
      <c r="Y181" s="12">
        <f>COUNTIF(V177:V186,"*")</f>
        <v>8</v>
      </c>
      <c r="AQ181" s="21">
        <f>SUM(AQ184,AQ187,AQ190,AQ193,AQ196,AQ199)</f>
        <v>39</v>
      </c>
      <c r="AR181" s="22"/>
      <c r="AS181" s="38" t="s">
        <v>41</v>
      </c>
      <c r="AT181" s="27" t="s">
        <v>51</v>
      </c>
      <c r="AU181" s="28" t="s">
        <v>23</v>
      </c>
      <c r="AV181" s="39" t="s">
        <v>440</v>
      </c>
      <c r="AW181" s="29"/>
      <c r="AX181" s="29" t="s">
        <v>627</v>
      </c>
      <c r="AY181" s="29"/>
      <c r="AZ181" s="30" t="s">
        <v>657</v>
      </c>
      <c r="BA181" s="29"/>
      <c r="BC181" s="7">
        <v>5</v>
      </c>
      <c r="BD181" s="7"/>
      <c r="BE181" s="2"/>
      <c r="BH181" s="2" t="str">
        <v>Lockdown</v>
      </c>
      <c r="BI181" s="2" t="str">
        <v>Justiz-Slash-Verwaltung</v>
      </c>
      <c r="BJ181" s="2"/>
      <c r="BK181" s="2"/>
      <c r="BL181" s="2"/>
      <c r="BM181" s="2">
        <v>0</v>
      </c>
      <c r="BN181" s="2"/>
      <c r="BO181" s="140" t="s">
        <v>4</v>
      </c>
      <c r="BP181" s="12">
        <f>COUNTIF(BM177:BM193,"*")</f>
        <v>4</v>
      </c>
    </row>
    <row r="182" spans="1:68" ht="28" customHeight="1" thickBot="1">
      <c r="A182" s="680"/>
      <c r="B182" s="680"/>
      <c r="C182" s="71" t="s">
        <v>18</v>
      </c>
      <c r="D182" s="2" t="s">
        <v>271</v>
      </c>
      <c r="E182" s="82" t="s">
        <v>86</v>
      </c>
      <c r="F182" s="12" t="s">
        <v>260</v>
      </c>
      <c r="G182" s="13"/>
      <c r="H182" s="13"/>
      <c r="I182" s="13"/>
      <c r="J182" s="14" t="s">
        <v>282</v>
      </c>
      <c r="K182" s="13"/>
      <c r="M182" s="8">
        <v>6</v>
      </c>
      <c r="N182" s="8"/>
      <c r="O182" s="2"/>
      <c r="Q182" s="2" t="str">
        <v>App</v>
      </c>
      <c r="R182" s="2" t="str">
        <v>Banner</v>
      </c>
      <c r="S182" s="2"/>
      <c r="T182" s="2"/>
      <c r="U182" s="2"/>
      <c r="V182" s="2" t="str">
        <v>[werden] gestreamt</v>
      </c>
      <c r="W182" s="2"/>
      <c r="X182" s="106" t="s">
        <v>38</v>
      </c>
      <c r="Y182" s="12">
        <f>COUNTIF(W177:W186,"*")</f>
        <v>1</v>
      </c>
      <c r="AQ182" s="23"/>
      <c r="AR182" s="17"/>
      <c r="AS182" s="24" t="s">
        <v>17</v>
      </c>
      <c r="AT182" s="2" t="s">
        <v>70</v>
      </c>
      <c r="AU182" s="26" t="s">
        <v>18</v>
      </c>
      <c r="AV182" s="12" t="s">
        <v>136</v>
      </c>
      <c r="AW182" s="13"/>
      <c r="AX182" s="13" t="s">
        <v>628</v>
      </c>
      <c r="AY182" s="13"/>
      <c r="AZ182" s="14"/>
      <c r="BA182" s="13"/>
      <c r="BC182" s="8">
        <v>6</v>
      </c>
      <c r="BD182" s="8"/>
      <c r="BE182" s="2"/>
      <c r="BH182" s="2" t="str">
        <v>Victim-Blaming</v>
      </c>
      <c r="BI182" s="2">
        <v>0</v>
      </c>
      <c r="BJ182" s="2"/>
      <c r="BK182" s="2"/>
      <c r="BL182" s="2"/>
      <c r="BM182" s="2"/>
      <c r="BN182" s="2"/>
      <c r="BO182" s="140" t="s">
        <v>38</v>
      </c>
      <c r="BP182" s="12">
        <f>COUNTIF(BN177:BN193,"*")</f>
        <v>0</v>
      </c>
    </row>
    <row r="183" spans="1:68" ht="28" customHeight="1" thickBot="1">
      <c r="A183" s="689" t="s">
        <v>30</v>
      </c>
      <c r="B183" s="690"/>
      <c r="C183" s="70" t="s">
        <v>17</v>
      </c>
      <c r="D183" s="27" t="s">
        <v>248</v>
      </c>
      <c r="E183" s="81" t="s">
        <v>18</v>
      </c>
      <c r="F183" s="39" t="s">
        <v>258</v>
      </c>
      <c r="G183" s="29"/>
      <c r="H183" s="29"/>
      <c r="I183" s="29"/>
      <c r="J183" s="30" t="s">
        <v>283</v>
      </c>
      <c r="K183" s="29"/>
      <c r="N183" s="5"/>
      <c r="Q183" s="2" t="str">
        <v>Teenager</v>
      </c>
      <c r="R183" s="2" t="str">
        <v>Trigger-warnung</v>
      </c>
      <c r="S183" s="2"/>
      <c r="T183" s="2"/>
      <c r="U183" s="2"/>
      <c r="V183" s="2" t="str">
        <v>[können alles] posten</v>
      </c>
      <c r="W183" s="2"/>
      <c r="X183" s="130" t="s">
        <v>498</v>
      </c>
      <c r="Y183" s="131">
        <f>SUM(Y177:Y182)</f>
        <v>54</v>
      </c>
      <c r="AQ183" s="19" t="s">
        <v>30</v>
      </c>
      <c r="AR183" s="20"/>
      <c r="AS183" s="38" t="s">
        <v>23</v>
      </c>
      <c r="AT183" s="27" t="s">
        <v>440</v>
      </c>
      <c r="AU183" s="28" t="s">
        <v>17</v>
      </c>
      <c r="AV183" s="39" t="s">
        <v>652</v>
      </c>
      <c r="AW183" s="29"/>
      <c r="AX183" s="29" t="s">
        <v>627</v>
      </c>
      <c r="AY183" s="29"/>
      <c r="AZ183" s="30"/>
      <c r="BA183" s="29"/>
      <c r="BD183" s="5"/>
      <c r="BH183" s="2" t="str">
        <v>Trigger-warnung</v>
      </c>
      <c r="BI183" s="2"/>
      <c r="BJ183" s="2"/>
      <c r="BK183" s="2"/>
      <c r="BL183" s="2"/>
      <c r="BM183" s="2"/>
      <c r="BN183" s="2"/>
      <c r="BO183" s="141" t="s">
        <v>498</v>
      </c>
      <c r="BP183" s="131">
        <f>SUM(BP177:BP182)</f>
        <v>27</v>
      </c>
    </row>
    <row r="184" spans="1:68" ht="28" customHeight="1" thickBot="1">
      <c r="A184" s="691">
        <f>SUM(D208,F208)</f>
        <v>54</v>
      </c>
      <c r="B184" s="696"/>
      <c r="C184" s="71" t="s">
        <v>18</v>
      </c>
      <c r="D184" s="2" t="s">
        <v>249</v>
      </c>
      <c r="E184" s="82" t="s">
        <v>17</v>
      </c>
      <c r="F184" s="12" t="s">
        <v>261</v>
      </c>
      <c r="G184" s="13"/>
      <c r="H184" s="13"/>
      <c r="I184" s="13"/>
      <c r="J184" s="14" t="s">
        <v>284</v>
      </c>
      <c r="K184" s="13"/>
      <c r="N184" s="5"/>
      <c r="Q184" s="2" t="str">
        <v>UserInnen</v>
      </c>
      <c r="R184" s="2" t="str">
        <v xml:space="preserve">Content-Warning </v>
      </c>
      <c r="S184" s="2"/>
      <c r="T184" s="2"/>
      <c r="U184" s="2"/>
      <c r="V184" s="2" t="str">
        <v>[werden nicht] gepostet</v>
      </c>
      <c r="W184" s="2"/>
      <c r="AQ184" s="21">
        <f>SUM(AT202,AV202)</f>
        <v>27</v>
      </c>
      <c r="AR184" s="22"/>
      <c r="AS184" s="24" t="s">
        <v>41</v>
      </c>
      <c r="AT184" s="2" t="s">
        <v>51</v>
      </c>
      <c r="AU184" s="26"/>
      <c r="AV184" s="12"/>
      <c r="AW184" s="13"/>
      <c r="AX184" s="13" t="s">
        <v>628</v>
      </c>
      <c r="AY184" s="13"/>
      <c r="AZ184" s="14"/>
      <c r="BA184" s="13"/>
      <c r="BD184" s="5"/>
      <c r="BH184" s="2" t="str">
        <v>Post</v>
      </c>
      <c r="BI184" s="2"/>
      <c r="BJ184" s="2"/>
      <c r="BK184" s="2"/>
      <c r="BL184" s="2"/>
      <c r="BM184" s="2"/>
      <c r="BN184" s="2"/>
    </row>
    <row r="185" spans="1:68" ht="28" customHeight="1" thickBot="1">
      <c r="A185" s="680"/>
      <c r="B185" s="680"/>
      <c r="C185" s="70" t="s">
        <v>18</v>
      </c>
      <c r="D185" s="27" t="s">
        <v>189</v>
      </c>
      <c r="E185" s="81" t="s">
        <v>18</v>
      </c>
      <c r="F185" s="39" t="s">
        <v>258</v>
      </c>
      <c r="G185" s="29"/>
      <c r="H185" s="29"/>
      <c r="I185" s="29"/>
      <c r="J185" s="30" t="s">
        <v>285</v>
      </c>
      <c r="K185" s="29"/>
      <c r="N185" s="5"/>
      <c r="Q185" s="2" t="str">
        <v>Content</v>
      </c>
      <c r="R185" s="2" t="str">
        <v>Community-Richtlininen</v>
      </c>
      <c r="S185" s="2"/>
      <c r="T185" s="2"/>
      <c r="U185" s="2"/>
      <c r="V185" s="2">
        <v>0</v>
      </c>
      <c r="W185" s="2"/>
      <c r="AQ185" s="23"/>
      <c r="AR185" s="17"/>
      <c r="AS185" s="38" t="s">
        <v>86</v>
      </c>
      <c r="AT185" s="27" t="s">
        <v>643</v>
      </c>
      <c r="AU185" s="28"/>
      <c r="AV185" s="39"/>
      <c r="AW185" s="29"/>
      <c r="AX185" s="29"/>
      <c r="AY185" s="29"/>
      <c r="AZ185" s="30"/>
      <c r="BA185" s="29"/>
      <c r="BD185" s="5"/>
      <c r="BH185" s="2" t="str">
        <v>Support</v>
      </c>
      <c r="BI185" s="2"/>
      <c r="BJ185" s="2"/>
      <c r="BK185" s="2"/>
      <c r="BL185" s="2"/>
      <c r="BM185" s="2"/>
      <c r="BN185" s="2"/>
    </row>
    <row r="186" spans="1:68" ht="28" customHeight="1">
      <c r="A186" s="689" t="s">
        <v>33</v>
      </c>
      <c r="B186" s="690"/>
      <c r="C186" s="71" t="s">
        <v>19</v>
      </c>
      <c r="D186" s="2" t="s">
        <v>63</v>
      </c>
      <c r="E186" s="82" t="s">
        <v>17</v>
      </c>
      <c r="F186" s="12" t="s">
        <v>245</v>
      </c>
      <c r="G186" s="13"/>
      <c r="H186" s="13"/>
      <c r="I186" s="13"/>
      <c r="J186" s="14"/>
      <c r="K186" s="13"/>
      <c r="Q186" s="2" t="str">
        <v>Boomer</v>
      </c>
      <c r="R186" s="2" t="str">
        <v>Statement</v>
      </c>
      <c r="S186" s="2"/>
      <c r="T186" s="2"/>
      <c r="U186" s="2"/>
      <c r="V186" s="2"/>
      <c r="W186" s="2"/>
      <c r="AQ186" s="19" t="s">
        <v>33</v>
      </c>
      <c r="AR186" s="20"/>
      <c r="AS186" s="24" t="s">
        <v>41</v>
      </c>
      <c r="AT186" s="2" t="s">
        <v>51</v>
      </c>
      <c r="AU186" s="26"/>
      <c r="AV186" s="12"/>
      <c r="AW186" s="13"/>
      <c r="AX186" s="13"/>
      <c r="AY186" s="13"/>
      <c r="AZ186" s="14"/>
      <c r="BA186" s="13"/>
      <c r="BH186" s="2" t="str">
        <v>Absuer</v>
      </c>
      <c r="BI186" s="2"/>
      <c r="BJ186" s="2"/>
      <c r="BK186" s="2"/>
      <c r="BL186" s="2"/>
      <c r="BM186" s="2"/>
      <c r="BN186" s="2"/>
    </row>
    <row r="187" spans="1:68" ht="28" customHeight="1" thickBot="1">
      <c r="A187" s="691">
        <f>COUNTIF(G178:G207,"*")</f>
        <v>0</v>
      </c>
      <c r="B187" s="692"/>
      <c r="C187" s="70" t="s">
        <v>19</v>
      </c>
      <c r="D187" s="27" t="s">
        <v>63</v>
      </c>
      <c r="E187" s="81" t="s">
        <v>17</v>
      </c>
      <c r="F187" s="39" t="s">
        <v>262</v>
      </c>
      <c r="G187" s="29"/>
      <c r="H187" s="29"/>
      <c r="I187" s="29"/>
      <c r="J187" s="30"/>
      <c r="K187" s="29"/>
      <c r="Q187" s="2" t="str">
        <v>Social-Media-Content</v>
      </c>
      <c r="R187" s="2" t="str">
        <v>Moderationsteam</v>
      </c>
      <c r="S187" s="2"/>
      <c r="T187" s="2"/>
      <c r="U187" s="2"/>
      <c r="V187" s="2"/>
      <c r="W187" s="2"/>
      <c r="AQ187" s="21">
        <f>COUNTIF(AW178:AW201,"*")</f>
        <v>0</v>
      </c>
      <c r="AR187" s="22"/>
      <c r="AS187" s="38" t="s">
        <v>17</v>
      </c>
      <c r="AT187" s="27" t="s">
        <v>245</v>
      </c>
      <c r="AU187" s="28"/>
      <c r="AV187" s="39"/>
      <c r="AW187" s="29"/>
      <c r="AX187" s="29"/>
      <c r="AY187" s="29"/>
      <c r="AZ187" s="30"/>
      <c r="BA187" s="29"/>
      <c r="BH187" s="2" t="str">
        <v>Online-Beratung</v>
      </c>
      <c r="BI187" s="2"/>
      <c r="BJ187" s="2"/>
      <c r="BK187" s="2"/>
      <c r="BL187" s="2"/>
      <c r="BM187" s="2"/>
      <c r="BN187" s="2"/>
    </row>
    <row r="188" spans="1:68" ht="28" customHeight="1" thickBot="1">
      <c r="A188" s="680"/>
      <c r="B188" s="680"/>
      <c r="C188" s="71" t="s">
        <v>18</v>
      </c>
      <c r="D188" s="2" t="s">
        <v>189</v>
      </c>
      <c r="E188" s="82" t="s">
        <v>18</v>
      </c>
      <c r="F188" s="12" t="s">
        <v>263</v>
      </c>
      <c r="G188" s="13"/>
      <c r="H188" s="13"/>
      <c r="I188" s="13"/>
      <c r="J188" s="14"/>
      <c r="K188" s="13"/>
      <c r="Q188" s="2" t="str">
        <v>Content-ohne-Warning</v>
      </c>
      <c r="R188" s="2" t="str">
        <v>Social-Media</v>
      </c>
      <c r="S188" s="2"/>
      <c r="T188" s="2"/>
      <c r="U188" s="2"/>
      <c r="V188" s="2"/>
      <c r="W188" s="2"/>
      <c r="AQ188" s="23"/>
      <c r="AR188" s="17"/>
      <c r="AS188" s="24" t="s">
        <v>17</v>
      </c>
      <c r="AT188" s="2" t="s">
        <v>109</v>
      </c>
      <c r="AU188" s="26"/>
      <c r="AV188" s="12"/>
      <c r="AW188" s="13"/>
      <c r="AX188" s="13"/>
      <c r="AY188" s="13"/>
      <c r="AZ188" s="14"/>
      <c r="BA188" s="13"/>
      <c r="BH188" s="2" t="str">
        <v>Me-Too-Geschichten</v>
      </c>
      <c r="BI188" s="2"/>
      <c r="BJ188" s="2"/>
      <c r="BK188" s="2"/>
      <c r="BL188" s="2"/>
      <c r="BM188" s="2"/>
      <c r="BN188" s="2"/>
    </row>
    <row r="189" spans="1:68" ht="28" customHeight="1">
      <c r="A189" s="689" t="s">
        <v>35</v>
      </c>
      <c r="B189" s="690"/>
      <c r="C189" s="70" t="s">
        <v>18</v>
      </c>
      <c r="D189" s="27" t="s">
        <v>189</v>
      </c>
      <c r="E189" s="81" t="s">
        <v>86</v>
      </c>
      <c r="F189" s="39" t="s">
        <v>118</v>
      </c>
      <c r="G189" s="29"/>
      <c r="H189" s="29"/>
      <c r="I189" s="29"/>
      <c r="J189" s="30"/>
      <c r="K189" s="29"/>
      <c r="Q189" s="2" t="str">
        <v>Social-Media-Accounts</v>
      </c>
      <c r="R189" s="2" t="str">
        <v>Block</v>
      </c>
      <c r="S189" s="2"/>
      <c r="T189" s="2"/>
      <c r="U189" s="2"/>
      <c r="V189" s="2"/>
      <c r="W189" s="2"/>
      <c r="AQ189" s="19" t="s">
        <v>35</v>
      </c>
      <c r="AR189" s="20"/>
      <c r="AS189" s="38" t="s">
        <v>86</v>
      </c>
      <c r="AT189" s="27" t="s">
        <v>481</v>
      </c>
      <c r="AU189" s="28"/>
      <c r="AV189" s="39"/>
      <c r="AW189" s="29"/>
      <c r="AX189" s="29"/>
      <c r="AY189" s="29"/>
      <c r="AZ189" s="30"/>
      <c r="BA189" s="29"/>
      <c r="BH189" s="2" t="str">
        <v>Victim-Blaiming</v>
      </c>
      <c r="BI189" s="2"/>
      <c r="BJ189" s="2"/>
      <c r="BK189" s="2"/>
      <c r="BL189" s="2"/>
      <c r="BM189" s="2"/>
      <c r="BN189" s="2"/>
    </row>
    <row r="190" spans="1:68" ht="28" customHeight="1" thickBot="1">
      <c r="A190" s="691">
        <f>COUNTIF(H178:H207,"*")</f>
        <v>1</v>
      </c>
      <c r="B190" s="692"/>
      <c r="C190" s="71" t="s">
        <v>18</v>
      </c>
      <c r="D190" s="2" t="s">
        <v>250</v>
      </c>
      <c r="E190" s="82" t="s">
        <v>17</v>
      </c>
      <c r="F190" s="12" t="s">
        <v>263</v>
      </c>
      <c r="G190" s="13"/>
      <c r="H190" s="13"/>
      <c r="I190" s="13"/>
      <c r="J190" s="14"/>
      <c r="K190" s="13"/>
      <c r="Q190" s="2" t="str">
        <v>For-You-Page</v>
      </c>
      <c r="R190" s="2" t="str">
        <v>Content</v>
      </c>
      <c r="S190" s="2"/>
      <c r="T190" s="2"/>
      <c r="U190" s="2"/>
      <c r="V190" s="2"/>
      <c r="W190" s="2"/>
      <c r="AQ190" s="21">
        <f>COUNTIF(AX178:AX201,"*")</f>
        <v>7</v>
      </c>
      <c r="AR190" s="22"/>
      <c r="AS190" s="24" t="s">
        <v>19</v>
      </c>
      <c r="AT190" s="2" t="s">
        <v>481</v>
      </c>
      <c r="AU190" s="26"/>
      <c r="AV190" s="12"/>
      <c r="AW190" s="13"/>
      <c r="AX190" s="13"/>
      <c r="AY190" s="13"/>
      <c r="AZ190" s="14"/>
      <c r="BA190" s="13"/>
      <c r="BH190" s="2" t="str">
        <v>Stalking</v>
      </c>
      <c r="BI190" s="2"/>
      <c r="BJ190" s="2"/>
      <c r="BK190" s="2"/>
      <c r="BL190" s="2"/>
      <c r="BM190" s="2"/>
      <c r="BN190" s="2"/>
    </row>
    <row r="191" spans="1:68" ht="28" customHeight="1" thickBot="1">
      <c r="A191" s="693"/>
      <c r="B191" s="693"/>
      <c r="C191" s="70" t="s">
        <v>19</v>
      </c>
      <c r="D191" s="27" t="s">
        <v>63</v>
      </c>
      <c r="E191" s="81" t="s">
        <v>86</v>
      </c>
      <c r="F191" s="39" t="s">
        <v>264</v>
      </c>
      <c r="G191" s="29"/>
      <c r="H191" s="29"/>
      <c r="I191" s="29"/>
      <c r="J191" s="30"/>
      <c r="K191" s="29"/>
      <c r="Q191" s="2" t="str">
        <v>Thumbnail</v>
      </c>
      <c r="R191" s="2" t="str">
        <v>Apps</v>
      </c>
      <c r="S191" s="2"/>
      <c r="T191" s="2"/>
      <c r="U191" s="2"/>
      <c r="V191" s="2"/>
      <c r="W191" s="2"/>
      <c r="AQ191" s="23"/>
      <c r="AR191" s="17"/>
      <c r="AS191" s="38" t="s">
        <v>17</v>
      </c>
      <c r="AT191" s="27" t="s">
        <v>644</v>
      </c>
      <c r="AU191" s="28"/>
      <c r="AV191" s="39"/>
      <c r="AW191" s="29"/>
      <c r="AX191" s="29"/>
      <c r="AY191" s="29"/>
      <c r="AZ191" s="30"/>
      <c r="BA191" s="29"/>
      <c r="BH191" s="2" t="str">
        <v>Instagram-Story</v>
      </c>
      <c r="BI191" s="2"/>
      <c r="BJ191" s="2"/>
      <c r="BK191" s="2"/>
      <c r="BL191" s="2"/>
      <c r="BM191" s="2"/>
      <c r="BN191" s="2"/>
    </row>
    <row r="192" spans="1:68" ht="28" customHeight="1">
      <c r="A192" s="689" t="s">
        <v>31</v>
      </c>
      <c r="B192" s="690"/>
      <c r="C192" s="71" t="s">
        <v>19</v>
      </c>
      <c r="D192" s="2" t="s">
        <v>251</v>
      </c>
      <c r="E192" s="82" t="s">
        <v>86</v>
      </c>
      <c r="F192" s="12" t="s">
        <v>264</v>
      </c>
      <c r="G192" s="13"/>
      <c r="H192" s="13"/>
      <c r="I192" s="13"/>
      <c r="J192" s="14"/>
      <c r="K192" s="13"/>
      <c r="Q192" s="2" t="str">
        <v>Trigger</v>
      </c>
      <c r="R192" s="2" t="str">
        <v>Bubbles</v>
      </c>
      <c r="S192" s="2"/>
      <c r="T192" s="2"/>
      <c r="U192" s="2"/>
      <c r="V192" s="2"/>
      <c r="W192" s="2"/>
      <c r="AQ192" s="19" t="s">
        <v>31</v>
      </c>
      <c r="AR192" s="20"/>
      <c r="AS192" s="24" t="s">
        <v>17</v>
      </c>
      <c r="AT192" s="2" t="s">
        <v>645</v>
      </c>
      <c r="AU192" s="26"/>
      <c r="AV192" s="12"/>
      <c r="AW192" s="13"/>
      <c r="AX192" s="13"/>
      <c r="AY192" s="13"/>
      <c r="AZ192" s="14"/>
      <c r="BA192" s="13"/>
      <c r="BH192" s="2">
        <v>0</v>
      </c>
      <c r="BI192" s="2"/>
      <c r="BJ192" s="2"/>
      <c r="BK192" s="2"/>
      <c r="BL192" s="2"/>
      <c r="BM192" s="2"/>
      <c r="BN192" s="2"/>
    </row>
    <row r="193" spans="1:66" ht="28" customHeight="1" thickBot="1">
      <c r="A193" s="691">
        <f>COUNTIF(I178:I207,"*")</f>
        <v>3</v>
      </c>
      <c r="B193" s="692"/>
      <c r="C193" s="70" t="s">
        <v>19</v>
      </c>
      <c r="D193" s="27" t="s">
        <v>63</v>
      </c>
      <c r="E193" s="81" t="s">
        <v>18</v>
      </c>
      <c r="F193" s="39" t="s">
        <v>51</v>
      </c>
      <c r="G193" s="29"/>
      <c r="H193" s="29"/>
      <c r="I193" s="29"/>
      <c r="J193" s="30"/>
      <c r="K193" s="29"/>
      <c r="Q193" s="2" t="str">
        <v>Content-Warnings</v>
      </c>
      <c r="R193" s="2" t="str">
        <v>NutzerInnen</v>
      </c>
      <c r="S193" s="2"/>
      <c r="T193" s="2"/>
      <c r="U193" s="2"/>
      <c r="V193" s="2"/>
      <c r="W193" s="2"/>
      <c r="AQ193" s="21">
        <f>COUNTIF(AY178:AY201,"*")</f>
        <v>1</v>
      </c>
      <c r="AR193" s="22"/>
      <c r="AS193" s="38" t="s">
        <v>17</v>
      </c>
      <c r="AT193" s="31" t="s">
        <v>646</v>
      </c>
      <c r="AU193" s="28"/>
      <c r="AV193" s="39"/>
      <c r="AW193" s="29"/>
      <c r="AX193" s="29"/>
      <c r="AY193" s="29"/>
      <c r="AZ193" s="30"/>
      <c r="BA193" s="29"/>
      <c r="BH193" s="2"/>
      <c r="BI193" s="2"/>
      <c r="BJ193" s="2"/>
      <c r="BK193" s="2"/>
      <c r="BL193" s="2"/>
      <c r="BM193" s="2"/>
      <c r="BN193" s="2"/>
    </row>
    <row r="194" spans="1:66" ht="28" customHeight="1" thickBot="1">
      <c r="A194" s="694"/>
      <c r="B194" s="695"/>
      <c r="C194" s="72" t="s">
        <v>17</v>
      </c>
      <c r="D194" s="2" t="s">
        <v>60</v>
      </c>
      <c r="E194" s="82" t="s">
        <v>18</v>
      </c>
      <c r="F194" s="12" t="s">
        <v>51</v>
      </c>
      <c r="G194" s="13"/>
      <c r="H194" s="13"/>
      <c r="I194" s="13"/>
      <c r="J194" s="14"/>
      <c r="K194" s="13"/>
      <c r="Q194" s="2" t="str">
        <v>Show-Notes</v>
      </c>
      <c r="R194" s="2" t="str">
        <v>Content-Warning</v>
      </c>
      <c r="S194" s="2"/>
      <c r="T194" s="2"/>
      <c r="U194" s="2"/>
      <c r="V194" s="2"/>
      <c r="W194" s="2"/>
      <c r="AQ194" s="16"/>
      <c r="AR194" s="17"/>
      <c r="AS194" s="25" t="s">
        <v>41</v>
      </c>
      <c r="AT194" s="11" t="s">
        <v>647</v>
      </c>
      <c r="AU194" s="26"/>
      <c r="AV194" s="12"/>
      <c r="AW194" s="13"/>
      <c r="AX194" s="13"/>
      <c r="AY194" s="13"/>
      <c r="AZ194" s="14"/>
      <c r="BA194" s="13"/>
    </row>
    <row r="195" spans="1:66" ht="28" customHeight="1">
      <c r="A195" s="689" t="s">
        <v>34</v>
      </c>
      <c r="B195" s="690"/>
      <c r="C195" s="73" t="s">
        <v>18</v>
      </c>
      <c r="D195" s="27" t="s">
        <v>252</v>
      </c>
      <c r="E195" s="81" t="s">
        <v>18</v>
      </c>
      <c r="F195" s="39" t="s">
        <v>51</v>
      </c>
      <c r="G195" s="29"/>
      <c r="H195" s="29"/>
      <c r="I195" s="29"/>
      <c r="J195" s="30"/>
      <c r="K195" s="29"/>
      <c r="Q195" s="2" t="str">
        <v>UserInnen-Perspektive</v>
      </c>
      <c r="R195" s="2">
        <v>0</v>
      </c>
      <c r="S195" s="2"/>
      <c r="T195" s="2"/>
      <c r="U195" s="2"/>
      <c r="V195" s="2"/>
      <c r="W195" s="2"/>
      <c r="AQ195" s="19" t="s">
        <v>34</v>
      </c>
      <c r="AR195" s="20"/>
      <c r="AS195" s="32" t="s">
        <v>41</v>
      </c>
      <c r="AT195" s="31" t="s">
        <v>647</v>
      </c>
      <c r="AU195" s="28"/>
      <c r="AV195" s="39"/>
      <c r="AW195" s="29"/>
      <c r="AX195" s="29"/>
      <c r="AY195" s="29"/>
      <c r="AZ195" s="30"/>
      <c r="BA195" s="29"/>
    </row>
    <row r="196" spans="1:66" ht="28" customHeight="1" thickBot="1">
      <c r="A196" s="691">
        <f>COUNTIF(J178:J207,"*")</f>
        <v>8</v>
      </c>
      <c r="B196" s="692"/>
      <c r="C196" s="72" t="s">
        <v>17</v>
      </c>
      <c r="D196" s="2" t="s">
        <v>253</v>
      </c>
      <c r="E196" s="82" t="s">
        <v>19</v>
      </c>
      <c r="F196" s="12" t="s">
        <v>265</v>
      </c>
      <c r="G196" s="13"/>
      <c r="H196" s="13"/>
      <c r="I196" s="13"/>
      <c r="J196" s="14"/>
      <c r="K196" s="13"/>
      <c r="Q196" s="2" t="str">
        <v>Guide-Lines</v>
      </c>
      <c r="R196" s="2"/>
      <c r="S196" s="2"/>
      <c r="T196" s="2"/>
      <c r="U196" s="2"/>
      <c r="V196" s="2"/>
      <c r="W196" s="2"/>
      <c r="AQ196" s="21">
        <f>COUNTIF(AZ178:AZ201,"*")</f>
        <v>4</v>
      </c>
      <c r="AR196" s="22"/>
      <c r="AS196" s="25" t="s">
        <v>41</v>
      </c>
      <c r="AT196" s="11" t="s">
        <v>648</v>
      </c>
      <c r="AU196" s="26"/>
      <c r="AV196" s="12"/>
      <c r="AW196" s="13"/>
      <c r="AX196" s="13"/>
      <c r="AY196" s="13"/>
      <c r="AZ196" s="14"/>
      <c r="BA196" s="13"/>
    </row>
    <row r="197" spans="1:66" ht="28" customHeight="1" thickBot="1">
      <c r="A197" s="680"/>
      <c r="B197" s="680"/>
      <c r="C197" s="73" t="s">
        <v>86</v>
      </c>
      <c r="D197" s="27" t="s">
        <v>254</v>
      </c>
      <c r="E197" s="81" t="s">
        <v>19</v>
      </c>
      <c r="F197" s="39" t="s">
        <v>63</v>
      </c>
      <c r="G197" s="29"/>
      <c r="H197" s="29"/>
      <c r="I197" s="29"/>
      <c r="J197" s="30"/>
      <c r="K197" s="29"/>
      <c r="Q197" s="2" t="str">
        <v>Moderationsteams</v>
      </c>
      <c r="R197" s="2"/>
      <c r="S197" s="2"/>
      <c r="T197" s="2"/>
      <c r="U197" s="2"/>
      <c r="V197" s="2"/>
      <c r="W197" s="2"/>
      <c r="AQ197" s="23"/>
      <c r="AR197" s="17"/>
      <c r="AS197" s="32" t="s">
        <v>17</v>
      </c>
      <c r="AT197" s="31" t="s">
        <v>649</v>
      </c>
      <c r="AU197" s="28"/>
      <c r="AV197" s="39"/>
      <c r="AW197" s="29"/>
      <c r="AX197" s="29"/>
      <c r="AY197" s="29"/>
      <c r="AZ197" s="30"/>
      <c r="BA197" s="29"/>
    </row>
    <row r="198" spans="1:66" ht="28" customHeight="1">
      <c r="A198" s="689" t="s">
        <v>32</v>
      </c>
      <c r="B198" s="690"/>
      <c r="C198" s="72" t="s">
        <v>18</v>
      </c>
      <c r="D198" s="2" t="s">
        <v>255</v>
      </c>
      <c r="E198" s="82" t="s">
        <v>18</v>
      </c>
      <c r="F198" s="12" t="s">
        <v>56</v>
      </c>
      <c r="G198" s="13"/>
      <c r="H198" s="13"/>
      <c r="I198" s="13"/>
      <c r="J198" s="14"/>
      <c r="K198" s="13"/>
      <c r="Q198" s="2" t="str">
        <v>Trigger-Warning</v>
      </c>
      <c r="R198" s="2"/>
      <c r="S198" s="2"/>
      <c r="T198" s="2"/>
      <c r="U198" s="2"/>
      <c r="V198" s="2"/>
      <c r="W198" s="2"/>
      <c r="AQ198" s="19" t="s">
        <v>32</v>
      </c>
      <c r="AR198" s="20"/>
      <c r="AS198" s="25" t="s">
        <v>41</v>
      </c>
      <c r="AT198" s="11" t="s">
        <v>51</v>
      </c>
      <c r="AU198" s="26"/>
      <c r="AV198" s="12"/>
      <c r="AW198" s="13"/>
      <c r="AX198" s="13"/>
      <c r="AY198" s="13"/>
      <c r="AZ198" s="14"/>
      <c r="BA198" s="13"/>
    </row>
    <row r="199" spans="1:66" ht="28" customHeight="1" thickBot="1">
      <c r="A199" s="691">
        <f>COUNTIF(K178:K207,"*")</f>
        <v>1</v>
      </c>
      <c r="B199" s="692"/>
      <c r="C199" s="73" t="s">
        <v>18</v>
      </c>
      <c r="D199" s="27" t="s">
        <v>256</v>
      </c>
      <c r="E199" s="81" t="s">
        <v>18</v>
      </c>
      <c r="F199" s="39" t="s">
        <v>266</v>
      </c>
      <c r="G199" s="29"/>
      <c r="H199" s="29"/>
      <c r="I199" s="29"/>
      <c r="J199" s="30"/>
      <c r="K199" s="29"/>
      <c r="Q199" s="2" t="str">
        <v>Reports</v>
      </c>
      <c r="R199" s="2"/>
      <c r="S199" s="2"/>
      <c r="T199" s="2"/>
      <c r="U199" s="2"/>
      <c r="V199" s="2"/>
      <c r="W199" s="2"/>
      <c r="AQ199" s="21">
        <f>COUNTIF(BA178:BA201,"*")</f>
        <v>0</v>
      </c>
      <c r="AR199" s="22"/>
      <c r="AS199" s="32"/>
      <c r="AT199" s="31"/>
      <c r="AU199" s="28"/>
      <c r="AV199" s="39"/>
      <c r="AW199" s="29"/>
      <c r="AX199" s="29"/>
      <c r="AY199" s="29"/>
      <c r="AZ199" s="30"/>
      <c r="BA199" s="29"/>
    </row>
    <row r="200" spans="1:66" ht="28" customHeight="1">
      <c r="A200" s="680"/>
      <c r="B200" s="680"/>
      <c r="C200" s="72" t="s">
        <v>41</v>
      </c>
      <c r="D200" s="2" t="s">
        <v>63</v>
      </c>
      <c r="E200" s="82" t="s">
        <v>18</v>
      </c>
      <c r="F200" s="12" t="s">
        <v>273</v>
      </c>
      <c r="G200" s="13"/>
      <c r="H200" s="13"/>
      <c r="I200" s="13"/>
      <c r="J200" s="14"/>
      <c r="K200" s="13"/>
      <c r="Q200" s="2"/>
      <c r="R200" s="2"/>
      <c r="S200" s="2"/>
      <c r="T200" s="2"/>
      <c r="U200" s="2"/>
      <c r="V200" s="2"/>
      <c r="W200" s="2"/>
      <c r="AQ200" s="53"/>
      <c r="AR200" s="15"/>
      <c r="AS200" s="25"/>
      <c r="AT200" s="11"/>
      <c r="AU200" s="26"/>
      <c r="AV200" s="12"/>
      <c r="AW200" s="13"/>
      <c r="AX200" s="13"/>
      <c r="AY200" s="13"/>
      <c r="AZ200" s="14"/>
      <c r="BA200" s="13"/>
    </row>
    <row r="201" spans="1:66" ht="28" customHeight="1" thickBot="1">
      <c r="C201" s="93" t="s">
        <v>18</v>
      </c>
      <c r="D201" s="7" t="s">
        <v>22</v>
      </c>
      <c r="E201" s="103" t="s">
        <v>17</v>
      </c>
      <c r="F201" s="7" t="s">
        <v>270</v>
      </c>
      <c r="G201" s="94"/>
      <c r="H201" s="95"/>
      <c r="I201" s="95"/>
      <c r="J201" s="96"/>
      <c r="K201" s="95"/>
      <c r="Q201" s="1">
        <f>COUNTIF(Q177:Q200,"*")</f>
        <v>23</v>
      </c>
      <c r="R201" s="1">
        <f>COUNTIF(R177:R200,"*")</f>
        <v>18</v>
      </c>
      <c r="AR201" s="18"/>
      <c r="AS201" s="33"/>
      <c r="AT201" s="34"/>
      <c r="AU201" s="171"/>
      <c r="AV201" s="40"/>
      <c r="AW201" s="36"/>
      <c r="AX201" s="36"/>
      <c r="AY201" s="36"/>
      <c r="AZ201" s="37"/>
      <c r="BA201" s="36"/>
    </row>
    <row r="202" spans="1:66" ht="28" customHeight="1">
      <c r="C202" s="90" t="s">
        <v>17</v>
      </c>
      <c r="D202" s="2" t="s">
        <v>272</v>
      </c>
      <c r="E202" s="82"/>
      <c r="F202" s="2"/>
      <c r="G202" s="61"/>
      <c r="H202" s="55"/>
      <c r="I202" s="55"/>
      <c r="J202" s="56"/>
      <c r="K202" s="55"/>
      <c r="AT202" s="47">
        <f>COUNTIF(AT178:AT201,"*")</f>
        <v>21</v>
      </c>
      <c r="AU202" s="172"/>
      <c r="AV202" s="47">
        <f>COUNTIF(AV178:AV201,"*")</f>
        <v>6</v>
      </c>
    </row>
    <row r="203" spans="1:66" ht="28" customHeight="1">
      <c r="C203" s="93" t="s">
        <v>18</v>
      </c>
      <c r="D203" s="7" t="s">
        <v>267</v>
      </c>
      <c r="E203" s="103"/>
      <c r="F203" s="7"/>
      <c r="G203" s="94"/>
      <c r="H203" s="95"/>
      <c r="I203" s="95"/>
      <c r="J203" s="96"/>
      <c r="K203" s="95"/>
    </row>
    <row r="204" spans="1:66" ht="28" customHeight="1">
      <c r="C204" s="90" t="s">
        <v>18</v>
      </c>
      <c r="D204" s="2" t="s">
        <v>268</v>
      </c>
      <c r="E204" s="82"/>
      <c r="F204" s="2"/>
      <c r="G204" s="61"/>
      <c r="H204" s="55"/>
      <c r="I204" s="55"/>
      <c r="J204" s="56"/>
      <c r="K204" s="55"/>
    </row>
    <row r="205" spans="1:66" ht="28" customHeight="1">
      <c r="C205" s="93" t="s">
        <v>18</v>
      </c>
      <c r="D205" s="7" t="s">
        <v>22</v>
      </c>
      <c r="E205" s="103"/>
      <c r="F205" s="7"/>
      <c r="G205" s="94"/>
      <c r="H205" s="95"/>
      <c r="I205" s="95"/>
      <c r="J205" s="96"/>
      <c r="K205" s="95"/>
    </row>
    <row r="206" spans="1:66" ht="28" customHeight="1">
      <c r="C206" s="90" t="s">
        <v>17</v>
      </c>
      <c r="D206" s="2" t="s">
        <v>269</v>
      </c>
      <c r="E206" s="82"/>
      <c r="F206" s="2"/>
      <c r="G206" s="61"/>
      <c r="H206" s="55"/>
      <c r="I206" s="55"/>
      <c r="J206" s="56"/>
      <c r="K206" s="55"/>
    </row>
    <row r="207" spans="1:66" ht="28" customHeight="1" thickBot="1">
      <c r="A207" s="680"/>
      <c r="B207" s="680"/>
      <c r="C207" s="73" t="s">
        <v>18</v>
      </c>
      <c r="D207" s="27" t="s">
        <v>257</v>
      </c>
      <c r="E207" s="81"/>
      <c r="F207" s="83"/>
      <c r="G207" s="65"/>
      <c r="H207" s="36"/>
      <c r="I207" s="36"/>
      <c r="J207" s="37"/>
      <c r="K207" s="36"/>
    </row>
    <row r="208" spans="1:66" ht="28" customHeight="1">
      <c r="A208" s="680"/>
      <c r="B208" s="680"/>
      <c r="D208" s="47">
        <f>COUNTIF(D178:D207,"*")</f>
        <v>30</v>
      </c>
      <c r="E208" s="99"/>
      <c r="F208" s="47">
        <f>COUNTIF(F178:F206,"*")</f>
        <v>24</v>
      </c>
    </row>
    <row r="209" spans="1:68" ht="28" customHeight="1">
      <c r="A209" s="680"/>
      <c r="B209" s="680"/>
    </row>
    <row r="210" spans="1:68" s="120" customFormat="1" ht="28" customHeight="1">
      <c r="A210" s="681"/>
      <c r="B210" s="681"/>
      <c r="C210" s="681"/>
      <c r="D210" s="681"/>
      <c r="E210" s="681"/>
      <c r="F210" s="681"/>
      <c r="G210" s="681"/>
      <c r="H210" s="681"/>
      <c r="I210" s="681"/>
      <c r="J210" s="681"/>
      <c r="K210" s="681"/>
      <c r="L210" s="681"/>
      <c r="M210" s="68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S210" s="121"/>
      <c r="AU210" s="173"/>
    </row>
    <row r="211" spans="1:68" ht="16" thickBot="1"/>
    <row r="212" spans="1:68" ht="52" customHeight="1" thickBot="1">
      <c r="A212" s="700" t="s">
        <v>9</v>
      </c>
      <c r="B212" s="701"/>
      <c r="C212" s="683" t="s">
        <v>287</v>
      </c>
      <c r="D212" s="684"/>
      <c r="E212" s="684"/>
      <c r="F212" s="684"/>
      <c r="G212" s="684"/>
      <c r="H212" s="685"/>
      <c r="I212" s="234">
        <v>4</v>
      </c>
      <c r="AP212" s="165">
        <v>4</v>
      </c>
      <c r="AQ212" s="715" t="s">
        <v>9</v>
      </c>
      <c r="AR212" s="716"/>
      <c r="AS212" s="717" t="s">
        <v>511</v>
      </c>
      <c r="AT212" s="718"/>
      <c r="AU212" s="718"/>
      <c r="AV212" s="719"/>
    </row>
    <row r="213" spans="1:68" ht="28" customHeight="1" thickBot="1">
      <c r="C213" s="702" t="s">
        <v>7</v>
      </c>
      <c r="D213" s="703"/>
      <c r="E213" s="703"/>
      <c r="F213" s="703"/>
      <c r="G213" s="703"/>
      <c r="H213" s="703"/>
      <c r="I213" s="703"/>
      <c r="J213" s="703"/>
      <c r="K213" s="704"/>
      <c r="M213" s="705" t="s">
        <v>6</v>
      </c>
      <c r="N213" s="706"/>
      <c r="O213" s="2" t="s">
        <v>244</v>
      </c>
      <c r="Q213" s="728" t="s">
        <v>423</v>
      </c>
      <c r="R213" s="728"/>
      <c r="S213" s="728"/>
      <c r="T213" s="728"/>
      <c r="U213" s="728"/>
      <c r="V213" s="728"/>
      <c r="W213" s="728"/>
      <c r="AS213" s="702" t="s">
        <v>7</v>
      </c>
      <c r="AT213" s="703"/>
      <c r="AU213" s="703"/>
      <c r="AV213" s="703"/>
      <c r="AW213" s="703"/>
      <c r="AX213" s="703"/>
      <c r="AY213" s="703"/>
      <c r="AZ213" s="703"/>
      <c r="BA213" s="704"/>
      <c r="BC213" s="9" t="s">
        <v>6</v>
      </c>
      <c r="BD213" s="10"/>
      <c r="BE213" s="2" t="s">
        <v>244</v>
      </c>
      <c r="BH213" s="671" t="s">
        <v>423</v>
      </c>
      <c r="BI213" s="672"/>
      <c r="BJ213" s="672"/>
      <c r="BK213" s="672"/>
      <c r="BL213" s="672"/>
      <c r="BM213" s="672"/>
      <c r="BN213" s="672"/>
      <c r="BO213" s="672"/>
      <c r="BP213" s="673"/>
    </row>
    <row r="214" spans="1:68" ht="28" customHeight="1" thickBot="1">
      <c r="C214" s="697" t="s">
        <v>0</v>
      </c>
      <c r="D214" s="698"/>
      <c r="E214" s="698"/>
      <c r="F214" s="699"/>
      <c r="G214" s="45" t="s">
        <v>1</v>
      </c>
      <c r="H214" s="46" t="s">
        <v>2</v>
      </c>
      <c r="I214" s="45" t="s">
        <v>3</v>
      </c>
      <c r="J214" s="45" t="s">
        <v>4</v>
      </c>
      <c r="K214" s="46" t="s">
        <v>5</v>
      </c>
      <c r="M214" s="225">
        <v>1</v>
      </c>
      <c r="N214" s="225" t="s">
        <v>169</v>
      </c>
      <c r="O214" s="225">
        <v>18.36</v>
      </c>
      <c r="Q214" s="2" t="str" cm="1">
        <f t="array" ref="Q214:Q229">_xlfn.UNIQUE(D215:D240)</f>
        <v>Podcast</v>
      </c>
      <c r="R214" s="2" t="str" cm="1">
        <f t="array" ref="R214:R220">_xlfn.UNIQUE(F215:F240)</f>
        <v>Podcasts-Favorites</v>
      </c>
      <c r="S214" s="2" t="str" cm="1">
        <f t="array" ref="S214:S218">_xlfn.UNIQUE(G215:G240)</f>
        <v>coole [Dating-Stories]</v>
      </c>
      <c r="T214" s="2" t="str" cm="1">
        <f t="array" ref="T214:T219">_xlfn.UNIQUE(H215:H240)</f>
        <v>funny</v>
      </c>
      <c r="U214" s="2" t="str" cm="1">
        <f t="array" ref="U214:U218">_xlfn.UNIQUE(I215:I240)</f>
        <v>literally</v>
      </c>
      <c r="V214" s="2" t="str" cm="1">
        <f t="array" ref="V214:V218">_xlfn.UNIQUE(J215:J240)</f>
        <v xml:space="preserve">[ich habe es] weggebinged </v>
      </c>
      <c r="W214" s="2" cm="1">
        <f t="array" ref="W214">_xlfn.UNIQUE(K215:K240)</f>
        <v>0</v>
      </c>
      <c r="X214" s="132" t="s">
        <v>0</v>
      </c>
      <c r="Y214" s="133">
        <f>SUM(Q240:R240)</f>
        <v>45</v>
      </c>
      <c r="AS214" s="721" t="s">
        <v>0</v>
      </c>
      <c r="AT214" s="722"/>
      <c r="AU214" s="722"/>
      <c r="AV214" s="723"/>
      <c r="AW214" s="109" t="s">
        <v>1</v>
      </c>
      <c r="AX214" s="110" t="s">
        <v>2</v>
      </c>
      <c r="AY214" s="109" t="s">
        <v>3</v>
      </c>
      <c r="AZ214" s="109" t="s">
        <v>4</v>
      </c>
      <c r="BA214" s="110" t="s">
        <v>5</v>
      </c>
      <c r="BC214" s="225">
        <v>1</v>
      </c>
      <c r="BD214" s="225" t="s">
        <v>452</v>
      </c>
      <c r="BE214" s="225">
        <v>48</v>
      </c>
      <c r="BH214" s="6" t="str" cm="1">
        <f t="array" ref="BH214:BH231">_xlfn.UNIQUE(AT215:AT240)</f>
        <v>Highlights</v>
      </c>
      <c r="BI214" s="6" t="str" cm="1">
        <f t="array" ref="BI214:BI236">_xlfn.UNIQUE(AV215:AV240)</f>
        <v>Internet-Friends</v>
      </c>
      <c r="BJ214" s="6" t="str" cm="1">
        <f t="array" ref="BJ214:BJ217">_xlfn.UNIQUE(AW215:AW240)</f>
        <v>cool</v>
      </c>
      <c r="BK214" s="6" t="str" cm="1">
        <f t="array" ref="BK214:BK217">_xlfn.UNIQUE(AX215:AX240)</f>
        <v>online</v>
      </c>
      <c r="BL214" s="6" t="str" cm="1">
        <f t="array" ref="BL214:BL222">_xlfn.UNIQUE(AY215:AY240)</f>
        <v>Anyway</v>
      </c>
      <c r="BM214" s="6" t="str" cm="1">
        <f t="array" ref="BM214:BM216">_xlfn.UNIQUE(AZ215:AZ240)</f>
        <v>[sie hat] geretweeted</v>
      </c>
      <c r="BN214" s="6" cm="1">
        <f t="array" ref="BN214">_xlfn.UNIQUE(BA215:BA240)</f>
        <v>0</v>
      </c>
      <c r="BO214" s="139" t="s">
        <v>0</v>
      </c>
      <c r="BP214" s="43">
        <f>COUNTIF(BH214:BI230,"*")</f>
        <v>34</v>
      </c>
    </row>
    <row r="215" spans="1:68" ht="28" customHeight="1">
      <c r="A215" s="689" t="s">
        <v>425</v>
      </c>
      <c r="B215" s="690"/>
      <c r="C215" s="69" t="s">
        <v>17</v>
      </c>
      <c r="D215" s="6" t="s">
        <v>288</v>
      </c>
      <c r="E215" s="80" t="s">
        <v>18</v>
      </c>
      <c r="F215" s="43" t="s">
        <v>304</v>
      </c>
      <c r="G215" s="44" t="s">
        <v>308</v>
      </c>
      <c r="H215" s="44" t="s">
        <v>312</v>
      </c>
      <c r="I215" s="44" t="s">
        <v>317</v>
      </c>
      <c r="J215" s="4" t="s">
        <v>321</v>
      </c>
      <c r="K215" s="44"/>
      <c r="M215" s="226">
        <v>2</v>
      </c>
      <c r="N215" s="226" t="s">
        <v>325</v>
      </c>
      <c r="O215" s="227">
        <v>16.326530609999999</v>
      </c>
      <c r="Q215" s="2" t="str">
        <v>Fan</v>
      </c>
      <c r="R215" s="2" t="str">
        <v>Crime-Podcasts</v>
      </c>
      <c r="S215" s="2" t="str">
        <v>Old-News [es ist]</v>
      </c>
      <c r="T215" s="2" t="str">
        <v>safe</v>
      </c>
      <c r="U215" s="2" t="str">
        <v>easy</v>
      </c>
      <c r="V215" s="2" t="str">
        <v>[werden] debunken</v>
      </c>
      <c r="W215" s="2"/>
      <c r="X215" s="134" t="s">
        <v>1</v>
      </c>
      <c r="Y215" s="135">
        <f>COUNTIF(_xlfn.ANCHORARRAY(S214),"*")</f>
        <v>4</v>
      </c>
      <c r="AQ215" s="689" t="s">
        <v>425</v>
      </c>
      <c r="AR215" s="690"/>
      <c r="AS215" s="41" t="s">
        <v>18</v>
      </c>
      <c r="AT215" s="6" t="s">
        <v>466</v>
      </c>
      <c r="AU215" s="42" t="s">
        <v>18</v>
      </c>
      <c r="AV215" s="43" t="s">
        <v>671</v>
      </c>
      <c r="AW215" s="44" t="s">
        <v>626</v>
      </c>
      <c r="AX215" s="44" t="s">
        <v>628</v>
      </c>
      <c r="AY215" s="44" t="s">
        <v>693</v>
      </c>
      <c r="AZ215" s="4" t="s">
        <v>701</v>
      </c>
      <c r="BA215" s="44"/>
      <c r="BC215" s="226">
        <v>2</v>
      </c>
      <c r="BD215" s="226" t="s">
        <v>667</v>
      </c>
      <c r="BE215" s="232">
        <v>13.043478260000001</v>
      </c>
      <c r="BH215" s="2" t="str">
        <v>Lowlights</v>
      </c>
      <c r="BI215" s="2" t="str">
        <v>Backslash</v>
      </c>
      <c r="BJ215" s="2" t="str">
        <v>trash</v>
      </c>
      <c r="BK215" s="2" t="str">
        <v>offline</v>
      </c>
      <c r="BL215" s="2" t="str">
        <v>Crazy</v>
      </c>
      <c r="BM215" s="2" t="str">
        <v>[wir uns] supporten</v>
      </c>
      <c r="BN215" s="2"/>
      <c r="BO215" s="140" t="s">
        <v>1</v>
      </c>
      <c r="BP215" s="12">
        <f>COUNTIF(BJ214:BJ230,"*")</f>
        <v>3</v>
      </c>
    </row>
    <row r="216" spans="1:68" ht="28" customHeight="1" thickBot="1">
      <c r="A216" s="691">
        <f>COUNTIF(Q214:W239,"*")</f>
        <v>38</v>
      </c>
      <c r="B216" s="692"/>
      <c r="C216" s="70" t="s">
        <v>19</v>
      </c>
      <c r="D216" s="27" t="s">
        <v>288</v>
      </c>
      <c r="E216" s="81" t="s">
        <v>18</v>
      </c>
      <c r="F216" s="39" t="s">
        <v>305</v>
      </c>
      <c r="G216" s="29" t="s">
        <v>309</v>
      </c>
      <c r="H216" s="29" t="s">
        <v>313</v>
      </c>
      <c r="I216" s="29" t="s">
        <v>318</v>
      </c>
      <c r="J216" s="30" t="s">
        <v>322</v>
      </c>
      <c r="K216" s="29"/>
      <c r="M216" s="7">
        <v>3</v>
      </c>
      <c r="N216" s="7" t="s">
        <v>326</v>
      </c>
      <c r="O216" s="224">
        <v>6.1224489799999997</v>
      </c>
      <c r="Q216" s="2" t="str">
        <v>Podcast-App</v>
      </c>
      <c r="R216" s="2" t="str">
        <v>Gang</v>
      </c>
      <c r="S216" s="2" t="str">
        <v>smarter [Ansatz]</v>
      </c>
      <c r="T216" s="2" t="str">
        <v>up-to-date</v>
      </c>
      <c r="U216" s="2" t="str">
        <v>Spoiler-Alarm</v>
      </c>
      <c r="V216" s="2" t="str">
        <v>viral [zu gehen]</v>
      </c>
      <c r="W216" s="2"/>
      <c r="X216" s="134" t="s">
        <v>2</v>
      </c>
      <c r="Y216" s="135">
        <f>COUNTIF(T214:T218,"*")</f>
        <v>5</v>
      </c>
      <c r="AQ216" s="691">
        <f>BP220</f>
        <v>50</v>
      </c>
      <c r="AR216" s="692"/>
      <c r="AS216" s="38" t="s">
        <v>18</v>
      </c>
      <c r="AT216" s="27" t="s">
        <v>658</v>
      </c>
      <c r="AU216" s="28" t="s">
        <v>19</v>
      </c>
      <c r="AV216" s="39" t="s">
        <v>672</v>
      </c>
      <c r="AW216" s="29" t="s">
        <v>690</v>
      </c>
      <c r="AX216" s="29" t="s">
        <v>627</v>
      </c>
      <c r="AY216" s="29" t="s">
        <v>694</v>
      </c>
      <c r="AZ216" s="30" t="s">
        <v>702</v>
      </c>
      <c r="BA216" s="29"/>
      <c r="BC216" s="7">
        <v>3</v>
      </c>
      <c r="BD216" s="7" t="s">
        <v>668</v>
      </c>
      <c r="BE216" s="230">
        <v>4.3478260869999996</v>
      </c>
      <c r="BH216" s="2" t="str">
        <v>Cover-Photo</v>
      </c>
      <c r="BI216" s="2" t="str">
        <v>Hairstyles</v>
      </c>
      <c r="BJ216" s="2" t="str">
        <v>cooler [Name]</v>
      </c>
      <c r="BK216" s="2" t="str">
        <v>[ganz] nice</v>
      </c>
      <c r="BL216" s="2" t="str">
        <v>Oh, yes</v>
      </c>
      <c r="BM216" s="2">
        <v>0</v>
      </c>
      <c r="BN216" s="2"/>
      <c r="BO216" s="140" t="s">
        <v>2</v>
      </c>
      <c r="BP216" s="12">
        <f>COUNTIF(BK214:BK230,"*")</f>
        <v>3</v>
      </c>
    </row>
    <row r="217" spans="1:68" ht="28" customHeight="1">
      <c r="A217" s="689" t="s">
        <v>8</v>
      </c>
      <c r="B217" s="690"/>
      <c r="C217" s="71" t="s">
        <v>19</v>
      </c>
      <c r="D217" s="2" t="s">
        <v>288</v>
      </c>
      <c r="E217" s="82" t="s">
        <v>17</v>
      </c>
      <c r="F217" s="12" t="s">
        <v>306</v>
      </c>
      <c r="G217" s="13" t="s">
        <v>310</v>
      </c>
      <c r="H217" s="13" t="s">
        <v>314</v>
      </c>
      <c r="I217" s="13" t="s">
        <v>319</v>
      </c>
      <c r="J217" s="14" t="s">
        <v>323</v>
      </c>
      <c r="K217" s="13"/>
      <c r="M217" s="8">
        <v>4</v>
      </c>
      <c r="N217" s="8" t="s">
        <v>41</v>
      </c>
      <c r="O217" s="223">
        <v>8.1632653059999996</v>
      </c>
      <c r="Q217" s="2" t="str">
        <v>go-to-Podcast</v>
      </c>
      <c r="R217" s="2" t="str">
        <v>[dieses] Internet-Trolls</v>
      </c>
      <c r="S217" s="2" t="str">
        <v>hot [Viola ist]</v>
      </c>
      <c r="T217" s="2" t="str">
        <v>hot</v>
      </c>
      <c r="U217" s="2" t="str">
        <v>nice</v>
      </c>
      <c r="V217" s="2" t="str">
        <v>[müsst ihr] bingen</v>
      </c>
      <c r="W217" s="2"/>
      <c r="X217" s="134" t="s">
        <v>3</v>
      </c>
      <c r="Y217" s="135">
        <f>COUNTIF(U214:U217,"*")</f>
        <v>4</v>
      </c>
      <c r="AQ217" s="19" t="s">
        <v>8</v>
      </c>
      <c r="AR217" s="20"/>
      <c r="AS217" s="24" t="s">
        <v>41</v>
      </c>
      <c r="AT217" s="2" t="s">
        <v>659</v>
      </c>
      <c r="AU217" s="26" t="s">
        <v>17</v>
      </c>
      <c r="AV217" s="12" t="s">
        <v>673</v>
      </c>
      <c r="AW217" s="13" t="s">
        <v>690</v>
      </c>
      <c r="AX217" s="13" t="s">
        <v>692</v>
      </c>
      <c r="AY217" s="13" t="s">
        <v>695</v>
      </c>
      <c r="AZ217" s="14"/>
      <c r="BA217" s="13"/>
      <c r="BC217" s="8">
        <v>4</v>
      </c>
      <c r="BD217" s="8" t="s">
        <v>669</v>
      </c>
      <c r="BE217" s="229">
        <v>8.6956521739999992</v>
      </c>
      <c r="BH217" s="2" t="str">
        <v>Blackfishing</v>
      </c>
      <c r="BI217" s="2" t="str">
        <v>Posen</v>
      </c>
      <c r="BJ217" s="2">
        <v>0</v>
      </c>
      <c r="BK217" s="2">
        <v>0</v>
      </c>
      <c r="BL217" s="2" t="str">
        <v>Alright</v>
      </c>
      <c r="BM217" s="2"/>
      <c r="BN217" s="2"/>
      <c r="BO217" s="140" t="s">
        <v>3</v>
      </c>
      <c r="BP217" s="12">
        <f>COUNTIF(BL214:BL230,"*")</f>
        <v>8</v>
      </c>
    </row>
    <row r="218" spans="1:68" ht="28" customHeight="1" thickBot="1">
      <c r="A218" s="691">
        <f>SUM(A221,A224,A227,A230,A233,A236)</f>
        <v>48</v>
      </c>
      <c r="B218" s="692"/>
      <c r="C218" s="70" t="s">
        <v>19</v>
      </c>
      <c r="D218" s="27" t="s">
        <v>288</v>
      </c>
      <c r="E218" s="81" t="s">
        <v>144</v>
      </c>
      <c r="F218" s="39" t="s">
        <v>307</v>
      </c>
      <c r="G218" s="29" t="s">
        <v>311</v>
      </c>
      <c r="H218" s="29" t="s">
        <v>315</v>
      </c>
      <c r="I218" s="29" t="s">
        <v>320</v>
      </c>
      <c r="J218" s="30" t="s">
        <v>324</v>
      </c>
      <c r="K218" s="29"/>
      <c r="M218" s="7">
        <v>5</v>
      </c>
      <c r="N218" s="7" t="s">
        <v>327</v>
      </c>
      <c r="O218" s="224">
        <v>16.326530609999999</v>
      </c>
      <c r="Q218" s="2" t="str">
        <v>Rapper</v>
      </c>
      <c r="R218" s="2" t="str">
        <v>Peer</v>
      </c>
      <c r="S218" s="2">
        <v>0</v>
      </c>
      <c r="T218" s="2" t="str">
        <v>mainstream</v>
      </c>
      <c r="U218" s="2">
        <v>0</v>
      </c>
      <c r="V218" s="2">
        <v>0</v>
      </c>
      <c r="W218" s="2"/>
      <c r="X218" s="134" t="s">
        <v>4</v>
      </c>
      <c r="Y218" s="135">
        <f>COUNTIF(V214:V217,"*")</f>
        <v>4</v>
      </c>
      <c r="AQ218" s="21">
        <f>SUM(AQ221,AQ224,AQ227,AQ230,AQ233,AQ236)</f>
        <v>69</v>
      </c>
      <c r="AR218" s="22"/>
      <c r="AS218" s="38" t="s">
        <v>41</v>
      </c>
      <c r="AT218" s="27" t="s">
        <v>660</v>
      </c>
      <c r="AU218" s="28" t="s">
        <v>17</v>
      </c>
      <c r="AV218" s="39" t="s">
        <v>674</v>
      </c>
      <c r="AW218" s="29" t="s">
        <v>691</v>
      </c>
      <c r="AX218" s="29"/>
      <c r="AY218" s="29" t="s">
        <v>696</v>
      </c>
      <c r="AZ218" s="30"/>
      <c r="BA218" s="29"/>
      <c r="BC218" s="7">
        <v>5</v>
      </c>
      <c r="BD218" s="7" t="s">
        <v>670</v>
      </c>
      <c r="BE218" s="230">
        <v>4.3478260869999996</v>
      </c>
      <c r="BH218" s="2" t="str">
        <v>Dad</v>
      </c>
      <c r="BI218" s="2" t="str">
        <v>Outfits</v>
      </c>
      <c r="BJ218" s="2"/>
      <c r="BK218" s="2"/>
      <c r="BL218" s="2" t="str">
        <v>bro</v>
      </c>
      <c r="BM218" s="2"/>
      <c r="BN218" s="2"/>
      <c r="BO218" s="140" t="s">
        <v>4</v>
      </c>
      <c r="BP218" s="12">
        <f>COUNTIF(BM214:BM230,"*")</f>
        <v>2</v>
      </c>
    </row>
    <row r="219" spans="1:68" ht="28" customHeight="1" thickBot="1">
      <c r="A219" s="680"/>
      <c r="B219" s="680"/>
      <c r="C219" s="71" t="s">
        <v>23</v>
      </c>
      <c r="D219" s="2" t="s">
        <v>289</v>
      </c>
      <c r="E219" s="82" t="s">
        <v>19</v>
      </c>
      <c r="F219" s="12" t="s">
        <v>302</v>
      </c>
      <c r="G219" s="13"/>
      <c r="H219" s="13" t="s">
        <v>316</v>
      </c>
      <c r="I219" s="13" t="s">
        <v>320</v>
      </c>
      <c r="J219" s="14"/>
      <c r="K219" s="13"/>
      <c r="M219" s="8">
        <v>6</v>
      </c>
      <c r="N219" s="8" t="s">
        <v>328</v>
      </c>
      <c r="O219" s="223">
        <v>8.1632653059999996</v>
      </c>
      <c r="Q219" s="2" t="str">
        <v>Fiction-Podcast</v>
      </c>
      <c r="R219" s="2" t="str">
        <v>Mindset</v>
      </c>
      <c r="S219" s="2"/>
      <c r="T219" s="2">
        <v>0</v>
      </c>
      <c r="U219" s="2"/>
      <c r="V219" s="2"/>
      <c r="W219" s="2"/>
      <c r="X219" s="134" t="s">
        <v>38</v>
      </c>
      <c r="Y219" s="135">
        <f>COUNTIF(W214:W223,"*")</f>
        <v>0</v>
      </c>
      <c r="AQ219" s="23"/>
      <c r="AR219" s="17"/>
      <c r="AS219" s="24" t="s">
        <v>19</v>
      </c>
      <c r="AT219" s="2" t="s">
        <v>661</v>
      </c>
      <c r="AU219" s="26" t="s">
        <v>17</v>
      </c>
      <c r="AV219" s="12" t="s">
        <v>675</v>
      </c>
      <c r="AW219" s="13"/>
      <c r="AX219" s="13"/>
      <c r="AY219" s="13" t="s">
        <v>697</v>
      </c>
      <c r="AZ219" s="14"/>
      <c r="BA219" s="13"/>
      <c r="BC219" s="8">
        <v>6</v>
      </c>
      <c r="BD219" s="8"/>
      <c r="BE219" s="2"/>
      <c r="BH219" s="2" t="str">
        <v>Support</v>
      </c>
      <c r="BI219" s="2" t="str">
        <v>Looks</v>
      </c>
      <c r="BJ219" s="2"/>
      <c r="BK219" s="2"/>
      <c r="BL219" s="2" t="str">
        <v>There you go</v>
      </c>
      <c r="BM219" s="2"/>
      <c r="BN219" s="2"/>
      <c r="BO219" s="140" t="s">
        <v>38</v>
      </c>
      <c r="BP219" s="12">
        <f>COUNTIF(BN214:BN230,"*")</f>
        <v>0</v>
      </c>
    </row>
    <row r="220" spans="1:68" ht="28" customHeight="1" thickBot="1">
      <c r="A220" s="689" t="s">
        <v>30</v>
      </c>
      <c r="B220" s="690"/>
      <c r="C220" s="70" t="s">
        <v>23</v>
      </c>
      <c r="D220" s="27" t="s">
        <v>290</v>
      </c>
      <c r="E220" s="81" t="s">
        <v>86</v>
      </c>
      <c r="F220" s="39" t="s">
        <v>303</v>
      </c>
      <c r="G220" s="29"/>
      <c r="H220" s="29"/>
      <c r="I220" s="29"/>
      <c r="J220" s="30"/>
      <c r="K220" s="29"/>
      <c r="M220" s="2">
        <v>7</v>
      </c>
      <c r="N220" s="2" t="s">
        <v>104</v>
      </c>
      <c r="O220" s="224">
        <v>6.1224489799999997</v>
      </c>
      <c r="Q220" s="2" t="str">
        <v>Musik-Nerd-Podcast</v>
      </c>
      <c r="R220" s="2">
        <v>0</v>
      </c>
      <c r="S220" s="2"/>
      <c r="T220" s="2"/>
      <c r="U220" s="2"/>
      <c r="V220" s="2"/>
      <c r="W220" s="2"/>
      <c r="X220" s="136" t="s">
        <v>498</v>
      </c>
      <c r="Y220" s="137">
        <f>SUM(Y214:Y219)</f>
        <v>62</v>
      </c>
      <c r="AQ220" s="19" t="s">
        <v>30</v>
      </c>
      <c r="AR220" s="20"/>
      <c r="AS220" s="38" t="s">
        <v>41</v>
      </c>
      <c r="AT220" s="27" t="s">
        <v>481</v>
      </c>
      <c r="AU220" s="28" t="s">
        <v>17</v>
      </c>
      <c r="AV220" s="39" t="s">
        <v>139</v>
      </c>
      <c r="AW220" s="29"/>
      <c r="AX220" s="29"/>
      <c r="AY220" s="29" t="s">
        <v>698</v>
      </c>
      <c r="AZ220" s="30"/>
      <c r="BA220" s="29"/>
      <c r="BD220" s="5"/>
      <c r="BH220" s="2" t="str">
        <v>Pride</v>
      </c>
      <c r="BI220" s="2" t="str">
        <v>Accomplishments</v>
      </c>
      <c r="BJ220" s="2"/>
      <c r="BK220" s="2"/>
      <c r="BL220" s="2" t="str">
        <v>Funny</v>
      </c>
      <c r="BM220" s="2"/>
      <c r="BN220" s="2"/>
      <c r="BO220" s="141" t="s">
        <v>498</v>
      </c>
      <c r="BP220" s="131">
        <f>SUM(BP214:BP219)</f>
        <v>50</v>
      </c>
    </row>
    <row r="221" spans="1:68" ht="28" customHeight="1" thickBot="1">
      <c r="A221" s="691">
        <f>SUM(D241,F241)</f>
        <v>30</v>
      </c>
      <c r="B221" s="696"/>
      <c r="C221" s="71" t="s">
        <v>19</v>
      </c>
      <c r="D221" s="2" t="s">
        <v>291</v>
      </c>
      <c r="E221" s="82"/>
      <c r="F221" s="12"/>
      <c r="G221" s="13"/>
      <c r="H221" s="13"/>
      <c r="I221" s="13"/>
      <c r="J221" s="14"/>
      <c r="K221" s="13"/>
      <c r="M221" s="8">
        <v>8</v>
      </c>
      <c r="N221" s="8" t="s">
        <v>108</v>
      </c>
      <c r="O221" s="224">
        <v>4.0816326529999998</v>
      </c>
      <c r="Q221" s="2" t="str">
        <v>Character</v>
      </c>
      <c r="R221" s="2"/>
      <c r="S221" s="2"/>
      <c r="T221" s="2"/>
      <c r="U221" s="2"/>
      <c r="V221" s="2"/>
      <c r="W221" s="2"/>
      <c r="AQ221" s="21">
        <f>SUM(AT241,AV241)</f>
        <v>52</v>
      </c>
      <c r="AR221" s="22"/>
      <c r="AS221" s="24" t="s">
        <v>41</v>
      </c>
      <c r="AT221" s="2" t="s">
        <v>662</v>
      </c>
      <c r="AU221" s="26" t="s">
        <v>17</v>
      </c>
      <c r="AV221" s="12" t="s">
        <v>676</v>
      </c>
      <c r="AW221" s="13"/>
      <c r="AX221" s="13"/>
      <c r="AY221" s="13" t="s">
        <v>699</v>
      </c>
      <c r="AZ221" s="14"/>
      <c r="BA221" s="13"/>
      <c r="BD221" s="5"/>
      <c r="BH221" s="2" t="str">
        <v>Social-Media</v>
      </c>
      <c r="BI221" s="2" t="str">
        <v>Social-Media</v>
      </c>
      <c r="BJ221" s="2"/>
      <c r="BK221" s="2"/>
      <c r="BL221" s="2" t="str">
        <v>That's the bare fucking minimum</v>
      </c>
      <c r="BM221" s="2"/>
      <c r="BN221" s="2"/>
    </row>
    <row r="222" spans="1:68" ht="28" customHeight="1" thickBot="1">
      <c r="A222" s="680"/>
      <c r="B222" s="680"/>
      <c r="C222" s="70" t="s">
        <v>19</v>
      </c>
      <c r="D222" s="27" t="s">
        <v>288</v>
      </c>
      <c r="E222" s="81"/>
      <c r="F222" s="39"/>
      <c r="G222" s="29"/>
      <c r="H222" s="29"/>
      <c r="I222" s="29"/>
      <c r="J222" s="30"/>
      <c r="K222" s="29"/>
      <c r="M222" s="226">
        <v>9</v>
      </c>
      <c r="N222" s="226" t="s">
        <v>329</v>
      </c>
      <c r="O222" s="228">
        <v>16.326530609999999</v>
      </c>
      <c r="Q222" s="2" t="str">
        <v>Dude</v>
      </c>
      <c r="R222" s="2"/>
      <c r="S222" s="2"/>
      <c r="T222" s="2"/>
      <c r="U222" s="2"/>
      <c r="V222" s="2"/>
      <c r="W222" s="2"/>
      <c r="AQ222" s="23"/>
      <c r="AR222" s="17"/>
      <c r="AS222" s="38"/>
      <c r="AT222" s="27" t="s">
        <v>662</v>
      </c>
      <c r="AU222" s="28" t="s">
        <v>41</v>
      </c>
      <c r="AV222" s="39" t="s">
        <v>51</v>
      </c>
      <c r="AW222" s="29"/>
      <c r="AX222" s="29"/>
      <c r="AY222" s="29" t="s">
        <v>700</v>
      </c>
      <c r="AZ222" s="30"/>
      <c r="BA222" s="29"/>
      <c r="BD222" s="5"/>
      <c r="BH222" s="2" t="str">
        <v>Social-Media-Kanäle</v>
      </c>
      <c r="BI222" s="2" t="str">
        <v>Flyer</v>
      </c>
      <c r="BJ222" s="2"/>
      <c r="BK222" s="2"/>
      <c r="BL222" s="2">
        <v>0</v>
      </c>
      <c r="BM222" s="2"/>
      <c r="BN222" s="2"/>
    </row>
    <row r="223" spans="1:68" ht="28" customHeight="1">
      <c r="A223" s="689" t="s">
        <v>33</v>
      </c>
      <c r="B223" s="690"/>
      <c r="C223" s="71" t="s">
        <v>19</v>
      </c>
      <c r="D223" s="2" t="s">
        <v>292</v>
      </c>
      <c r="E223" s="82"/>
      <c r="F223" s="12"/>
      <c r="G223" s="13"/>
      <c r="H223" s="13"/>
      <c r="I223" s="13"/>
      <c r="J223" s="14"/>
      <c r="K223" s="13"/>
      <c r="Q223" s="2" t="str">
        <v>Dating-Stories</v>
      </c>
      <c r="R223" s="2"/>
      <c r="S223" s="2"/>
      <c r="T223" s="2"/>
      <c r="U223" s="2"/>
      <c r="V223" s="2"/>
      <c r="W223" s="2"/>
      <c r="AQ223" s="19" t="s">
        <v>33</v>
      </c>
      <c r="AR223" s="20"/>
      <c r="AS223" s="24" t="s">
        <v>41</v>
      </c>
      <c r="AT223" s="2" t="s">
        <v>51</v>
      </c>
      <c r="AU223" s="26" t="s">
        <v>18</v>
      </c>
      <c r="AV223" s="12" t="s">
        <v>677</v>
      </c>
      <c r="AW223" s="13"/>
      <c r="AX223" s="13"/>
      <c r="AY223" s="13"/>
      <c r="AZ223" s="14"/>
      <c r="BA223" s="13"/>
      <c r="BH223" s="2" t="str">
        <v>Highlight</v>
      </c>
      <c r="BI223" s="2" t="str">
        <v>Highlights</v>
      </c>
      <c r="BJ223" s="2"/>
      <c r="BK223" s="2"/>
      <c r="BL223" s="2"/>
      <c r="BM223" s="2"/>
      <c r="BN223" s="2"/>
    </row>
    <row r="224" spans="1:68" ht="28" customHeight="1" thickBot="1">
      <c r="A224" s="691">
        <f>COUNTIF(G215:G240,"*")</f>
        <v>4</v>
      </c>
      <c r="B224" s="692"/>
      <c r="C224" s="70" t="s">
        <v>19</v>
      </c>
      <c r="D224" s="27" t="s">
        <v>288</v>
      </c>
      <c r="E224" s="81"/>
      <c r="F224" s="39"/>
      <c r="G224" s="29"/>
      <c r="H224" s="29"/>
      <c r="I224" s="29"/>
      <c r="J224" s="30"/>
      <c r="K224" s="29"/>
      <c r="Q224" s="2" t="str">
        <v>online-Bully</v>
      </c>
      <c r="R224" s="2"/>
      <c r="S224" s="2"/>
      <c r="T224" s="2"/>
      <c r="U224" s="2"/>
      <c r="V224" s="2"/>
      <c r="W224" s="2"/>
      <c r="AQ224" s="21">
        <f>COUNTIF(AW215:AW240,"*")</f>
        <v>4</v>
      </c>
      <c r="AR224" s="22"/>
      <c r="AS224" s="38" t="s">
        <v>41</v>
      </c>
      <c r="AT224" s="27" t="s">
        <v>51</v>
      </c>
      <c r="AU224" s="28" t="s">
        <v>18</v>
      </c>
      <c r="AV224" s="39" t="s">
        <v>466</v>
      </c>
      <c r="AW224" s="29"/>
      <c r="AX224" s="29"/>
      <c r="AY224" s="29"/>
      <c r="AZ224" s="30"/>
      <c r="BA224" s="29"/>
      <c r="BH224" s="2" t="str">
        <v>Lowlight</v>
      </c>
      <c r="BI224" s="2" t="str">
        <v>Tweet</v>
      </c>
      <c r="BJ224" s="2"/>
      <c r="BK224" s="2"/>
      <c r="BL224" s="2"/>
      <c r="BM224" s="2"/>
      <c r="BN224" s="2"/>
    </row>
    <row r="225" spans="1:66" ht="28" customHeight="1" thickBot="1">
      <c r="A225" s="680"/>
      <c r="B225" s="680"/>
      <c r="C225" s="71" t="s">
        <v>19</v>
      </c>
      <c r="D225" s="2" t="s">
        <v>288</v>
      </c>
      <c r="E225" s="82"/>
      <c r="F225" s="12"/>
      <c r="G225" s="13"/>
      <c r="H225" s="13"/>
      <c r="I225" s="13"/>
      <c r="J225" s="14"/>
      <c r="K225" s="13"/>
      <c r="Q225" s="2" t="str">
        <v>Dream-Team</v>
      </c>
      <c r="R225" s="2"/>
      <c r="S225" s="2"/>
      <c r="T225" s="2"/>
      <c r="U225" s="2"/>
      <c r="V225" s="2"/>
      <c r="W225" s="2"/>
      <c r="AQ225" s="23"/>
      <c r="AR225" s="17"/>
      <c r="AS225" s="24" t="s">
        <v>18</v>
      </c>
      <c r="AT225" s="2" t="s">
        <v>484</v>
      </c>
      <c r="AU225" s="26" t="s">
        <v>18</v>
      </c>
      <c r="AV225" s="12" t="s">
        <v>466</v>
      </c>
      <c r="AW225" s="13"/>
      <c r="AX225" s="13"/>
      <c r="AY225" s="13"/>
      <c r="AZ225" s="14"/>
      <c r="BA225" s="13"/>
      <c r="BH225" s="2" t="str">
        <v>King</v>
      </c>
      <c r="BI225" s="2" t="str">
        <v>Diss</v>
      </c>
      <c r="BJ225" s="2"/>
      <c r="BK225" s="2"/>
      <c r="BL225" s="2"/>
      <c r="BM225" s="2"/>
      <c r="BN225" s="2"/>
    </row>
    <row r="226" spans="1:66" ht="28" customHeight="1">
      <c r="A226" s="689" t="s">
        <v>35</v>
      </c>
      <c r="B226" s="690"/>
      <c r="C226" s="70" t="s">
        <v>19</v>
      </c>
      <c r="D226" s="27" t="s">
        <v>293</v>
      </c>
      <c r="E226" s="81"/>
      <c r="F226" s="39"/>
      <c r="G226" s="29"/>
      <c r="H226" s="29"/>
      <c r="I226" s="29"/>
      <c r="J226" s="30"/>
      <c r="K226" s="29"/>
      <c r="Q226" s="2" t="str">
        <v>Podcast-Downloads</v>
      </c>
      <c r="R226" s="2"/>
      <c r="S226" s="2"/>
      <c r="T226" s="2"/>
      <c r="U226" s="2"/>
      <c r="V226" s="2"/>
      <c r="W226" s="2"/>
      <c r="AQ226" s="19" t="s">
        <v>35</v>
      </c>
      <c r="AR226" s="20"/>
      <c r="AS226" s="38" t="s">
        <v>86</v>
      </c>
      <c r="AT226" s="27" t="s">
        <v>468</v>
      </c>
      <c r="AU226" s="28" t="s">
        <v>19</v>
      </c>
      <c r="AV226" s="39" t="s">
        <v>459</v>
      </c>
      <c r="AW226" s="29"/>
      <c r="AX226" s="29"/>
      <c r="AY226" s="29"/>
      <c r="AZ226" s="30"/>
      <c r="BA226" s="29"/>
      <c r="BH226" s="2" t="str">
        <v>Emoji</v>
      </c>
      <c r="BI226" s="2" t="str">
        <v>Blackfishing</v>
      </c>
      <c r="BJ226" s="2"/>
      <c r="BK226" s="2"/>
      <c r="BL226" s="2"/>
      <c r="BM226" s="2"/>
      <c r="BN226" s="2"/>
    </row>
    <row r="227" spans="1:66" ht="28" customHeight="1" thickBot="1">
      <c r="A227" s="691">
        <f>COUNTIF(H215:H240,"*")</f>
        <v>5</v>
      </c>
      <c r="B227" s="692"/>
      <c r="C227" s="71" t="s">
        <v>19</v>
      </c>
      <c r="D227" s="2" t="s">
        <v>288</v>
      </c>
      <c r="E227" s="82"/>
      <c r="F227" s="12"/>
      <c r="G227" s="13"/>
      <c r="H227" s="13"/>
      <c r="I227" s="13"/>
      <c r="J227" s="14"/>
      <c r="K227" s="13"/>
      <c r="Q227" s="2" t="str">
        <v>Cliffhanger</v>
      </c>
      <c r="R227" s="2"/>
      <c r="S227" s="2"/>
      <c r="T227" s="2"/>
      <c r="U227" s="2"/>
      <c r="V227" s="2"/>
      <c r="W227" s="2"/>
      <c r="AQ227" s="21">
        <f>COUNTIF(AX215:AX240,"*")</f>
        <v>3</v>
      </c>
      <c r="AR227" s="22"/>
      <c r="AS227" s="24" t="s">
        <v>18</v>
      </c>
      <c r="AT227" s="2" t="s">
        <v>466</v>
      </c>
      <c r="AU227" s="26" t="s">
        <v>19</v>
      </c>
      <c r="AV227" s="12" t="s">
        <v>678</v>
      </c>
      <c r="AW227" s="13"/>
      <c r="AX227" s="13"/>
      <c r="AY227" s="13"/>
      <c r="AZ227" s="14"/>
      <c r="BA227" s="13"/>
      <c r="BH227" s="2" t="str">
        <v>Tweet</v>
      </c>
      <c r="BI227" s="2" t="str">
        <v>Styles</v>
      </c>
      <c r="BJ227" s="2"/>
      <c r="BK227" s="2"/>
      <c r="BL227" s="2"/>
      <c r="BM227" s="2"/>
      <c r="BN227" s="2"/>
    </row>
    <row r="228" spans="1:66" ht="28" customHeight="1" thickBot="1">
      <c r="A228" s="693"/>
      <c r="B228" s="693"/>
      <c r="C228" s="70" t="s">
        <v>19</v>
      </c>
      <c r="D228" s="27" t="s">
        <v>294</v>
      </c>
      <c r="E228" s="81"/>
      <c r="F228" s="39"/>
      <c r="G228" s="29"/>
      <c r="H228" s="29"/>
      <c r="I228" s="29"/>
      <c r="J228" s="30"/>
      <c r="K228" s="29"/>
      <c r="Q228" s="2">
        <v>0</v>
      </c>
      <c r="R228" s="2"/>
      <c r="S228" s="2"/>
      <c r="T228" s="2"/>
      <c r="U228" s="2"/>
      <c r="V228" s="2"/>
      <c r="W228" s="2"/>
      <c r="AQ228" s="23"/>
      <c r="AR228" s="17"/>
      <c r="AS228" s="38" t="s">
        <v>86</v>
      </c>
      <c r="AT228" s="27" t="s">
        <v>663</v>
      </c>
      <c r="AU228" s="28" t="s">
        <v>41</v>
      </c>
      <c r="AV228" s="39" t="s">
        <v>660</v>
      </c>
      <c r="AW228" s="29"/>
      <c r="AX228" s="29"/>
      <c r="AY228" s="29"/>
      <c r="AZ228" s="30"/>
      <c r="BA228" s="29"/>
      <c r="BH228" s="2" t="str">
        <v>Fan</v>
      </c>
      <c r="BI228" s="2" t="str">
        <v>Brands</v>
      </c>
      <c r="BJ228" s="2"/>
      <c r="BK228" s="2"/>
      <c r="BL228" s="2"/>
      <c r="BM228" s="2"/>
      <c r="BN228" s="2"/>
    </row>
    <row r="229" spans="1:66" ht="28" customHeight="1">
      <c r="A229" s="689" t="s">
        <v>31</v>
      </c>
      <c r="B229" s="690"/>
      <c r="C229" s="71" t="s">
        <v>19</v>
      </c>
      <c r="D229" s="2" t="s">
        <v>295</v>
      </c>
      <c r="E229" s="82"/>
      <c r="F229" s="12"/>
      <c r="G229" s="13"/>
      <c r="H229" s="13"/>
      <c r="I229" s="13"/>
      <c r="J229" s="14"/>
      <c r="K229" s="13"/>
      <c r="Q229" s="2" t="str">
        <v>Interview</v>
      </c>
      <c r="R229" s="2"/>
      <c r="S229" s="2"/>
      <c r="T229" s="2"/>
      <c r="U229" s="2"/>
      <c r="V229" s="2"/>
      <c r="W229" s="2"/>
      <c r="AQ229" s="19" t="s">
        <v>31</v>
      </c>
      <c r="AR229" s="20"/>
      <c r="AS229" s="24" t="s">
        <v>19</v>
      </c>
      <c r="AT229" s="2" t="s">
        <v>664</v>
      </c>
      <c r="AU229" s="26" t="s">
        <v>41</v>
      </c>
      <c r="AV229" s="12" t="s">
        <v>660</v>
      </c>
      <c r="AW229" s="13"/>
      <c r="AX229" s="13"/>
      <c r="AY229" s="13"/>
      <c r="AZ229" s="14"/>
      <c r="BA229" s="13"/>
      <c r="BH229" s="2" t="str">
        <v>History</v>
      </c>
      <c r="BI229" s="2" t="str">
        <v>Rainbow-Washing</v>
      </c>
      <c r="BJ229" s="2"/>
      <c r="BK229" s="2"/>
      <c r="BL229" s="2"/>
      <c r="BM229" s="2"/>
      <c r="BN229" s="2"/>
    </row>
    <row r="230" spans="1:66" ht="28" customHeight="1" thickBot="1">
      <c r="A230" s="691">
        <f>COUNTIF(I215:I240,"*")</f>
        <v>5</v>
      </c>
      <c r="B230" s="692"/>
      <c r="C230" s="70" t="s">
        <v>19</v>
      </c>
      <c r="D230" s="27" t="s">
        <v>296</v>
      </c>
      <c r="E230" s="81"/>
      <c r="F230" s="39"/>
      <c r="G230" s="29"/>
      <c r="H230" s="29"/>
      <c r="I230" s="29"/>
      <c r="J230" s="30"/>
      <c r="K230" s="29"/>
      <c r="Q230" s="2"/>
      <c r="R230" s="2"/>
      <c r="S230" s="2"/>
      <c r="T230" s="2"/>
      <c r="U230" s="2"/>
      <c r="V230" s="2"/>
      <c r="W230" s="2"/>
      <c r="AQ230" s="21">
        <f>COUNTIF(AY215:AY240,"*")</f>
        <v>8</v>
      </c>
      <c r="AR230" s="22"/>
      <c r="AS230" s="38" t="s">
        <v>41</v>
      </c>
      <c r="AT230" s="31" t="s">
        <v>665</v>
      </c>
      <c r="AU230" s="28" t="s">
        <v>18</v>
      </c>
      <c r="AV230" s="39" t="s">
        <v>679</v>
      </c>
      <c r="AW230" s="29"/>
      <c r="AX230" s="29"/>
      <c r="AY230" s="29"/>
      <c r="AZ230" s="30"/>
      <c r="BA230" s="29"/>
      <c r="BH230" s="2" t="str">
        <v>Black-Community</v>
      </c>
      <c r="BI230" s="2" t="str">
        <v>Show-Notes</v>
      </c>
      <c r="BJ230" s="2"/>
      <c r="BK230" s="2"/>
      <c r="BL230" s="2"/>
      <c r="BM230" s="2"/>
      <c r="BN230" s="2"/>
    </row>
    <row r="231" spans="1:66" ht="28" customHeight="1" thickBot="1">
      <c r="A231" s="694"/>
      <c r="B231" s="695"/>
      <c r="C231" s="72" t="s">
        <v>18</v>
      </c>
      <c r="D231" s="2" t="s">
        <v>297</v>
      </c>
      <c r="E231" s="82"/>
      <c r="F231" s="12"/>
      <c r="G231" s="13"/>
      <c r="H231" s="13"/>
      <c r="I231" s="13"/>
      <c r="J231" s="14"/>
      <c r="K231" s="13"/>
      <c r="Q231" s="2"/>
      <c r="R231" s="2"/>
      <c r="S231" s="2"/>
      <c r="T231" s="2"/>
      <c r="U231" s="2"/>
      <c r="V231" s="2"/>
      <c r="W231" s="2"/>
      <c r="AQ231" s="16"/>
      <c r="AR231" s="17"/>
      <c r="AS231" s="25" t="s">
        <v>19</v>
      </c>
      <c r="AT231" s="11" t="s">
        <v>459</v>
      </c>
      <c r="AU231" s="26" t="s">
        <v>18</v>
      </c>
      <c r="AV231" s="12" t="s">
        <v>680</v>
      </c>
      <c r="AW231" s="13"/>
      <c r="AX231" s="13"/>
      <c r="AY231" s="13"/>
      <c r="AZ231" s="14"/>
      <c r="BA231" s="13"/>
      <c r="BH231" s="1" t="str">
        <v>Schwarzen-Community</v>
      </c>
      <c r="BI231" s="1" t="str">
        <v>Story</v>
      </c>
    </row>
    <row r="232" spans="1:66" ht="28" customHeight="1">
      <c r="A232" s="689" t="s">
        <v>34</v>
      </c>
      <c r="B232" s="690"/>
      <c r="C232" s="73" t="s">
        <v>19</v>
      </c>
      <c r="D232" s="27" t="s">
        <v>288</v>
      </c>
      <c r="E232" s="81"/>
      <c r="F232" s="39"/>
      <c r="G232" s="29"/>
      <c r="H232" s="29"/>
      <c r="I232" s="29"/>
      <c r="J232" s="30"/>
      <c r="K232" s="29"/>
      <c r="Q232" s="2"/>
      <c r="R232" s="2"/>
      <c r="S232" s="2"/>
      <c r="T232" s="2"/>
      <c r="U232" s="2"/>
      <c r="V232" s="2"/>
      <c r="W232" s="2"/>
      <c r="AQ232" s="19" t="s">
        <v>34</v>
      </c>
      <c r="AR232" s="20"/>
      <c r="AS232" s="32" t="s">
        <v>86</v>
      </c>
      <c r="AT232" s="31" t="s">
        <v>468</v>
      </c>
      <c r="AU232" s="28" t="s">
        <v>41</v>
      </c>
      <c r="AV232" s="39" t="s">
        <v>681</v>
      </c>
      <c r="AW232" s="29"/>
      <c r="AX232" s="29"/>
      <c r="AY232" s="29"/>
      <c r="AZ232" s="30"/>
      <c r="BA232" s="29"/>
      <c r="BI232" s="1" t="str">
        <v>Role-Models</v>
      </c>
    </row>
    <row r="233" spans="1:66" ht="28" customHeight="1" thickBot="1">
      <c r="A233" s="691">
        <f>COUNTIF(J215:J240,"*")</f>
        <v>4</v>
      </c>
      <c r="B233" s="692"/>
      <c r="C233" s="72" t="s">
        <v>19</v>
      </c>
      <c r="D233" s="2" t="s">
        <v>298</v>
      </c>
      <c r="E233" s="82"/>
      <c r="F233" s="12"/>
      <c r="G233" s="13"/>
      <c r="H233" s="13"/>
      <c r="I233" s="13"/>
      <c r="J233" s="14"/>
      <c r="K233" s="13"/>
      <c r="Q233" s="2"/>
      <c r="R233" s="2"/>
      <c r="S233" s="2"/>
      <c r="T233" s="2"/>
      <c r="U233" s="2"/>
      <c r="V233" s="2"/>
      <c r="W233" s="2"/>
      <c r="AQ233" s="21">
        <f>COUNTIF(AZ215:AZ240,"*")</f>
        <v>2</v>
      </c>
      <c r="AR233" s="22"/>
      <c r="AS233" s="25" t="s">
        <v>86</v>
      </c>
      <c r="AT233" s="11" t="s">
        <v>468</v>
      </c>
      <c r="AU233" s="26" t="s">
        <v>18</v>
      </c>
      <c r="AV233" s="12" t="s">
        <v>22</v>
      </c>
      <c r="AW233" s="13"/>
      <c r="AX233" s="13"/>
      <c r="AY233" s="13"/>
      <c r="AZ233" s="14"/>
      <c r="BA233" s="13"/>
      <c r="BI233" s="1" t="str">
        <v>FIghterInnen</v>
      </c>
    </row>
    <row r="234" spans="1:66" ht="28" customHeight="1" thickBot="1">
      <c r="A234" s="680"/>
      <c r="B234" s="680"/>
      <c r="C234" s="73" t="s">
        <v>86</v>
      </c>
      <c r="D234" s="27" t="s">
        <v>299</v>
      </c>
      <c r="E234" s="81"/>
      <c r="F234" s="39"/>
      <c r="G234" s="29"/>
      <c r="H234" s="29"/>
      <c r="I234" s="29"/>
      <c r="J234" s="30"/>
      <c r="K234" s="29"/>
      <c r="Q234" s="2"/>
      <c r="R234" s="2"/>
      <c r="S234" s="2"/>
      <c r="T234" s="2"/>
      <c r="U234" s="2"/>
      <c r="V234" s="2"/>
      <c r="W234" s="2"/>
      <c r="AQ234" s="23"/>
      <c r="AR234" s="17"/>
      <c r="AS234" s="32" t="s">
        <v>19</v>
      </c>
      <c r="AT234" s="31" t="s">
        <v>289</v>
      </c>
      <c r="AU234" s="28" t="s">
        <v>17</v>
      </c>
      <c r="AV234" s="39" t="s">
        <v>70</v>
      </c>
      <c r="AW234" s="29"/>
      <c r="AX234" s="29"/>
      <c r="AY234" s="29"/>
      <c r="AZ234" s="30"/>
      <c r="BA234" s="29"/>
      <c r="BI234" s="1" t="str">
        <v>Black-Culture</v>
      </c>
    </row>
    <row r="235" spans="1:66" ht="28" customHeight="1">
      <c r="A235" s="689" t="s">
        <v>32</v>
      </c>
      <c r="B235" s="690"/>
      <c r="C235" s="72" t="s">
        <v>18</v>
      </c>
      <c r="D235" s="2" t="s">
        <v>300</v>
      </c>
      <c r="E235" s="82"/>
      <c r="F235" s="12"/>
      <c r="G235" s="13"/>
      <c r="H235" s="13"/>
      <c r="I235" s="13"/>
      <c r="J235" s="14"/>
      <c r="K235" s="13"/>
      <c r="Q235" s="2"/>
      <c r="R235" s="2"/>
      <c r="S235" s="2"/>
      <c r="T235" s="2"/>
      <c r="U235" s="2"/>
      <c r="V235" s="2"/>
      <c r="W235" s="2"/>
      <c r="AQ235" s="19" t="s">
        <v>32</v>
      </c>
      <c r="AR235" s="20"/>
      <c r="AS235" s="25" t="s">
        <v>86</v>
      </c>
      <c r="AT235" s="11" t="s">
        <v>468</v>
      </c>
      <c r="AU235" s="26" t="s">
        <v>18</v>
      </c>
      <c r="AV235" s="12" t="s">
        <v>682</v>
      </c>
      <c r="AW235" s="13"/>
      <c r="AX235" s="13"/>
      <c r="AY235" s="13"/>
      <c r="AZ235" s="14"/>
      <c r="BA235" s="13"/>
      <c r="BI235" s="1" t="str">
        <v>IGTV-Video</v>
      </c>
    </row>
    <row r="236" spans="1:66" ht="28" customHeight="1" thickBot="1">
      <c r="A236" s="691">
        <f>COUNTIF(K215:K240,"*")</f>
        <v>0</v>
      </c>
      <c r="B236" s="692"/>
      <c r="C236" s="73" t="s">
        <v>86</v>
      </c>
      <c r="D236" s="27" t="s">
        <v>301</v>
      </c>
      <c r="E236" s="81"/>
      <c r="F236" s="39"/>
      <c r="G236" s="29"/>
      <c r="H236" s="29"/>
      <c r="I236" s="29"/>
      <c r="J236" s="30"/>
      <c r="K236" s="29"/>
      <c r="Q236" s="2"/>
      <c r="R236" s="2"/>
      <c r="S236" s="2"/>
      <c r="T236" s="2"/>
      <c r="U236" s="2"/>
      <c r="V236" s="2"/>
      <c r="W236" s="2"/>
      <c r="AQ236" s="21">
        <f>COUNTIF(BA215:BA240,"*")</f>
        <v>0</v>
      </c>
      <c r="AR236" s="22"/>
      <c r="AS236" s="32" t="s">
        <v>18</v>
      </c>
      <c r="AT236" s="31" t="s">
        <v>666</v>
      </c>
      <c r="AU236" s="28" t="s">
        <v>18</v>
      </c>
      <c r="AV236" s="39" t="s">
        <v>683</v>
      </c>
      <c r="AW236" s="29"/>
      <c r="AX236" s="29"/>
      <c r="AY236" s="29"/>
      <c r="AZ236" s="30"/>
      <c r="BA236" s="29"/>
      <c r="BI236" s="1" t="str">
        <v>History-Month</v>
      </c>
    </row>
    <row r="237" spans="1:66" ht="28" customHeight="1">
      <c r="A237" s="166"/>
      <c r="B237" s="166"/>
      <c r="C237" s="73"/>
      <c r="D237" s="27"/>
      <c r="E237" s="81"/>
      <c r="F237" s="39"/>
      <c r="G237" s="29"/>
      <c r="H237" s="29"/>
      <c r="I237" s="29"/>
      <c r="J237" s="30"/>
      <c r="K237" s="29"/>
      <c r="Q237" s="2"/>
      <c r="R237" s="2"/>
      <c r="S237" s="2"/>
      <c r="T237" s="2"/>
      <c r="U237" s="2"/>
      <c r="V237" s="2"/>
      <c r="W237" s="2"/>
      <c r="AQ237" s="166"/>
      <c r="AR237" s="167"/>
      <c r="AS237" s="25" t="s">
        <v>41</v>
      </c>
      <c r="AT237" s="11" t="s">
        <v>684</v>
      </c>
      <c r="AU237" s="26" t="s">
        <v>18</v>
      </c>
      <c r="AV237" s="12" t="s">
        <v>682</v>
      </c>
      <c r="AW237" s="13"/>
      <c r="AX237" s="13"/>
      <c r="AY237" s="13"/>
      <c r="AZ237" s="14"/>
      <c r="BA237" s="13"/>
    </row>
    <row r="238" spans="1:66" ht="28" customHeight="1" thickBot="1">
      <c r="A238" s="166"/>
      <c r="B238" s="166"/>
      <c r="C238" s="73"/>
      <c r="D238" s="27"/>
      <c r="E238" s="81"/>
      <c r="F238" s="39"/>
      <c r="G238" s="29"/>
      <c r="H238" s="29"/>
      <c r="I238" s="29"/>
      <c r="J238" s="30"/>
      <c r="K238" s="29"/>
      <c r="Q238" s="2"/>
      <c r="R238" s="2"/>
      <c r="S238" s="2"/>
      <c r="T238" s="2"/>
      <c r="U238" s="2"/>
      <c r="V238" s="2"/>
      <c r="W238" s="2"/>
      <c r="AQ238" s="166"/>
      <c r="AR238" s="167"/>
      <c r="AS238" s="32" t="s">
        <v>17</v>
      </c>
      <c r="AT238" s="31" t="s">
        <v>685</v>
      </c>
      <c r="AU238" s="28" t="s">
        <v>41</v>
      </c>
      <c r="AV238" s="39" t="s">
        <v>687</v>
      </c>
      <c r="AW238" s="29"/>
      <c r="AX238" s="29"/>
      <c r="AY238" s="29"/>
      <c r="AZ238" s="30"/>
      <c r="BA238" s="29"/>
    </row>
    <row r="239" spans="1:66" ht="28" customHeight="1">
      <c r="A239" s="680"/>
      <c r="B239" s="680"/>
      <c r="C239" s="72" t="s">
        <v>19</v>
      </c>
      <c r="D239" s="2" t="s">
        <v>301</v>
      </c>
      <c r="E239" s="82"/>
      <c r="F239" s="12"/>
      <c r="G239" s="13"/>
      <c r="H239" s="13"/>
      <c r="I239" s="13"/>
      <c r="J239" s="14"/>
      <c r="K239" s="13"/>
      <c r="Q239" s="2"/>
      <c r="R239" s="2"/>
      <c r="S239" s="2"/>
      <c r="T239" s="2"/>
      <c r="U239" s="2"/>
      <c r="V239" s="2"/>
      <c r="W239" s="2"/>
      <c r="AQ239" s="53"/>
      <c r="AR239" s="15"/>
      <c r="AS239" s="25" t="s">
        <v>17</v>
      </c>
      <c r="AT239" s="11" t="s">
        <v>686</v>
      </c>
      <c r="AU239" s="178" t="s">
        <v>23</v>
      </c>
      <c r="AV239" s="1" t="s">
        <v>688</v>
      </c>
      <c r="AW239" s="13"/>
      <c r="AX239" s="13"/>
      <c r="AY239" s="13"/>
      <c r="AZ239" s="14"/>
      <c r="BA239" s="13"/>
    </row>
    <row r="240" spans="1:66" ht="28" customHeight="1" thickBot="1">
      <c r="A240" s="680"/>
      <c r="B240" s="680"/>
      <c r="C240" s="74" t="s">
        <v>86</v>
      </c>
      <c r="D240" s="67" t="s">
        <v>26</v>
      </c>
      <c r="E240" s="98"/>
      <c r="F240" s="40"/>
      <c r="G240" s="36"/>
      <c r="H240" s="36"/>
      <c r="I240" s="36"/>
      <c r="J240" s="37"/>
      <c r="K240" s="36"/>
      <c r="Q240" s="47">
        <f>COUNTIF(Q177:Q239,"*")</f>
        <v>39</v>
      </c>
      <c r="R240" s="47">
        <f>COUNTIF(R214:R239,"*")</f>
        <v>6</v>
      </c>
      <c r="AR240" s="18"/>
      <c r="AS240" s="33" t="s">
        <v>17</v>
      </c>
      <c r="AT240" s="34" t="s">
        <v>685</v>
      </c>
      <c r="AU240" s="171" t="s">
        <v>19</v>
      </c>
      <c r="AV240" s="40" t="s">
        <v>689</v>
      </c>
      <c r="AW240" s="36"/>
      <c r="AX240" s="36"/>
      <c r="AY240" s="36"/>
      <c r="AZ240" s="37"/>
      <c r="BA240" s="36"/>
    </row>
    <row r="241" spans="1:68" ht="28" customHeight="1">
      <c r="A241" s="680"/>
      <c r="B241" s="680"/>
      <c r="D241" s="47">
        <f>COUNTIF(D215:D240,"*")</f>
        <v>24</v>
      </c>
      <c r="E241" s="99"/>
      <c r="F241" s="47">
        <f>COUNTIF(F215:F240,"*")</f>
        <v>6</v>
      </c>
      <c r="AT241" s="47">
        <f>COUNTIF(AT215:AT240,"*")</f>
        <v>26</v>
      </c>
      <c r="AU241" s="172"/>
      <c r="AV241" s="47">
        <f>COUNTIF(AV215:AV240,"*")</f>
        <v>26</v>
      </c>
    </row>
    <row r="242" spans="1:68" ht="28" customHeight="1">
      <c r="A242" s="680"/>
      <c r="B242" s="680"/>
    </row>
    <row r="243" spans="1:68" s="120" customFormat="1" ht="28" customHeight="1">
      <c r="A243" s="681"/>
      <c r="B243" s="681"/>
      <c r="C243" s="681"/>
      <c r="D243" s="681"/>
      <c r="E243" s="681"/>
      <c r="F243" s="681"/>
      <c r="G243" s="681"/>
      <c r="H243" s="681"/>
      <c r="I243" s="681"/>
      <c r="J243" s="681"/>
      <c r="K243" s="681"/>
      <c r="L243" s="681"/>
      <c r="M243" s="68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S243" s="121"/>
      <c r="AU243" s="173"/>
    </row>
    <row r="244" spans="1:68" ht="16" thickBot="1"/>
    <row r="245" spans="1:68" ht="62" customHeight="1" thickBot="1">
      <c r="A245" s="700" t="s">
        <v>9</v>
      </c>
      <c r="B245" s="701"/>
      <c r="C245" s="683" t="s">
        <v>330</v>
      </c>
      <c r="D245" s="684"/>
      <c r="E245" s="684"/>
      <c r="F245" s="685"/>
      <c r="G245" s="234">
        <v>3</v>
      </c>
      <c r="AP245" s="165">
        <v>3</v>
      </c>
      <c r="AQ245" s="715" t="s">
        <v>9</v>
      </c>
      <c r="AR245" s="716"/>
      <c r="AS245" s="717" t="s">
        <v>512</v>
      </c>
      <c r="AT245" s="718"/>
      <c r="AU245" s="718"/>
      <c r="AV245" s="719"/>
    </row>
    <row r="246" spans="1:68" ht="28" customHeight="1" thickBot="1">
      <c r="C246" s="702" t="s">
        <v>7</v>
      </c>
      <c r="D246" s="703"/>
      <c r="E246" s="703"/>
      <c r="F246" s="703"/>
      <c r="G246" s="703"/>
      <c r="H246" s="703"/>
      <c r="I246" s="703"/>
      <c r="J246" s="703"/>
      <c r="K246" s="704"/>
      <c r="M246" s="705" t="s">
        <v>6</v>
      </c>
      <c r="N246" s="706"/>
      <c r="O246" s="2" t="s">
        <v>244</v>
      </c>
      <c r="Q246" s="728" t="s">
        <v>423</v>
      </c>
      <c r="R246" s="728"/>
      <c r="S246" s="728"/>
      <c r="T246" s="728"/>
      <c r="U246" s="728"/>
      <c r="V246" s="728"/>
      <c r="W246" s="728"/>
      <c r="AS246" s="702" t="s">
        <v>7</v>
      </c>
      <c r="AT246" s="703"/>
      <c r="AU246" s="703"/>
      <c r="AV246" s="703"/>
      <c r="AW246" s="703"/>
      <c r="AX246" s="703"/>
      <c r="AY246" s="703"/>
      <c r="AZ246" s="703"/>
      <c r="BA246" s="704"/>
      <c r="BC246" s="9" t="s">
        <v>6</v>
      </c>
      <c r="BD246" s="10"/>
      <c r="BE246" s="2" t="s">
        <v>244</v>
      </c>
      <c r="BH246" s="671" t="s">
        <v>423</v>
      </c>
      <c r="BI246" s="672"/>
      <c r="BJ246" s="672"/>
      <c r="BK246" s="672"/>
      <c r="BL246" s="672"/>
      <c r="BM246" s="672"/>
      <c r="BN246" s="672"/>
      <c r="BO246" s="672"/>
      <c r="BP246" s="673"/>
    </row>
    <row r="247" spans="1:68" ht="28" customHeight="1" thickBot="1">
      <c r="C247" s="697" t="s">
        <v>0</v>
      </c>
      <c r="D247" s="698"/>
      <c r="E247" s="698"/>
      <c r="F247" s="699"/>
      <c r="G247" s="45" t="s">
        <v>1</v>
      </c>
      <c r="H247" s="46" t="s">
        <v>2</v>
      </c>
      <c r="I247" s="45" t="s">
        <v>3</v>
      </c>
      <c r="J247" s="45" t="s">
        <v>4</v>
      </c>
      <c r="K247" s="46" t="s">
        <v>5</v>
      </c>
      <c r="M247" s="225">
        <v>1</v>
      </c>
      <c r="N247" s="225" t="s">
        <v>169</v>
      </c>
      <c r="O247" s="225">
        <v>65.305999999999997</v>
      </c>
      <c r="Q247" s="2" t="str" cm="1">
        <f t="array" ref="Q247:Q266">_xlfn.UNIQUE(D248:D271)</f>
        <v>Messengern</v>
      </c>
      <c r="R247" s="2" t="str" cm="1">
        <f t="array" ref="R247:R258">_xlfn.UNIQUE(F248:F271)</f>
        <v>Wording</v>
      </c>
      <c r="S247" s="2" t="str" cm="1">
        <f t="array" ref="S247:S248">_xlfn.UNIQUE(G248:G271)</f>
        <v>Fakt-Checking [die ... Fähigkeiten]</v>
      </c>
      <c r="T247" s="2" t="str" cm="1">
        <f t="array" ref="T247:T250">_xlfn.UNIQUE(H248:H271)</f>
        <v>down [es war]</v>
      </c>
      <c r="U247" s="2" t="str" cm="1">
        <f t="array" ref="U247:U251">_xlfn.UNIQUE(I248:I271)</f>
        <v>I know</v>
      </c>
      <c r="V247" s="2" t="str" cm="1">
        <f t="array" ref="V247:V251">_xlfn.UNIQUE(J248:J271)</f>
        <v>[zu] framen</v>
      </c>
      <c r="W247" s="2" cm="1">
        <f t="array" ref="W247">_xlfn.UNIQUE(K248:K271)</f>
        <v>0</v>
      </c>
      <c r="X247" s="132" t="s">
        <v>0</v>
      </c>
      <c r="Y247" s="133">
        <f>SUM(Q271:R271)</f>
        <v>31</v>
      </c>
      <c r="AS247" s="721" t="s">
        <v>0</v>
      </c>
      <c r="AT247" s="722"/>
      <c r="AU247" s="722"/>
      <c r="AV247" s="723"/>
      <c r="AW247" s="109" t="s">
        <v>1</v>
      </c>
      <c r="AX247" s="110" t="s">
        <v>2</v>
      </c>
      <c r="AY247" s="109" t="s">
        <v>3</v>
      </c>
      <c r="AZ247" s="109" t="s">
        <v>4</v>
      </c>
      <c r="BA247" s="110" t="s">
        <v>5</v>
      </c>
      <c r="BC247" s="225">
        <v>1</v>
      </c>
      <c r="BD247" s="225" t="s">
        <v>169</v>
      </c>
      <c r="BE247" s="225">
        <v>78.78</v>
      </c>
      <c r="BH247" s="6" t="str" cm="1">
        <f t="array" ref="BH247:BH265">_xlfn.UNIQUE(AT248:AT271)</f>
        <v>Social-Media</v>
      </c>
      <c r="BI247" s="6" t="str" cm="1">
        <f t="array" ref="BI247:BI251">_xlfn.UNIQUE(AV248:AV271)</f>
        <v>Social-Media</v>
      </c>
      <c r="BJ247" s="6" cm="1">
        <f t="array" ref="BJ247">_xlfn.UNIQUE(AW248:AW271)</f>
        <v>0</v>
      </c>
      <c r="BK247" s="6" t="str" cm="1">
        <f t="array" ref="BK247:BK249">_xlfn.UNIQUE(AX248:AX271)</f>
        <v>online</v>
      </c>
      <c r="BL247" s="6" t="str" cm="1">
        <f t="array" ref="BL247:BL249">_xlfn.UNIQUE(AY248:AY271)</f>
        <v>life imitates art</v>
      </c>
      <c r="BM247" s="6" t="str" cm="1">
        <f t="array" ref="BM247:BM250">_xlfn.UNIQUE(AZ248:AZ271)</f>
        <v>[er] zoomt</v>
      </c>
      <c r="BN247" s="6" cm="1">
        <f t="array" ref="BN247">_xlfn.UNIQUE(BA248:BA271)</f>
        <v>0</v>
      </c>
      <c r="BO247" s="139" t="s">
        <v>0</v>
      </c>
      <c r="BP247" s="43">
        <f>COUNTIF(BH247:BI263,"*")</f>
        <v>21</v>
      </c>
    </row>
    <row r="248" spans="1:68" ht="28" customHeight="1">
      <c r="A248" s="689" t="s">
        <v>425</v>
      </c>
      <c r="B248" s="690"/>
      <c r="C248" s="69" t="s">
        <v>18</v>
      </c>
      <c r="D248" s="6" t="s">
        <v>333</v>
      </c>
      <c r="E248" s="80" t="s">
        <v>18</v>
      </c>
      <c r="F248" s="43" t="s">
        <v>350</v>
      </c>
      <c r="G248" s="105" t="s">
        <v>358</v>
      </c>
      <c r="H248" s="44" t="s">
        <v>361</v>
      </c>
      <c r="I248" s="44" t="s">
        <v>362</v>
      </c>
      <c r="J248" s="4" t="s">
        <v>366</v>
      </c>
      <c r="K248" s="44"/>
      <c r="M248" s="8">
        <v>2</v>
      </c>
      <c r="N248" s="8" t="s">
        <v>331</v>
      </c>
      <c r="O248" s="223">
        <v>8.1632653059999996</v>
      </c>
      <c r="Q248" s="2" t="str">
        <v>User</v>
      </c>
      <c r="R248" s="2" t="str">
        <v>Chatgruppen</v>
      </c>
      <c r="S248" s="2">
        <v>0</v>
      </c>
      <c r="T248" s="2" t="str">
        <v>When</v>
      </c>
      <c r="U248" s="2" t="str">
        <v>good on you</v>
      </c>
      <c r="V248" s="2" t="str">
        <v>[wir] debunken</v>
      </c>
      <c r="W248" s="2"/>
      <c r="X248" s="134" t="s">
        <v>1</v>
      </c>
      <c r="Y248" s="135">
        <f>COUNTIF(_xlfn.ANCHORARRAY(S247),"*")</f>
        <v>1</v>
      </c>
      <c r="AQ248" s="689" t="s">
        <v>425</v>
      </c>
      <c r="AR248" s="690"/>
      <c r="AS248" s="41" t="s">
        <v>41</v>
      </c>
      <c r="AT248" s="6" t="s">
        <v>51</v>
      </c>
      <c r="AU248" s="42" t="s">
        <v>41</v>
      </c>
      <c r="AV248" s="43" t="s">
        <v>51</v>
      </c>
      <c r="AW248" s="44"/>
      <c r="AX248" s="44" t="s">
        <v>628</v>
      </c>
      <c r="AY248" s="44" t="s">
        <v>720</v>
      </c>
      <c r="AZ248" s="4" t="s">
        <v>722</v>
      </c>
      <c r="BA248" s="44"/>
      <c r="BC248" s="226">
        <v>2</v>
      </c>
      <c r="BD248" s="226" t="s">
        <v>740</v>
      </c>
      <c r="BE248" s="226">
        <v>12.12</v>
      </c>
      <c r="BH248" s="2" t="str">
        <v>Hashtag</v>
      </c>
      <c r="BI248" s="2" t="str">
        <v>Joggers</v>
      </c>
      <c r="BJ248" s="2"/>
      <c r="BK248" s="2" t="str">
        <v>clever [kommuniziert]</v>
      </c>
      <c r="BL248" s="2" t="str">
        <v>word</v>
      </c>
      <c r="BM248" s="2" t="str">
        <v>[geht] viral</v>
      </c>
      <c r="BN248" s="2"/>
      <c r="BO248" s="140" t="s">
        <v>1</v>
      </c>
      <c r="BP248" s="12">
        <f>COUNTIF(BJ247:BJ263,"*")</f>
        <v>0</v>
      </c>
    </row>
    <row r="249" spans="1:68" ht="28" customHeight="1" thickBot="1">
      <c r="A249" s="691">
        <f>COUNTIF(Q247:W270,"*")</f>
        <v>43</v>
      </c>
      <c r="B249" s="692"/>
      <c r="C249" s="70" t="s">
        <v>18</v>
      </c>
      <c r="D249" s="27" t="s">
        <v>197</v>
      </c>
      <c r="E249" s="81" t="s">
        <v>18</v>
      </c>
      <c r="F249" s="39" t="s">
        <v>351</v>
      </c>
      <c r="G249" s="29"/>
      <c r="H249" s="29" t="s">
        <v>359</v>
      </c>
      <c r="I249" s="29" t="s">
        <v>362</v>
      </c>
      <c r="J249" s="30" t="s">
        <v>367</v>
      </c>
      <c r="K249" s="29"/>
      <c r="M249" s="226">
        <v>3</v>
      </c>
      <c r="N249" s="226" t="s">
        <v>186</v>
      </c>
      <c r="O249" s="228">
        <v>14.28571429</v>
      </c>
      <c r="Q249" s="2" t="str">
        <v>The-Great-Reset</v>
      </c>
      <c r="R249" s="2" t="str">
        <v>Community</v>
      </c>
      <c r="S249" s="2"/>
      <c r="T249" s="2" t="str">
        <v>down [ist]</v>
      </c>
      <c r="U249" s="2" t="str">
        <v>Calm down, Jesus Christoph [sic]</v>
      </c>
      <c r="V249" s="2" t="str">
        <v>[haben] getwittert</v>
      </c>
      <c r="W249" s="2"/>
      <c r="X249" s="134" t="s">
        <v>2</v>
      </c>
      <c r="Y249" s="135">
        <f>COUNTIF(T247:T251,"*")</f>
        <v>3</v>
      </c>
      <c r="AQ249" s="691">
        <f>BP253</f>
        <v>28</v>
      </c>
      <c r="AR249" s="692"/>
      <c r="AS249" s="38" t="s">
        <v>19</v>
      </c>
      <c r="AT249" s="27" t="s">
        <v>13</v>
      </c>
      <c r="AU249" s="28" t="s">
        <v>18</v>
      </c>
      <c r="AV249" s="39" t="s">
        <v>716</v>
      </c>
      <c r="AW249" s="29"/>
      <c r="AX249" s="29" t="s">
        <v>719</v>
      </c>
      <c r="AY249" s="29" t="s">
        <v>721</v>
      </c>
      <c r="AZ249" s="30" t="s">
        <v>723</v>
      </c>
      <c r="BA249" s="29"/>
      <c r="BC249" s="7">
        <v>3</v>
      </c>
      <c r="BD249" s="7" t="s">
        <v>741</v>
      </c>
      <c r="BE249" s="2">
        <v>9.09</v>
      </c>
      <c r="BH249" s="2" t="str">
        <v>Medien-Background</v>
      </c>
      <c r="BI249" s="2" t="str">
        <v>Comedian</v>
      </c>
      <c r="BJ249" s="2"/>
      <c r="BK249" s="2">
        <v>0</v>
      </c>
      <c r="BL249" s="2">
        <v>0</v>
      </c>
      <c r="BM249" s="2" t="str">
        <v>[wurde] reposted</v>
      </c>
      <c r="BN249" s="2"/>
      <c r="BO249" s="140" t="s">
        <v>2</v>
      </c>
      <c r="BP249" s="12">
        <f>COUNTIF(BK247:BK263,"*")</f>
        <v>2</v>
      </c>
    </row>
    <row r="250" spans="1:68" ht="28" customHeight="1">
      <c r="A250" s="689" t="s">
        <v>8</v>
      </c>
      <c r="B250" s="690"/>
      <c r="C250" s="71" t="s">
        <v>41</v>
      </c>
      <c r="D250" s="2" t="s">
        <v>334</v>
      </c>
      <c r="E250" s="82" t="s">
        <v>17</v>
      </c>
      <c r="F250" s="12" t="s">
        <v>352</v>
      </c>
      <c r="G250" s="13"/>
      <c r="H250" s="13" t="s">
        <v>360</v>
      </c>
      <c r="I250" s="13" t="s">
        <v>363</v>
      </c>
      <c r="J250" s="14" t="s">
        <v>368</v>
      </c>
      <c r="K250" s="13"/>
      <c r="M250" s="8">
        <v>4</v>
      </c>
      <c r="N250" s="8" t="s">
        <v>332</v>
      </c>
      <c r="O250" s="223">
        <v>12.244897959999999</v>
      </c>
      <c r="Q250" s="2" t="str">
        <v>Fakes und Fakten</v>
      </c>
      <c r="R250" s="2" t="str">
        <v>Facebook-Down</v>
      </c>
      <c r="S250" s="2"/>
      <c r="T250" s="2">
        <v>0</v>
      </c>
      <c r="U250" s="2" t="str">
        <v>we got you</v>
      </c>
      <c r="V250" s="2" t="str">
        <v>[es] trendet</v>
      </c>
      <c r="W250" s="2"/>
      <c r="X250" s="134" t="s">
        <v>3</v>
      </c>
      <c r="Y250" s="135">
        <f>COUNTIF(U247:U250,"*")</f>
        <v>4</v>
      </c>
      <c r="AQ250" s="19" t="s">
        <v>8</v>
      </c>
      <c r="AR250" s="20"/>
      <c r="AS250" s="24" t="s">
        <v>19</v>
      </c>
      <c r="AT250" s="2" t="s">
        <v>703</v>
      </c>
      <c r="AU250" s="26" t="s">
        <v>19</v>
      </c>
      <c r="AV250" s="12" t="s">
        <v>717</v>
      </c>
      <c r="AW250" s="13"/>
      <c r="AX250" s="13"/>
      <c r="AY250" s="13"/>
      <c r="AZ250" s="14" t="s">
        <v>724</v>
      </c>
      <c r="BA250" s="13"/>
      <c r="BC250" s="8">
        <v>4</v>
      </c>
      <c r="BD250" s="8"/>
      <c r="BE250" s="2"/>
      <c r="BH250" s="2" t="str">
        <v>Selfie-Video</v>
      </c>
      <c r="BI250" s="2" t="str">
        <v>Underdogs</v>
      </c>
      <c r="BJ250" s="2"/>
      <c r="BK250" s="2"/>
      <c r="BL250" s="2"/>
      <c r="BM250" s="2">
        <v>0</v>
      </c>
      <c r="BN250" s="2"/>
      <c r="BO250" s="140" t="s">
        <v>3</v>
      </c>
      <c r="BP250" s="12">
        <f>COUNTIF(BL247:BL263,"*")</f>
        <v>2</v>
      </c>
    </row>
    <row r="251" spans="1:68" ht="28" customHeight="1" thickBot="1">
      <c r="A251" s="691">
        <f>SUM(A254,A257,A260,A263,A266,A269)</f>
        <v>49</v>
      </c>
      <c r="B251" s="692"/>
      <c r="C251" s="70" t="s">
        <v>349</v>
      </c>
      <c r="D251" s="27" t="s">
        <v>335</v>
      </c>
      <c r="E251" s="81" t="s">
        <v>41</v>
      </c>
      <c r="F251" s="39" t="s">
        <v>338</v>
      </c>
      <c r="G251" s="29"/>
      <c r="H251" s="29"/>
      <c r="I251" s="29" t="s">
        <v>364</v>
      </c>
      <c r="J251" s="30" t="s">
        <v>369</v>
      </c>
      <c r="K251" s="29"/>
      <c r="M251" s="7">
        <v>5</v>
      </c>
      <c r="N251" s="7"/>
      <c r="O251" s="2"/>
      <c r="Q251" s="2" t="str">
        <v>Memes</v>
      </c>
      <c r="R251" s="2" t="str">
        <v>Great-Reset</v>
      </c>
      <c r="S251" s="2"/>
      <c r="T251" s="2"/>
      <c r="U251" s="2">
        <v>0</v>
      </c>
      <c r="V251" s="2">
        <v>0</v>
      </c>
      <c r="W251" s="2"/>
      <c r="X251" s="134" t="s">
        <v>4</v>
      </c>
      <c r="Y251" s="135">
        <f>COUNTIF(V247:V250,"*")</f>
        <v>4</v>
      </c>
      <c r="AQ251" s="21">
        <f>SUM(AQ254,AQ257,AQ260,AQ263,AQ266,AQ269)</f>
        <v>35</v>
      </c>
      <c r="AR251" s="22"/>
      <c r="AS251" s="38" t="s">
        <v>23</v>
      </c>
      <c r="AT251" s="27" t="s">
        <v>704</v>
      </c>
      <c r="AU251" s="28" t="s">
        <v>18</v>
      </c>
      <c r="AV251" s="39" t="s">
        <v>718</v>
      </c>
      <c r="AW251" s="29"/>
      <c r="AX251" s="29"/>
      <c r="AY251" s="29"/>
      <c r="AZ251" s="30"/>
      <c r="BA251" s="29"/>
      <c r="BC251" s="7">
        <v>5</v>
      </c>
      <c r="BD251" s="7"/>
      <c r="BE251" s="2"/>
      <c r="BH251" s="2" t="str">
        <v>Teenager-Ding</v>
      </c>
      <c r="BI251" s="2">
        <v>0</v>
      </c>
      <c r="BJ251" s="2"/>
      <c r="BK251" s="2"/>
      <c r="BL251" s="2"/>
      <c r="BM251" s="2"/>
      <c r="BN251" s="2"/>
      <c r="BO251" s="140" t="s">
        <v>4</v>
      </c>
      <c r="BP251" s="12">
        <f>COUNTIF(BM247:BM263,"*")</f>
        <v>3</v>
      </c>
    </row>
    <row r="252" spans="1:68" ht="28" customHeight="1" thickBot="1">
      <c r="A252" s="680"/>
      <c r="B252" s="680"/>
      <c r="C252" s="71" t="s">
        <v>41</v>
      </c>
      <c r="D252" s="2" t="s">
        <v>334</v>
      </c>
      <c r="E252" s="82" t="s">
        <v>41</v>
      </c>
      <c r="F252" s="12" t="s">
        <v>340</v>
      </c>
      <c r="G252" s="13"/>
      <c r="H252" s="13"/>
      <c r="I252" s="13" t="s">
        <v>365</v>
      </c>
      <c r="J252" s="14"/>
      <c r="K252" s="13"/>
      <c r="M252" s="8">
        <v>6</v>
      </c>
      <c r="N252" s="8"/>
      <c r="O252" s="2"/>
      <c r="Q252" s="2" t="str">
        <v>Reset</v>
      </c>
      <c r="R252" s="2" t="str">
        <v>grosse Reset</v>
      </c>
      <c r="S252" s="2"/>
      <c r="T252" s="2"/>
      <c r="U252" s="2"/>
      <c r="V252" s="2"/>
      <c r="W252" s="2"/>
      <c r="X252" s="134" t="s">
        <v>38</v>
      </c>
      <c r="Y252" s="135">
        <f>COUNTIF(W247:W256,"*")</f>
        <v>0</v>
      </c>
      <c r="AQ252" s="23"/>
      <c r="AR252" s="17"/>
      <c r="AS252" s="24" t="s">
        <v>86</v>
      </c>
      <c r="AT252" s="2" t="s">
        <v>705</v>
      </c>
      <c r="AU252" s="26"/>
      <c r="AV252" s="12"/>
      <c r="AW252" s="13"/>
      <c r="AX252" s="13"/>
      <c r="AY252" s="13"/>
      <c r="AZ252" s="14"/>
      <c r="BA252" s="13"/>
      <c r="BC252" s="8">
        <v>6</v>
      </c>
      <c r="BD252" s="8"/>
      <c r="BE252" s="2"/>
      <c r="BH252" s="2" t="str">
        <v>Popkultur</v>
      </c>
      <c r="BI252" s="2"/>
      <c r="BJ252" s="2"/>
      <c r="BK252" s="2"/>
      <c r="BL252" s="2"/>
      <c r="BM252" s="2"/>
      <c r="BN252" s="2"/>
      <c r="BO252" s="140" t="s">
        <v>38</v>
      </c>
      <c r="BP252" s="12">
        <f>COUNTIF(BN247:BN263,"*")</f>
        <v>0</v>
      </c>
    </row>
    <row r="253" spans="1:68" ht="28" customHeight="1" thickBot="1">
      <c r="A253" s="689" t="s">
        <v>30</v>
      </c>
      <c r="B253" s="690"/>
      <c r="C253" s="70" t="s">
        <v>18</v>
      </c>
      <c r="D253" s="27" t="s">
        <v>336</v>
      </c>
      <c r="E253" s="81" t="s">
        <v>23</v>
      </c>
      <c r="F253" s="39" t="s">
        <v>338</v>
      </c>
      <c r="G253" s="29"/>
      <c r="H253" s="29"/>
      <c r="I253" s="29"/>
      <c r="J253" s="30"/>
      <c r="K253" s="29"/>
      <c r="N253" s="5"/>
      <c r="Q253" s="2" t="str">
        <v>Facebook-Down</v>
      </c>
      <c r="R253" s="2" t="str">
        <v>Bubble</v>
      </c>
      <c r="S253" s="2"/>
      <c r="T253" s="2"/>
      <c r="U253" s="2"/>
      <c r="V253" s="2"/>
      <c r="W253" s="2"/>
      <c r="X253" s="136" t="s">
        <v>498</v>
      </c>
      <c r="Y253" s="137">
        <f>SUM(Y247:Y252)</f>
        <v>43</v>
      </c>
      <c r="AQ253" s="19" t="s">
        <v>30</v>
      </c>
      <c r="AR253" s="20"/>
      <c r="AS253" s="38" t="s">
        <v>17</v>
      </c>
      <c r="AT253" s="27" t="s">
        <v>706</v>
      </c>
      <c r="AU253" s="28"/>
      <c r="AV253" s="39"/>
      <c r="AW253" s="29"/>
      <c r="AX253" s="29"/>
      <c r="AY253" s="29"/>
      <c r="AZ253" s="30"/>
      <c r="BA253" s="29"/>
      <c r="BD253" s="5"/>
      <c r="BH253" s="2" t="str">
        <v>Social-Media-Wahlkampf</v>
      </c>
      <c r="BI253" s="2"/>
      <c r="BJ253" s="2"/>
      <c r="BK253" s="2"/>
      <c r="BL253" s="2"/>
      <c r="BM253" s="2"/>
      <c r="BN253" s="2"/>
      <c r="BO253" s="141" t="s">
        <v>498</v>
      </c>
      <c r="BP253" s="131">
        <f>SUM(BP247:BP252)</f>
        <v>28</v>
      </c>
    </row>
    <row r="254" spans="1:68" ht="28" customHeight="1" thickBot="1">
      <c r="A254" s="691">
        <f>SUM(D272,F272)</f>
        <v>36</v>
      </c>
      <c r="B254" s="696"/>
      <c r="C254" s="71" t="s">
        <v>41</v>
      </c>
      <c r="D254" s="2" t="s">
        <v>334</v>
      </c>
      <c r="E254" s="82" t="s">
        <v>17</v>
      </c>
      <c r="F254" s="12" t="s">
        <v>353</v>
      </c>
      <c r="G254" s="13"/>
      <c r="H254" s="13"/>
      <c r="I254" s="13"/>
      <c r="J254" s="14"/>
      <c r="K254" s="13"/>
      <c r="N254" s="5"/>
      <c r="Q254" s="2" t="str">
        <v>Livestream</v>
      </c>
      <c r="R254" s="2" t="str">
        <v>Socials</v>
      </c>
      <c r="S254" s="2"/>
      <c r="T254" s="2"/>
      <c r="U254" s="2"/>
      <c r="V254" s="2"/>
      <c r="W254" s="2"/>
      <c r="AQ254" s="21">
        <f>SUM(AT272,AV272)</f>
        <v>28</v>
      </c>
      <c r="AR254" s="22"/>
      <c r="AS254" s="24" t="s">
        <v>19</v>
      </c>
      <c r="AT254" s="2" t="s">
        <v>707</v>
      </c>
      <c r="AU254" s="26"/>
      <c r="AV254" s="12"/>
      <c r="AW254" s="13"/>
      <c r="AX254" s="13"/>
      <c r="AY254" s="13"/>
      <c r="AZ254" s="14"/>
      <c r="BA254" s="13"/>
      <c r="BD254" s="5"/>
      <c r="BH254" s="2" t="str">
        <v>Offshore-Firmen</v>
      </c>
      <c r="BI254" s="2"/>
      <c r="BJ254" s="2"/>
      <c r="BK254" s="2"/>
      <c r="BL254" s="2"/>
      <c r="BM254" s="2"/>
      <c r="BN254" s="2"/>
    </row>
    <row r="255" spans="1:68" ht="28" customHeight="1" thickBot="1">
      <c r="A255" s="680"/>
      <c r="B255" s="680"/>
      <c r="C255" s="70" t="s">
        <v>41</v>
      </c>
      <c r="D255" s="27" t="s">
        <v>337</v>
      </c>
      <c r="E255" s="81" t="s">
        <v>17</v>
      </c>
      <c r="F255" s="39" t="s">
        <v>354</v>
      </c>
      <c r="G255" s="29"/>
      <c r="H255" s="29"/>
      <c r="I255" s="29"/>
      <c r="J255" s="30"/>
      <c r="K255" s="29"/>
      <c r="N255" s="5"/>
      <c r="Q255" s="2" t="str">
        <v>Hashtag</v>
      </c>
      <c r="R255" s="2" t="str">
        <v>[wegen] Facebook-Down</v>
      </c>
      <c r="S255" s="2"/>
      <c r="T255" s="2"/>
      <c r="U255" s="2"/>
      <c r="V255" s="2"/>
      <c r="W255" s="2"/>
      <c r="AQ255" s="23"/>
      <c r="AR255" s="17"/>
      <c r="AS255" s="38" t="s">
        <v>18</v>
      </c>
      <c r="AT255" s="27" t="s">
        <v>708</v>
      </c>
      <c r="AU255" s="28"/>
      <c r="AV255" s="39"/>
      <c r="AW255" s="29"/>
      <c r="AX255" s="29"/>
      <c r="AY255" s="29"/>
      <c r="AZ255" s="30"/>
      <c r="BA255" s="29"/>
      <c r="BD255" s="5"/>
      <c r="BH255" s="2" t="str">
        <v>FollowerInnen</v>
      </c>
      <c r="BI255" s="2"/>
      <c r="BJ255" s="2"/>
      <c r="BK255" s="2"/>
      <c r="BL255" s="2"/>
      <c r="BM255" s="2"/>
      <c r="BN255" s="2"/>
    </row>
    <row r="256" spans="1:68" ht="28" customHeight="1">
      <c r="A256" s="689" t="s">
        <v>33</v>
      </c>
      <c r="B256" s="690"/>
      <c r="C256" s="71" t="s">
        <v>41</v>
      </c>
      <c r="D256" s="2" t="s">
        <v>338</v>
      </c>
      <c r="E256" s="82" t="s">
        <v>18</v>
      </c>
      <c r="F256" s="12" t="s">
        <v>136</v>
      </c>
      <c r="G256" s="13"/>
      <c r="H256" s="13"/>
      <c r="I256" s="13"/>
      <c r="J256" s="14"/>
      <c r="K256" s="13"/>
      <c r="Q256" s="2" t="str">
        <v>Great-Reset</v>
      </c>
      <c r="R256" s="2" t="str">
        <v>[des] Great-Resets</v>
      </c>
      <c r="S256" s="2"/>
      <c r="T256" s="2"/>
      <c r="U256" s="2"/>
      <c r="V256" s="2"/>
      <c r="W256" s="2"/>
      <c r="AQ256" s="19" t="s">
        <v>33</v>
      </c>
      <c r="AR256" s="20"/>
      <c r="AS256" s="24" t="s">
        <v>18</v>
      </c>
      <c r="AT256" s="2" t="s">
        <v>486</v>
      </c>
      <c r="AU256" s="26"/>
      <c r="AV256" s="12"/>
      <c r="AW256" s="13"/>
      <c r="AX256" s="13"/>
      <c r="AY256" s="13"/>
      <c r="AZ256" s="14"/>
      <c r="BA256" s="13"/>
      <c r="BH256" s="2" t="str">
        <v>Social-Media-Videos</v>
      </c>
      <c r="BI256" s="2"/>
      <c r="BJ256" s="2"/>
      <c r="BK256" s="2"/>
      <c r="BL256" s="2"/>
      <c r="BM256" s="2"/>
      <c r="BN256" s="2"/>
    </row>
    <row r="257" spans="1:66" ht="28" customHeight="1" thickBot="1">
      <c r="A257" s="691">
        <f>COUNTIF(G248:G271,"*")</f>
        <v>1</v>
      </c>
      <c r="B257" s="692"/>
      <c r="C257" s="70" t="s">
        <v>19</v>
      </c>
      <c r="D257" s="27" t="s">
        <v>339</v>
      </c>
      <c r="E257" s="81" t="s">
        <v>41</v>
      </c>
      <c r="F257" s="39" t="s">
        <v>355</v>
      </c>
      <c r="G257" s="29"/>
      <c r="H257" s="29"/>
      <c r="I257" s="29"/>
      <c r="J257" s="30"/>
      <c r="K257" s="29"/>
      <c r="Q257" s="2" t="str">
        <v>anti-Mainstream-Bewegung</v>
      </c>
      <c r="R257" s="2" t="str">
        <v>[des] Anti-Mainstreams</v>
      </c>
      <c r="S257" s="2"/>
      <c r="T257" s="2"/>
      <c r="U257" s="2"/>
      <c r="V257" s="2"/>
      <c r="W257" s="2"/>
      <c r="AQ257" s="21">
        <f>COUNTIF(AW248:AW271,"*")</f>
        <v>0</v>
      </c>
      <c r="AR257" s="22"/>
      <c r="AS257" s="38" t="s">
        <v>18</v>
      </c>
      <c r="AT257" s="27" t="s">
        <v>709</v>
      </c>
      <c r="AU257" s="28"/>
      <c r="AV257" s="39"/>
      <c r="AW257" s="29"/>
      <c r="AX257" s="29"/>
      <c r="AY257" s="29"/>
      <c r="AZ257" s="30"/>
      <c r="BA257" s="29"/>
      <c r="BH257" s="2" t="str">
        <v>Shorts</v>
      </c>
      <c r="BI257" s="2"/>
      <c r="BJ257" s="2"/>
      <c r="BK257" s="2"/>
      <c r="BL257" s="2"/>
      <c r="BM257" s="2"/>
      <c r="BN257" s="2"/>
    </row>
    <row r="258" spans="1:66" ht="28" customHeight="1" thickBot="1">
      <c r="A258" s="680"/>
      <c r="B258" s="680"/>
      <c r="C258" s="71" t="s">
        <v>19</v>
      </c>
      <c r="D258" s="2" t="s">
        <v>13</v>
      </c>
      <c r="E258" s="82" t="s">
        <v>23</v>
      </c>
      <c r="F258" s="12" t="s">
        <v>356</v>
      </c>
      <c r="G258" s="13"/>
      <c r="H258" s="13"/>
      <c r="I258" s="13"/>
      <c r="J258" s="14"/>
      <c r="K258" s="13"/>
      <c r="Q258" s="2" t="str">
        <v>Anti-Mainstream</v>
      </c>
      <c r="R258" s="2">
        <v>0</v>
      </c>
      <c r="S258" s="2"/>
      <c r="T258" s="2"/>
      <c r="U258" s="2"/>
      <c r="V258" s="2"/>
      <c r="W258" s="2"/>
      <c r="AQ258" s="23"/>
      <c r="AR258" s="17"/>
      <c r="AS258" s="24" t="s">
        <v>18</v>
      </c>
      <c r="AT258" s="2" t="s">
        <v>710</v>
      </c>
      <c r="AU258" s="26"/>
      <c r="AV258" s="12"/>
      <c r="AW258" s="13"/>
      <c r="AX258" s="13"/>
      <c r="AY258" s="13"/>
      <c r="AZ258" s="14"/>
      <c r="BA258" s="13"/>
      <c r="BH258" s="2" t="str">
        <v>Fleece-Jacken</v>
      </c>
      <c r="BI258" s="2"/>
      <c r="BJ258" s="2"/>
      <c r="BK258" s="2"/>
      <c r="BL258" s="2"/>
      <c r="BM258" s="2"/>
      <c r="BN258" s="2"/>
    </row>
    <row r="259" spans="1:66" ht="28" customHeight="1">
      <c r="A259" s="689" t="s">
        <v>35</v>
      </c>
      <c r="B259" s="690"/>
      <c r="C259" s="70" t="s">
        <v>41</v>
      </c>
      <c r="D259" s="27" t="s">
        <v>340</v>
      </c>
      <c r="E259" s="81" t="s">
        <v>23</v>
      </c>
      <c r="F259" s="39" t="s">
        <v>357</v>
      </c>
      <c r="G259" s="29"/>
      <c r="H259" s="29"/>
      <c r="I259" s="29"/>
      <c r="J259" s="30"/>
      <c r="K259" s="29"/>
      <c r="Q259" s="2" t="str">
        <v>Blackout</v>
      </c>
      <c r="R259" s="2"/>
      <c r="S259" s="2"/>
      <c r="T259" s="2"/>
      <c r="U259" s="2"/>
      <c r="V259" s="2"/>
      <c r="W259" s="2"/>
      <c r="AQ259" s="19" t="s">
        <v>35</v>
      </c>
      <c r="AR259" s="20"/>
      <c r="AS259" s="38" t="s">
        <v>18</v>
      </c>
      <c r="AT259" s="27" t="s">
        <v>711</v>
      </c>
      <c r="AU259" s="28"/>
      <c r="AV259" s="39"/>
      <c r="AW259" s="29"/>
      <c r="AX259" s="29"/>
      <c r="AY259" s="29"/>
      <c r="AZ259" s="30"/>
      <c r="BA259" s="29"/>
      <c r="BH259" s="2" t="str">
        <v>Lobby-Arbeit</v>
      </c>
      <c r="BI259" s="2"/>
      <c r="BJ259" s="2"/>
      <c r="BK259" s="2"/>
      <c r="BL259" s="2"/>
      <c r="BM259" s="2"/>
      <c r="BN259" s="2"/>
    </row>
    <row r="260" spans="1:66" ht="28" customHeight="1" thickBot="1">
      <c r="A260" s="691">
        <f>COUNTIF(H248:H271,"*")</f>
        <v>3</v>
      </c>
      <c r="B260" s="692"/>
      <c r="C260" s="71" t="s">
        <v>17</v>
      </c>
      <c r="D260" s="2" t="s">
        <v>341</v>
      </c>
      <c r="E260" s="82"/>
      <c r="F260" s="12"/>
      <c r="G260" s="13"/>
      <c r="H260" s="13"/>
      <c r="I260" s="13"/>
      <c r="J260" s="14"/>
      <c r="K260" s="13"/>
      <c r="Q260" s="2" t="str">
        <v>Great-Reset-Frenzy</v>
      </c>
      <c r="R260" s="2"/>
      <c r="S260" s="2"/>
      <c r="T260" s="2"/>
      <c r="U260" s="2"/>
      <c r="V260" s="2"/>
      <c r="W260" s="2"/>
      <c r="AQ260" s="21">
        <f>COUNTIF(AX248:AX271,"*")</f>
        <v>2</v>
      </c>
      <c r="AR260" s="22"/>
      <c r="AS260" s="24" t="s">
        <v>41</v>
      </c>
      <c r="AT260" s="2" t="s">
        <v>712</v>
      </c>
      <c r="AU260" s="26"/>
      <c r="AV260" s="12"/>
      <c r="AW260" s="13"/>
      <c r="AX260" s="13"/>
      <c r="AY260" s="13"/>
      <c r="AZ260" s="14"/>
      <c r="BA260" s="13"/>
      <c r="BH260" s="2" t="str">
        <v>Crush</v>
      </c>
      <c r="BI260" s="2"/>
      <c r="BJ260" s="2"/>
      <c r="BK260" s="2"/>
      <c r="BL260" s="2"/>
      <c r="BM260" s="2"/>
      <c r="BN260" s="2"/>
    </row>
    <row r="261" spans="1:66" ht="28" customHeight="1" thickBot="1">
      <c r="A261" s="693"/>
      <c r="B261" s="693"/>
      <c r="C261" s="70" t="s">
        <v>17</v>
      </c>
      <c r="D261" s="27" t="s">
        <v>342</v>
      </c>
      <c r="E261" s="81"/>
      <c r="F261" s="39"/>
      <c r="G261" s="29"/>
      <c r="H261" s="29"/>
      <c r="I261" s="29"/>
      <c r="J261" s="30"/>
      <c r="K261" s="29"/>
      <c r="Q261" s="2" t="str">
        <v>Ads</v>
      </c>
      <c r="R261" s="2"/>
      <c r="S261" s="2"/>
      <c r="T261" s="2"/>
      <c r="U261" s="2"/>
      <c r="V261" s="2"/>
      <c r="W261" s="2"/>
      <c r="AQ261" s="23"/>
      <c r="AR261" s="17"/>
      <c r="AS261" s="38" t="s">
        <v>41</v>
      </c>
      <c r="AT261" s="27" t="s">
        <v>51</v>
      </c>
      <c r="AU261" s="28"/>
      <c r="AV261" s="39"/>
      <c r="AW261" s="29"/>
      <c r="AX261" s="29"/>
      <c r="AY261" s="29"/>
      <c r="AZ261" s="30"/>
      <c r="BA261" s="29"/>
      <c r="BH261" s="2" t="str">
        <v>Socials</v>
      </c>
      <c r="BI261" s="2"/>
      <c r="BJ261" s="2"/>
      <c r="BK261" s="2"/>
      <c r="BL261" s="2"/>
      <c r="BM261" s="2"/>
      <c r="BN261" s="2"/>
    </row>
    <row r="262" spans="1:66" ht="28" customHeight="1">
      <c r="A262" s="689" t="s">
        <v>31</v>
      </c>
      <c r="B262" s="690"/>
      <c r="C262" s="71" t="s">
        <v>41</v>
      </c>
      <c r="D262" s="2" t="s">
        <v>340</v>
      </c>
      <c r="E262" s="82"/>
      <c r="F262" s="12"/>
      <c r="G262" s="13"/>
      <c r="H262" s="13"/>
      <c r="I262" s="13"/>
      <c r="J262" s="14"/>
      <c r="K262" s="13"/>
      <c r="Q262" s="2" t="str">
        <v>Hashtags</v>
      </c>
      <c r="R262" s="2"/>
      <c r="S262" s="2"/>
      <c r="T262" s="2"/>
      <c r="U262" s="2"/>
      <c r="V262" s="2"/>
      <c r="W262" s="2"/>
      <c r="AQ262" s="19" t="s">
        <v>31</v>
      </c>
      <c r="AR262" s="20"/>
      <c r="AS262" s="24" t="s">
        <v>41</v>
      </c>
      <c r="AT262" s="2" t="s">
        <v>51</v>
      </c>
      <c r="AU262" s="26"/>
      <c r="AV262" s="12"/>
      <c r="AW262" s="13"/>
      <c r="AX262" s="13"/>
      <c r="AY262" s="13"/>
      <c r="AZ262" s="14"/>
      <c r="BA262" s="13"/>
      <c r="BH262" s="2" t="str">
        <v>Memes</v>
      </c>
      <c r="BI262" s="2"/>
      <c r="BJ262" s="2"/>
      <c r="BK262" s="2"/>
      <c r="BL262" s="2"/>
      <c r="BM262" s="2"/>
      <c r="BN262" s="2"/>
    </row>
    <row r="263" spans="1:66" ht="28" customHeight="1" thickBot="1">
      <c r="A263" s="691">
        <f>COUNTIF(I248:I271,"*")</f>
        <v>5</v>
      </c>
      <c r="B263" s="692"/>
      <c r="C263" s="70" t="s">
        <v>19</v>
      </c>
      <c r="D263" s="27" t="s">
        <v>343</v>
      </c>
      <c r="E263" s="81"/>
      <c r="F263" s="39"/>
      <c r="G263" s="29"/>
      <c r="H263" s="29"/>
      <c r="I263" s="29"/>
      <c r="J263" s="30"/>
      <c r="K263" s="29"/>
      <c r="Q263" s="2" t="str">
        <v>DPA-Fakt-CheckerInnen</v>
      </c>
      <c r="R263" s="2"/>
      <c r="S263" s="2"/>
      <c r="T263" s="2"/>
      <c r="U263" s="2"/>
      <c r="V263" s="2"/>
      <c r="W263" s="2"/>
      <c r="AQ263" s="21">
        <f>COUNTIF(AY248:AY271,"*")</f>
        <v>2</v>
      </c>
      <c r="AR263" s="22"/>
      <c r="AS263" s="38" t="s">
        <v>86</v>
      </c>
      <c r="AT263" s="31" t="s">
        <v>713</v>
      </c>
      <c r="AU263" s="28"/>
      <c r="AV263" s="39"/>
      <c r="AW263" s="29"/>
      <c r="AX263" s="29"/>
      <c r="AY263" s="29"/>
      <c r="AZ263" s="30"/>
      <c r="BA263" s="29"/>
      <c r="BH263" s="2" t="str">
        <v>Pop-Star</v>
      </c>
      <c r="BI263" s="2"/>
      <c r="BJ263" s="2"/>
      <c r="BK263" s="2"/>
      <c r="BL263" s="2"/>
      <c r="BM263" s="2"/>
      <c r="BN263" s="2"/>
    </row>
    <row r="264" spans="1:66" ht="28" customHeight="1" thickBot="1">
      <c r="A264" s="694"/>
      <c r="B264" s="695"/>
      <c r="C264" s="72" t="s">
        <v>17</v>
      </c>
      <c r="D264" s="2" t="s">
        <v>344</v>
      </c>
      <c r="E264" s="82"/>
      <c r="F264" s="12"/>
      <c r="G264" s="13"/>
      <c r="H264" s="13"/>
      <c r="I264" s="13"/>
      <c r="J264" s="14"/>
      <c r="K264" s="13"/>
      <c r="Q264" s="2" t="str">
        <v>Fakt-Check-Team</v>
      </c>
      <c r="R264" s="2"/>
      <c r="S264" s="2"/>
      <c r="T264" s="2"/>
      <c r="U264" s="2"/>
      <c r="V264" s="2"/>
      <c r="W264" s="2"/>
      <c r="AQ264" s="16"/>
      <c r="AR264" s="17"/>
      <c r="AS264" s="25" t="s">
        <v>18</v>
      </c>
      <c r="AT264" s="11" t="s">
        <v>136</v>
      </c>
      <c r="AU264" s="26"/>
      <c r="AV264" s="12"/>
      <c r="AW264" s="13"/>
      <c r="AX264" s="13"/>
      <c r="AY264" s="13"/>
      <c r="AZ264" s="14"/>
      <c r="BA264" s="13"/>
      <c r="BH264" s="1" t="str">
        <v>Twitter-Trends</v>
      </c>
    </row>
    <row r="265" spans="1:66" ht="28" customHeight="1">
      <c r="A265" s="689" t="s">
        <v>34</v>
      </c>
      <c r="B265" s="690"/>
      <c r="C265" s="73" t="s">
        <v>18</v>
      </c>
      <c r="D265" s="27" t="s">
        <v>345</v>
      </c>
      <c r="E265" s="81"/>
      <c r="F265" s="39"/>
      <c r="G265" s="29"/>
      <c r="H265" s="29"/>
      <c r="I265" s="29"/>
      <c r="J265" s="30"/>
      <c r="K265" s="29"/>
      <c r="Q265" s="2" t="str">
        <v>Trends</v>
      </c>
      <c r="R265" s="2"/>
      <c r="S265" s="2"/>
      <c r="T265" s="2"/>
      <c r="U265" s="2"/>
      <c r="V265" s="2"/>
      <c r="W265" s="2"/>
      <c r="AQ265" s="19" t="s">
        <v>34</v>
      </c>
      <c r="AR265" s="20"/>
      <c r="AS265" s="32" t="s">
        <v>18</v>
      </c>
      <c r="AT265" s="31" t="s">
        <v>336</v>
      </c>
      <c r="AU265" s="28"/>
      <c r="AV265" s="39"/>
      <c r="AW265" s="29"/>
      <c r="AX265" s="29"/>
      <c r="AY265" s="29"/>
      <c r="AZ265" s="30"/>
      <c r="BA265" s="29"/>
      <c r="BH265" s="1" t="str">
        <v>Pandora-Papers</v>
      </c>
    </row>
    <row r="266" spans="1:66" ht="28" customHeight="1" thickBot="1">
      <c r="A266" s="691">
        <f>COUNTIF(J248:J271,"*")</f>
        <v>4</v>
      </c>
      <c r="B266" s="692"/>
      <c r="C266" s="72" t="s">
        <v>18</v>
      </c>
      <c r="D266" s="2" t="s">
        <v>203</v>
      </c>
      <c r="E266" s="82"/>
      <c r="F266" s="12"/>
      <c r="G266" s="13"/>
      <c r="H266" s="13"/>
      <c r="I266" s="13"/>
      <c r="J266" s="14"/>
      <c r="K266" s="13"/>
      <c r="Q266" s="2" t="str">
        <v>Show-Notes</v>
      </c>
      <c r="R266" s="2"/>
      <c r="S266" s="2"/>
      <c r="T266" s="2"/>
      <c r="U266" s="2"/>
      <c r="V266" s="2"/>
      <c r="W266" s="2"/>
      <c r="AQ266" s="21">
        <f>COUNTIF(AZ248:AZ271,"*")</f>
        <v>3</v>
      </c>
      <c r="AR266" s="22"/>
      <c r="AS266" s="25" t="s">
        <v>41</v>
      </c>
      <c r="AT266" s="11" t="s">
        <v>51</v>
      </c>
      <c r="AU266" s="26"/>
      <c r="AV266" s="12"/>
      <c r="AW266" s="13"/>
      <c r="AX266" s="13"/>
      <c r="AY266" s="13"/>
      <c r="AZ266" s="14"/>
      <c r="BA266" s="13"/>
    </row>
    <row r="267" spans="1:66" ht="28" customHeight="1" thickBot="1">
      <c r="A267" s="680"/>
      <c r="B267" s="680"/>
      <c r="C267" s="73" t="s">
        <v>18</v>
      </c>
      <c r="D267" s="27" t="s">
        <v>346</v>
      </c>
      <c r="E267" s="81"/>
      <c r="F267" s="39"/>
      <c r="G267" s="29"/>
      <c r="H267" s="29"/>
      <c r="I267" s="29"/>
      <c r="J267" s="30"/>
      <c r="K267" s="29"/>
      <c r="Q267" s="2"/>
      <c r="R267" s="2"/>
      <c r="S267" s="2"/>
      <c r="T267" s="2"/>
      <c r="U267" s="2"/>
      <c r="V267" s="2"/>
      <c r="W267" s="2"/>
      <c r="AQ267" s="23"/>
      <c r="AR267" s="17"/>
      <c r="AS267" s="32" t="s">
        <v>17</v>
      </c>
      <c r="AT267" s="31" t="s">
        <v>714</v>
      </c>
      <c r="AU267" s="28"/>
      <c r="AV267" s="39"/>
      <c r="AW267" s="29"/>
      <c r="AX267" s="29"/>
      <c r="AY267" s="29"/>
      <c r="AZ267" s="30"/>
      <c r="BA267" s="29"/>
    </row>
    <row r="268" spans="1:66" ht="28" customHeight="1">
      <c r="A268" s="689" t="s">
        <v>32</v>
      </c>
      <c r="B268" s="690"/>
      <c r="C268" s="72" t="s">
        <v>23</v>
      </c>
      <c r="D268" s="2" t="s">
        <v>347</v>
      </c>
      <c r="E268" s="82"/>
      <c r="F268" s="12"/>
      <c r="G268" s="13"/>
      <c r="H268" s="13"/>
      <c r="I268" s="13"/>
      <c r="J268" s="14"/>
      <c r="K268" s="13"/>
      <c r="Q268" s="2"/>
      <c r="R268" s="2"/>
      <c r="S268" s="2"/>
      <c r="T268" s="2"/>
      <c r="U268" s="2"/>
      <c r="V268" s="2"/>
      <c r="W268" s="2"/>
      <c r="AQ268" s="19" t="s">
        <v>32</v>
      </c>
      <c r="AR268" s="20"/>
      <c r="AS268" s="25" t="s">
        <v>41</v>
      </c>
      <c r="AT268" s="11" t="s">
        <v>51</v>
      </c>
      <c r="AU268" s="26"/>
      <c r="AV268" s="12"/>
      <c r="AW268" s="13"/>
      <c r="AX268" s="13"/>
      <c r="AY268" s="13"/>
      <c r="AZ268" s="14"/>
      <c r="BA268" s="13"/>
    </row>
    <row r="269" spans="1:66" ht="28" customHeight="1" thickBot="1">
      <c r="A269" s="691">
        <f>COUNTIF(K248:K271,"*")</f>
        <v>0</v>
      </c>
      <c r="B269" s="692"/>
      <c r="C269" s="73" t="s">
        <v>18</v>
      </c>
      <c r="D269" s="27" t="s">
        <v>348</v>
      </c>
      <c r="E269" s="81"/>
      <c r="F269" s="39"/>
      <c r="G269" s="29"/>
      <c r="H269" s="29"/>
      <c r="I269" s="29"/>
      <c r="J269" s="30"/>
      <c r="K269" s="29"/>
      <c r="Q269" s="2"/>
      <c r="R269" s="2"/>
      <c r="S269" s="2"/>
      <c r="T269" s="2"/>
      <c r="U269" s="2"/>
      <c r="V269" s="2"/>
      <c r="W269" s="2"/>
      <c r="AQ269" s="21">
        <f>COUNTIF(BA248:BA271,"*")</f>
        <v>0</v>
      </c>
      <c r="AR269" s="22"/>
      <c r="AS269" s="32" t="s">
        <v>18</v>
      </c>
      <c r="AT269" s="31" t="s">
        <v>28</v>
      </c>
      <c r="AU269" s="28"/>
      <c r="AV269" s="39"/>
      <c r="AW269" s="29"/>
      <c r="AX269" s="29"/>
      <c r="AY269" s="29"/>
      <c r="AZ269" s="30"/>
      <c r="BA269" s="29"/>
    </row>
    <row r="270" spans="1:66" ht="28" customHeight="1">
      <c r="A270" s="680"/>
      <c r="B270" s="680"/>
      <c r="C270" s="72" t="s">
        <v>23</v>
      </c>
      <c r="D270" s="2" t="s">
        <v>340</v>
      </c>
      <c r="E270" s="82"/>
      <c r="F270" s="12"/>
      <c r="G270" s="13"/>
      <c r="H270" s="13"/>
      <c r="I270" s="13"/>
      <c r="J270" s="14"/>
      <c r="K270" s="13"/>
      <c r="Q270" s="2"/>
      <c r="R270" s="2"/>
      <c r="S270" s="2"/>
      <c r="T270" s="2"/>
      <c r="U270" s="2"/>
      <c r="V270" s="2"/>
      <c r="W270" s="2"/>
      <c r="AQ270" s="53"/>
      <c r="AR270" s="15"/>
      <c r="AS270" s="25" t="s">
        <v>18</v>
      </c>
      <c r="AT270" s="11" t="s">
        <v>136</v>
      </c>
      <c r="AU270" s="26"/>
      <c r="AV270" s="12"/>
      <c r="AW270" s="13"/>
      <c r="AX270" s="13"/>
      <c r="AY270" s="13"/>
      <c r="AZ270" s="14"/>
      <c r="BA270" s="13"/>
    </row>
    <row r="271" spans="1:66" ht="28" customHeight="1" thickBot="1">
      <c r="A271" s="680"/>
      <c r="B271" s="680"/>
      <c r="C271" s="74" t="s">
        <v>18</v>
      </c>
      <c r="D271" s="67" t="s">
        <v>22</v>
      </c>
      <c r="E271" s="98"/>
      <c r="F271" s="40"/>
      <c r="G271" s="36"/>
      <c r="H271" s="36"/>
      <c r="I271" s="36"/>
      <c r="J271" s="37"/>
      <c r="K271" s="36"/>
      <c r="Q271" s="47">
        <f>COUNTIF(Q247:Q270,"*")</f>
        <v>20</v>
      </c>
      <c r="R271" s="47">
        <f>COUNTIF(R247:R270,"*")</f>
        <v>11</v>
      </c>
      <c r="AR271" s="18"/>
      <c r="AS271" s="33" t="s">
        <v>19</v>
      </c>
      <c r="AT271" s="34" t="s">
        <v>715</v>
      </c>
      <c r="AU271" s="171"/>
      <c r="AV271" s="40"/>
      <c r="AW271" s="36"/>
      <c r="AX271" s="36"/>
      <c r="AY271" s="36"/>
      <c r="AZ271" s="37"/>
      <c r="BA271" s="36"/>
    </row>
    <row r="272" spans="1:66" ht="28" customHeight="1">
      <c r="A272" s="680"/>
      <c r="B272" s="680"/>
      <c r="D272" s="47">
        <f>COUNTIF(D248:D271,"*")</f>
        <v>24</v>
      </c>
      <c r="E272" s="99"/>
      <c r="F272" s="47">
        <f>COUNTIF(F248:F271,"*")</f>
        <v>12</v>
      </c>
      <c r="AT272" s="47">
        <f>COUNTIF(AT248:AT271,"*")</f>
        <v>24</v>
      </c>
      <c r="AU272" s="172"/>
      <c r="AV272" s="47">
        <f>COUNTIF(AV248:AV271,"*")</f>
        <v>4</v>
      </c>
    </row>
    <row r="273" spans="1:68" ht="28" customHeight="1">
      <c r="A273" s="680"/>
      <c r="B273" s="680"/>
    </row>
    <row r="274" spans="1:68" s="120" customFormat="1" ht="28" customHeight="1">
      <c r="A274" s="681"/>
      <c r="B274" s="681"/>
      <c r="C274" s="681"/>
      <c r="D274" s="681"/>
      <c r="E274" s="681"/>
      <c r="F274" s="681"/>
      <c r="G274" s="681"/>
      <c r="H274" s="681"/>
      <c r="I274" s="681"/>
      <c r="J274" s="681"/>
      <c r="K274" s="681"/>
      <c r="L274" s="681"/>
      <c r="M274" s="68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S274" s="121"/>
      <c r="AU274" s="173"/>
    </row>
    <row r="275" spans="1:68" ht="16" thickBot="1"/>
    <row r="276" spans="1:68" ht="56" customHeight="1" thickBot="1">
      <c r="A276" s="700" t="s">
        <v>9</v>
      </c>
      <c r="B276" s="701"/>
      <c r="C276" s="683" t="s">
        <v>236</v>
      </c>
      <c r="D276" s="684"/>
      <c r="E276" s="684"/>
      <c r="F276" s="685"/>
      <c r="G276" s="234">
        <v>2</v>
      </c>
      <c r="AP276" s="165">
        <v>2</v>
      </c>
      <c r="AQ276" s="715" t="s">
        <v>9</v>
      </c>
      <c r="AR276" s="716"/>
      <c r="AS276" s="717" t="s">
        <v>513</v>
      </c>
      <c r="AT276" s="718"/>
      <c r="AU276" s="718"/>
      <c r="AV276" s="719"/>
    </row>
    <row r="277" spans="1:68" ht="28" customHeight="1" thickBot="1">
      <c r="C277" s="702" t="s">
        <v>7</v>
      </c>
      <c r="D277" s="703"/>
      <c r="E277" s="703"/>
      <c r="F277" s="703"/>
      <c r="G277" s="703"/>
      <c r="H277" s="703"/>
      <c r="I277" s="703"/>
      <c r="J277" s="703"/>
      <c r="K277" s="704"/>
      <c r="M277" s="705" t="s">
        <v>6</v>
      </c>
      <c r="N277" s="706"/>
      <c r="O277" s="2" t="s">
        <v>244</v>
      </c>
      <c r="Q277" s="728" t="s">
        <v>423</v>
      </c>
      <c r="R277" s="728"/>
      <c r="S277" s="728"/>
      <c r="T277" s="728"/>
      <c r="U277" s="728"/>
      <c r="V277" s="728"/>
      <c r="W277" s="728"/>
      <c r="AS277" s="702" t="s">
        <v>7</v>
      </c>
      <c r="AT277" s="703"/>
      <c r="AU277" s="703"/>
      <c r="AV277" s="703"/>
      <c r="AW277" s="703"/>
      <c r="AX277" s="703"/>
      <c r="AY277" s="703"/>
      <c r="AZ277" s="703"/>
      <c r="BA277" s="704"/>
      <c r="BC277" s="9" t="s">
        <v>6</v>
      </c>
      <c r="BD277" s="10"/>
      <c r="BE277" s="2" t="s">
        <v>244</v>
      </c>
      <c r="BH277" s="671" t="s">
        <v>423</v>
      </c>
      <c r="BI277" s="672"/>
      <c r="BJ277" s="672"/>
      <c r="BK277" s="672"/>
      <c r="BL277" s="672"/>
      <c r="BM277" s="672"/>
      <c r="BN277" s="672"/>
      <c r="BO277" s="672"/>
      <c r="BP277" s="673"/>
    </row>
    <row r="278" spans="1:68" ht="28" customHeight="1" thickBot="1">
      <c r="C278" s="697" t="s">
        <v>0</v>
      </c>
      <c r="D278" s="698"/>
      <c r="E278" s="698"/>
      <c r="F278" s="699"/>
      <c r="G278" s="45" t="s">
        <v>1</v>
      </c>
      <c r="H278" s="46" t="s">
        <v>2</v>
      </c>
      <c r="I278" s="45" t="s">
        <v>3</v>
      </c>
      <c r="J278" s="45" t="s">
        <v>4</v>
      </c>
      <c r="K278" s="46" t="s">
        <v>5</v>
      </c>
      <c r="M278" s="225">
        <v>1</v>
      </c>
      <c r="N278" s="225" t="s">
        <v>10</v>
      </c>
      <c r="O278" s="225">
        <v>68.88</v>
      </c>
      <c r="Q278" s="2" t="str" cm="1">
        <f t="array" ref="Q278:Q297">_xlfn.UNIQUE(D279:D311)</f>
        <v>Social-Media</v>
      </c>
      <c r="R278" s="2" t="str" cm="1">
        <f t="array" ref="R278:R286">_xlfn.UNIQUE(F279:F311)</f>
        <v>Lobbyismus</v>
      </c>
      <c r="S278" s="2" t="str" cm="1">
        <f t="array" ref="S278:S279">_xlfn.UNIQUE(G279:G311)</f>
        <v>[in einer Art] Moses-Leinen-Dress</v>
      </c>
      <c r="T278" s="2" cm="1">
        <f t="array" ref="T278">_xlfn.UNIQUE(H279:H311)</f>
        <v>0</v>
      </c>
      <c r="U278" s="111" t="str" cm="1">
        <f t="array" ref="U278:U279">_xlfn.UNIQUE(I279:I311)</f>
        <v>all is fair in love [and Wahlkampf]</v>
      </c>
      <c r="V278" s="2" t="str" cm="1">
        <f t="array" ref="V278:V287">_xlfn.UNIQUE(J279:J311)</f>
        <v>[wir] checken</v>
      </c>
      <c r="W278" s="2" cm="1">
        <f t="array" ref="W278">_xlfn.UNIQUE(K279:K311)</f>
        <v>0</v>
      </c>
      <c r="X278" s="132" t="s">
        <v>0</v>
      </c>
      <c r="Y278" s="133">
        <f>SUM(Q311:R311)</f>
        <v>27</v>
      </c>
      <c r="AS278" s="736" t="s">
        <v>0</v>
      </c>
      <c r="AT278" s="737"/>
      <c r="AU278" s="737"/>
      <c r="AV278" s="738"/>
      <c r="AW278" s="109" t="s">
        <v>1</v>
      </c>
      <c r="AX278" s="110" t="s">
        <v>2</v>
      </c>
      <c r="AY278" s="109" t="s">
        <v>3</v>
      </c>
      <c r="AZ278" s="109" t="s">
        <v>4</v>
      </c>
      <c r="BA278" s="110" t="s">
        <v>5</v>
      </c>
      <c r="BC278" s="225">
        <v>1</v>
      </c>
      <c r="BD278" s="225" t="s">
        <v>10</v>
      </c>
      <c r="BE278" s="225">
        <v>83.33</v>
      </c>
      <c r="BH278" s="6" t="str" cm="1">
        <f t="array" ref="BH278:BH291">_xlfn.UNIQUE(AT279:AT311)</f>
        <v>User-Accounts</v>
      </c>
      <c r="BI278" s="6" cm="1">
        <f t="array" ref="BI278">_xlfn.UNIQUE(AV279:AV311)</f>
        <v>0</v>
      </c>
      <c r="BJ278" s="6" t="str" cm="1">
        <f t="array" ref="BJ278:BJ279">_xlfn.UNIQUE(AW279:AW311)</f>
        <v>[ist nicht] smart</v>
      </c>
      <c r="BK278" s="6" t="str" cm="1">
        <f t="array" ref="BK278:BK279">_xlfn.UNIQUE(AX279:AX311)</f>
        <v>off-screen</v>
      </c>
      <c r="BL278" s="6" t="str" cm="1">
        <f t="array" ref="BL278:BL282">_xlfn.UNIQUE(AY279:AY311)</f>
        <v>hello</v>
      </c>
      <c r="BM278" s="6" t="str" cm="1">
        <f t="array" ref="BM278:BM280">_xlfn.UNIQUE(AZ279:AZ311)</f>
        <v>[es] triggert</v>
      </c>
      <c r="BN278" s="6" cm="1">
        <f t="array" ref="BN278">_xlfn.UNIQUE(BA279:BA311)</f>
        <v>0</v>
      </c>
      <c r="BO278" s="139" t="s">
        <v>0</v>
      </c>
      <c r="BP278" s="43">
        <f>COUNTIF(BH278:BI294,"*")</f>
        <v>13</v>
      </c>
    </row>
    <row r="279" spans="1:68" ht="45" customHeight="1">
      <c r="A279" s="689" t="s">
        <v>425</v>
      </c>
      <c r="B279" s="690"/>
      <c r="C279" s="69" t="s">
        <v>41</v>
      </c>
      <c r="D279" s="6" t="s">
        <v>51</v>
      </c>
      <c r="E279" s="80" t="s">
        <v>23</v>
      </c>
      <c r="F279" s="43" t="s">
        <v>374</v>
      </c>
      <c r="G279" s="104" t="s">
        <v>386</v>
      </c>
      <c r="H279" s="44"/>
      <c r="I279" s="44" t="s">
        <v>387</v>
      </c>
      <c r="J279" s="4" t="s">
        <v>388</v>
      </c>
      <c r="K279" s="44"/>
      <c r="M279" s="8">
        <v>2</v>
      </c>
      <c r="N279" s="8" t="s">
        <v>1018</v>
      </c>
      <c r="O279" s="2">
        <v>4.4400000000000004</v>
      </c>
      <c r="Q279" s="2" t="str">
        <v>Anti-Klimakrise-Framing</v>
      </c>
      <c r="R279" s="2" t="str">
        <v>Lobby-organisation</v>
      </c>
      <c r="S279" s="2">
        <v>0</v>
      </c>
      <c r="T279" s="2"/>
      <c r="U279" s="2">
        <v>0</v>
      </c>
      <c r="V279" s="2" t="str">
        <v>[ihr] mitscrollt</v>
      </c>
      <c r="W279" s="2"/>
      <c r="X279" s="134" t="s">
        <v>1</v>
      </c>
      <c r="Y279" s="135">
        <f>COUNTIF(_xlfn.ANCHORARRAY(S278),"*")</f>
        <v>1</v>
      </c>
      <c r="AQ279" s="689" t="s">
        <v>425</v>
      </c>
      <c r="AR279" s="690"/>
      <c r="AS279" s="186" t="s">
        <v>18</v>
      </c>
      <c r="AT279" s="187" t="s">
        <v>725</v>
      </c>
      <c r="AU279" s="188"/>
      <c r="AV279" s="127"/>
      <c r="AW279" s="64" t="s">
        <v>734</v>
      </c>
      <c r="AX279" s="1" t="s">
        <v>735</v>
      </c>
      <c r="AY279" s="44" t="s">
        <v>98</v>
      </c>
      <c r="AZ279" s="4" t="s">
        <v>738</v>
      </c>
      <c r="BA279" s="44"/>
      <c r="BC279" s="226">
        <v>2</v>
      </c>
      <c r="BD279" s="226" t="s">
        <v>730</v>
      </c>
      <c r="BE279" s="232">
        <v>12.5</v>
      </c>
      <c r="BH279" s="2" t="str">
        <v>Blockbuster</v>
      </c>
      <c r="BI279" s="2"/>
      <c r="BJ279" s="2">
        <v>0</v>
      </c>
      <c r="BK279" s="2">
        <v>0</v>
      </c>
      <c r="BL279" s="2" t="str">
        <v>for the record</v>
      </c>
      <c r="BM279" s="2" t="str">
        <v>[wir] verlinken</v>
      </c>
      <c r="BN279" s="2"/>
      <c r="BO279" s="140" t="s">
        <v>1</v>
      </c>
      <c r="BP279" s="12">
        <f>COUNTIF(BJ278:BJ294,"*")</f>
        <v>1</v>
      </c>
    </row>
    <row r="280" spans="1:68" ht="28" customHeight="1" thickBot="1">
      <c r="A280" s="691">
        <f>COUNTIF(Q278:W310,"*")</f>
        <v>38</v>
      </c>
      <c r="B280" s="692"/>
      <c r="C280" s="70" t="s">
        <v>86</v>
      </c>
      <c r="D280" s="27" t="s">
        <v>370</v>
      </c>
      <c r="E280" s="81" t="s">
        <v>23</v>
      </c>
      <c r="F280" s="39" t="s">
        <v>374</v>
      </c>
      <c r="G280" s="29"/>
      <c r="H280" s="29"/>
      <c r="I280" s="29"/>
      <c r="J280" s="30" t="s">
        <v>389</v>
      </c>
      <c r="K280" s="29"/>
      <c r="M280" s="226">
        <v>3</v>
      </c>
      <c r="N280" s="226" t="s">
        <v>1019</v>
      </c>
      <c r="O280" s="226">
        <v>24.44</v>
      </c>
      <c r="Q280" s="2" t="str">
        <v>Lobby-verband</v>
      </c>
      <c r="R280" s="2" t="str">
        <v>Lobby-kontroll</v>
      </c>
      <c r="S280" s="2"/>
      <c r="T280" s="2"/>
      <c r="U280" s="2"/>
      <c r="V280" s="2" t="str">
        <v>[wir] liken</v>
      </c>
      <c r="W280" s="2"/>
      <c r="X280" s="134" t="s">
        <v>2</v>
      </c>
      <c r="Y280" s="135">
        <f>COUNTIF(T278:T282,"*")</f>
        <v>0</v>
      </c>
      <c r="AQ280" s="691">
        <f>BP284</f>
        <v>21</v>
      </c>
      <c r="AR280" s="692"/>
      <c r="AS280" s="38" t="s">
        <v>19</v>
      </c>
      <c r="AT280" s="27" t="s">
        <v>726</v>
      </c>
      <c r="AU280" s="28"/>
      <c r="AV280" s="39"/>
      <c r="AW280" s="65"/>
      <c r="AX280" s="29"/>
      <c r="AY280" s="29" t="s">
        <v>736</v>
      </c>
      <c r="AZ280" s="30" t="s">
        <v>739</v>
      </c>
      <c r="BA280" s="29"/>
      <c r="BC280" s="7">
        <v>3</v>
      </c>
      <c r="BD280" s="7" t="s">
        <v>731</v>
      </c>
      <c r="BE280" s="230">
        <v>0</v>
      </c>
      <c r="BH280" s="2" t="str">
        <v>Big-Shots</v>
      </c>
      <c r="BI280" s="2"/>
      <c r="BJ280" s="2"/>
      <c r="BK280" s="2"/>
      <c r="BL280" s="2" t="str">
        <v>art imitates life</v>
      </c>
      <c r="BM280" s="2">
        <v>0</v>
      </c>
      <c r="BN280" s="2"/>
      <c r="BO280" s="140" t="s">
        <v>2</v>
      </c>
      <c r="BP280" s="12">
        <f>COUNTIF(BK278:BK294,"*")</f>
        <v>1</v>
      </c>
    </row>
    <row r="281" spans="1:68" ht="28" customHeight="1">
      <c r="A281" s="689" t="s">
        <v>8</v>
      </c>
      <c r="B281" s="690"/>
      <c r="C281" s="71" t="s">
        <v>17</v>
      </c>
      <c r="D281" s="2" t="s">
        <v>371</v>
      </c>
      <c r="E281" s="82" t="s">
        <v>23</v>
      </c>
      <c r="F281" s="12" t="s">
        <v>383</v>
      </c>
      <c r="G281" s="13"/>
      <c r="H281" s="13"/>
      <c r="I281" s="13"/>
      <c r="J281" s="14" t="s">
        <v>390</v>
      </c>
      <c r="K281" s="13"/>
      <c r="M281" s="8">
        <v>4</v>
      </c>
      <c r="N281" s="8"/>
      <c r="O281" s="2"/>
      <c r="Q281" s="2" t="str">
        <v>Lobby-Strategie*innen</v>
      </c>
      <c r="R281" s="2" t="str">
        <v>Lobby-strategien</v>
      </c>
      <c r="S281" s="2"/>
      <c r="T281" s="2"/>
      <c r="U281" s="2"/>
      <c r="V281" s="2" t="str">
        <v>[wir] faven</v>
      </c>
      <c r="W281" s="2"/>
      <c r="X281" s="134" t="s">
        <v>3</v>
      </c>
      <c r="Y281" s="135">
        <f>COUNTIF(U278:U281,"*")</f>
        <v>1</v>
      </c>
      <c r="AQ281" s="19" t="s">
        <v>8</v>
      </c>
      <c r="AR281" s="91"/>
      <c r="AS281" s="24" t="s">
        <v>18</v>
      </c>
      <c r="AT281" s="2" t="s">
        <v>727</v>
      </c>
      <c r="AU281" s="26"/>
      <c r="AV281" s="12"/>
      <c r="AW281" s="66"/>
      <c r="AX281" s="13"/>
      <c r="AY281" s="13" t="s">
        <v>737</v>
      </c>
      <c r="AZ281" s="14"/>
      <c r="BA281" s="13"/>
      <c r="BC281" s="8">
        <v>4</v>
      </c>
      <c r="BD281" s="8" t="s">
        <v>732</v>
      </c>
      <c r="BE281" s="229">
        <v>4.1666666670000003</v>
      </c>
      <c r="BH281" s="2" t="str">
        <v>Social-Media</v>
      </c>
      <c r="BI281" s="2"/>
      <c r="BJ281" s="2"/>
      <c r="BK281" s="2"/>
      <c r="BL281" s="2" t="str">
        <v>life imitates art</v>
      </c>
      <c r="BM281" s="2"/>
      <c r="BN281" s="2"/>
      <c r="BO281" s="140" t="s">
        <v>3</v>
      </c>
      <c r="BP281" s="12">
        <f>COUNTIF(BL278:BL294,"*")</f>
        <v>4</v>
      </c>
    </row>
    <row r="282" spans="1:68" ht="28" customHeight="1" thickBot="1">
      <c r="A282" s="691">
        <f>SUM(A285,A288,A291,A294,A297,A300)</f>
        <v>46</v>
      </c>
      <c r="B282" s="692"/>
      <c r="C282" s="70" t="s">
        <v>18</v>
      </c>
      <c r="D282" s="27" t="s">
        <v>372</v>
      </c>
      <c r="E282" s="81" t="s">
        <v>23</v>
      </c>
      <c r="F282" s="39" t="s">
        <v>373</v>
      </c>
      <c r="G282" s="29"/>
      <c r="H282" s="29"/>
      <c r="I282" s="29"/>
      <c r="J282" s="30" t="s">
        <v>391</v>
      </c>
      <c r="K282" s="29"/>
      <c r="M282" s="7">
        <v>5</v>
      </c>
      <c r="N282" s="7"/>
      <c r="O282" s="2"/>
      <c r="Q282" s="2" t="str">
        <v>Lobby-kontroll</v>
      </c>
      <c r="R282" s="2" t="str">
        <v>DMs</v>
      </c>
      <c r="S282" s="2"/>
      <c r="T282" s="2"/>
      <c r="U282" s="2"/>
      <c r="V282" s="2" t="str">
        <v>[wurde] gephotoshopt</v>
      </c>
      <c r="W282" s="2"/>
      <c r="X282" s="134" t="s">
        <v>4</v>
      </c>
      <c r="Y282" s="135">
        <f>COUNTIF(V278:V288,"*")</f>
        <v>9</v>
      </c>
      <c r="AQ282" s="21">
        <f>SUM(AQ285,AQ288,AQ291,AQ294,AQ297,AQ300)</f>
        <v>24</v>
      </c>
      <c r="AR282" s="92"/>
      <c r="AS282" s="38" t="s">
        <v>41</v>
      </c>
      <c r="AT282" s="27" t="s">
        <v>51</v>
      </c>
      <c r="AU282" s="28"/>
      <c r="AV282" s="39"/>
      <c r="AW282" s="65"/>
      <c r="AX282" s="29"/>
      <c r="AY282" s="29" t="s">
        <v>720</v>
      </c>
      <c r="AZ282" s="30"/>
      <c r="BA282" s="29"/>
      <c r="BC282" s="226">
        <v>5</v>
      </c>
      <c r="BD282" s="226" t="s">
        <v>733</v>
      </c>
      <c r="BE282" s="231">
        <v>12.5</v>
      </c>
      <c r="BH282" s="2" t="str">
        <v>Hashtag</v>
      </c>
      <c r="BI282" s="2"/>
      <c r="BJ282" s="2"/>
      <c r="BK282" s="2"/>
      <c r="BL282" s="2">
        <v>0</v>
      </c>
      <c r="BM282" s="2"/>
      <c r="BN282" s="2"/>
      <c r="BO282" s="140" t="s">
        <v>4</v>
      </c>
      <c r="BP282" s="12">
        <f>COUNTIF(BM278:BM294,"*")</f>
        <v>2</v>
      </c>
    </row>
    <row r="283" spans="1:68" ht="28" customHeight="1" thickBot="1">
      <c r="A283" s="680"/>
      <c r="B283" s="680"/>
      <c r="C283" s="71" t="s">
        <v>17</v>
      </c>
      <c r="D283" s="2" t="s">
        <v>373</v>
      </c>
      <c r="E283" s="82" t="s">
        <v>17</v>
      </c>
      <c r="F283" s="12" t="s">
        <v>384</v>
      </c>
      <c r="G283" s="13"/>
      <c r="H283" s="13"/>
      <c r="I283" s="13"/>
      <c r="J283" s="14" t="s">
        <v>392</v>
      </c>
      <c r="K283" s="13"/>
      <c r="M283" s="8">
        <v>6</v>
      </c>
      <c r="N283" s="8"/>
      <c r="O283" s="2"/>
      <c r="Q283" s="2" t="str">
        <v>Lobbyismus</v>
      </c>
      <c r="R283" s="2" t="str">
        <v>Notifications</v>
      </c>
      <c r="S283" s="2"/>
      <c r="T283" s="2"/>
      <c r="U283" s="2"/>
      <c r="V283" s="2" t="str">
        <v>[ich] google</v>
      </c>
      <c r="W283" s="2"/>
      <c r="X283" s="134" t="s">
        <v>38</v>
      </c>
      <c r="Y283" s="135">
        <f>COUNTIF(W278:W287,"*")</f>
        <v>0</v>
      </c>
      <c r="AQ283" s="23"/>
      <c r="AR283" s="23"/>
      <c r="AS283" s="24" t="s">
        <v>41</v>
      </c>
      <c r="AT283" s="2" t="s">
        <v>13</v>
      </c>
      <c r="AU283" s="26"/>
      <c r="AV283" s="12"/>
      <c r="AW283" s="66"/>
      <c r="AX283" s="13"/>
      <c r="AY283" s="13"/>
      <c r="AZ283" s="14"/>
      <c r="BA283" s="13"/>
      <c r="BC283" s="8">
        <v>6</v>
      </c>
      <c r="BD283" s="8"/>
      <c r="BE283" s="2"/>
      <c r="BH283" s="2" t="str">
        <v>Stars</v>
      </c>
      <c r="BI283" s="2"/>
      <c r="BJ283" s="2"/>
      <c r="BK283" s="2"/>
      <c r="BL283" s="2"/>
      <c r="BM283" s="2"/>
      <c r="BN283" s="2"/>
      <c r="BO283" s="140" t="s">
        <v>38</v>
      </c>
      <c r="BP283" s="12">
        <f>COUNTIF(BN279:BN294,"*")</f>
        <v>0</v>
      </c>
    </row>
    <row r="284" spans="1:68" ht="28" customHeight="1" thickBot="1">
      <c r="A284" s="689" t="s">
        <v>30</v>
      </c>
      <c r="B284" s="690"/>
      <c r="C284" s="70" t="s">
        <v>41</v>
      </c>
      <c r="D284" s="27" t="s">
        <v>374</v>
      </c>
      <c r="E284" s="81" t="s">
        <v>17</v>
      </c>
      <c r="F284" s="39" t="s">
        <v>374</v>
      </c>
      <c r="G284" s="29"/>
      <c r="H284" s="29"/>
      <c r="I284" s="29"/>
      <c r="J284" s="30" t="s">
        <v>393</v>
      </c>
      <c r="K284" s="29"/>
      <c r="N284" s="5"/>
      <c r="Q284" s="2" t="str">
        <v>Lobby-gruppen</v>
      </c>
      <c r="R284" s="2" t="str">
        <v>Player</v>
      </c>
      <c r="S284" s="2"/>
      <c r="T284" s="2"/>
      <c r="U284" s="2"/>
      <c r="V284" s="2" t="str">
        <v>[er hat] getwittert</v>
      </c>
      <c r="W284" s="2"/>
      <c r="X284" s="136" t="s">
        <v>498</v>
      </c>
      <c r="Y284" s="137">
        <f>SUM(Y278:Y283)</f>
        <v>38</v>
      </c>
      <c r="AQ284" s="19" t="s">
        <v>30</v>
      </c>
      <c r="AR284" s="91"/>
      <c r="AS284" s="38" t="s">
        <v>18</v>
      </c>
      <c r="AT284" s="27" t="s">
        <v>403</v>
      </c>
      <c r="AU284" s="28"/>
      <c r="AV284" s="39"/>
      <c r="AW284" s="65"/>
      <c r="AX284" s="29"/>
      <c r="AY284" s="29"/>
      <c r="AZ284" s="30"/>
      <c r="BA284" s="29"/>
      <c r="BD284" s="5"/>
      <c r="BH284" s="2" t="str">
        <v>Popkultur</v>
      </c>
      <c r="BI284" s="2"/>
      <c r="BJ284" s="2"/>
      <c r="BK284" s="2"/>
      <c r="BL284" s="2"/>
      <c r="BM284" s="2"/>
      <c r="BN284" s="2"/>
      <c r="BO284" s="141" t="s">
        <v>498</v>
      </c>
      <c r="BP284" s="131">
        <f>SUM(BP278:BP283)</f>
        <v>21</v>
      </c>
    </row>
    <row r="285" spans="1:68" ht="28" customHeight="1" thickBot="1">
      <c r="A285" s="691">
        <f>SUM(D312,F312)</f>
        <v>35</v>
      </c>
      <c r="B285" s="696"/>
      <c r="C285" s="71" t="s">
        <v>41</v>
      </c>
      <c r="D285" s="2" t="s">
        <v>374</v>
      </c>
      <c r="E285" s="82" t="s">
        <v>18</v>
      </c>
      <c r="F285" s="12" t="s">
        <v>374</v>
      </c>
      <c r="G285" s="13"/>
      <c r="H285" s="13"/>
      <c r="I285" s="13"/>
      <c r="J285" s="14" t="s">
        <v>394</v>
      </c>
      <c r="K285" s="13"/>
      <c r="N285" s="5"/>
      <c r="Q285" s="2" t="str">
        <v>Notifications</v>
      </c>
      <c r="R285" s="2" t="str">
        <v>Show-Notes</v>
      </c>
      <c r="S285" s="2"/>
      <c r="T285" s="2"/>
      <c r="U285" s="2"/>
      <c r="V285" s="2" t="str">
        <v>[wir] framen</v>
      </c>
      <c r="W285" s="2"/>
      <c r="AQ285" s="21">
        <f>SUM(AT312,AV312)</f>
        <v>16</v>
      </c>
      <c r="AR285" s="92"/>
      <c r="AS285" s="24" t="s">
        <v>41</v>
      </c>
      <c r="AT285" s="2" t="s">
        <v>706</v>
      </c>
      <c r="AU285" s="26"/>
      <c r="AV285" s="12"/>
      <c r="AW285" s="66"/>
      <c r="AX285" s="13"/>
      <c r="AY285" s="13"/>
      <c r="AZ285" s="14"/>
      <c r="BA285" s="13"/>
      <c r="BD285" s="5"/>
      <c r="BH285" s="2" t="str">
        <v>Frontline</v>
      </c>
      <c r="BI285" s="2"/>
      <c r="BJ285" s="2"/>
      <c r="BK285" s="2"/>
      <c r="BL285" s="2"/>
      <c r="BM285" s="2"/>
      <c r="BN285" s="2"/>
    </row>
    <row r="286" spans="1:68" ht="28" customHeight="1" thickBot="1">
      <c r="A286" s="680"/>
      <c r="B286" s="680"/>
      <c r="C286" s="70" t="s">
        <v>41</v>
      </c>
      <c r="D286" s="27" t="s">
        <v>374</v>
      </c>
      <c r="E286" s="81" t="s">
        <v>23</v>
      </c>
      <c r="F286" s="39" t="s">
        <v>385</v>
      </c>
      <c r="G286" s="29"/>
      <c r="H286" s="29"/>
      <c r="I286" s="29"/>
      <c r="J286" s="30" t="s">
        <v>395</v>
      </c>
      <c r="K286" s="29"/>
      <c r="N286" s="5"/>
      <c r="Q286" s="2" t="str">
        <v>Feeds</v>
      </c>
      <c r="R286" s="2">
        <v>0</v>
      </c>
      <c r="S286" s="2"/>
      <c r="T286" s="2"/>
      <c r="U286" s="2"/>
      <c r="V286" s="2" t="str">
        <v>[man ... kann] relaten</v>
      </c>
      <c r="W286" s="2"/>
      <c r="AQ286" s="23"/>
      <c r="AR286" s="23"/>
      <c r="AS286" s="38" t="s">
        <v>19</v>
      </c>
      <c r="AT286" s="27" t="s">
        <v>728</v>
      </c>
      <c r="AU286" s="28"/>
      <c r="AV286" s="39"/>
      <c r="AW286" s="65"/>
      <c r="AX286" s="29"/>
      <c r="AY286" s="29"/>
      <c r="AZ286" s="30"/>
      <c r="BA286" s="29"/>
      <c r="BD286" s="5"/>
      <c r="BH286" s="2" t="str">
        <v>Real-Life</v>
      </c>
      <c r="BI286" s="2"/>
      <c r="BJ286" s="2"/>
      <c r="BK286" s="2"/>
      <c r="BL286" s="2"/>
      <c r="BM286" s="2"/>
      <c r="BN286" s="2"/>
    </row>
    <row r="287" spans="1:68" ht="28" customHeight="1">
      <c r="A287" s="689" t="s">
        <v>33</v>
      </c>
      <c r="B287" s="690"/>
      <c r="C287" s="71" t="s">
        <v>41</v>
      </c>
      <c r="D287" s="2" t="s">
        <v>374</v>
      </c>
      <c r="E287" s="82" t="s">
        <v>23</v>
      </c>
      <c r="F287" s="12" t="s">
        <v>376</v>
      </c>
      <c r="G287" s="13"/>
      <c r="H287" s="13"/>
      <c r="I287" s="13"/>
      <c r="J287" s="14" t="s">
        <v>396</v>
      </c>
      <c r="K287" s="13"/>
      <c r="Q287" s="2" t="str">
        <v>Timelines</v>
      </c>
      <c r="R287" s="2"/>
      <c r="S287" s="2"/>
      <c r="T287" s="2"/>
      <c r="U287" s="2"/>
      <c r="V287" s="2">
        <v>0</v>
      </c>
      <c r="W287" s="2"/>
      <c r="AQ287" s="19" t="s">
        <v>33</v>
      </c>
      <c r="AR287" s="91"/>
      <c r="AS287" s="24" t="s">
        <v>41</v>
      </c>
      <c r="AT287" s="2" t="s">
        <v>80</v>
      </c>
      <c r="AU287" s="26"/>
      <c r="AV287" s="12"/>
      <c r="AW287" s="66"/>
      <c r="AX287" s="13"/>
      <c r="AY287" s="13"/>
      <c r="AZ287" s="14"/>
      <c r="BA287" s="13"/>
      <c r="BH287" s="2" t="str">
        <v>Timelines</v>
      </c>
      <c r="BI287" s="2"/>
      <c r="BJ287" s="2"/>
      <c r="BK287" s="2"/>
      <c r="BL287" s="2"/>
      <c r="BM287" s="2"/>
      <c r="BN287" s="2"/>
    </row>
    <row r="288" spans="1:68" ht="28" customHeight="1" thickBot="1">
      <c r="A288" s="691">
        <f>COUNTIF(G279:G311,"*")</f>
        <v>1</v>
      </c>
      <c r="B288" s="692"/>
      <c r="C288" s="70" t="s">
        <v>18</v>
      </c>
      <c r="D288" s="27" t="s">
        <v>375</v>
      </c>
      <c r="E288" s="81" t="s">
        <v>18</v>
      </c>
      <c r="F288" s="39" t="s">
        <v>191</v>
      </c>
      <c r="G288" s="29"/>
      <c r="H288" s="29"/>
      <c r="I288" s="29"/>
      <c r="J288" s="30"/>
      <c r="K288" s="29"/>
      <c r="Q288" s="2" t="str">
        <v>Fakes-und-Fakten</v>
      </c>
      <c r="R288" s="2"/>
      <c r="S288" s="2"/>
      <c r="T288" s="2"/>
      <c r="U288" s="2"/>
      <c r="V288" s="2"/>
      <c r="W288" s="2"/>
      <c r="AQ288" s="21">
        <f>COUNTIF(AW279:AW311,"*")</f>
        <v>1</v>
      </c>
      <c r="AR288" s="92"/>
      <c r="AS288" s="38" t="s">
        <v>18</v>
      </c>
      <c r="AT288" s="27" t="s">
        <v>15</v>
      </c>
      <c r="AU288" s="28"/>
      <c r="AV288" s="39"/>
      <c r="AW288" s="65"/>
      <c r="AX288" s="29"/>
      <c r="AY288" s="29"/>
      <c r="AZ288" s="30"/>
      <c r="BA288" s="29"/>
      <c r="BH288" s="2" t="str">
        <v>Top-Ten</v>
      </c>
      <c r="BI288" s="2"/>
      <c r="BJ288" s="2"/>
      <c r="BK288" s="2"/>
      <c r="BL288" s="2"/>
      <c r="BM288" s="2"/>
      <c r="BN288" s="2"/>
    </row>
    <row r="289" spans="1:66" ht="28" customHeight="1" thickBot="1">
      <c r="A289" s="680"/>
      <c r="B289" s="680"/>
      <c r="C289" s="71" t="s">
        <v>41</v>
      </c>
      <c r="D289" s="2" t="s">
        <v>374</v>
      </c>
      <c r="E289" s="82" t="s">
        <v>18</v>
      </c>
      <c r="F289" s="12" t="s">
        <v>22</v>
      </c>
      <c r="G289" s="13"/>
      <c r="H289" s="13"/>
      <c r="I289" s="13"/>
      <c r="J289" s="14"/>
      <c r="K289" s="13"/>
      <c r="Q289" s="2" t="str">
        <v>Banner</v>
      </c>
      <c r="R289" s="2"/>
      <c r="S289" s="2"/>
      <c r="T289" s="2"/>
      <c r="U289" s="2"/>
      <c r="V289" s="2"/>
      <c r="W289" s="2"/>
      <c r="AQ289" s="23"/>
      <c r="AR289" s="23"/>
      <c r="AS289" s="24" t="s">
        <v>18</v>
      </c>
      <c r="AT289" s="2" t="s">
        <v>15</v>
      </c>
      <c r="AU289" s="26"/>
      <c r="AV289" s="12"/>
      <c r="AW289" s="66"/>
      <c r="AX289" s="13"/>
      <c r="AY289" s="13"/>
      <c r="AZ289" s="14"/>
      <c r="BA289" s="13"/>
      <c r="BH289" s="2" t="str">
        <v>Show-Notes</v>
      </c>
      <c r="BI289" s="2"/>
      <c r="BJ289" s="2"/>
      <c r="BK289" s="2"/>
      <c r="BL289" s="2"/>
      <c r="BM289" s="2"/>
      <c r="BN289" s="2"/>
    </row>
    <row r="290" spans="1:66" ht="28" customHeight="1">
      <c r="A290" s="689" t="s">
        <v>35</v>
      </c>
      <c r="B290" s="690"/>
      <c r="C290" s="70" t="s">
        <v>18</v>
      </c>
      <c r="D290" s="27" t="s">
        <v>376</v>
      </c>
      <c r="E290" s="81"/>
      <c r="F290" s="39"/>
      <c r="G290" s="29"/>
      <c r="H290" s="29"/>
      <c r="I290" s="29"/>
      <c r="J290" s="30"/>
      <c r="K290" s="29"/>
      <c r="Q290" s="2" t="str">
        <v>Adbusting</v>
      </c>
      <c r="R290" s="2"/>
      <c r="S290" s="2"/>
      <c r="T290" s="2"/>
      <c r="U290" s="2"/>
      <c r="V290" s="2"/>
      <c r="W290" s="2"/>
      <c r="AQ290" s="19" t="s">
        <v>35</v>
      </c>
      <c r="AR290" s="91"/>
      <c r="AS290" s="38" t="s">
        <v>23</v>
      </c>
      <c r="AT290" s="27" t="s">
        <v>13</v>
      </c>
      <c r="AU290" s="28"/>
      <c r="AV290" s="39"/>
      <c r="AW290" s="65"/>
      <c r="AX290" s="29"/>
      <c r="AY290" s="29"/>
      <c r="AZ290" s="30"/>
      <c r="BA290" s="29"/>
      <c r="BH290" s="2" t="str">
        <v>Communities</v>
      </c>
      <c r="BI290" s="2"/>
      <c r="BJ290" s="2"/>
      <c r="BK290" s="2"/>
      <c r="BL290" s="2"/>
      <c r="BM290" s="2"/>
      <c r="BN290" s="2"/>
    </row>
    <row r="291" spans="1:66" ht="28" customHeight="1" thickBot="1">
      <c r="A291" s="691">
        <f>COUNTIF(H279:H311,"*")</f>
        <v>0</v>
      </c>
      <c r="B291" s="692"/>
      <c r="C291" s="71" t="s">
        <v>18</v>
      </c>
      <c r="D291" s="2" t="s">
        <v>20</v>
      </c>
      <c r="E291" s="82"/>
      <c r="F291" s="12"/>
      <c r="G291" s="13"/>
      <c r="H291" s="13"/>
      <c r="I291" s="13"/>
      <c r="J291" s="14"/>
      <c r="K291" s="13"/>
      <c r="Q291" s="2" t="str">
        <v>Werbe-layout</v>
      </c>
      <c r="R291" s="2"/>
      <c r="S291" s="2"/>
      <c r="T291" s="2"/>
      <c r="U291" s="2"/>
      <c r="V291" s="2"/>
      <c r="W291" s="2"/>
      <c r="AQ291" s="21">
        <f>COUNTIF(AX279:AX311,"*")</f>
        <v>1</v>
      </c>
      <c r="AR291" s="92"/>
      <c r="AS291" s="24" t="s">
        <v>17</v>
      </c>
      <c r="AT291" s="2" t="s">
        <v>729</v>
      </c>
      <c r="AU291" s="26"/>
      <c r="AV291" s="12"/>
      <c r="AW291" s="66"/>
      <c r="AX291" s="13"/>
      <c r="AY291" s="13"/>
      <c r="AZ291" s="14"/>
      <c r="BA291" s="13"/>
      <c r="BH291" s="2">
        <v>0</v>
      </c>
      <c r="BI291" s="2"/>
      <c r="BJ291" s="2"/>
      <c r="BK291" s="2"/>
      <c r="BL291" s="2"/>
      <c r="BM291" s="2"/>
      <c r="BN291" s="2"/>
    </row>
    <row r="292" spans="1:66" ht="28" customHeight="1" thickBot="1">
      <c r="A292" s="693"/>
      <c r="B292" s="693"/>
      <c r="C292" s="70" t="s">
        <v>18</v>
      </c>
      <c r="D292" s="27" t="s">
        <v>15</v>
      </c>
      <c r="E292" s="81"/>
      <c r="F292" s="39"/>
      <c r="G292" s="29"/>
      <c r="H292" s="29"/>
      <c r="I292" s="29"/>
      <c r="J292" s="30"/>
      <c r="K292" s="29"/>
      <c r="Q292" s="2" t="str">
        <v>Lobby-verbände</v>
      </c>
      <c r="R292" s="2"/>
      <c r="S292" s="2"/>
      <c r="T292" s="2"/>
      <c r="U292" s="2"/>
      <c r="V292" s="2"/>
      <c r="W292" s="2"/>
      <c r="AQ292" s="23"/>
      <c r="AR292" s="23"/>
      <c r="AS292" s="38" t="s">
        <v>18</v>
      </c>
      <c r="AT292" s="27" t="s">
        <v>403</v>
      </c>
      <c r="AU292" s="28"/>
      <c r="AV292" s="39"/>
      <c r="AW292" s="65"/>
      <c r="AX292" s="29"/>
      <c r="AY292" s="29"/>
      <c r="AZ292" s="30"/>
      <c r="BA292" s="29"/>
      <c r="BH292" s="2"/>
      <c r="BI292" s="2"/>
      <c r="BJ292" s="2"/>
      <c r="BK292" s="2"/>
      <c r="BL292" s="2"/>
      <c r="BM292" s="2"/>
      <c r="BN292" s="2"/>
    </row>
    <row r="293" spans="1:66" ht="28" customHeight="1">
      <c r="A293" s="689" t="s">
        <v>31</v>
      </c>
      <c r="B293" s="690"/>
      <c r="C293" s="71" t="s">
        <v>18</v>
      </c>
      <c r="D293" s="2" t="s">
        <v>173</v>
      </c>
      <c r="E293" s="82"/>
      <c r="F293" s="12"/>
      <c r="G293" s="13"/>
      <c r="H293" s="13"/>
      <c r="I293" s="13"/>
      <c r="J293" s="14"/>
      <c r="K293" s="13"/>
      <c r="Q293" s="2" t="str">
        <v>Lobby-regulierung</v>
      </c>
      <c r="R293" s="2"/>
      <c r="S293" s="2"/>
      <c r="T293" s="2"/>
      <c r="U293" s="2"/>
      <c r="V293" s="2"/>
      <c r="W293" s="2"/>
      <c r="AQ293" s="19" t="s">
        <v>31</v>
      </c>
      <c r="AR293" s="91"/>
      <c r="AS293" s="24" t="s">
        <v>18</v>
      </c>
      <c r="AT293" s="2" t="s">
        <v>22</v>
      </c>
      <c r="AU293" s="26"/>
      <c r="AV293" s="12"/>
      <c r="AW293" s="66"/>
      <c r="AX293" s="13"/>
      <c r="AY293" s="13"/>
      <c r="AZ293" s="14"/>
      <c r="BA293" s="13"/>
      <c r="BH293" s="2"/>
      <c r="BI293" s="2"/>
      <c r="BJ293" s="2"/>
      <c r="BK293" s="2"/>
      <c r="BL293" s="2"/>
      <c r="BM293" s="2"/>
      <c r="BN293" s="2"/>
    </row>
    <row r="294" spans="1:66" ht="28" customHeight="1" thickBot="1">
      <c r="A294" s="691">
        <f>COUNTIF(I279:I311,"*")</f>
        <v>1</v>
      </c>
      <c r="B294" s="692"/>
      <c r="C294" s="70" t="s">
        <v>86</v>
      </c>
      <c r="D294" s="27" t="s">
        <v>261</v>
      </c>
      <c r="E294" s="81"/>
      <c r="F294" s="39"/>
      <c r="G294" s="29"/>
      <c r="H294" s="29"/>
      <c r="I294" s="29"/>
      <c r="J294" s="30"/>
      <c r="K294" s="29"/>
      <c r="Q294" s="2" t="str">
        <v>Show-Notes</v>
      </c>
      <c r="R294" s="2"/>
      <c r="S294" s="2"/>
      <c r="T294" s="2"/>
      <c r="U294" s="2"/>
      <c r="V294" s="2"/>
      <c r="W294" s="2"/>
      <c r="AQ294" s="21">
        <f>COUNTIF(AY279:AY311,"*")</f>
        <v>4</v>
      </c>
      <c r="AR294" s="92"/>
      <c r="AS294" s="38" t="s">
        <v>18</v>
      </c>
      <c r="AT294" s="31" t="s">
        <v>615</v>
      </c>
      <c r="AU294" s="28"/>
      <c r="AV294" s="39"/>
      <c r="AW294" s="65"/>
      <c r="AX294" s="29"/>
      <c r="AY294" s="29"/>
      <c r="AZ294" s="30"/>
      <c r="BA294" s="29"/>
      <c r="BH294" s="2"/>
      <c r="BI294" s="2"/>
      <c r="BJ294" s="2"/>
      <c r="BK294" s="2"/>
      <c r="BL294" s="2"/>
      <c r="BM294" s="2"/>
      <c r="BN294" s="2"/>
    </row>
    <row r="295" spans="1:66" ht="28" customHeight="1" thickBot="1">
      <c r="A295" s="694"/>
      <c r="B295" s="695"/>
      <c r="C295" s="72" t="s">
        <v>41</v>
      </c>
      <c r="D295" s="2" t="s">
        <v>377</v>
      </c>
      <c r="E295" s="82"/>
      <c r="F295" s="12"/>
      <c r="G295" s="13"/>
      <c r="H295" s="13"/>
      <c r="I295" s="13"/>
      <c r="J295" s="14"/>
      <c r="K295" s="13"/>
      <c r="Q295" s="2">
        <v>0</v>
      </c>
      <c r="R295" s="2"/>
      <c r="S295" s="2"/>
      <c r="T295" s="2"/>
      <c r="U295" s="2"/>
      <c r="V295" s="2"/>
      <c r="W295" s="2"/>
      <c r="AQ295" s="16"/>
      <c r="AR295" s="23"/>
      <c r="AS295" s="25"/>
      <c r="AT295" s="11"/>
      <c r="AU295" s="26"/>
      <c r="AV295" s="12"/>
      <c r="AW295" s="66"/>
      <c r="AX295" s="13"/>
      <c r="AY295" s="13"/>
      <c r="AZ295" s="14"/>
      <c r="BA295" s="13"/>
    </row>
    <row r="296" spans="1:66" ht="28" customHeight="1">
      <c r="A296" s="689" t="s">
        <v>34</v>
      </c>
      <c r="B296" s="690"/>
      <c r="C296" s="73" t="s">
        <v>86</v>
      </c>
      <c r="D296" s="27" t="s">
        <v>378</v>
      </c>
      <c r="E296" s="81"/>
      <c r="F296" s="39"/>
      <c r="G296" s="29"/>
      <c r="H296" s="29"/>
      <c r="I296" s="29"/>
      <c r="J296" s="30"/>
      <c r="K296" s="29"/>
      <c r="Q296" s="2" t="str">
        <v>Negative-Campaigning</v>
      </c>
      <c r="R296" s="2"/>
      <c r="S296" s="2"/>
      <c r="T296" s="2"/>
      <c r="U296" s="2"/>
      <c r="V296" s="2"/>
      <c r="W296" s="2"/>
      <c r="AQ296" s="19" t="s">
        <v>34</v>
      </c>
      <c r="AR296" s="91"/>
      <c r="AS296" s="32"/>
      <c r="AT296" s="31"/>
      <c r="AU296" s="28"/>
      <c r="AV296" s="39"/>
      <c r="AW296" s="65"/>
      <c r="AX296" s="29"/>
      <c r="AY296" s="29"/>
      <c r="AZ296" s="30"/>
      <c r="BA296" s="29"/>
    </row>
    <row r="297" spans="1:66" ht="28" customHeight="1" thickBot="1">
      <c r="A297" s="691">
        <f>COUNTIF(J279:J311,"*")</f>
        <v>9</v>
      </c>
      <c r="B297" s="692"/>
      <c r="C297" s="72" t="s">
        <v>18</v>
      </c>
      <c r="D297" s="2" t="s">
        <v>379</v>
      </c>
      <c r="E297" s="82"/>
      <c r="F297" s="12"/>
      <c r="G297" s="13"/>
      <c r="H297" s="13"/>
      <c r="I297" s="13"/>
      <c r="J297" s="14"/>
      <c r="K297" s="13"/>
      <c r="Q297" s="2" t="str">
        <v>Verbot-Framing</v>
      </c>
      <c r="R297" s="2"/>
      <c r="S297" s="2"/>
      <c r="T297" s="2"/>
      <c r="U297" s="2"/>
      <c r="V297" s="2"/>
      <c r="W297" s="2"/>
      <c r="AQ297" s="21">
        <f>COUNTIF(AZ279:AZ311,"*")</f>
        <v>2</v>
      </c>
      <c r="AR297" s="92"/>
      <c r="AS297" s="25"/>
      <c r="AT297" s="11"/>
      <c r="AU297" s="26"/>
      <c r="AV297" s="12"/>
      <c r="AW297" s="66"/>
      <c r="AX297" s="13"/>
      <c r="AY297" s="13"/>
      <c r="AZ297" s="14"/>
      <c r="BA297" s="13"/>
    </row>
    <row r="298" spans="1:66" ht="28" customHeight="1" thickBot="1">
      <c r="A298" s="680"/>
      <c r="B298" s="680"/>
      <c r="C298" s="73" t="s">
        <v>18</v>
      </c>
      <c r="D298" s="27" t="s">
        <v>379</v>
      </c>
      <c r="E298" s="81"/>
      <c r="F298" s="39"/>
      <c r="G298" s="29"/>
      <c r="H298" s="29"/>
      <c r="I298" s="29"/>
      <c r="J298" s="30"/>
      <c r="K298" s="29"/>
      <c r="Q298" s="2"/>
      <c r="R298" s="2"/>
      <c r="S298" s="2"/>
      <c r="T298" s="2"/>
      <c r="U298" s="2"/>
      <c r="V298" s="2"/>
      <c r="W298" s="2"/>
      <c r="AQ298" s="23"/>
      <c r="AR298" s="23"/>
      <c r="AS298" s="32"/>
      <c r="AT298" s="31"/>
      <c r="AU298" s="28"/>
      <c r="AV298" s="39"/>
      <c r="AW298" s="65"/>
      <c r="AX298" s="29"/>
      <c r="AY298" s="29"/>
      <c r="AZ298" s="30"/>
      <c r="BA298" s="29"/>
    </row>
    <row r="299" spans="1:66" ht="28" customHeight="1">
      <c r="A299" s="689" t="s">
        <v>32</v>
      </c>
      <c r="B299" s="690"/>
      <c r="C299" s="72" t="s">
        <v>17</v>
      </c>
      <c r="D299" s="2" t="s">
        <v>380</v>
      </c>
      <c r="E299" s="82"/>
      <c r="F299" s="12"/>
      <c r="G299" s="13"/>
      <c r="H299" s="13"/>
      <c r="I299" s="13"/>
      <c r="J299" s="14"/>
      <c r="K299" s="13"/>
      <c r="Q299" s="2"/>
      <c r="R299" s="2"/>
      <c r="S299" s="2"/>
      <c r="T299" s="2"/>
      <c r="U299" s="2"/>
      <c r="V299" s="2"/>
      <c r="W299" s="2"/>
      <c r="AQ299" s="19" t="s">
        <v>32</v>
      </c>
      <c r="AR299" s="91"/>
      <c r="AS299" s="25"/>
      <c r="AT299" s="11"/>
      <c r="AU299" s="26"/>
      <c r="AV299" s="12"/>
      <c r="AW299" s="66"/>
      <c r="AX299" s="13"/>
      <c r="AY299" s="13"/>
      <c r="AZ299" s="14"/>
      <c r="BA299" s="13"/>
    </row>
    <row r="300" spans="1:66" ht="28" customHeight="1" thickBot="1">
      <c r="A300" s="691">
        <f>COUNTIF(K279:K311,"*")</f>
        <v>0</v>
      </c>
      <c r="B300" s="692"/>
      <c r="C300" s="73" t="s">
        <v>18</v>
      </c>
      <c r="D300" s="27" t="s">
        <v>22</v>
      </c>
      <c r="E300" s="81"/>
      <c r="F300" s="39"/>
      <c r="G300" s="29"/>
      <c r="H300" s="29"/>
      <c r="I300" s="29"/>
      <c r="J300" s="30"/>
      <c r="K300" s="29"/>
      <c r="Q300" s="2"/>
      <c r="R300" s="2"/>
      <c r="S300" s="2"/>
      <c r="T300" s="2"/>
      <c r="U300" s="2"/>
      <c r="V300" s="2"/>
      <c r="W300" s="2"/>
      <c r="AQ300" s="21">
        <f>COUNTIF(BA279:BA311,"*")</f>
        <v>0</v>
      </c>
      <c r="AR300" s="92"/>
      <c r="AS300" s="32"/>
      <c r="AT300" s="31"/>
      <c r="AU300" s="28"/>
      <c r="AV300" s="39"/>
      <c r="AW300" s="65"/>
      <c r="AX300" s="29"/>
      <c r="AY300" s="29"/>
      <c r="AZ300" s="30"/>
      <c r="BA300" s="29"/>
    </row>
    <row r="301" spans="1:66" ht="28" customHeight="1">
      <c r="A301" s="166"/>
      <c r="B301" s="166"/>
      <c r="C301" s="73"/>
      <c r="D301" s="27"/>
      <c r="E301" s="81"/>
      <c r="F301" s="39"/>
      <c r="G301" s="29"/>
      <c r="H301" s="29"/>
      <c r="I301" s="29"/>
      <c r="J301" s="30"/>
      <c r="K301" s="29"/>
      <c r="Q301" s="2"/>
      <c r="R301" s="2"/>
      <c r="S301" s="2"/>
      <c r="T301" s="2"/>
      <c r="U301" s="2"/>
      <c r="V301" s="2"/>
      <c r="W301" s="2"/>
      <c r="AS301" s="32"/>
      <c r="AT301" s="31"/>
      <c r="AU301" s="28"/>
      <c r="AV301" s="39"/>
      <c r="AW301" s="65"/>
      <c r="AX301" s="29"/>
      <c r="AY301" s="29"/>
      <c r="AZ301" s="30"/>
      <c r="BA301" s="29"/>
    </row>
    <row r="302" spans="1:66" ht="28" customHeight="1">
      <c r="A302" s="166"/>
      <c r="B302" s="166"/>
      <c r="C302" s="73"/>
      <c r="D302" s="27"/>
      <c r="E302" s="81"/>
      <c r="F302" s="39"/>
      <c r="G302" s="29"/>
      <c r="H302" s="29"/>
      <c r="I302" s="29"/>
      <c r="J302" s="30"/>
      <c r="K302" s="29"/>
      <c r="Q302" s="2"/>
      <c r="R302" s="2"/>
      <c r="S302" s="2"/>
      <c r="T302" s="2"/>
      <c r="U302" s="2"/>
      <c r="V302" s="2"/>
      <c r="W302" s="2"/>
      <c r="AS302" s="25"/>
      <c r="AT302" s="11"/>
      <c r="AU302" s="26"/>
      <c r="AV302" s="12"/>
      <c r="AW302" s="66"/>
      <c r="AX302" s="13"/>
      <c r="AY302" s="13"/>
      <c r="AZ302" s="14"/>
      <c r="BA302" s="13"/>
    </row>
    <row r="303" spans="1:66" ht="28" customHeight="1">
      <c r="A303" s="166"/>
      <c r="B303" s="166"/>
      <c r="C303" s="73"/>
      <c r="D303" s="27"/>
      <c r="E303" s="81"/>
      <c r="F303" s="39"/>
      <c r="G303" s="29"/>
      <c r="H303" s="29"/>
      <c r="I303" s="29"/>
      <c r="J303" s="30"/>
      <c r="K303" s="29"/>
      <c r="Q303" s="2"/>
      <c r="R303" s="2"/>
      <c r="S303" s="2"/>
      <c r="T303" s="2"/>
      <c r="U303" s="2"/>
      <c r="V303" s="2"/>
      <c r="W303" s="2"/>
      <c r="AS303" s="32"/>
      <c r="AT303" s="31"/>
      <c r="AU303" s="28"/>
      <c r="AV303" s="39"/>
      <c r="AW303" s="65"/>
      <c r="AX303" s="29"/>
      <c r="AY303" s="29"/>
      <c r="AZ303" s="30"/>
      <c r="BA303" s="29"/>
    </row>
    <row r="304" spans="1:66" ht="28" customHeight="1">
      <c r="A304" s="166"/>
      <c r="B304" s="166"/>
      <c r="C304" s="73"/>
      <c r="D304" s="27"/>
      <c r="E304" s="81"/>
      <c r="F304" s="39"/>
      <c r="G304" s="29"/>
      <c r="H304" s="29"/>
      <c r="I304" s="29"/>
      <c r="J304" s="30"/>
      <c r="K304" s="29"/>
      <c r="Q304" s="2"/>
      <c r="R304" s="2"/>
      <c r="S304" s="2"/>
      <c r="T304" s="2"/>
      <c r="U304" s="2"/>
      <c r="V304" s="2"/>
      <c r="W304" s="2"/>
      <c r="AS304" s="25"/>
      <c r="AT304" s="11"/>
      <c r="AU304" s="26"/>
      <c r="AV304" s="12"/>
      <c r="AW304" s="66"/>
      <c r="AX304" s="13"/>
      <c r="AY304" s="13"/>
      <c r="AZ304" s="14"/>
      <c r="BA304" s="13"/>
    </row>
    <row r="305" spans="1:68" ht="28" customHeight="1">
      <c r="A305" s="166"/>
      <c r="B305" s="166"/>
      <c r="C305" s="73"/>
      <c r="D305" s="27"/>
      <c r="E305" s="81"/>
      <c r="F305" s="39"/>
      <c r="G305" s="29"/>
      <c r="H305" s="29"/>
      <c r="I305" s="29"/>
      <c r="J305" s="30"/>
      <c r="K305" s="29"/>
      <c r="Q305" s="2"/>
      <c r="R305" s="2"/>
      <c r="S305" s="2"/>
      <c r="T305" s="2"/>
      <c r="U305" s="2"/>
      <c r="V305" s="2"/>
      <c r="W305" s="2"/>
      <c r="AS305" s="179"/>
      <c r="AT305" s="180"/>
      <c r="AU305" s="181"/>
      <c r="AV305" s="182"/>
      <c r="AW305" s="185"/>
      <c r="AX305" s="183"/>
      <c r="AY305" s="183"/>
      <c r="AZ305" s="184"/>
      <c r="BA305" s="183"/>
    </row>
    <row r="306" spans="1:68" ht="28" customHeight="1">
      <c r="A306" s="166"/>
      <c r="B306" s="166"/>
      <c r="C306" s="73"/>
      <c r="D306" s="27"/>
      <c r="E306" s="81"/>
      <c r="F306" s="39"/>
      <c r="G306" s="29"/>
      <c r="H306" s="29"/>
      <c r="I306" s="29"/>
      <c r="J306" s="30"/>
      <c r="K306" s="29"/>
      <c r="Q306" s="2"/>
      <c r="R306" s="2"/>
      <c r="S306" s="2"/>
      <c r="T306" s="2"/>
      <c r="U306" s="2"/>
      <c r="V306" s="2"/>
      <c r="W306" s="2"/>
      <c r="AS306" s="25"/>
      <c r="AT306" s="11"/>
      <c r="AU306" s="26"/>
      <c r="AV306" s="12"/>
      <c r="AW306" s="66"/>
      <c r="AX306" s="13"/>
      <c r="AY306" s="13"/>
      <c r="AZ306" s="14"/>
      <c r="BA306" s="13"/>
    </row>
    <row r="307" spans="1:68" ht="28" customHeight="1">
      <c r="A307" s="166"/>
      <c r="B307" s="166"/>
      <c r="C307" s="73"/>
      <c r="D307" s="27"/>
      <c r="E307" s="81"/>
      <c r="F307" s="39"/>
      <c r="G307" s="29"/>
      <c r="H307" s="29"/>
      <c r="I307" s="29"/>
      <c r="J307" s="30"/>
      <c r="K307" s="29"/>
      <c r="Q307" s="2"/>
      <c r="R307" s="2"/>
      <c r="S307" s="2"/>
      <c r="T307" s="2"/>
      <c r="U307" s="2"/>
      <c r="V307" s="2"/>
      <c r="W307" s="2"/>
      <c r="AS307" s="179"/>
      <c r="AT307" s="180"/>
      <c r="AU307" s="181"/>
      <c r="AV307" s="182"/>
      <c r="AW307" s="185"/>
      <c r="AX307" s="183"/>
      <c r="AY307" s="183"/>
      <c r="AZ307" s="184"/>
      <c r="BA307" s="183"/>
    </row>
    <row r="308" spans="1:68" ht="28" customHeight="1">
      <c r="A308" s="166"/>
      <c r="B308" s="166"/>
      <c r="C308" s="73"/>
      <c r="D308" s="27"/>
      <c r="E308" s="81"/>
      <c r="F308" s="39"/>
      <c r="G308" s="29"/>
      <c r="H308" s="29"/>
      <c r="I308" s="29"/>
      <c r="J308" s="30"/>
      <c r="K308" s="29"/>
      <c r="Q308" s="2"/>
      <c r="R308" s="2"/>
      <c r="S308" s="2"/>
      <c r="T308" s="2"/>
      <c r="U308" s="2"/>
      <c r="V308" s="2"/>
      <c r="W308" s="2"/>
      <c r="AS308" s="25"/>
      <c r="AT308" s="11"/>
      <c r="AU308" s="26"/>
      <c r="AV308" s="12"/>
      <c r="AW308" s="66"/>
      <c r="AX308" s="13"/>
      <c r="AY308" s="13"/>
      <c r="AZ308" s="14"/>
      <c r="BA308" s="13"/>
    </row>
    <row r="309" spans="1:68" ht="28" customHeight="1">
      <c r="A309" s="166"/>
      <c r="B309" s="166"/>
      <c r="C309" s="73"/>
      <c r="D309" s="27"/>
      <c r="E309" s="81"/>
      <c r="F309" s="39"/>
      <c r="G309" s="29"/>
      <c r="H309" s="29"/>
      <c r="I309" s="29"/>
      <c r="J309" s="30"/>
      <c r="K309" s="29"/>
      <c r="Q309" s="2"/>
      <c r="R309" s="2"/>
      <c r="S309" s="2"/>
      <c r="T309" s="2"/>
      <c r="U309" s="2"/>
      <c r="V309" s="2"/>
      <c r="W309" s="2"/>
      <c r="AS309" s="32"/>
      <c r="AT309" s="31"/>
      <c r="AU309" s="28"/>
      <c r="AV309" s="39"/>
      <c r="AW309" s="65"/>
      <c r="AX309" s="29"/>
      <c r="AY309" s="29"/>
      <c r="AZ309" s="30"/>
      <c r="BA309" s="29"/>
    </row>
    <row r="310" spans="1:68" ht="28" customHeight="1">
      <c r="A310" s="680"/>
      <c r="B310" s="680"/>
      <c r="C310" s="72" t="s">
        <v>41</v>
      </c>
      <c r="D310" s="2" t="s">
        <v>381</v>
      </c>
      <c r="E310" s="82"/>
      <c r="F310" s="12"/>
      <c r="G310" s="13"/>
      <c r="H310" s="13"/>
      <c r="I310" s="13"/>
      <c r="J310" s="14"/>
      <c r="K310" s="13"/>
      <c r="Q310" s="2"/>
      <c r="R310" s="2"/>
      <c r="S310" s="2"/>
      <c r="T310" s="2"/>
      <c r="U310" s="2"/>
      <c r="V310" s="2"/>
      <c r="W310" s="2"/>
      <c r="AS310" s="25"/>
      <c r="AT310" s="11"/>
      <c r="AU310" s="26"/>
      <c r="AV310" s="12"/>
      <c r="AW310" s="66"/>
      <c r="AX310" s="13"/>
      <c r="AY310" s="13"/>
      <c r="AZ310" s="14"/>
      <c r="BA310" s="13"/>
    </row>
    <row r="311" spans="1:68" ht="28" customHeight="1" thickBot="1">
      <c r="A311" s="680"/>
      <c r="B311" s="680"/>
      <c r="C311" s="74" t="s">
        <v>23</v>
      </c>
      <c r="D311" s="67" t="s">
        <v>382</v>
      </c>
      <c r="E311" s="98"/>
      <c r="F311" s="40"/>
      <c r="G311" s="36"/>
      <c r="H311" s="36"/>
      <c r="I311" s="36"/>
      <c r="J311" s="37"/>
      <c r="K311" s="36"/>
      <c r="Q311" s="47">
        <f>COUNTIF(Q278:Q310,"*")</f>
        <v>19</v>
      </c>
      <c r="R311" s="47">
        <f>COUNTIF(R278:R310,"*")</f>
        <v>8</v>
      </c>
      <c r="AS311" s="33"/>
      <c r="AT311" s="34"/>
      <c r="AU311" s="171"/>
      <c r="AV311" s="40"/>
      <c r="AW311" s="62"/>
      <c r="AX311" s="36"/>
      <c r="AY311" s="36"/>
      <c r="AZ311" s="37"/>
      <c r="BA311" s="36"/>
    </row>
    <row r="312" spans="1:68" ht="28" customHeight="1">
      <c r="A312" s="680"/>
      <c r="B312" s="680"/>
      <c r="D312" s="47">
        <f>COUNTIF(D279:D311,"*")</f>
        <v>24</v>
      </c>
      <c r="E312" s="99"/>
      <c r="F312" s="47">
        <f>COUNTIF(F279:F311,"*")</f>
        <v>11</v>
      </c>
      <c r="AT312" s="47">
        <f>COUNTIF(AT279:AT311,"*")</f>
        <v>16</v>
      </c>
      <c r="AU312" s="172"/>
      <c r="AV312" s="47">
        <f>COUNTIF(AV279:AV311,"*")</f>
        <v>0</v>
      </c>
    </row>
    <row r="313" spans="1:68" ht="28" customHeight="1">
      <c r="A313" s="680"/>
      <c r="B313" s="680"/>
    </row>
    <row r="314" spans="1:68" s="120" customFormat="1" ht="28" customHeight="1">
      <c r="A314" s="681"/>
      <c r="B314" s="681"/>
      <c r="C314" s="681"/>
      <c r="D314" s="681"/>
      <c r="E314" s="681"/>
      <c r="F314" s="681"/>
      <c r="G314" s="681"/>
      <c r="H314" s="681"/>
      <c r="I314" s="681"/>
      <c r="J314" s="681"/>
      <c r="K314" s="681"/>
      <c r="L314" s="681"/>
      <c r="M314" s="68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S314" s="121"/>
      <c r="AU314" s="173"/>
    </row>
    <row r="315" spans="1:68" ht="16" thickBot="1"/>
    <row r="316" spans="1:68" ht="44" customHeight="1" thickBot="1">
      <c r="A316" s="700" t="s">
        <v>9</v>
      </c>
      <c r="B316" s="701"/>
      <c r="C316" s="683" t="s">
        <v>1021</v>
      </c>
      <c r="D316" s="684"/>
      <c r="E316" s="684"/>
      <c r="F316" s="684"/>
      <c r="G316" s="684"/>
      <c r="H316" s="685"/>
      <c r="I316" s="234">
        <v>1</v>
      </c>
      <c r="AP316" s="165">
        <v>1</v>
      </c>
      <c r="AQ316" s="715" t="s">
        <v>9</v>
      </c>
      <c r="AR316" s="716"/>
      <c r="AS316" s="739" t="s">
        <v>514</v>
      </c>
      <c r="AT316" s="740"/>
      <c r="AU316" s="740"/>
      <c r="AV316" s="740"/>
      <c r="AW316" s="740"/>
    </row>
    <row r="317" spans="1:68" ht="28" customHeight="1" thickBot="1">
      <c r="C317" s="702" t="s">
        <v>7</v>
      </c>
      <c r="D317" s="703"/>
      <c r="E317" s="703"/>
      <c r="F317" s="703"/>
      <c r="G317" s="703"/>
      <c r="H317" s="703"/>
      <c r="I317" s="703"/>
      <c r="J317" s="703"/>
      <c r="K317" s="704"/>
      <c r="M317" s="705" t="s">
        <v>6</v>
      </c>
      <c r="N317" s="706"/>
      <c r="O317" s="2" t="s">
        <v>244</v>
      </c>
      <c r="Q317" s="728" t="s">
        <v>423</v>
      </c>
      <c r="R317" s="728"/>
      <c r="S317" s="728"/>
      <c r="T317" s="728"/>
      <c r="U317" s="728"/>
      <c r="V317" s="728"/>
      <c r="W317" s="728"/>
      <c r="AS317" s="702" t="s">
        <v>7</v>
      </c>
      <c r="AT317" s="703"/>
      <c r="AU317" s="703"/>
      <c r="AV317" s="703"/>
      <c r="AW317" s="703"/>
      <c r="AX317" s="703"/>
      <c r="AY317" s="703"/>
      <c r="AZ317" s="703"/>
      <c r="BA317" s="704"/>
      <c r="BC317" s="9" t="s">
        <v>6</v>
      </c>
      <c r="BD317" s="10"/>
      <c r="BE317" s="2" t="s">
        <v>244</v>
      </c>
      <c r="BH317" s="671" t="s">
        <v>423</v>
      </c>
      <c r="BI317" s="672"/>
      <c r="BJ317" s="672"/>
      <c r="BK317" s="672"/>
      <c r="BL317" s="672"/>
      <c r="BM317" s="672"/>
      <c r="BN317" s="672"/>
      <c r="BO317" s="672"/>
      <c r="BP317" s="673"/>
    </row>
    <row r="318" spans="1:68" ht="28" customHeight="1" thickBot="1">
      <c r="C318" s="697" t="s">
        <v>0</v>
      </c>
      <c r="D318" s="698"/>
      <c r="E318" s="698"/>
      <c r="F318" s="699"/>
      <c r="G318" s="45" t="s">
        <v>1</v>
      </c>
      <c r="H318" s="46" t="s">
        <v>2</v>
      </c>
      <c r="I318" s="45" t="s">
        <v>3</v>
      </c>
      <c r="J318" s="45" t="s">
        <v>4</v>
      </c>
      <c r="K318" s="46" t="s">
        <v>5</v>
      </c>
      <c r="M318" s="225">
        <v>1</v>
      </c>
      <c r="N318" s="225" t="s">
        <v>10</v>
      </c>
      <c r="O318" s="225">
        <v>70.587999999999994</v>
      </c>
      <c r="Q318" s="2" t="str" cm="1">
        <f t="array" ref="Q318:Q337">_xlfn.UNIQUE(D319:D351)</f>
        <v>Story</v>
      </c>
      <c r="R318" s="2" cm="1">
        <f t="array" ref="R318">_xlfn.UNIQUE(F319:F351)</f>
        <v>0</v>
      </c>
      <c r="S318" s="2" cm="1">
        <f t="array" ref="S318">_xlfn.UNIQUE(G319:G351)</f>
        <v>0</v>
      </c>
      <c r="T318" s="2" t="str" cm="1">
        <f t="array" ref="T318:T319">_xlfn.UNIQUE(H319:H351)</f>
        <v>easy</v>
      </c>
      <c r="U318" s="2" cm="1">
        <f t="array" ref="U318">_xlfn.UNIQUE(I319:I351)</f>
        <v>0</v>
      </c>
      <c r="V318" s="2" t="str" cm="1">
        <f t="array" ref="V318:V327">_xlfn.UNIQUE(J319:J351)</f>
        <v>[hat] getwittert</v>
      </c>
      <c r="W318" s="2" cm="1">
        <f t="array" ref="W318">_xlfn.UNIQUE(K319:K351)</f>
        <v>0</v>
      </c>
      <c r="X318" s="132" t="s">
        <v>0</v>
      </c>
      <c r="Y318" s="133">
        <f>SUM(Q351:R351)</f>
        <v>19</v>
      </c>
      <c r="AS318" s="736" t="s">
        <v>0</v>
      </c>
      <c r="AT318" s="737"/>
      <c r="AU318" s="737"/>
      <c r="AV318" s="738"/>
      <c r="AW318" s="109" t="s">
        <v>1</v>
      </c>
      <c r="AX318" s="110" t="s">
        <v>2</v>
      </c>
      <c r="AY318" s="109" t="s">
        <v>3</v>
      </c>
      <c r="AZ318" s="109" t="s">
        <v>4</v>
      </c>
      <c r="BA318" s="110" t="s">
        <v>5</v>
      </c>
      <c r="BC318" s="225">
        <v>1</v>
      </c>
      <c r="BD318" s="225" t="s">
        <v>10</v>
      </c>
      <c r="BE318" s="225">
        <v>62.85</v>
      </c>
      <c r="BH318" s="6" t="str" cm="1">
        <f t="array" ref="BH318:BH335">_xlfn.UNIQUE(AT319:AT351)</f>
        <v>Young</v>
      </c>
      <c r="BI318" s="6" t="str" cm="1">
        <f t="array" ref="BI318:BI345">_xlfn.UNIQUE(AV319:AV351)</f>
        <v>Blocklisten</v>
      </c>
      <c r="BJ318" s="6" t="str" cm="1">
        <f t="array" ref="BJ318:BJ319">_xlfn.UNIQUE(AW319:AW351)</f>
        <v>online</v>
      </c>
      <c r="BK318" s="6" cm="1">
        <f t="array" ref="BK318">_xlfn.UNIQUE(AX319:AX351)</f>
        <v>0</v>
      </c>
      <c r="BL318" s="6" cm="1">
        <f t="array" ref="BL318">_xlfn.UNIQUE(AY319:AY351)</f>
        <v>0</v>
      </c>
      <c r="BM318" s="6" t="str" cm="1">
        <f t="array" ref="BM318:BM329">_xlfn.UNIQUE(AZ319:AZ351)</f>
        <v>[sie haben] geblockt</v>
      </c>
      <c r="BN318" s="6" cm="1">
        <f t="array" ref="BN318">_xlfn.UNIQUE(BA319:BA351)</f>
        <v>0</v>
      </c>
      <c r="BO318" s="139" t="s">
        <v>0</v>
      </c>
      <c r="BP318" s="43">
        <f>COUNTIF(BH318:BI334,"*")</f>
        <v>34</v>
      </c>
    </row>
    <row r="319" spans="1:68" ht="28" customHeight="1">
      <c r="A319" s="689" t="s">
        <v>425</v>
      </c>
      <c r="B319" s="690"/>
      <c r="C319" s="69" t="s">
        <v>17</v>
      </c>
      <c r="D319" s="6" t="s">
        <v>70</v>
      </c>
      <c r="E319" s="80"/>
      <c r="F319" s="43"/>
      <c r="G319" s="44"/>
      <c r="H319" s="44" t="s">
        <v>318</v>
      </c>
      <c r="I319" s="44"/>
      <c r="J319" s="4" t="s">
        <v>168</v>
      </c>
      <c r="K319" s="44"/>
      <c r="M319" s="8">
        <v>2</v>
      </c>
      <c r="N319" s="8" t="s">
        <v>397</v>
      </c>
      <c r="O319" s="223">
        <v>2.9411764709999999</v>
      </c>
      <c r="Q319" s="2" t="str">
        <v>Tennis-Star</v>
      </c>
      <c r="R319" s="2"/>
      <c r="S319" s="2"/>
      <c r="T319" s="2">
        <v>0</v>
      </c>
      <c r="U319" s="2"/>
      <c r="V319" s="2" t="str">
        <v>twittert</v>
      </c>
      <c r="W319" s="2"/>
      <c r="X319" s="134" t="s">
        <v>1</v>
      </c>
      <c r="Y319" s="135">
        <f>COUNTIF(_xlfn.ANCHORARRAY(S318),"*")</f>
        <v>0</v>
      </c>
      <c r="AQ319" s="689" t="s">
        <v>425</v>
      </c>
      <c r="AR319" s="690"/>
      <c r="AS319" s="186" t="s">
        <v>41</v>
      </c>
      <c r="AT319" s="187" t="s">
        <v>742</v>
      </c>
      <c r="AU319" s="188" t="s">
        <v>18</v>
      </c>
      <c r="AV319" s="127" t="s">
        <v>754</v>
      </c>
      <c r="AW319" s="64" t="s">
        <v>628</v>
      </c>
      <c r="AY319" s="44"/>
      <c r="AZ319" s="4" t="s">
        <v>767</v>
      </c>
      <c r="BA319" s="44"/>
      <c r="BC319" s="226">
        <v>2</v>
      </c>
      <c r="BD319" s="226" t="s">
        <v>778</v>
      </c>
      <c r="BE319" s="226">
        <v>34.28</v>
      </c>
      <c r="BH319" s="2" t="str">
        <v>Scrollerin</v>
      </c>
      <c r="BI319" s="2" t="str">
        <v>Deep-Fakes</v>
      </c>
      <c r="BJ319" s="2">
        <v>0</v>
      </c>
      <c r="BK319" s="2"/>
      <c r="BL319" s="2"/>
      <c r="BM319" s="2" t="str">
        <v>[sie] blocken</v>
      </c>
      <c r="BN319" s="2"/>
      <c r="BO319" s="140" t="s">
        <v>1</v>
      </c>
      <c r="BP319" s="12">
        <f>COUNTIF(BJ318:BJ334,"*")</f>
        <v>1</v>
      </c>
    </row>
    <row r="320" spans="1:68" ht="28" customHeight="1" thickBot="1">
      <c r="A320" s="691">
        <f>COUNTIF(Q318:W350,"*")</f>
        <v>29</v>
      </c>
      <c r="B320" s="692"/>
      <c r="C320" s="70" t="s">
        <v>19</v>
      </c>
      <c r="D320" s="27" t="s">
        <v>399</v>
      </c>
      <c r="E320" s="81"/>
      <c r="F320" s="39"/>
      <c r="G320" s="29"/>
      <c r="H320" s="29"/>
      <c r="I320" s="29"/>
      <c r="J320" s="30" t="s">
        <v>413</v>
      </c>
      <c r="K320" s="29"/>
      <c r="M320" s="226">
        <v>3</v>
      </c>
      <c r="N320" s="226" t="s">
        <v>398</v>
      </c>
      <c r="O320" s="228">
        <v>23.529411759999999</v>
      </c>
      <c r="Q320" s="2" t="str">
        <v>Emojis</v>
      </c>
      <c r="R320" s="2"/>
      <c r="S320" s="2"/>
      <c r="T320" s="2"/>
      <c r="U320" s="2"/>
      <c r="V320" s="2" t="str">
        <v>[sie hat] geskipped</v>
      </c>
      <c r="W320" s="2"/>
      <c r="X320" s="134" t="s">
        <v>2</v>
      </c>
      <c r="Y320" s="135">
        <f>COUNTIF(T318:T322,"*")</f>
        <v>1</v>
      </c>
      <c r="AQ320" s="691">
        <f>BP324</f>
        <v>46</v>
      </c>
      <c r="AR320" s="692"/>
      <c r="AS320" s="38" t="s">
        <v>17</v>
      </c>
      <c r="AT320" s="27" t="s">
        <v>743</v>
      </c>
      <c r="AU320" s="28" t="s">
        <v>18</v>
      </c>
      <c r="AV320" s="39" t="s">
        <v>747</v>
      </c>
      <c r="AW320" s="65"/>
      <c r="AX320" s="29"/>
      <c r="AY320" s="29"/>
      <c r="AZ320" s="30" t="s">
        <v>768</v>
      </c>
      <c r="BA320" s="29"/>
      <c r="BC320" s="7">
        <v>3</v>
      </c>
      <c r="BD320" s="7" t="s">
        <v>779</v>
      </c>
      <c r="BE320" s="2">
        <v>2.85</v>
      </c>
      <c r="BH320" s="2" t="str">
        <v>Blockliste</v>
      </c>
      <c r="BI320" s="2" t="str">
        <v>Blockliste</v>
      </c>
      <c r="BJ320" s="2"/>
      <c r="BK320" s="2"/>
      <c r="BL320" s="2"/>
      <c r="BM320" s="2" t="str">
        <v>[wir haben nicht] gegooglet</v>
      </c>
      <c r="BN320" s="2"/>
      <c r="BO320" s="140" t="s">
        <v>2</v>
      </c>
      <c r="BP320" s="12">
        <f>COUNTIF(BK318:BK334,"*")</f>
        <v>0</v>
      </c>
    </row>
    <row r="321" spans="1:68" ht="28" customHeight="1">
      <c r="A321" s="689" t="s">
        <v>8</v>
      </c>
      <c r="B321" s="690"/>
      <c r="C321" s="71" t="s">
        <v>18</v>
      </c>
      <c r="D321" s="2" t="s">
        <v>400</v>
      </c>
      <c r="E321" s="82"/>
      <c r="F321" s="12"/>
      <c r="G321" s="13"/>
      <c r="H321" s="13"/>
      <c r="I321" s="13"/>
      <c r="J321" s="14" t="s">
        <v>414</v>
      </c>
      <c r="K321" s="13"/>
      <c r="M321" s="8">
        <v>4</v>
      </c>
      <c r="N321" s="8"/>
      <c r="O321" s="2"/>
      <c r="Q321" s="2" t="str">
        <v>Trigger-warnung</v>
      </c>
      <c r="R321" s="2"/>
      <c r="S321" s="2"/>
      <c r="T321" s="2"/>
      <c r="U321" s="2"/>
      <c r="V321" s="2" t="str">
        <v>[wir müssen] performen</v>
      </c>
      <c r="W321" s="2"/>
      <c r="X321" s="134" t="s">
        <v>3</v>
      </c>
      <c r="Y321" s="135">
        <f>COUNTIF(U318:U321,"*")</f>
        <v>0</v>
      </c>
      <c r="AQ321" s="19" t="s">
        <v>8</v>
      </c>
      <c r="AR321" s="91"/>
      <c r="AS321" s="24" t="s">
        <v>41</v>
      </c>
      <c r="AT321" s="2" t="s">
        <v>744</v>
      </c>
      <c r="AU321" s="26" t="s">
        <v>17</v>
      </c>
      <c r="AV321" s="12" t="s">
        <v>744</v>
      </c>
      <c r="AW321" s="66"/>
      <c r="AX321" s="13"/>
      <c r="AY321" s="13"/>
      <c r="AZ321" s="14" t="s">
        <v>769</v>
      </c>
      <c r="BA321" s="13"/>
      <c r="BC321" s="8">
        <v>4</v>
      </c>
      <c r="BD321" s="8"/>
      <c r="BE321" s="2"/>
      <c r="BH321" s="2" t="str">
        <v>Troll-Accounts</v>
      </c>
      <c r="BI321" s="2" t="str">
        <v>Troll-Kommentare</v>
      </c>
      <c r="BJ321" s="2"/>
      <c r="BK321" s="2"/>
      <c r="BL321" s="2"/>
      <c r="BM321" s="2" t="str">
        <v>[wir] klicken</v>
      </c>
      <c r="BN321" s="2"/>
      <c r="BO321" s="140" t="s">
        <v>3</v>
      </c>
      <c r="BP321" s="12">
        <f>COUNTIF(BL318:BL334,"*")</f>
        <v>0</v>
      </c>
    </row>
    <row r="322" spans="1:68" ht="28" customHeight="1" thickBot="1">
      <c r="A322" s="691">
        <f>SUM(A325,A328,A331,A334,A337,A340)</f>
        <v>33</v>
      </c>
      <c r="B322" s="692"/>
      <c r="C322" s="70" t="s">
        <v>17</v>
      </c>
      <c r="D322" s="27" t="s">
        <v>245</v>
      </c>
      <c r="E322" s="81"/>
      <c r="F322" s="39"/>
      <c r="G322" s="29"/>
      <c r="H322" s="29"/>
      <c r="I322" s="29"/>
      <c r="J322" s="30" t="s">
        <v>415</v>
      </c>
      <c r="K322" s="29"/>
      <c r="M322" s="7">
        <v>5</v>
      </c>
      <c r="N322" s="7"/>
      <c r="O322" s="2"/>
      <c r="Q322" s="2" t="str">
        <v>Performance-Druck</v>
      </c>
      <c r="R322" s="2"/>
      <c r="S322" s="2"/>
      <c r="T322" s="2"/>
      <c r="U322" s="2"/>
      <c r="V322" s="2" t="str">
        <v>[zu] performen</v>
      </c>
      <c r="W322" s="2"/>
      <c r="X322" s="134" t="s">
        <v>4</v>
      </c>
      <c r="Y322" s="135">
        <f>COUNTIF(V318:V328,"*")</f>
        <v>9</v>
      </c>
      <c r="AQ322" s="21">
        <f>SUM(AQ325,AQ328,AQ331,AQ334,AQ337,AQ340)</f>
        <v>76</v>
      </c>
      <c r="AR322" s="92"/>
      <c r="AS322" s="38" t="s">
        <v>18</v>
      </c>
      <c r="AT322" s="27" t="s">
        <v>745</v>
      </c>
      <c r="AU322" s="28" t="s">
        <v>18</v>
      </c>
      <c r="AV322" s="39" t="s">
        <v>754</v>
      </c>
      <c r="AW322" s="65"/>
      <c r="AX322" s="29"/>
      <c r="AY322" s="29"/>
      <c r="AZ322" s="30" t="s">
        <v>770</v>
      </c>
      <c r="BA322" s="29"/>
      <c r="BC322" s="7">
        <v>5</v>
      </c>
      <c r="BD322" s="7"/>
      <c r="BE322" s="2"/>
      <c r="BH322" s="2" t="str">
        <v>Deep-Fake</v>
      </c>
      <c r="BI322" s="2" t="str">
        <v>Trollen</v>
      </c>
      <c r="BJ322" s="2"/>
      <c r="BK322" s="2"/>
      <c r="BL322" s="2"/>
      <c r="BM322" s="2" t="str">
        <v>[sie darauf] klicken</v>
      </c>
      <c r="BN322" s="2"/>
      <c r="BO322" s="140" t="s">
        <v>4</v>
      </c>
      <c r="BP322" s="12">
        <f>COUNTIF(BM318:BM334,"*")</f>
        <v>11</v>
      </c>
    </row>
    <row r="323" spans="1:68" ht="28" customHeight="1" thickBot="1">
      <c r="A323" s="680"/>
      <c r="B323" s="680"/>
      <c r="C323" s="71" t="s">
        <v>19</v>
      </c>
      <c r="D323" s="2" t="s">
        <v>401</v>
      </c>
      <c r="E323" s="82"/>
      <c r="F323" s="12"/>
      <c r="G323" s="13"/>
      <c r="H323" s="13"/>
      <c r="I323" s="13"/>
      <c r="J323" s="14" t="s">
        <v>416</v>
      </c>
      <c r="K323" s="13"/>
      <c r="M323" s="8">
        <v>6</v>
      </c>
      <c r="N323" s="8"/>
      <c r="O323" s="2"/>
      <c r="Q323" s="2" t="str">
        <v>Mental-Health</v>
      </c>
      <c r="R323" s="2"/>
      <c r="S323" s="2"/>
      <c r="T323" s="2"/>
      <c r="U323" s="2"/>
      <c r="V323" s="2" t="str">
        <v>relaten</v>
      </c>
      <c r="W323" s="2"/>
      <c r="X323" s="134" t="s">
        <v>38</v>
      </c>
      <c r="Y323" s="135">
        <f>COUNTIF(W318:W327,"*")</f>
        <v>0</v>
      </c>
      <c r="AQ323" s="23"/>
      <c r="AR323" s="23"/>
      <c r="AS323" s="24" t="s">
        <v>41</v>
      </c>
      <c r="AT323" s="2" t="s">
        <v>746</v>
      </c>
      <c r="AU323" s="26" t="s">
        <v>18</v>
      </c>
      <c r="AV323" s="12" t="s">
        <v>755</v>
      </c>
      <c r="AW323" s="66"/>
      <c r="AX323" s="13"/>
      <c r="AY323" s="13"/>
      <c r="AZ323" s="14" t="s">
        <v>771</v>
      </c>
      <c r="BA323" s="13"/>
      <c r="BC323" s="8">
        <v>6</v>
      </c>
      <c r="BD323" s="8"/>
      <c r="BE323" s="2"/>
      <c r="BH323" s="2" t="str">
        <v>Deep-Fakes</v>
      </c>
      <c r="BI323" s="2" t="str">
        <v>Posts</v>
      </c>
      <c r="BJ323" s="2"/>
      <c r="BK323" s="2"/>
      <c r="BL323" s="2"/>
      <c r="BM323" s="2" t="str">
        <v>[wir haben] geklickt</v>
      </c>
      <c r="BN323" s="2"/>
      <c r="BO323" s="140" t="s">
        <v>38</v>
      </c>
      <c r="BP323" s="12">
        <f>COUNTIF(BN319:BN334,"*")</f>
        <v>0</v>
      </c>
    </row>
    <row r="324" spans="1:68" ht="28" customHeight="1" thickBot="1">
      <c r="A324" s="689" t="s">
        <v>30</v>
      </c>
      <c r="B324" s="690"/>
      <c r="C324" s="70" t="s">
        <v>23</v>
      </c>
      <c r="D324" s="27" t="s">
        <v>402</v>
      </c>
      <c r="E324" s="81"/>
      <c r="F324" s="39"/>
      <c r="G324" s="29"/>
      <c r="H324" s="29"/>
      <c r="I324" s="29"/>
      <c r="J324" s="30" t="s">
        <v>417</v>
      </c>
      <c r="K324" s="29"/>
      <c r="N324" s="5"/>
      <c r="Q324" s="2" t="str">
        <v>Social-Media</v>
      </c>
      <c r="R324" s="2"/>
      <c r="S324" s="2"/>
      <c r="T324" s="2"/>
      <c r="U324" s="2"/>
      <c r="V324" s="2" t="str">
        <v>klicken [nicht beim … Kommentar]</v>
      </c>
      <c r="W324" s="2"/>
      <c r="X324" s="136" t="s">
        <v>498</v>
      </c>
      <c r="Y324" s="137">
        <f>SUM(Y318:Y323)</f>
        <v>29</v>
      </c>
      <c r="AQ324" s="19" t="s">
        <v>30</v>
      </c>
      <c r="AR324" s="91"/>
      <c r="AS324" s="38" t="s">
        <v>41</v>
      </c>
      <c r="AT324" s="27" t="s">
        <v>746</v>
      </c>
      <c r="AU324" s="28" t="s">
        <v>18</v>
      </c>
      <c r="AV324" s="39" t="s">
        <v>756</v>
      </c>
      <c r="AW324" s="65"/>
      <c r="AX324" s="29"/>
      <c r="AY324" s="29"/>
      <c r="AZ324" s="30" t="s">
        <v>772</v>
      </c>
      <c r="BA324" s="29"/>
      <c r="BD324" s="5"/>
      <c r="BH324" s="2" t="str">
        <v>Deep-Fake-Version</v>
      </c>
      <c r="BI324" s="2" t="str">
        <v>Timelines</v>
      </c>
      <c r="BJ324" s="2"/>
      <c r="BK324" s="2"/>
      <c r="BL324" s="2"/>
      <c r="BM324" s="2" t="str">
        <v>[nicht] klicken</v>
      </c>
      <c r="BN324" s="2"/>
      <c r="BO324" s="141" t="s">
        <v>498</v>
      </c>
      <c r="BP324" s="131">
        <f>SUM(BP318:BP323)</f>
        <v>46</v>
      </c>
    </row>
    <row r="325" spans="1:68" ht="28" customHeight="1" thickBot="1">
      <c r="A325" s="691">
        <f>SUM(D352,F352)</f>
        <v>23</v>
      </c>
      <c r="B325" s="696"/>
      <c r="C325" s="71" t="s">
        <v>18</v>
      </c>
      <c r="D325" s="2" t="s">
        <v>51</v>
      </c>
      <c r="E325" s="82"/>
      <c r="F325" s="12"/>
      <c r="G325" s="13"/>
      <c r="H325" s="13"/>
      <c r="I325" s="13"/>
      <c r="J325" s="14" t="s">
        <v>418</v>
      </c>
      <c r="K325" s="13"/>
      <c r="N325" s="5"/>
      <c r="Q325" s="2" t="str">
        <v>Stars</v>
      </c>
      <c r="R325" s="2"/>
      <c r="S325" s="2"/>
      <c r="T325" s="2"/>
      <c r="U325" s="2"/>
      <c r="V325" s="2" t="str">
        <v>[das kann] triggern</v>
      </c>
      <c r="W325" s="2"/>
      <c r="AQ325" s="21">
        <f>SUM(AT352,AV352)</f>
        <v>64</v>
      </c>
      <c r="AR325" s="92"/>
      <c r="AS325" s="24" t="s">
        <v>41</v>
      </c>
      <c r="AT325" s="2" t="s">
        <v>746</v>
      </c>
      <c r="AU325" s="26" t="s">
        <v>18</v>
      </c>
      <c r="AV325" s="12" t="s">
        <v>757</v>
      </c>
      <c r="AW325" s="66"/>
      <c r="AX325" s="13"/>
      <c r="AY325" s="13"/>
      <c r="AZ325" s="14" t="s">
        <v>773</v>
      </c>
      <c r="BA325" s="13"/>
      <c r="BD325" s="5"/>
      <c r="BH325" s="2" t="str">
        <v>Otto-Normal-UserIn</v>
      </c>
      <c r="BI325" s="2" t="str">
        <v>Likes</v>
      </c>
      <c r="BJ325" s="2"/>
      <c r="BK325" s="2"/>
      <c r="BL325" s="2"/>
      <c r="BM325" s="2" t="str">
        <v>[ist nicht] eingeloggt</v>
      </c>
      <c r="BN325" s="2"/>
    </row>
    <row r="326" spans="1:68" ht="28" customHeight="1" thickBot="1">
      <c r="A326" s="680"/>
      <c r="B326" s="680"/>
      <c r="C326" s="70" t="s">
        <v>18</v>
      </c>
      <c r="D326" s="27" t="s">
        <v>403</v>
      </c>
      <c r="E326" s="81"/>
      <c r="F326" s="39"/>
      <c r="G326" s="29"/>
      <c r="H326" s="29"/>
      <c r="I326" s="29"/>
      <c r="J326" s="30" t="s">
        <v>419</v>
      </c>
      <c r="K326" s="29"/>
      <c r="N326" s="5"/>
      <c r="Q326" s="2" t="str">
        <v>Normal-fans</v>
      </c>
      <c r="R326" s="2"/>
      <c r="S326" s="2"/>
      <c r="T326" s="2"/>
      <c r="U326" s="2"/>
      <c r="V326" s="2" t="str">
        <v>[zu] skippen</v>
      </c>
      <c r="W326" s="2"/>
      <c r="AQ326" s="23"/>
      <c r="AR326" s="23"/>
      <c r="AS326" s="38" t="s">
        <v>18</v>
      </c>
      <c r="AT326" s="27" t="s">
        <v>747</v>
      </c>
      <c r="AU326" s="28" t="s">
        <v>18</v>
      </c>
      <c r="AV326" s="39" t="s">
        <v>15</v>
      </c>
      <c r="AW326" s="65"/>
      <c r="AX326" s="29"/>
      <c r="AY326" s="29"/>
      <c r="AZ326" s="30" t="s">
        <v>774</v>
      </c>
      <c r="BA326" s="29"/>
      <c r="BD326" s="5"/>
      <c r="BH326" s="2" t="str">
        <v>Shadowban</v>
      </c>
      <c r="BI326" s="2" t="str">
        <v>App</v>
      </c>
      <c r="BJ326" s="2"/>
      <c r="BK326" s="2"/>
      <c r="BL326" s="2"/>
      <c r="BM326" s="2" t="str">
        <v>verifiziert [werden]</v>
      </c>
      <c r="BN326" s="2"/>
    </row>
    <row r="327" spans="1:68" ht="28" customHeight="1">
      <c r="A327" s="689" t="s">
        <v>33</v>
      </c>
      <c r="B327" s="690"/>
      <c r="C327" s="71" t="s">
        <v>18</v>
      </c>
      <c r="D327" s="2" t="s">
        <v>404</v>
      </c>
      <c r="E327" s="82"/>
      <c r="F327" s="12"/>
      <c r="G327" s="13"/>
      <c r="H327" s="13"/>
      <c r="I327" s="13"/>
      <c r="J327" s="14" t="s">
        <v>420</v>
      </c>
      <c r="K327" s="13"/>
      <c r="Q327" s="2" t="str">
        <v>Self-Care</v>
      </c>
      <c r="R327" s="2"/>
      <c r="S327" s="2"/>
      <c r="T327" s="2"/>
      <c r="U327" s="2"/>
      <c r="V327" s="2">
        <v>0</v>
      </c>
      <c r="W327" s="2"/>
      <c r="AQ327" s="19" t="s">
        <v>33</v>
      </c>
      <c r="AR327" s="91"/>
      <c r="AS327" s="24" t="s">
        <v>17</v>
      </c>
      <c r="AT327" s="2" t="s">
        <v>748</v>
      </c>
      <c r="AU327" s="26" t="s">
        <v>18</v>
      </c>
      <c r="AV327" s="12" t="s">
        <v>115</v>
      </c>
      <c r="AW327" s="66"/>
      <c r="AX327" s="13"/>
      <c r="AY327" s="13"/>
      <c r="AZ327" s="14" t="s">
        <v>775</v>
      </c>
      <c r="BA327" s="13"/>
      <c r="BH327" s="2" t="str">
        <v>Spam-Bots</v>
      </c>
      <c r="BI327" s="2" t="str">
        <v>Shadowban</v>
      </c>
      <c r="BJ327" s="2"/>
      <c r="BK327" s="2"/>
      <c r="BL327" s="2"/>
      <c r="BM327" s="2" t="str">
        <v>[zu] zoomen</v>
      </c>
      <c r="BN327" s="2"/>
    </row>
    <row r="328" spans="1:68" ht="28" customHeight="1" thickBot="1">
      <c r="A328" s="691">
        <f>COUNTIF(G319:G351,"*")</f>
        <v>0</v>
      </c>
      <c r="B328" s="692"/>
      <c r="C328" s="70" t="s">
        <v>41</v>
      </c>
      <c r="D328" s="27" t="s">
        <v>51</v>
      </c>
      <c r="E328" s="81"/>
      <c r="F328" s="39"/>
      <c r="G328" s="29"/>
      <c r="H328" s="29"/>
      <c r="I328" s="29"/>
      <c r="J328" s="30"/>
      <c r="K328" s="29"/>
      <c r="Q328" s="2" t="str">
        <v>Boss-Move</v>
      </c>
      <c r="R328" s="2"/>
      <c r="S328" s="2"/>
      <c r="T328" s="2"/>
      <c r="U328" s="2"/>
      <c r="V328" s="2"/>
      <c r="W328" s="2"/>
      <c r="AQ328" s="21">
        <f>COUNTIF(AW319:AW351,"*")</f>
        <v>1</v>
      </c>
      <c r="AR328" s="92"/>
      <c r="AS328" s="38" t="s">
        <v>18</v>
      </c>
      <c r="AT328" s="27" t="s">
        <v>749</v>
      </c>
      <c r="AU328" s="28" t="s">
        <v>18</v>
      </c>
      <c r="AV328" s="39" t="s">
        <v>747</v>
      </c>
      <c r="AW328" s="65"/>
      <c r="AX328" s="29"/>
      <c r="AY328" s="29"/>
      <c r="AZ328" s="30" t="s">
        <v>776</v>
      </c>
      <c r="BA328" s="29"/>
      <c r="BH328" s="2" t="str">
        <v>Sex-Bots</v>
      </c>
      <c r="BI328" s="2" t="str">
        <v>Shadowbanning</v>
      </c>
      <c r="BJ328" s="2"/>
      <c r="BK328" s="2"/>
      <c r="BL328" s="2"/>
      <c r="BM328" s="2" t="str">
        <v>[ich war] geblockt</v>
      </c>
      <c r="BN328" s="2"/>
    </row>
    <row r="329" spans="1:68" ht="28" customHeight="1" thickBot="1">
      <c r="A329" s="680"/>
      <c r="B329" s="680"/>
      <c r="C329" s="71" t="s">
        <v>23</v>
      </c>
      <c r="D329" s="2" t="s">
        <v>402</v>
      </c>
      <c r="E329" s="82"/>
      <c r="F329" s="12"/>
      <c r="G329" s="13"/>
      <c r="H329" s="13"/>
      <c r="I329" s="13"/>
      <c r="J329" s="14"/>
      <c r="K329" s="13"/>
      <c r="Q329" s="2" t="str">
        <v>Performance</v>
      </c>
      <c r="R329" s="2"/>
      <c r="S329" s="2"/>
      <c r="T329" s="2"/>
      <c r="U329" s="2"/>
      <c r="V329" s="2"/>
      <c r="W329" s="2"/>
      <c r="AQ329" s="23"/>
      <c r="AR329" s="23"/>
      <c r="AS329" s="24" t="s">
        <v>18</v>
      </c>
      <c r="AT329" s="2" t="s">
        <v>747</v>
      </c>
      <c r="AU329" s="26" t="s">
        <v>17</v>
      </c>
      <c r="AV329" s="12" t="s">
        <v>248</v>
      </c>
      <c r="AW329" s="66"/>
      <c r="AX329" s="13"/>
      <c r="AY329" s="13"/>
      <c r="AZ329" s="14" t="s">
        <v>777</v>
      </c>
      <c r="BA329" s="13"/>
      <c r="BH329" s="2" t="str">
        <v>Service-Folge</v>
      </c>
      <c r="BI329" s="2" t="str">
        <v>Insta-Post</v>
      </c>
      <c r="BJ329" s="2"/>
      <c r="BK329" s="2"/>
      <c r="BL329" s="2"/>
      <c r="BM329" s="2">
        <v>0</v>
      </c>
      <c r="BN329" s="2"/>
    </row>
    <row r="330" spans="1:68" ht="28" customHeight="1">
      <c r="A330" s="689" t="s">
        <v>35</v>
      </c>
      <c r="B330" s="690"/>
      <c r="C330" s="70" t="s">
        <v>23</v>
      </c>
      <c r="D330" s="27" t="s">
        <v>405</v>
      </c>
      <c r="E330" s="81"/>
      <c r="F330" s="39"/>
      <c r="G330" s="29"/>
      <c r="H330" s="29"/>
      <c r="I330" s="29"/>
      <c r="J330" s="30"/>
      <c r="K330" s="29"/>
      <c r="Q330" s="2" t="str">
        <v>Welt-cup</v>
      </c>
      <c r="R330" s="2"/>
      <c r="S330" s="2"/>
      <c r="T330" s="2"/>
      <c r="U330" s="2"/>
      <c r="V330" s="2"/>
      <c r="W330" s="2"/>
      <c r="AQ330" s="19" t="s">
        <v>35</v>
      </c>
      <c r="AR330" s="91"/>
      <c r="AS330" s="38" t="s">
        <v>144</v>
      </c>
      <c r="AT330" s="27" t="s">
        <v>746</v>
      </c>
      <c r="AU330" s="28" t="s">
        <v>17</v>
      </c>
      <c r="AV330" s="39" t="s">
        <v>248</v>
      </c>
      <c r="AW330" s="65"/>
      <c r="AX330" s="29"/>
      <c r="AY330" s="29"/>
      <c r="AZ330" s="30"/>
      <c r="BA330" s="29"/>
      <c r="BH330" s="2" t="str">
        <v>Blocklisten</v>
      </c>
      <c r="BI330" s="2" t="str">
        <v>Story</v>
      </c>
      <c r="BJ330" s="2"/>
      <c r="BK330" s="2"/>
      <c r="BL330" s="2"/>
      <c r="BM330" s="2"/>
      <c r="BN330" s="2"/>
    </row>
    <row r="331" spans="1:68" ht="28" customHeight="1" thickBot="1">
      <c r="A331" s="691">
        <f>COUNTIF(H319:H351,"*")</f>
        <v>1</v>
      </c>
      <c r="B331" s="692"/>
      <c r="C331" s="71" t="s">
        <v>19</v>
      </c>
      <c r="D331" s="2" t="s">
        <v>406</v>
      </c>
      <c r="E331" s="82"/>
      <c r="F331" s="12"/>
      <c r="G331" s="13"/>
      <c r="H331" s="13"/>
      <c r="I331" s="13"/>
      <c r="J331" s="14"/>
      <c r="K331" s="13"/>
      <c r="Q331" s="2" t="str">
        <v>Entretainment-Branche</v>
      </c>
      <c r="R331" s="2"/>
      <c r="S331" s="2"/>
      <c r="T331" s="2"/>
      <c r="U331" s="2"/>
      <c r="V331" s="2"/>
      <c r="W331" s="2"/>
      <c r="AQ331" s="21">
        <f>COUNTIF(AX319:AX351,"*")</f>
        <v>0</v>
      </c>
      <c r="AR331" s="92"/>
      <c r="AS331" s="24" t="s">
        <v>41</v>
      </c>
      <c r="AT331" s="2" t="s">
        <v>750</v>
      </c>
      <c r="AU331" s="26" t="s">
        <v>86</v>
      </c>
      <c r="AV331" s="12" t="s">
        <v>750</v>
      </c>
      <c r="AW331" s="66"/>
      <c r="AX331" s="13"/>
      <c r="AY331" s="13"/>
      <c r="AZ331" s="14"/>
      <c r="BA331" s="13"/>
      <c r="BH331" s="2" t="str">
        <v>Account</v>
      </c>
      <c r="BI331" s="2" t="str">
        <v>Chat</v>
      </c>
      <c r="BJ331" s="2"/>
      <c r="BK331" s="2"/>
      <c r="BL331" s="2"/>
      <c r="BM331" s="2"/>
      <c r="BN331" s="2"/>
    </row>
    <row r="332" spans="1:68" ht="28" customHeight="1" thickBot="1">
      <c r="A332" s="693"/>
      <c r="B332" s="693"/>
      <c r="C332" s="70" t="s">
        <v>17</v>
      </c>
      <c r="D332" s="27" t="s">
        <v>407</v>
      </c>
      <c r="E332" s="81"/>
      <c r="F332" s="39"/>
      <c r="G332" s="29"/>
      <c r="H332" s="29"/>
      <c r="I332" s="29"/>
      <c r="J332" s="30"/>
      <c r="K332" s="29"/>
      <c r="Q332" s="2" t="str">
        <v>Interviews</v>
      </c>
      <c r="R332" s="2"/>
      <c r="S332" s="2"/>
      <c r="T332" s="2"/>
      <c r="U332" s="2"/>
      <c r="V332" s="2"/>
      <c r="W332" s="2"/>
      <c r="AQ332" s="23"/>
      <c r="AR332" s="23"/>
      <c r="AS332" s="38" t="s">
        <v>18</v>
      </c>
      <c r="AT332" s="27" t="s">
        <v>751</v>
      </c>
      <c r="AU332" s="28" t="s">
        <v>41</v>
      </c>
      <c r="AV332" s="39" t="s">
        <v>758</v>
      </c>
      <c r="AW332" s="65"/>
      <c r="AX332" s="29"/>
      <c r="AY332" s="29"/>
      <c r="AZ332" s="30"/>
      <c r="BA332" s="29"/>
      <c r="BH332" s="2" t="str">
        <v>Post</v>
      </c>
      <c r="BI332" s="2" t="str">
        <v>Paypal-Link</v>
      </c>
      <c r="BJ332" s="2"/>
      <c r="BK332" s="2"/>
      <c r="BL332" s="2"/>
      <c r="BM332" s="2"/>
      <c r="BN332" s="2"/>
    </row>
    <row r="333" spans="1:68" ht="28" customHeight="1">
      <c r="A333" s="689" t="s">
        <v>31</v>
      </c>
      <c r="B333" s="690"/>
      <c r="C333" s="71" t="s">
        <v>17</v>
      </c>
      <c r="D333" s="2" t="s">
        <v>407</v>
      </c>
      <c r="E333" s="82"/>
      <c r="F333" s="12"/>
      <c r="G333" s="13"/>
      <c r="H333" s="13"/>
      <c r="I333" s="13"/>
      <c r="J333" s="14"/>
      <c r="K333" s="13"/>
      <c r="Q333" s="2" t="str">
        <v>Interview</v>
      </c>
      <c r="R333" s="2"/>
      <c r="S333" s="2"/>
      <c r="T333" s="2"/>
      <c r="U333" s="2"/>
      <c r="V333" s="2"/>
      <c r="W333" s="2"/>
      <c r="AQ333" s="19" t="s">
        <v>31</v>
      </c>
      <c r="AR333" s="91"/>
      <c r="AS333" s="24" t="s">
        <v>18</v>
      </c>
      <c r="AT333" s="2" t="s">
        <v>751</v>
      </c>
      <c r="AU333" s="26" t="s">
        <v>19</v>
      </c>
      <c r="AV333" s="12" t="s">
        <v>759</v>
      </c>
      <c r="AW333" s="66"/>
      <c r="AX333" s="13"/>
      <c r="AY333" s="13"/>
      <c r="AZ333" s="14"/>
      <c r="BA333" s="13"/>
      <c r="BH333" s="2" t="str">
        <v>Socials</v>
      </c>
      <c r="BI333" s="2" t="str">
        <v>Klick</v>
      </c>
      <c r="BJ333" s="2"/>
      <c r="BK333" s="2"/>
      <c r="BL333" s="2"/>
      <c r="BM333" s="2"/>
      <c r="BN333" s="2"/>
    </row>
    <row r="334" spans="1:68" ht="28" customHeight="1" thickBot="1">
      <c r="A334" s="691">
        <f>COUNTIF(I319:I351,"*")</f>
        <v>0</v>
      </c>
      <c r="B334" s="692"/>
      <c r="C334" s="70" t="s">
        <v>17</v>
      </c>
      <c r="D334" s="27" t="s">
        <v>408</v>
      </c>
      <c r="E334" s="81"/>
      <c r="F334" s="39"/>
      <c r="G334" s="29"/>
      <c r="H334" s="29"/>
      <c r="I334" s="29"/>
      <c r="J334" s="30"/>
      <c r="K334" s="29"/>
      <c r="Q334" s="2" t="str">
        <v>Team-bildung</v>
      </c>
      <c r="R334" s="2"/>
      <c r="S334" s="2"/>
      <c r="T334" s="2"/>
      <c r="U334" s="2"/>
      <c r="V334" s="2"/>
      <c r="W334" s="2"/>
      <c r="AQ334" s="21">
        <f>COUNTIF(AY319:AY351,"*")</f>
        <v>0</v>
      </c>
      <c r="AR334" s="92"/>
      <c r="AS334" s="38" t="s">
        <v>18</v>
      </c>
      <c r="AT334" s="31" t="s">
        <v>751</v>
      </c>
      <c r="AU334" s="28" t="s">
        <v>17</v>
      </c>
      <c r="AV334" s="39" t="s">
        <v>70</v>
      </c>
      <c r="AW334" s="65"/>
      <c r="AX334" s="29"/>
      <c r="AY334" s="29"/>
      <c r="AZ334" s="30"/>
      <c r="BA334" s="29"/>
      <c r="BH334" s="2" t="str">
        <v>Show-Notes</v>
      </c>
      <c r="BI334" s="2" t="str">
        <v>Link</v>
      </c>
      <c r="BJ334" s="2"/>
      <c r="BK334" s="2"/>
      <c r="BL334" s="2"/>
      <c r="BM334" s="2"/>
      <c r="BN334" s="2"/>
    </row>
    <row r="335" spans="1:68" ht="28" customHeight="1" thickBot="1">
      <c r="A335" s="694"/>
      <c r="B335" s="695"/>
      <c r="C335" s="72" t="s">
        <v>17</v>
      </c>
      <c r="D335" s="2" t="s">
        <v>409</v>
      </c>
      <c r="E335" s="82"/>
      <c r="F335" s="12"/>
      <c r="G335" s="13"/>
      <c r="H335" s="13"/>
      <c r="I335" s="13"/>
      <c r="J335" s="14"/>
      <c r="K335" s="13"/>
      <c r="Q335" s="2" t="str">
        <v>Account</v>
      </c>
      <c r="R335" s="2"/>
      <c r="S335" s="2"/>
      <c r="T335" s="2"/>
      <c r="U335" s="2"/>
      <c r="V335" s="2"/>
      <c r="W335" s="2"/>
      <c r="AQ335" s="16"/>
      <c r="AR335" s="23"/>
      <c r="AS335" s="25" t="s">
        <v>18</v>
      </c>
      <c r="AT335" s="11" t="s">
        <v>752</v>
      </c>
      <c r="AU335" s="26" t="s">
        <v>19</v>
      </c>
      <c r="AV335" s="12" t="s">
        <v>760</v>
      </c>
      <c r="AW335" s="66"/>
      <c r="AX335" s="13"/>
      <c r="AY335" s="13"/>
      <c r="AZ335" s="14"/>
      <c r="BA335" s="13"/>
      <c r="BH335" s="1" t="str">
        <v>Feeds</v>
      </c>
      <c r="BI335" s="1" t="str">
        <v>Messenger</v>
      </c>
    </row>
    <row r="336" spans="1:68" ht="28" customHeight="1">
      <c r="A336" s="689" t="s">
        <v>34</v>
      </c>
      <c r="B336" s="690"/>
      <c r="C336" s="73" t="s">
        <v>18</v>
      </c>
      <c r="D336" s="27" t="s">
        <v>410</v>
      </c>
      <c r="E336" s="81"/>
      <c r="F336" s="39"/>
      <c r="G336" s="29"/>
      <c r="H336" s="29"/>
      <c r="I336" s="29"/>
      <c r="J336" s="30"/>
      <c r="K336" s="29"/>
      <c r="Q336" s="2">
        <v>0</v>
      </c>
      <c r="R336" s="2"/>
      <c r="S336" s="2"/>
      <c r="T336" s="2"/>
      <c r="U336" s="2"/>
      <c r="V336" s="2"/>
      <c r="W336" s="2"/>
      <c r="AQ336" s="19" t="s">
        <v>34</v>
      </c>
      <c r="AR336" s="91"/>
      <c r="AS336" s="32" t="s">
        <v>18</v>
      </c>
      <c r="AT336" s="31" t="s">
        <v>751</v>
      </c>
      <c r="AU336" s="28" t="s">
        <v>86</v>
      </c>
      <c r="AV336" s="39" t="s">
        <v>761</v>
      </c>
      <c r="AW336" s="65"/>
      <c r="AX336" s="29"/>
      <c r="AY336" s="29"/>
      <c r="AZ336" s="30"/>
      <c r="BA336" s="29"/>
      <c r="BI336" s="1" t="str">
        <v>Start</v>
      </c>
    </row>
    <row r="337" spans="1:61" ht="28" customHeight="1" thickBot="1">
      <c r="A337" s="691">
        <f>COUNTIF(J319:J351,"*")</f>
        <v>9</v>
      </c>
      <c r="B337" s="692"/>
      <c r="C337" s="72" t="s">
        <v>86</v>
      </c>
      <c r="D337" s="2" t="s">
        <v>26</v>
      </c>
      <c r="E337" s="82"/>
      <c r="F337" s="12"/>
      <c r="G337" s="13"/>
      <c r="H337" s="13"/>
      <c r="I337" s="13"/>
      <c r="J337" s="14"/>
      <c r="K337" s="13"/>
      <c r="Q337" s="2" t="str">
        <v>[Britneys] Mental-Health</v>
      </c>
      <c r="R337" s="2"/>
      <c r="S337" s="2"/>
      <c r="T337" s="2"/>
      <c r="U337" s="2"/>
      <c r="V337" s="2"/>
      <c r="W337" s="2"/>
      <c r="AQ337" s="21">
        <f>COUNTIF(AZ319:AZ351,"*")</f>
        <v>11</v>
      </c>
      <c r="AR337" s="92"/>
      <c r="AS337" s="25" t="s">
        <v>17</v>
      </c>
      <c r="AT337" s="11" t="s">
        <v>753</v>
      </c>
      <c r="AU337" s="26" t="s">
        <v>86</v>
      </c>
      <c r="AV337" s="12" t="s">
        <v>762</v>
      </c>
      <c r="AW337" s="66"/>
      <c r="AX337" s="13"/>
      <c r="AY337" s="13"/>
      <c r="AZ337" s="14"/>
      <c r="BA337" s="13"/>
      <c r="BI337" s="1" t="str">
        <v>Insta-Feeds</v>
      </c>
    </row>
    <row r="338" spans="1:61" ht="28" customHeight="1" thickBot="1">
      <c r="A338" s="680"/>
      <c r="B338" s="680"/>
      <c r="C338" s="73" t="s">
        <v>18</v>
      </c>
      <c r="D338" s="27" t="s">
        <v>411</v>
      </c>
      <c r="E338" s="81"/>
      <c r="F338" s="39"/>
      <c r="G338" s="29"/>
      <c r="H338" s="29"/>
      <c r="I338" s="29"/>
      <c r="J338" s="30"/>
      <c r="K338" s="29"/>
      <c r="Q338" s="2"/>
      <c r="R338" s="2"/>
      <c r="S338" s="2"/>
      <c r="T338" s="2"/>
      <c r="U338" s="2"/>
      <c r="V338" s="2"/>
      <c r="W338" s="2"/>
      <c r="AQ338" s="23"/>
      <c r="AR338" s="23"/>
      <c r="AS338" s="32" t="s">
        <v>41</v>
      </c>
      <c r="AT338" s="31" t="s">
        <v>750</v>
      </c>
      <c r="AU338" s="28" t="s">
        <v>19</v>
      </c>
      <c r="AV338" s="39" t="s">
        <v>763</v>
      </c>
      <c r="AW338" s="65"/>
      <c r="AX338" s="29"/>
      <c r="AY338" s="29"/>
      <c r="AZ338" s="30"/>
      <c r="BA338" s="29"/>
      <c r="BI338" s="1" t="str">
        <v>News</v>
      </c>
    </row>
    <row r="339" spans="1:61" ht="28" customHeight="1">
      <c r="A339" s="689" t="s">
        <v>32</v>
      </c>
      <c r="B339" s="690"/>
      <c r="C339" s="72" t="s">
        <v>23</v>
      </c>
      <c r="D339" s="2" t="s">
        <v>64</v>
      </c>
      <c r="E339" s="82"/>
      <c r="F339" s="12"/>
      <c r="G339" s="13"/>
      <c r="H339" s="13"/>
      <c r="I339" s="13"/>
      <c r="J339" s="14"/>
      <c r="K339" s="13"/>
      <c r="Q339" s="2"/>
      <c r="R339" s="2"/>
      <c r="S339" s="2"/>
      <c r="T339" s="2"/>
      <c r="U339" s="2"/>
      <c r="V339" s="2"/>
      <c r="W339" s="2"/>
      <c r="AQ339" s="19" t="s">
        <v>32</v>
      </c>
      <c r="AR339" s="91"/>
      <c r="AS339" s="25" t="s">
        <v>18</v>
      </c>
      <c r="AT339" s="11" t="s">
        <v>754</v>
      </c>
      <c r="AU339" s="26" t="s">
        <v>18</v>
      </c>
      <c r="AV339" s="12" t="s">
        <v>482</v>
      </c>
      <c r="AW339" s="66"/>
      <c r="AX339" s="13"/>
      <c r="AY339" s="13"/>
      <c r="AZ339" s="14"/>
      <c r="BA339" s="13"/>
      <c r="BI339" s="1" t="str">
        <v>Accounts</v>
      </c>
    </row>
    <row r="340" spans="1:61" ht="28" customHeight="1" thickBot="1">
      <c r="A340" s="691">
        <f>COUNTIF(K319:K351,"*")</f>
        <v>0</v>
      </c>
      <c r="B340" s="692"/>
      <c r="C340" s="73" t="s">
        <v>17</v>
      </c>
      <c r="D340" s="27" t="s">
        <v>407</v>
      </c>
      <c r="E340" s="81"/>
      <c r="F340" s="39"/>
      <c r="G340" s="29"/>
      <c r="H340" s="29"/>
      <c r="I340" s="29"/>
      <c r="J340" s="30"/>
      <c r="K340" s="29"/>
      <c r="Q340" s="2"/>
      <c r="R340" s="2"/>
      <c r="S340" s="2"/>
      <c r="T340" s="2"/>
      <c r="U340" s="2"/>
      <c r="V340" s="2"/>
      <c r="W340" s="2"/>
      <c r="AQ340" s="21">
        <f>COUNTIF(BA319:BA351,"*")</f>
        <v>0</v>
      </c>
      <c r="AR340" s="92"/>
      <c r="AS340" s="32" t="s">
        <v>18</v>
      </c>
      <c r="AT340" s="31" t="s">
        <v>747</v>
      </c>
      <c r="AU340" s="28" t="s">
        <v>23</v>
      </c>
      <c r="AV340" s="39" t="s">
        <v>764</v>
      </c>
      <c r="AW340" s="65"/>
      <c r="AX340" s="29"/>
      <c r="AY340" s="29"/>
      <c r="AZ340" s="30"/>
      <c r="BA340" s="29"/>
      <c r="BI340" s="1" t="str">
        <v>Spam-Bots</v>
      </c>
    </row>
    <row r="341" spans="1:61" ht="28" customHeight="1">
      <c r="A341" s="166"/>
      <c r="B341" s="166"/>
      <c r="C341" s="73"/>
      <c r="D341" s="27"/>
      <c r="E341" s="81"/>
      <c r="F341" s="39"/>
      <c r="G341" s="29"/>
      <c r="H341" s="29"/>
      <c r="I341" s="29"/>
      <c r="J341" s="30"/>
      <c r="K341" s="29"/>
      <c r="Q341" s="2"/>
      <c r="R341" s="2"/>
      <c r="S341" s="2"/>
      <c r="T341" s="2"/>
      <c r="U341" s="2"/>
      <c r="V341" s="2"/>
      <c r="W341" s="2"/>
      <c r="AS341" s="32" t="s">
        <v>23</v>
      </c>
      <c r="AT341" s="31" t="s">
        <v>64</v>
      </c>
      <c r="AU341" s="28" t="s">
        <v>18</v>
      </c>
      <c r="AV341" s="39" t="s">
        <v>765</v>
      </c>
      <c r="AW341" s="65"/>
      <c r="AX341" s="29"/>
      <c r="AY341" s="29"/>
      <c r="AZ341" s="30"/>
      <c r="BA341" s="29"/>
      <c r="BI341" s="1" t="str">
        <v>Sex-Bots</v>
      </c>
    </row>
    <row r="342" spans="1:61" ht="28" customHeight="1">
      <c r="A342" s="166"/>
      <c r="B342" s="166"/>
      <c r="C342" s="73"/>
      <c r="D342" s="27"/>
      <c r="E342" s="81"/>
      <c r="F342" s="39"/>
      <c r="G342" s="29"/>
      <c r="H342" s="29"/>
      <c r="I342" s="29"/>
      <c r="J342" s="30"/>
      <c r="K342" s="29"/>
      <c r="Q342" s="2"/>
      <c r="R342" s="2"/>
      <c r="S342" s="2"/>
      <c r="T342" s="2"/>
      <c r="U342" s="2"/>
      <c r="V342" s="2"/>
      <c r="W342" s="2"/>
      <c r="AS342" s="25" t="s">
        <v>23</v>
      </c>
      <c r="AT342" s="11" t="s">
        <v>109</v>
      </c>
      <c r="AU342" s="26" t="s">
        <v>17</v>
      </c>
      <c r="AV342" s="12" t="s">
        <v>14</v>
      </c>
      <c r="AW342" s="66"/>
      <c r="AX342" s="13"/>
      <c r="AY342" s="13"/>
      <c r="AZ342" s="14"/>
      <c r="BA342" s="13"/>
      <c r="BI342" s="1" t="str">
        <v>Bio</v>
      </c>
    </row>
    <row r="343" spans="1:61" ht="28" customHeight="1">
      <c r="A343" s="166"/>
      <c r="B343" s="166"/>
      <c r="C343" s="73"/>
      <c r="D343" s="27"/>
      <c r="E343" s="81"/>
      <c r="F343" s="39"/>
      <c r="G343" s="29"/>
      <c r="H343" s="29"/>
      <c r="I343" s="29"/>
      <c r="J343" s="30"/>
      <c r="K343" s="29"/>
      <c r="Q343" s="2"/>
      <c r="R343" s="2"/>
      <c r="S343" s="2"/>
      <c r="T343" s="2"/>
      <c r="U343" s="2"/>
      <c r="V343" s="2"/>
      <c r="W343" s="2"/>
      <c r="AS343" s="32" t="s">
        <v>17</v>
      </c>
      <c r="AT343" s="31" t="s">
        <v>744</v>
      </c>
      <c r="AU343" s="28" t="s">
        <v>18</v>
      </c>
      <c r="AV343" s="39" t="s">
        <v>66</v>
      </c>
      <c r="AW343" s="65"/>
      <c r="AX343" s="29"/>
      <c r="AY343" s="29"/>
      <c r="AZ343" s="30"/>
      <c r="BA343" s="29"/>
      <c r="BI343" s="1" t="str">
        <v>UserInnen</v>
      </c>
    </row>
    <row r="344" spans="1:61" ht="28" customHeight="1">
      <c r="A344" s="166"/>
      <c r="B344" s="166"/>
      <c r="C344" s="73"/>
      <c r="D344" s="27"/>
      <c r="E344" s="81"/>
      <c r="F344" s="39"/>
      <c r="G344" s="29"/>
      <c r="H344" s="29"/>
      <c r="I344" s="29"/>
      <c r="J344" s="30"/>
      <c r="K344" s="29"/>
      <c r="Q344" s="2"/>
      <c r="R344" s="2"/>
      <c r="S344" s="2"/>
      <c r="T344" s="2"/>
      <c r="U344" s="2"/>
      <c r="V344" s="2"/>
      <c r="W344" s="2"/>
      <c r="AS344" s="25" t="s">
        <v>17</v>
      </c>
      <c r="AT344" s="11" t="s">
        <v>744</v>
      </c>
      <c r="AU344" s="26" t="s">
        <v>18</v>
      </c>
      <c r="AV344" s="12" t="s">
        <v>751</v>
      </c>
      <c r="AW344" s="66"/>
      <c r="AX344" s="13"/>
      <c r="AY344" s="13"/>
      <c r="AZ344" s="14"/>
      <c r="BA344" s="13"/>
      <c r="BI344" s="1" t="str">
        <v>Account</v>
      </c>
    </row>
    <row r="345" spans="1:61" ht="28" customHeight="1">
      <c r="A345" s="166"/>
      <c r="B345" s="166"/>
      <c r="C345" s="73"/>
      <c r="D345" s="27"/>
      <c r="E345" s="81"/>
      <c r="F345" s="39"/>
      <c r="G345" s="29"/>
      <c r="H345" s="29"/>
      <c r="I345" s="29"/>
      <c r="J345" s="30"/>
      <c r="K345" s="29"/>
      <c r="Q345" s="2"/>
      <c r="R345" s="2"/>
      <c r="S345" s="2"/>
      <c r="T345" s="2"/>
      <c r="U345" s="2"/>
      <c r="V345" s="2"/>
      <c r="W345" s="2"/>
      <c r="AS345" s="179" t="s">
        <v>23</v>
      </c>
      <c r="AT345" s="180" t="s">
        <v>64</v>
      </c>
      <c r="AU345" s="181" t="s">
        <v>18</v>
      </c>
      <c r="AV345" s="182" t="s">
        <v>752</v>
      </c>
      <c r="AW345" s="185"/>
      <c r="AX345" s="183"/>
      <c r="AY345" s="183"/>
      <c r="AZ345" s="184"/>
      <c r="BA345" s="183"/>
      <c r="BI345" s="1">
        <v>0</v>
      </c>
    </row>
    <row r="346" spans="1:61" ht="28" customHeight="1">
      <c r="A346" s="166"/>
      <c r="B346" s="166"/>
      <c r="C346" s="73"/>
      <c r="D346" s="27"/>
      <c r="E346" s="81"/>
      <c r="F346" s="39"/>
      <c r="G346" s="29"/>
      <c r="H346" s="29"/>
      <c r="I346" s="29"/>
      <c r="J346" s="30"/>
      <c r="K346" s="29"/>
      <c r="Q346" s="2"/>
      <c r="R346" s="2"/>
      <c r="S346" s="2"/>
      <c r="T346" s="2"/>
      <c r="U346" s="2"/>
      <c r="V346" s="2"/>
      <c r="W346" s="2"/>
      <c r="AS346" s="25" t="s">
        <v>18</v>
      </c>
      <c r="AT346" s="11" t="s">
        <v>136</v>
      </c>
      <c r="AU346" s="26" t="s">
        <v>17</v>
      </c>
      <c r="AV346" s="12" t="s">
        <v>766</v>
      </c>
      <c r="AW346" s="66"/>
      <c r="AX346" s="13"/>
      <c r="AY346" s="13"/>
      <c r="AZ346" s="14"/>
      <c r="BA346" s="13"/>
    </row>
    <row r="347" spans="1:61" ht="28" customHeight="1">
      <c r="A347" s="166"/>
      <c r="B347" s="166"/>
      <c r="C347" s="73"/>
      <c r="D347" s="27"/>
      <c r="E347" s="81"/>
      <c r="F347" s="39"/>
      <c r="G347" s="29"/>
      <c r="H347" s="29"/>
      <c r="I347" s="29"/>
      <c r="J347" s="30"/>
      <c r="K347" s="29"/>
      <c r="Q347" s="2"/>
      <c r="R347" s="2"/>
      <c r="S347" s="2"/>
      <c r="T347" s="2"/>
      <c r="U347" s="2"/>
      <c r="V347" s="2"/>
      <c r="W347" s="2"/>
      <c r="AS347" s="179" t="s">
        <v>18</v>
      </c>
      <c r="AT347" s="180" t="s">
        <v>747</v>
      </c>
      <c r="AU347" s="181" t="s">
        <v>18</v>
      </c>
      <c r="AV347" s="182" t="s">
        <v>189</v>
      </c>
      <c r="AW347" s="185"/>
      <c r="AX347" s="183"/>
      <c r="AY347" s="183"/>
      <c r="AZ347" s="184"/>
      <c r="BA347" s="183"/>
    </row>
    <row r="348" spans="1:61" ht="28" customHeight="1">
      <c r="A348" s="166"/>
      <c r="B348" s="166"/>
      <c r="C348" s="73"/>
      <c r="D348" s="27"/>
      <c r="E348" s="81"/>
      <c r="F348" s="39"/>
      <c r="G348" s="29"/>
      <c r="H348" s="29"/>
      <c r="I348" s="29"/>
      <c r="J348" s="30"/>
      <c r="K348" s="29"/>
      <c r="Q348" s="2"/>
      <c r="R348" s="2"/>
      <c r="S348" s="2"/>
      <c r="T348" s="2"/>
      <c r="U348" s="2"/>
      <c r="V348" s="2"/>
      <c r="W348" s="2"/>
      <c r="AS348" s="25" t="s">
        <v>18</v>
      </c>
      <c r="AT348" s="11" t="s">
        <v>747</v>
      </c>
      <c r="AU348" s="26" t="s">
        <v>17</v>
      </c>
      <c r="AV348" s="12" t="s">
        <v>744</v>
      </c>
      <c r="AW348" s="66"/>
      <c r="AX348" s="13"/>
      <c r="AY348" s="13"/>
      <c r="AZ348" s="14"/>
      <c r="BA348" s="13"/>
    </row>
    <row r="349" spans="1:61" ht="28" customHeight="1">
      <c r="A349" s="166"/>
      <c r="B349" s="166"/>
      <c r="C349" s="73"/>
      <c r="D349" s="27"/>
      <c r="E349" s="81"/>
      <c r="F349" s="39"/>
      <c r="G349" s="29"/>
      <c r="H349" s="29"/>
      <c r="I349" s="29"/>
      <c r="J349" s="30"/>
      <c r="K349" s="29"/>
      <c r="Q349" s="2"/>
      <c r="R349" s="2"/>
      <c r="S349" s="2"/>
      <c r="T349" s="2"/>
      <c r="U349" s="2"/>
      <c r="V349" s="2"/>
      <c r="W349" s="2"/>
      <c r="AS349" s="32" t="s">
        <v>18</v>
      </c>
      <c r="AT349" s="31" t="s">
        <v>22</v>
      </c>
      <c r="AU349" s="28" t="s">
        <v>23</v>
      </c>
      <c r="AV349" s="39" t="s">
        <v>64</v>
      </c>
      <c r="AW349" s="65"/>
      <c r="AX349" s="29"/>
      <c r="AY349" s="29"/>
      <c r="AZ349" s="30"/>
      <c r="BA349" s="29"/>
    </row>
    <row r="350" spans="1:61" ht="28" customHeight="1">
      <c r="A350" s="680"/>
      <c r="B350" s="680"/>
      <c r="C350" s="72" t="s">
        <v>144</v>
      </c>
      <c r="D350" s="2" t="s">
        <v>412</v>
      </c>
      <c r="E350" s="82"/>
      <c r="F350" s="12"/>
      <c r="G350" s="13"/>
      <c r="H350" s="13"/>
      <c r="I350" s="13"/>
      <c r="J350" s="14"/>
      <c r="K350" s="13"/>
      <c r="Q350" s="2"/>
      <c r="R350" s="2"/>
      <c r="S350" s="2"/>
      <c r="T350" s="2"/>
      <c r="U350" s="2"/>
      <c r="V350" s="2"/>
      <c r="W350" s="2"/>
      <c r="AS350" s="25" t="s">
        <v>18</v>
      </c>
      <c r="AT350" s="11" t="s">
        <v>20</v>
      </c>
      <c r="AU350" s="26"/>
      <c r="AV350" s="12"/>
      <c r="AW350" s="66"/>
      <c r="AX350" s="13"/>
      <c r="AY350" s="13"/>
      <c r="AZ350" s="14"/>
      <c r="BA350" s="13"/>
    </row>
    <row r="351" spans="1:61" ht="28" customHeight="1" thickBot="1">
      <c r="A351" s="680"/>
      <c r="B351" s="680"/>
      <c r="C351" s="74"/>
      <c r="D351" s="67"/>
      <c r="E351" s="98"/>
      <c r="F351" s="40"/>
      <c r="G351" s="36"/>
      <c r="H351" s="36"/>
      <c r="I351" s="36"/>
      <c r="J351" s="37"/>
      <c r="K351" s="36"/>
      <c r="Q351" s="1">
        <f>COUNTIF(Q318:Q350,"*")</f>
        <v>19</v>
      </c>
      <c r="AS351" s="33" t="s">
        <v>41</v>
      </c>
      <c r="AT351" s="34" t="s">
        <v>750</v>
      </c>
      <c r="AU351" s="171"/>
      <c r="AV351" s="40"/>
      <c r="AW351" s="62"/>
      <c r="AX351" s="36"/>
      <c r="AY351" s="36"/>
      <c r="AZ351" s="37"/>
      <c r="BA351" s="36"/>
    </row>
    <row r="352" spans="1:61" ht="28" customHeight="1">
      <c r="A352" s="680"/>
      <c r="B352" s="680"/>
      <c r="D352" s="47">
        <f>COUNTIF(D319:D351,"*")</f>
        <v>23</v>
      </c>
      <c r="E352" s="99"/>
      <c r="F352" s="47">
        <f>COUNTIF(F319:F351,"*")</f>
        <v>0</v>
      </c>
      <c r="AT352" s="47">
        <f>COUNTIF(AT319:AT351,"*")</f>
        <v>33</v>
      </c>
      <c r="AU352" s="172"/>
      <c r="AV352" s="47">
        <f>COUNTIF(AV319:AV351,"*")</f>
        <v>31</v>
      </c>
    </row>
    <row r="353" spans="1:68" ht="28" customHeight="1">
      <c r="A353" s="680"/>
      <c r="B353" s="680"/>
    </row>
    <row r="354" spans="1:68" s="120" customFormat="1" ht="28" customHeight="1">
      <c r="A354" s="681"/>
      <c r="B354" s="681"/>
      <c r="C354" s="681"/>
      <c r="D354" s="681"/>
      <c r="E354" s="681"/>
      <c r="F354" s="681"/>
      <c r="G354" s="681"/>
      <c r="H354" s="681"/>
      <c r="I354" s="681"/>
      <c r="J354" s="681"/>
      <c r="K354" s="681"/>
      <c r="L354" s="681"/>
      <c r="M354" s="68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S354" s="121"/>
      <c r="AU354" s="173"/>
    </row>
    <row r="355" spans="1:68" ht="16" thickBot="1"/>
    <row r="356" spans="1:68" ht="46" customHeight="1" thickBot="1">
      <c r="A356" s="700" t="s">
        <v>9</v>
      </c>
      <c r="B356" s="701"/>
      <c r="C356" s="683" t="s">
        <v>237</v>
      </c>
      <c r="D356" s="684"/>
      <c r="E356" s="684"/>
      <c r="F356" s="684"/>
      <c r="G356" s="685"/>
      <c r="H356" s="234" t="s">
        <v>538</v>
      </c>
      <c r="AP356" s="164" t="s">
        <v>542</v>
      </c>
      <c r="AQ356" s="715" t="s">
        <v>9</v>
      </c>
      <c r="AR356" s="716"/>
      <c r="AS356" s="739" t="s">
        <v>515</v>
      </c>
      <c r="AT356" s="740"/>
      <c r="AU356" s="740"/>
      <c r="AV356" s="740"/>
      <c r="AW356" s="740"/>
    </row>
    <row r="357" spans="1:68" ht="28" customHeight="1" thickBot="1">
      <c r="C357" s="702" t="s">
        <v>7</v>
      </c>
      <c r="D357" s="703"/>
      <c r="E357" s="703"/>
      <c r="F357" s="703"/>
      <c r="G357" s="703"/>
      <c r="H357" s="703"/>
      <c r="I357" s="703"/>
      <c r="J357" s="703"/>
      <c r="K357" s="704"/>
      <c r="M357" s="705" t="s">
        <v>6</v>
      </c>
      <c r="N357" s="706"/>
      <c r="O357" s="2" t="s">
        <v>244</v>
      </c>
      <c r="Q357" s="728" t="s">
        <v>423</v>
      </c>
      <c r="R357" s="728"/>
      <c r="S357" s="728"/>
      <c r="T357" s="728"/>
      <c r="U357" s="728"/>
      <c r="V357" s="728"/>
      <c r="W357" s="728"/>
      <c r="AS357" s="702" t="s">
        <v>7</v>
      </c>
      <c r="AT357" s="703"/>
      <c r="AU357" s="703"/>
      <c r="AV357" s="703"/>
      <c r="AW357" s="703"/>
      <c r="AX357" s="703"/>
      <c r="AY357" s="703"/>
      <c r="AZ357" s="703"/>
      <c r="BA357" s="704"/>
      <c r="BC357" s="9" t="s">
        <v>6</v>
      </c>
      <c r="BD357" s="10"/>
      <c r="BE357" s="2" t="s">
        <v>244</v>
      </c>
      <c r="BH357" s="671" t="s">
        <v>423</v>
      </c>
      <c r="BI357" s="672"/>
      <c r="BJ357" s="672"/>
      <c r="BK357" s="672"/>
      <c r="BL357" s="672"/>
      <c r="BM357" s="672"/>
      <c r="BN357" s="672"/>
      <c r="BO357" s="672"/>
      <c r="BP357" s="673"/>
    </row>
    <row r="358" spans="1:68" ht="28" customHeight="1" thickBot="1">
      <c r="C358" s="697" t="s">
        <v>0</v>
      </c>
      <c r="D358" s="698"/>
      <c r="E358" s="698"/>
      <c r="F358" s="699"/>
      <c r="G358" s="45" t="s">
        <v>1</v>
      </c>
      <c r="H358" s="46" t="s">
        <v>2</v>
      </c>
      <c r="I358" s="45" t="s">
        <v>3</v>
      </c>
      <c r="J358" s="45" t="s">
        <v>4</v>
      </c>
      <c r="K358" s="46" t="s">
        <v>5</v>
      </c>
      <c r="M358" s="225">
        <v>1</v>
      </c>
      <c r="N358" s="225" t="s">
        <v>452</v>
      </c>
      <c r="O358" s="225">
        <v>40</v>
      </c>
      <c r="Q358" s="2" t="str" cm="1">
        <f t="array" ref="Q358:Q374">_xlfn.UNIQUE(D359:D382)</f>
        <v>Podcast</v>
      </c>
      <c r="R358" s="2" t="str" cm="1">
        <f t="array" ref="R358:R366">_xlfn.UNIQUE(F359:F382)</f>
        <v>Open-Air</v>
      </c>
      <c r="S358" s="2" t="str" cm="1">
        <f t="array" ref="S358:S360">_xlfn.UNIQUE(G359:G382)</f>
        <v>[es war] crazy</v>
      </c>
      <c r="T358" s="2" t="str" cm="1">
        <f t="array" ref="T358:T360">_xlfn.UNIQUE(H359:H382)</f>
        <v>safe [veranstaltet]</v>
      </c>
      <c r="U358" s="2" t="str" cm="1">
        <f t="array" ref="U358:U359">_xlfn.UNIQUE(I359:I382)</f>
        <v>yeah</v>
      </c>
      <c r="V358" s="2" t="str" cm="1">
        <f t="array" ref="V358:V359">_xlfn.UNIQUE(J359:J382)</f>
        <v>[zu] supporten</v>
      </c>
      <c r="W358" s="2" cm="1">
        <f t="array" ref="W358">_xlfn.UNIQUE(K359:K382)</f>
        <v>0</v>
      </c>
      <c r="X358" s="132" t="s">
        <v>0</v>
      </c>
      <c r="Y358" s="133">
        <f>SUM(Q382:R382)</f>
        <v>25</v>
      </c>
      <c r="AS358" s="721" t="s">
        <v>0</v>
      </c>
      <c r="AT358" s="722"/>
      <c r="AU358" s="722"/>
      <c r="AV358" s="723"/>
      <c r="AW358" s="109" t="s">
        <v>1</v>
      </c>
      <c r="AX358" s="110" t="s">
        <v>2</v>
      </c>
      <c r="AY358" s="109" t="s">
        <v>3</v>
      </c>
      <c r="AZ358" s="109" t="s">
        <v>4</v>
      </c>
      <c r="BA358" s="110" t="s">
        <v>5</v>
      </c>
      <c r="BC358" s="225">
        <v>1</v>
      </c>
      <c r="BD358" s="225" t="s">
        <v>169</v>
      </c>
      <c r="BE358" s="225">
        <v>100</v>
      </c>
      <c r="BH358" s="6" t="str" cm="1">
        <f t="array" ref="BH358:BH369">_xlfn.UNIQUE(AT359:AT382)</f>
        <v>fifteen-Minutes-of-zweifelhaften-Fame</v>
      </c>
      <c r="BI358" s="6" cm="1">
        <f t="array" ref="BI358">_xlfn.UNIQUE(AV359:AV382)</f>
        <v>0</v>
      </c>
      <c r="BJ358" s="6" cm="1">
        <f t="array" ref="BJ358">_xlfn.UNIQUE(AW359:AW382)</f>
        <v>0</v>
      </c>
      <c r="BK358" s="6" cm="1">
        <f t="array" ref="BK358">_xlfn.UNIQUE(AX359:AX382)</f>
        <v>0</v>
      </c>
      <c r="BL358" s="6" t="str" cm="1">
        <f t="array" ref="BL358:BL360">_xlfn.UNIQUE(AY359:AY382)</f>
        <v>living [her] best life</v>
      </c>
      <c r="BM358" s="6" t="str" cm="1">
        <f t="array" ref="BM358:BM360">_xlfn.UNIQUE(AZ359:AZ382)</f>
        <v>[hat] gecrashed</v>
      </c>
      <c r="BN358" s="6" cm="1">
        <f t="array" ref="BN358">_xlfn.UNIQUE(BA359:BA382)</f>
        <v>0</v>
      </c>
      <c r="BO358" s="139" t="s">
        <v>0</v>
      </c>
      <c r="BP358" s="43">
        <f>COUNTIF(BH358:BI374,"*")</f>
        <v>11</v>
      </c>
    </row>
    <row r="359" spans="1:68" ht="56" customHeight="1">
      <c r="A359" s="689" t="s">
        <v>425</v>
      </c>
      <c r="B359" s="690"/>
      <c r="C359" s="69" t="s">
        <v>19</v>
      </c>
      <c r="D359" s="6" t="s">
        <v>288</v>
      </c>
      <c r="E359" s="80" t="s">
        <v>23</v>
      </c>
      <c r="F359" s="43" t="s">
        <v>441</v>
      </c>
      <c r="G359" s="44" t="s">
        <v>446</v>
      </c>
      <c r="H359" s="44" t="s">
        <v>448</v>
      </c>
      <c r="I359" s="44" t="s">
        <v>450</v>
      </c>
      <c r="J359" s="4" t="s">
        <v>451</v>
      </c>
      <c r="K359" s="44"/>
      <c r="M359" s="8">
        <v>2</v>
      </c>
      <c r="N359" s="8" t="s">
        <v>453</v>
      </c>
      <c r="O359" s="223">
        <v>11.11111111</v>
      </c>
      <c r="Q359" s="2" t="str">
        <v>Club-BetreiberInnen</v>
      </c>
      <c r="R359" s="2" t="str">
        <v>Podcast</v>
      </c>
      <c r="S359" s="2" t="str">
        <v>[ganz] cool</v>
      </c>
      <c r="T359" s="2" t="str">
        <v>indoor [gefeiert]</v>
      </c>
      <c r="U359" s="2">
        <v>0</v>
      </c>
      <c r="V359" s="2">
        <v>0</v>
      </c>
      <c r="W359" s="2"/>
      <c r="X359" s="134" t="s">
        <v>1</v>
      </c>
      <c r="Y359" s="135">
        <f>COUNTIF(_xlfn.ANCHORARRAY(S358),"*")</f>
        <v>2</v>
      </c>
      <c r="AQ359" s="689" t="s">
        <v>425</v>
      </c>
      <c r="AR359" s="710"/>
      <c r="AS359" s="38" t="s">
        <v>17</v>
      </c>
      <c r="AT359" s="6" t="s">
        <v>780</v>
      </c>
      <c r="AU359" s="42"/>
      <c r="AV359" s="43"/>
      <c r="AW359" s="44"/>
      <c r="AX359" s="44"/>
      <c r="AY359" s="44" t="s">
        <v>787</v>
      </c>
      <c r="AZ359" s="4" t="s">
        <v>789</v>
      </c>
      <c r="BA359" s="44"/>
      <c r="BC359" s="8">
        <v>2</v>
      </c>
      <c r="BD359" s="8"/>
      <c r="BE359" s="2"/>
      <c r="BH359" s="2" t="str">
        <v>Timeline-Recap</v>
      </c>
      <c r="BI359" s="2"/>
      <c r="BJ359" s="2"/>
      <c r="BK359" s="2"/>
      <c r="BL359" s="2" t="str">
        <v>We love dat</v>
      </c>
      <c r="BM359" s="2" t="str">
        <v>[sie] sported</v>
      </c>
      <c r="BN359" s="2"/>
      <c r="BO359" s="140" t="s">
        <v>1</v>
      </c>
      <c r="BP359" s="12">
        <f>COUNTIF(BJ358:BJ374,"*")</f>
        <v>0</v>
      </c>
    </row>
    <row r="360" spans="1:68" ht="28" customHeight="1" thickBot="1">
      <c r="A360" s="691">
        <f>COUNTIF(Q358:W381,"*")</f>
        <v>31</v>
      </c>
      <c r="B360" s="692"/>
      <c r="C360" s="70" t="s">
        <v>216</v>
      </c>
      <c r="D360" s="27" t="s">
        <v>445</v>
      </c>
      <c r="E360" s="81" t="s">
        <v>19</v>
      </c>
      <c r="F360" s="39" t="s">
        <v>288</v>
      </c>
      <c r="G360" s="29" t="s">
        <v>447</v>
      </c>
      <c r="H360" s="29" t="s">
        <v>449</v>
      </c>
      <c r="I360" s="29"/>
      <c r="J360" s="30"/>
      <c r="K360" s="29"/>
      <c r="M360" s="226">
        <v>3</v>
      </c>
      <c r="N360" s="226" t="s">
        <v>454</v>
      </c>
      <c r="O360" s="228">
        <v>22.222222219999999</v>
      </c>
      <c r="Q360" s="2" t="str">
        <v>Clubs</v>
      </c>
      <c r="R360" s="2" t="str">
        <v>Club-Content</v>
      </c>
      <c r="S360" s="2">
        <v>0</v>
      </c>
      <c r="T360" s="2">
        <v>0</v>
      </c>
      <c r="U360" s="2"/>
      <c r="V360" s="2"/>
      <c r="W360" s="2"/>
      <c r="X360" s="134" t="s">
        <v>2</v>
      </c>
      <c r="Y360" s="135">
        <f>COUNTIF(T358:T362,"*")</f>
        <v>2</v>
      </c>
      <c r="AQ360" s="691">
        <f>COUNTIF(BG358:BM367,"*")</f>
        <v>14</v>
      </c>
      <c r="AR360" s="696"/>
      <c r="AS360" s="24" t="s">
        <v>19</v>
      </c>
      <c r="AT360" s="27" t="s">
        <v>781</v>
      </c>
      <c r="AU360" s="28"/>
      <c r="AV360" s="39"/>
      <c r="AW360" s="29"/>
      <c r="AX360" s="29"/>
      <c r="AY360" s="29" t="s">
        <v>788</v>
      </c>
      <c r="AZ360" s="30" t="s">
        <v>790</v>
      </c>
      <c r="BA360" s="29"/>
      <c r="BC360" s="7">
        <v>3</v>
      </c>
      <c r="BD360" s="7"/>
      <c r="BE360" s="2"/>
      <c r="BH360" s="2" t="str">
        <v>Loligste</v>
      </c>
      <c r="BI360" s="2"/>
      <c r="BJ360" s="2"/>
      <c r="BK360" s="2"/>
      <c r="BL360" s="2">
        <v>0</v>
      </c>
      <c r="BM360" s="2">
        <v>0</v>
      </c>
      <c r="BN360" s="2"/>
      <c r="BO360" s="140" t="s">
        <v>2</v>
      </c>
      <c r="BP360" s="12">
        <f>COUNTIF(BK358:BK374,"*")</f>
        <v>0</v>
      </c>
    </row>
    <row r="361" spans="1:68" ht="28" customHeight="1">
      <c r="A361" s="689" t="s">
        <v>8</v>
      </c>
      <c r="B361" s="690"/>
      <c r="C361" s="71" t="s">
        <v>17</v>
      </c>
      <c r="D361" s="2" t="s">
        <v>426</v>
      </c>
      <c r="E361" s="82" t="s">
        <v>41</v>
      </c>
      <c r="F361" s="12" t="s">
        <v>442</v>
      </c>
      <c r="G361" s="13"/>
      <c r="H361" s="13"/>
      <c r="I361" s="13"/>
      <c r="J361" s="14"/>
      <c r="K361" s="13"/>
      <c r="M361" s="8">
        <v>4</v>
      </c>
      <c r="N361" s="8" t="s">
        <v>455</v>
      </c>
      <c r="O361" s="223">
        <v>4.4444444440000002</v>
      </c>
      <c r="Q361" s="2" t="str">
        <v>Club</v>
      </c>
      <c r="R361" s="2" t="str">
        <v>Clubs</v>
      </c>
      <c r="S361" s="2"/>
      <c r="T361" s="2"/>
      <c r="U361" s="2"/>
      <c r="V361" s="2"/>
      <c r="W361" s="2"/>
      <c r="X361" s="134" t="s">
        <v>3</v>
      </c>
      <c r="Y361" s="135">
        <f>COUNTIF(U358:U361,"*")</f>
        <v>1</v>
      </c>
      <c r="AQ361" s="19" t="s">
        <v>8</v>
      </c>
      <c r="AR361" s="20"/>
      <c r="AS361" s="38" t="s">
        <v>86</v>
      </c>
      <c r="AT361" s="2" t="s">
        <v>782</v>
      </c>
      <c r="AU361" s="26"/>
      <c r="AV361" s="12"/>
      <c r="AW361" s="13"/>
      <c r="AX361" s="13"/>
      <c r="AY361" s="13"/>
      <c r="AZ361" s="14"/>
      <c r="BA361" s="13"/>
      <c r="BC361" s="8">
        <v>4</v>
      </c>
      <c r="BD361" s="8"/>
      <c r="BE361" s="2"/>
      <c r="BH361" s="2" t="str">
        <v>News</v>
      </c>
      <c r="BI361" s="2"/>
      <c r="BJ361" s="2"/>
      <c r="BK361" s="2"/>
      <c r="BL361" s="2"/>
      <c r="BM361" s="2"/>
      <c r="BN361" s="2"/>
      <c r="BO361" s="140" t="s">
        <v>3</v>
      </c>
      <c r="BP361" s="12">
        <f>COUNTIF(BL358:BL374,"*")</f>
        <v>2</v>
      </c>
    </row>
    <row r="362" spans="1:68" ht="28" customHeight="1" thickBot="1">
      <c r="A362" s="691">
        <f>SUM(A365,A368,A371,A374,A377,A380)</f>
        <v>45</v>
      </c>
      <c r="B362" s="692"/>
      <c r="C362" s="70" t="s">
        <v>17</v>
      </c>
      <c r="D362" s="27" t="s">
        <v>426</v>
      </c>
      <c r="E362" s="81" t="s">
        <v>18</v>
      </c>
      <c r="F362" s="39" t="s">
        <v>426</v>
      </c>
      <c r="G362" s="29"/>
      <c r="H362" s="29"/>
      <c r="I362" s="29"/>
      <c r="J362" s="30"/>
      <c r="K362" s="29"/>
      <c r="M362" s="7">
        <v>5</v>
      </c>
      <c r="N362" s="7" t="s">
        <v>456</v>
      </c>
      <c r="O362" s="224">
        <v>6.6666666670000003</v>
      </c>
      <c r="Q362" s="2" t="str">
        <v>Insta-Stories</v>
      </c>
      <c r="R362" s="2" t="str">
        <v>Club</v>
      </c>
      <c r="S362" s="2"/>
      <c r="T362" s="2"/>
      <c r="U362" s="2"/>
      <c r="V362" s="2"/>
      <c r="W362" s="2"/>
      <c r="X362" s="134" t="s">
        <v>4</v>
      </c>
      <c r="Y362" s="135">
        <f>COUNTIF(V358:V368,"*")</f>
        <v>1</v>
      </c>
      <c r="AQ362" s="21">
        <f>SUM(AQ365,AQ368,AQ371,AQ374,AQ377,AQ380)</f>
        <v>16</v>
      </c>
      <c r="AR362" s="22"/>
      <c r="AS362" s="24" t="s">
        <v>18</v>
      </c>
      <c r="AT362" s="27" t="s">
        <v>14</v>
      </c>
      <c r="AU362" s="28"/>
      <c r="AV362" s="39"/>
      <c r="AW362" s="29"/>
      <c r="AX362" s="29"/>
      <c r="AY362" s="29"/>
      <c r="AZ362" s="30"/>
      <c r="BA362" s="29"/>
      <c r="BC362" s="7">
        <v>5</v>
      </c>
      <c r="BD362" s="7"/>
      <c r="BE362" s="2"/>
      <c r="BH362" s="2" t="str">
        <v>Twitter-Trends</v>
      </c>
      <c r="BI362" s="2"/>
      <c r="BJ362" s="2"/>
      <c r="BK362" s="2"/>
      <c r="BL362" s="2"/>
      <c r="BM362" s="2"/>
      <c r="BN362" s="2"/>
      <c r="BO362" s="140" t="s">
        <v>4</v>
      </c>
      <c r="BP362" s="12">
        <f>COUNTIF(BM358:BM374,"*")</f>
        <v>2</v>
      </c>
    </row>
    <row r="363" spans="1:68" ht="28" customHeight="1" thickBot="1">
      <c r="A363" s="680"/>
      <c r="B363" s="680"/>
      <c r="C363" s="71" t="s">
        <v>17</v>
      </c>
      <c r="D363" s="2" t="s">
        <v>426</v>
      </c>
      <c r="E363" s="82" t="s">
        <v>18</v>
      </c>
      <c r="F363" s="12" t="s">
        <v>426</v>
      </c>
      <c r="G363" s="13"/>
      <c r="H363" s="13"/>
      <c r="I363" s="13"/>
      <c r="J363" s="14"/>
      <c r="K363" s="13"/>
      <c r="M363" s="8">
        <v>6</v>
      </c>
      <c r="N363" s="8"/>
      <c r="O363" s="2"/>
      <c r="Q363" s="2" t="str">
        <v>Crowd</v>
      </c>
      <c r="R363" s="2" t="str">
        <v>Club-szene</v>
      </c>
      <c r="S363" s="2"/>
      <c r="T363" s="2"/>
      <c r="U363" s="2"/>
      <c r="V363" s="2"/>
      <c r="W363" s="2"/>
      <c r="X363" s="134" t="s">
        <v>38</v>
      </c>
      <c r="Y363" s="135">
        <f>COUNTIF(W358:W367,"*")</f>
        <v>0</v>
      </c>
      <c r="AQ363" s="23"/>
      <c r="AR363" s="17"/>
      <c r="AS363" s="38" t="s">
        <v>17</v>
      </c>
      <c r="AT363" s="2" t="s">
        <v>28</v>
      </c>
      <c r="AU363" s="26"/>
      <c r="AV363" s="12"/>
      <c r="AW363" s="13"/>
      <c r="AX363" s="13"/>
      <c r="AY363" s="13"/>
      <c r="AZ363" s="14"/>
      <c r="BA363" s="13"/>
      <c r="BC363" s="8">
        <v>6</v>
      </c>
      <c r="BD363" s="8"/>
      <c r="BE363" s="2"/>
      <c r="BH363" s="2" t="str">
        <v>Look</v>
      </c>
      <c r="BI363" s="2"/>
      <c r="BJ363" s="2"/>
      <c r="BK363" s="2"/>
      <c r="BL363" s="2"/>
      <c r="BM363" s="2"/>
      <c r="BN363" s="2"/>
      <c r="BO363" s="140" t="s">
        <v>38</v>
      </c>
      <c r="BP363" s="12">
        <f>COUNTIF(BN359:BN374,"*")</f>
        <v>0</v>
      </c>
    </row>
    <row r="364" spans="1:68" ht="28" customHeight="1" thickBot="1">
      <c r="A364" s="689" t="s">
        <v>30</v>
      </c>
      <c r="B364" s="690"/>
      <c r="C364" s="70" t="s">
        <v>23</v>
      </c>
      <c r="D364" s="27" t="s">
        <v>427</v>
      </c>
      <c r="E364" s="81" t="s">
        <v>18</v>
      </c>
      <c r="F364" s="39" t="s">
        <v>426</v>
      </c>
      <c r="G364" s="29"/>
      <c r="H364" s="29"/>
      <c r="I364" s="29"/>
      <c r="J364" s="30"/>
      <c r="K364" s="29"/>
      <c r="N364" s="5"/>
      <c r="Q364" s="2" t="str">
        <v>Corona-Test-Bike</v>
      </c>
      <c r="R364" s="2" t="str">
        <v>Club-kultur</v>
      </c>
      <c r="S364" s="2"/>
      <c r="T364" s="2"/>
      <c r="U364" s="2"/>
      <c r="V364" s="2"/>
      <c r="W364" s="2"/>
      <c r="X364" s="136" t="s">
        <v>498</v>
      </c>
      <c r="Y364" s="137">
        <f>SUM(Y358:Y363)</f>
        <v>31</v>
      </c>
      <c r="AQ364" s="19" t="s">
        <v>30</v>
      </c>
      <c r="AR364" s="20"/>
      <c r="AS364" s="24" t="s">
        <v>19</v>
      </c>
      <c r="AT364" s="27" t="s">
        <v>783</v>
      </c>
      <c r="AU364" s="28"/>
      <c r="AV364" s="39"/>
      <c r="AW364" s="29"/>
      <c r="AX364" s="29"/>
      <c r="AY364" s="29"/>
      <c r="AZ364" s="30"/>
      <c r="BA364" s="29"/>
      <c r="BD364" s="5"/>
      <c r="BH364" s="2" t="str">
        <v>Design</v>
      </c>
      <c r="BI364" s="2"/>
      <c r="BJ364" s="2"/>
      <c r="BK364" s="2"/>
      <c r="BL364" s="2"/>
      <c r="BM364" s="2"/>
      <c r="BN364" s="2"/>
      <c r="BO364" s="141" t="s">
        <v>498</v>
      </c>
      <c r="BP364" s="131">
        <f>SUM(BP358:BP363)</f>
        <v>15</v>
      </c>
    </row>
    <row r="365" spans="1:68" ht="28" customHeight="1" thickBot="1">
      <c r="A365" s="691">
        <f>SUM(D383,F383)</f>
        <v>39</v>
      </c>
      <c r="B365" s="696"/>
      <c r="C365" s="71" t="s">
        <v>18</v>
      </c>
      <c r="D365" s="2" t="s">
        <v>428</v>
      </c>
      <c r="E365" s="82" t="s">
        <v>17</v>
      </c>
      <c r="F365" s="12" t="s">
        <v>427</v>
      </c>
      <c r="G365" s="13"/>
      <c r="H365" s="13"/>
      <c r="I365" s="13"/>
      <c r="J365" s="14"/>
      <c r="K365" s="13"/>
      <c r="N365" s="5"/>
      <c r="Q365" s="2" t="str">
        <v>Booking</v>
      </c>
      <c r="R365" s="2" t="str">
        <v>[der] ClubtreiberInnen</v>
      </c>
      <c r="S365" s="2"/>
      <c r="T365" s="2"/>
      <c r="U365" s="2"/>
      <c r="V365" s="2"/>
      <c r="W365" s="2"/>
      <c r="AQ365" s="21">
        <f>SUM(AT383,AV383)</f>
        <v>12</v>
      </c>
      <c r="AR365" s="22"/>
      <c r="AS365" s="38" t="s">
        <v>41</v>
      </c>
      <c r="AT365" s="2" t="s">
        <v>784</v>
      </c>
      <c r="AU365" s="26"/>
      <c r="AV365" s="12"/>
      <c r="AW365" s="13"/>
      <c r="AX365" s="13"/>
      <c r="AY365" s="13"/>
      <c r="AZ365" s="14"/>
      <c r="BA365" s="13"/>
      <c r="BD365" s="5"/>
      <c r="BH365" s="2" t="str">
        <v>Feel</v>
      </c>
      <c r="BI365" s="2"/>
      <c r="BJ365" s="2"/>
      <c r="BK365" s="2"/>
      <c r="BL365" s="2"/>
      <c r="BM365" s="2"/>
      <c r="BN365" s="2"/>
    </row>
    <row r="366" spans="1:68" ht="28" customHeight="1" thickBot="1">
      <c r="A366" s="680"/>
      <c r="B366" s="680"/>
      <c r="C366" s="70" t="s">
        <v>17</v>
      </c>
      <c r="D366" s="27" t="s">
        <v>429</v>
      </c>
      <c r="E366" s="81" t="s">
        <v>18</v>
      </c>
      <c r="F366" s="39" t="s">
        <v>426</v>
      </c>
      <c r="G366" s="29"/>
      <c r="H366" s="29"/>
      <c r="I366" s="29"/>
      <c r="J366" s="30"/>
      <c r="K366" s="29"/>
      <c r="N366" s="5"/>
      <c r="Q366" s="2" t="str">
        <v>Lockdowns</v>
      </c>
      <c r="R366" s="2">
        <v>0</v>
      </c>
      <c r="S366" s="2"/>
      <c r="T366" s="2"/>
      <c r="U366" s="2"/>
      <c r="V366" s="2"/>
      <c r="W366" s="2"/>
      <c r="AQ366" s="23"/>
      <c r="AR366" s="17"/>
      <c r="AS366" s="24" t="s">
        <v>18</v>
      </c>
      <c r="AT366" s="27" t="s">
        <v>785</v>
      </c>
      <c r="AU366" s="28"/>
      <c r="AV366" s="39"/>
      <c r="AW366" s="29"/>
      <c r="AX366" s="29"/>
      <c r="AY366" s="29"/>
      <c r="AZ366" s="30"/>
      <c r="BA366" s="29"/>
      <c r="BD366" s="5"/>
      <c r="BH366" s="2" t="str">
        <v>Good-News</v>
      </c>
      <c r="BI366" s="2"/>
      <c r="BJ366" s="2"/>
      <c r="BK366" s="2"/>
      <c r="BL366" s="2"/>
      <c r="BM366" s="2"/>
      <c r="BN366" s="2"/>
    </row>
    <row r="367" spans="1:68" ht="28" customHeight="1">
      <c r="A367" s="689" t="s">
        <v>33</v>
      </c>
      <c r="B367" s="690"/>
      <c r="C367" s="71" t="s">
        <v>86</v>
      </c>
      <c r="D367" s="2" t="s">
        <v>430</v>
      </c>
      <c r="E367" s="82" t="s">
        <v>41</v>
      </c>
      <c r="F367" s="12" t="s">
        <v>427</v>
      </c>
      <c r="G367" s="13"/>
      <c r="H367" s="13"/>
      <c r="I367" s="13"/>
      <c r="J367" s="14"/>
      <c r="K367" s="13"/>
      <c r="Q367" s="2" t="str">
        <v>Stream</v>
      </c>
      <c r="R367" s="2"/>
      <c r="S367" s="2"/>
      <c r="T367" s="2"/>
      <c r="U367" s="2"/>
      <c r="V367" s="2"/>
      <c r="W367" s="2"/>
      <c r="AQ367" s="19" t="s">
        <v>33</v>
      </c>
      <c r="AR367" s="20"/>
      <c r="AS367" s="38" t="s">
        <v>17</v>
      </c>
      <c r="AT367" s="2" t="s">
        <v>786</v>
      </c>
      <c r="AU367" s="26"/>
      <c r="AV367" s="12"/>
      <c r="AW367" s="13"/>
      <c r="AX367" s="13"/>
      <c r="AY367" s="13"/>
      <c r="AZ367" s="14"/>
      <c r="BA367" s="13"/>
      <c r="BH367" s="2" t="str">
        <v>Timelines</v>
      </c>
      <c r="BI367" s="2"/>
      <c r="BJ367" s="2"/>
      <c r="BK367" s="2"/>
      <c r="BL367" s="2"/>
      <c r="BM367" s="2"/>
      <c r="BN367" s="2"/>
    </row>
    <row r="368" spans="1:68" ht="28" customHeight="1" thickBot="1">
      <c r="A368" s="691">
        <f>COUNTIF(G359:G382,"*")</f>
        <v>2</v>
      </c>
      <c r="B368" s="692"/>
      <c r="C368" s="70" t="s">
        <v>86</v>
      </c>
      <c r="D368" s="27" t="s">
        <v>431</v>
      </c>
      <c r="E368" s="81" t="s">
        <v>19</v>
      </c>
      <c r="F368" s="39" t="s">
        <v>427</v>
      </c>
      <c r="G368" s="29"/>
      <c r="H368" s="29"/>
      <c r="I368" s="29"/>
      <c r="J368" s="30"/>
      <c r="K368" s="29"/>
      <c r="Q368" s="2" t="str">
        <v>Connection</v>
      </c>
      <c r="R368" s="2"/>
      <c r="S368" s="2"/>
      <c r="T368" s="2"/>
      <c r="U368" s="2"/>
      <c r="V368" s="2"/>
      <c r="W368" s="2"/>
      <c r="AQ368" s="21">
        <f>COUNTIF(AW359:AW382,"*")</f>
        <v>0</v>
      </c>
      <c r="AR368" s="22"/>
      <c r="AS368" s="24" t="s">
        <v>19</v>
      </c>
      <c r="AT368" s="27" t="s">
        <v>781</v>
      </c>
      <c r="AU368" s="28"/>
      <c r="AV368" s="39"/>
      <c r="AW368" s="29"/>
      <c r="AX368" s="29"/>
      <c r="AY368" s="29"/>
      <c r="AZ368" s="30"/>
      <c r="BA368" s="29"/>
      <c r="BH368" s="2" t="str">
        <v>Show-Notes</v>
      </c>
      <c r="BI368" s="2"/>
      <c r="BJ368" s="2"/>
      <c r="BK368" s="2"/>
      <c r="BL368" s="2"/>
      <c r="BM368" s="2"/>
      <c r="BN368" s="2"/>
    </row>
    <row r="369" spans="1:66" ht="28" customHeight="1" thickBot="1">
      <c r="A369" s="680"/>
      <c r="B369" s="680"/>
      <c r="C369" s="71" t="s">
        <v>18</v>
      </c>
      <c r="D369" s="2" t="s">
        <v>432</v>
      </c>
      <c r="E369" s="82" t="s">
        <v>19</v>
      </c>
      <c r="F369" s="12" t="s">
        <v>427</v>
      </c>
      <c r="G369" s="13"/>
      <c r="H369" s="13"/>
      <c r="I369" s="13"/>
      <c r="J369" s="14"/>
      <c r="K369" s="13"/>
      <c r="Q369" s="2" t="str">
        <v>Dancefloor</v>
      </c>
      <c r="R369" s="2"/>
      <c r="S369" s="2"/>
      <c r="T369" s="2"/>
      <c r="U369" s="2"/>
      <c r="V369" s="2"/>
      <c r="W369" s="2"/>
      <c r="AQ369" s="23"/>
      <c r="AR369" s="17"/>
      <c r="AS369" s="38" t="s">
        <v>18</v>
      </c>
      <c r="AT369" s="2" t="s">
        <v>15</v>
      </c>
      <c r="AU369" s="26"/>
      <c r="AV369" s="12"/>
      <c r="AW369" s="13"/>
      <c r="AX369" s="13"/>
      <c r="AY369" s="13"/>
      <c r="AZ369" s="14"/>
      <c r="BA369" s="13"/>
      <c r="BH369" s="2">
        <v>0</v>
      </c>
      <c r="BI369" s="2"/>
      <c r="BJ369" s="2"/>
      <c r="BK369" s="2"/>
      <c r="BL369" s="2"/>
      <c r="BM369" s="2"/>
      <c r="BN369" s="2"/>
    </row>
    <row r="370" spans="1:66" ht="28" customHeight="1">
      <c r="A370" s="689" t="s">
        <v>35</v>
      </c>
      <c r="B370" s="690"/>
      <c r="C370" s="70" t="s">
        <v>86</v>
      </c>
      <c r="D370" s="27" t="s">
        <v>433</v>
      </c>
      <c r="E370" s="81" t="s">
        <v>17</v>
      </c>
      <c r="F370" s="39" t="s">
        <v>443</v>
      </c>
      <c r="G370" s="29"/>
      <c r="H370" s="29"/>
      <c r="I370" s="29"/>
      <c r="J370" s="30"/>
      <c r="K370" s="29"/>
      <c r="Q370" s="2" t="str">
        <v>Deep-Dive</v>
      </c>
      <c r="R370" s="2"/>
      <c r="S370" s="2"/>
      <c r="T370" s="2"/>
      <c r="U370" s="2"/>
      <c r="V370" s="2"/>
      <c r="W370" s="2"/>
      <c r="AQ370" s="19" t="s">
        <v>35</v>
      </c>
      <c r="AR370" s="20"/>
      <c r="AS370" s="24" t="s">
        <v>18</v>
      </c>
      <c r="AT370" s="27" t="s">
        <v>22</v>
      </c>
      <c r="AU370" s="28"/>
      <c r="AV370" s="39"/>
      <c r="AW370" s="29"/>
      <c r="AX370" s="29"/>
      <c r="AY370" s="29"/>
      <c r="AZ370" s="30"/>
      <c r="BA370" s="29"/>
      <c r="BH370" s="2"/>
      <c r="BI370" s="2"/>
      <c r="BJ370" s="2"/>
      <c r="BK370" s="2"/>
      <c r="BL370" s="2"/>
      <c r="BM370" s="2"/>
      <c r="BN370" s="2"/>
    </row>
    <row r="371" spans="1:66" ht="28" customHeight="1" thickBot="1">
      <c r="A371" s="691">
        <f>COUNTIF(H359:H382,"*")</f>
        <v>2</v>
      </c>
      <c r="B371" s="692"/>
      <c r="C371" s="71" t="s">
        <v>86</v>
      </c>
      <c r="D371" s="2" t="s">
        <v>288</v>
      </c>
      <c r="E371" s="82" t="s">
        <v>17</v>
      </c>
      <c r="F371" s="12" t="s">
        <v>443</v>
      </c>
      <c r="G371" s="13"/>
      <c r="H371" s="13"/>
      <c r="I371" s="13"/>
      <c r="J371" s="14"/>
      <c r="K371" s="13"/>
      <c r="Q371" s="2" t="str">
        <v>Club-kultur</v>
      </c>
      <c r="R371" s="2"/>
      <c r="S371" s="2"/>
      <c r="T371" s="2"/>
      <c r="U371" s="2"/>
      <c r="V371" s="2"/>
      <c r="W371" s="2"/>
      <c r="AQ371" s="21">
        <f>COUNTIF(AX359:AX382,"*")</f>
        <v>0</v>
      </c>
      <c r="AR371" s="22"/>
      <c r="AT371" s="2"/>
      <c r="AU371" s="26"/>
      <c r="AV371" s="12"/>
      <c r="AW371" s="13"/>
      <c r="AX371" s="13"/>
      <c r="AY371" s="13"/>
      <c r="AZ371" s="14"/>
      <c r="BA371" s="13"/>
      <c r="BH371" s="2"/>
      <c r="BI371" s="2"/>
      <c r="BJ371" s="2"/>
      <c r="BK371" s="2"/>
      <c r="BL371" s="2"/>
      <c r="BM371" s="2"/>
      <c r="BN371" s="2"/>
    </row>
    <row r="372" spans="1:66" ht="28" customHeight="1" thickBot="1">
      <c r="A372" s="693"/>
      <c r="B372" s="693"/>
      <c r="C372" s="70" t="s">
        <v>17</v>
      </c>
      <c r="D372" s="27" t="s">
        <v>434</v>
      </c>
      <c r="E372" s="81" t="s">
        <v>17</v>
      </c>
      <c r="F372" s="39" t="s">
        <v>437</v>
      </c>
      <c r="G372" s="29"/>
      <c r="H372" s="29"/>
      <c r="I372" s="29"/>
      <c r="J372" s="30"/>
      <c r="K372" s="29"/>
      <c r="Q372" s="2" t="str">
        <v>Club-sterben</v>
      </c>
      <c r="R372" s="2"/>
      <c r="S372" s="2"/>
      <c r="T372" s="2"/>
      <c r="U372" s="2"/>
      <c r="V372" s="2"/>
      <c r="W372" s="2"/>
      <c r="AQ372" s="23"/>
      <c r="AR372" s="17"/>
      <c r="AS372" s="38"/>
      <c r="AT372" s="27"/>
      <c r="AU372" s="28"/>
      <c r="AV372" s="39"/>
      <c r="AW372" s="29"/>
      <c r="AX372" s="29"/>
      <c r="AY372" s="29"/>
      <c r="AZ372" s="30"/>
      <c r="BA372" s="29"/>
      <c r="BH372" s="2"/>
      <c r="BI372" s="2"/>
      <c r="BJ372" s="2"/>
      <c r="BK372" s="2"/>
      <c r="BL372" s="2"/>
      <c r="BM372" s="2"/>
      <c r="BN372" s="2"/>
    </row>
    <row r="373" spans="1:66" ht="28" customHeight="1">
      <c r="A373" s="689" t="s">
        <v>31</v>
      </c>
      <c r="B373" s="690"/>
      <c r="C373" s="71" t="s">
        <v>19</v>
      </c>
      <c r="D373" s="2" t="s">
        <v>435</v>
      </c>
      <c r="E373" s="82" t="s">
        <v>18</v>
      </c>
      <c r="F373" s="12" t="s">
        <v>444</v>
      </c>
      <c r="G373" s="13"/>
      <c r="H373" s="13"/>
      <c r="I373" s="13"/>
      <c r="J373" s="14"/>
      <c r="K373" s="13"/>
      <c r="Q373" s="2" t="str">
        <v>Timeline</v>
      </c>
      <c r="R373" s="2"/>
      <c r="S373" s="2"/>
      <c r="T373" s="2"/>
      <c r="U373" s="2"/>
      <c r="V373" s="2"/>
      <c r="W373" s="2"/>
      <c r="AQ373" s="19" t="s">
        <v>31</v>
      </c>
      <c r="AR373" s="20"/>
      <c r="AS373" s="24"/>
      <c r="AT373" s="2"/>
      <c r="AU373" s="26"/>
      <c r="AV373" s="12"/>
      <c r="AW373" s="13"/>
      <c r="AX373" s="13"/>
      <c r="AY373" s="13"/>
      <c r="AZ373" s="14"/>
      <c r="BA373" s="13"/>
      <c r="BH373" s="2"/>
      <c r="BI373" s="2"/>
      <c r="BJ373" s="2"/>
      <c r="BK373" s="2"/>
      <c r="BL373" s="2"/>
      <c r="BM373" s="2"/>
      <c r="BN373" s="2"/>
    </row>
    <row r="374" spans="1:66" ht="28" customHeight="1" thickBot="1">
      <c r="A374" s="691">
        <f>COUNTIF(I359:I382,"*")</f>
        <v>1</v>
      </c>
      <c r="B374" s="692"/>
      <c r="C374" s="70" t="s">
        <v>19</v>
      </c>
      <c r="D374" s="27" t="s">
        <v>436</v>
      </c>
      <c r="E374" s="81"/>
      <c r="F374" s="39"/>
      <c r="G374" s="29"/>
      <c r="H374" s="29"/>
      <c r="I374" s="29"/>
      <c r="J374" s="30"/>
      <c r="K374" s="29"/>
      <c r="Q374" s="2" t="str">
        <v>Lockdown</v>
      </c>
      <c r="R374" s="2"/>
      <c r="S374" s="2"/>
      <c r="T374" s="2"/>
      <c r="U374" s="2"/>
      <c r="V374" s="2"/>
      <c r="W374" s="2"/>
      <c r="AQ374" s="21">
        <f>COUNTIF(AY359:AY382,"*")</f>
        <v>2</v>
      </c>
      <c r="AR374" s="22"/>
      <c r="AS374" s="38"/>
      <c r="AT374" s="31"/>
      <c r="AU374" s="28"/>
      <c r="AV374" s="39"/>
      <c r="AW374" s="29"/>
      <c r="AX374" s="29"/>
      <c r="AY374" s="29"/>
      <c r="AZ374" s="30"/>
      <c r="BA374" s="29"/>
      <c r="BH374" s="2"/>
      <c r="BI374" s="2"/>
      <c r="BJ374" s="2"/>
      <c r="BK374" s="2"/>
      <c r="BL374" s="2"/>
      <c r="BM374" s="2"/>
      <c r="BN374" s="2"/>
    </row>
    <row r="375" spans="1:66" ht="28" customHeight="1" thickBot="1">
      <c r="A375" s="694"/>
      <c r="B375" s="695"/>
      <c r="C375" s="72" t="s">
        <v>18</v>
      </c>
      <c r="D375" s="2" t="s">
        <v>426</v>
      </c>
      <c r="E375" s="82"/>
      <c r="G375" s="13"/>
      <c r="H375" s="13"/>
      <c r="I375" s="13"/>
      <c r="J375" s="14"/>
      <c r="K375" s="13"/>
      <c r="Q375" s="2"/>
      <c r="R375" s="2"/>
      <c r="S375" s="2"/>
      <c r="T375" s="2"/>
      <c r="U375" s="2"/>
      <c r="V375" s="2"/>
      <c r="W375" s="2"/>
      <c r="AQ375" s="16"/>
      <c r="AR375" s="17"/>
      <c r="AS375" s="25"/>
      <c r="AT375" s="11"/>
      <c r="AU375" s="26"/>
      <c r="AV375" s="12"/>
      <c r="AW375" s="13"/>
      <c r="AX375" s="13"/>
      <c r="AY375" s="13"/>
      <c r="AZ375" s="14"/>
      <c r="BA375" s="13"/>
    </row>
    <row r="376" spans="1:66" ht="28" customHeight="1">
      <c r="A376" s="689" t="s">
        <v>34</v>
      </c>
      <c r="B376" s="690"/>
      <c r="C376" s="73" t="s">
        <v>17</v>
      </c>
      <c r="D376" s="27" t="s">
        <v>437</v>
      </c>
      <c r="E376" s="81"/>
      <c r="F376" s="39"/>
      <c r="G376" s="29"/>
      <c r="H376" s="29"/>
      <c r="I376" s="29"/>
      <c r="J376" s="30"/>
      <c r="K376" s="29"/>
      <c r="Q376" s="2"/>
      <c r="R376" s="2"/>
      <c r="S376" s="2"/>
      <c r="T376" s="2"/>
      <c r="U376" s="2"/>
      <c r="V376" s="2"/>
      <c r="W376" s="2"/>
      <c r="AQ376" s="19" t="s">
        <v>34</v>
      </c>
      <c r="AR376" s="20"/>
      <c r="AS376" s="32"/>
      <c r="AT376" s="31"/>
      <c r="AU376" s="28"/>
      <c r="AV376" s="39"/>
      <c r="AW376" s="29"/>
      <c r="AX376" s="29"/>
      <c r="AY376" s="29"/>
      <c r="AZ376" s="30"/>
      <c r="BA376" s="29"/>
    </row>
    <row r="377" spans="1:66" ht="28" customHeight="1" thickBot="1">
      <c r="A377" s="691">
        <f>COUNTIF(J359:J382,"*")</f>
        <v>1</v>
      </c>
      <c r="B377" s="692"/>
      <c r="C377" s="72" t="s">
        <v>18</v>
      </c>
      <c r="D377" s="2" t="s">
        <v>426</v>
      </c>
      <c r="E377" s="82"/>
      <c r="F377" s="12"/>
      <c r="G377" s="13"/>
      <c r="H377" s="13"/>
      <c r="I377" s="13"/>
      <c r="J377" s="14"/>
      <c r="K377" s="13"/>
      <c r="Q377" s="2"/>
      <c r="R377" s="2"/>
      <c r="S377" s="2"/>
      <c r="T377" s="2"/>
      <c r="U377" s="2"/>
      <c r="V377" s="2"/>
      <c r="W377" s="2"/>
      <c r="AQ377" s="21">
        <f>COUNTIF(AZ359:AZ382,"*")</f>
        <v>2</v>
      </c>
      <c r="AR377" s="22"/>
      <c r="AS377" s="25"/>
      <c r="AT377" s="11"/>
      <c r="AU377" s="26"/>
      <c r="AV377" s="12"/>
      <c r="AW377" s="13"/>
      <c r="AX377" s="13"/>
      <c r="AY377" s="13"/>
      <c r="AZ377" s="14"/>
      <c r="BA377" s="13"/>
    </row>
    <row r="378" spans="1:66" ht="28" customHeight="1" thickBot="1">
      <c r="A378" s="680"/>
      <c r="B378" s="680"/>
      <c r="C378" s="73" t="s">
        <v>86</v>
      </c>
      <c r="D378" s="27" t="s">
        <v>438</v>
      </c>
      <c r="E378" s="81"/>
      <c r="F378" s="39"/>
      <c r="G378" s="29"/>
      <c r="H378" s="29"/>
      <c r="I378" s="29"/>
      <c r="J378" s="30"/>
      <c r="K378" s="29"/>
      <c r="Q378" s="2"/>
      <c r="R378" s="2"/>
      <c r="S378" s="2"/>
      <c r="T378" s="2"/>
      <c r="U378" s="2"/>
      <c r="V378" s="2"/>
      <c r="W378" s="2"/>
      <c r="AQ378" s="23"/>
      <c r="AR378" s="17"/>
      <c r="AS378" s="32"/>
      <c r="AT378" s="31"/>
      <c r="AU378" s="28"/>
      <c r="AV378" s="39"/>
      <c r="AW378" s="29"/>
      <c r="AX378" s="29"/>
      <c r="AY378" s="29"/>
      <c r="AZ378" s="30"/>
      <c r="BA378" s="29"/>
    </row>
    <row r="379" spans="1:66" ht="28" customHeight="1">
      <c r="A379" s="689" t="s">
        <v>32</v>
      </c>
      <c r="B379" s="690"/>
      <c r="C379" s="72" t="s">
        <v>18</v>
      </c>
      <c r="D379" s="2" t="s">
        <v>426</v>
      </c>
      <c r="E379" s="82"/>
      <c r="F379" s="12"/>
      <c r="G379" s="13"/>
      <c r="H379" s="13"/>
      <c r="I379" s="13"/>
      <c r="J379" s="14"/>
      <c r="K379" s="13"/>
      <c r="Q379" s="2"/>
      <c r="R379" s="2"/>
      <c r="S379" s="2"/>
      <c r="T379" s="2"/>
      <c r="U379" s="2"/>
      <c r="V379" s="2"/>
      <c r="W379" s="2"/>
      <c r="AQ379" s="19" t="s">
        <v>32</v>
      </c>
      <c r="AR379" s="20"/>
      <c r="AS379" s="25"/>
      <c r="AT379" s="11"/>
      <c r="AU379" s="26"/>
      <c r="AV379" s="12"/>
      <c r="AW379" s="13"/>
      <c r="AX379" s="13"/>
      <c r="AY379" s="13"/>
      <c r="AZ379" s="14"/>
      <c r="BA379" s="13"/>
    </row>
    <row r="380" spans="1:66" ht="28" customHeight="1" thickBot="1">
      <c r="A380" s="691">
        <f>COUNTIF(K359:K382,"*")</f>
        <v>0</v>
      </c>
      <c r="B380" s="692"/>
      <c r="C380" s="73" t="s">
        <v>18</v>
      </c>
      <c r="D380" s="27" t="s">
        <v>426</v>
      </c>
      <c r="E380" s="81"/>
      <c r="F380" s="39"/>
      <c r="G380" s="29"/>
      <c r="H380" s="29"/>
      <c r="I380" s="29"/>
      <c r="J380" s="30"/>
      <c r="K380" s="29"/>
      <c r="Q380" s="2"/>
      <c r="R380" s="2"/>
      <c r="S380" s="2"/>
      <c r="T380" s="2"/>
      <c r="U380" s="2"/>
      <c r="V380" s="2"/>
      <c r="W380" s="2"/>
      <c r="AQ380" s="21">
        <f>COUNTIF(BA359:BA382,"*")</f>
        <v>0</v>
      </c>
      <c r="AR380" s="22"/>
      <c r="AS380" s="32"/>
      <c r="AT380" s="31"/>
      <c r="AU380" s="28"/>
      <c r="AV380" s="39"/>
      <c r="AW380" s="29"/>
      <c r="AX380" s="29"/>
      <c r="AY380" s="29"/>
      <c r="AZ380" s="30"/>
      <c r="BA380" s="29"/>
    </row>
    <row r="381" spans="1:66" ht="28" customHeight="1">
      <c r="A381" s="680"/>
      <c r="B381" s="680"/>
      <c r="C381" s="72" t="s">
        <v>17</v>
      </c>
      <c r="D381" s="2" t="s">
        <v>439</v>
      </c>
      <c r="E381" s="82"/>
      <c r="F381" s="12"/>
      <c r="G381" s="13"/>
      <c r="H381" s="13"/>
      <c r="I381" s="13"/>
      <c r="J381" s="14"/>
      <c r="K381" s="13"/>
      <c r="Q381" s="2"/>
      <c r="R381" s="2"/>
      <c r="S381" s="2"/>
      <c r="T381" s="2"/>
      <c r="U381" s="2"/>
      <c r="V381" s="2"/>
      <c r="W381" s="2"/>
      <c r="AQ381" s="53"/>
      <c r="AR381" s="15"/>
      <c r="AS381" s="25"/>
      <c r="AT381" s="11"/>
      <c r="AU381" s="26"/>
      <c r="AV381" s="12"/>
      <c r="AW381" s="13"/>
      <c r="AX381" s="13"/>
      <c r="AY381" s="13"/>
      <c r="AZ381" s="14"/>
      <c r="BA381" s="13"/>
    </row>
    <row r="382" spans="1:66" ht="28" customHeight="1" thickBot="1">
      <c r="A382" s="680"/>
      <c r="B382" s="680"/>
      <c r="C382" s="74" t="s">
        <v>144</v>
      </c>
      <c r="D382" s="67" t="s">
        <v>440</v>
      </c>
      <c r="E382" s="98"/>
      <c r="F382" s="40"/>
      <c r="G382" s="36"/>
      <c r="H382" s="36"/>
      <c r="I382" s="36"/>
      <c r="J382" s="37"/>
      <c r="K382" s="36"/>
      <c r="Q382" s="47">
        <f>COUNTIF(Q358:Q381,"*")</f>
        <v>17</v>
      </c>
      <c r="R382" s="47">
        <f>COUNTIF(R358:R381,"*")</f>
        <v>8</v>
      </c>
      <c r="AR382" s="18"/>
      <c r="AS382" s="33"/>
      <c r="AT382" s="34"/>
      <c r="AU382" s="171"/>
      <c r="AV382" s="40"/>
      <c r="AW382" s="36"/>
      <c r="AX382" s="36"/>
      <c r="AY382" s="36"/>
      <c r="AZ382" s="37"/>
      <c r="BA382" s="36"/>
    </row>
    <row r="383" spans="1:66" ht="28" customHeight="1">
      <c r="A383" s="680"/>
      <c r="B383" s="680"/>
      <c r="D383" s="47">
        <f>COUNTIF(D359:D382,"*")</f>
        <v>24</v>
      </c>
      <c r="E383" s="99"/>
      <c r="F383" s="47">
        <f>COUNTIF(F359:F382,"*")</f>
        <v>15</v>
      </c>
      <c r="AT383" s="47">
        <f>COUNTIF(AT359:AT382,"*")</f>
        <v>12</v>
      </c>
      <c r="AU383" s="172"/>
      <c r="AV383" s="47">
        <f>COUNTIF(AV359:AV382,"*")</f>
        <v>0</v>
      </c>
    </row>
    <row r="384" spans="1:66" ht="28" customHeight="1">
      <c r="A384" s="680"/>
      <c r="B384" s="680"/>
    </row>
    <row r="385" spans="1:68" s="120" customFormat="1" ht="28" customHeight="1">
      <c r="A385" s="681"/>
      <c r="B385" s="681"/>
      <c r="C385" s="681"/>
      <c r="D385" s="681"/>
      <c r="E385" s="681"/>
      <c r="F385" s="681"/>
      <c r="G385" s="681"/>
      <c r="H385" s="681"/>
      <c r="I385" s="681"/>
      <c r="J385" s="681"/>
      <c r="K385" s="681"/>
      <c r="L385" s="681"/>
      <c r="M385" s="68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S385" s="121"/>
      <c r="AU385" s="173"/>
    </row>
    <row r="386" spans="1:68" ht="16" thickBot="1"/>
    <row r="387" spans="1:68" ht="49" customHeight="1" thickBot="1">
      <c r="A387" s="700" t="s">
        <v>9</v>
      </c>
      <c r="B387" s="701"/>
      <c r="C387" s="683" t="s">
        <v>238</v>
      </c>
      <c r="D387" s="684"/>
      <c r="E387" s="684"/>
      <c r="F387" s="685"/>
      <c r="G387" s="234" t="s">
        <v>539</v>
      </c>
      <c r="AP387" s="164" t="s">
        <v>538</v>
      </c>
      <c r="AQ387" s="715" t="s">
        <v>9</v>
      </c>
      <c r="AR387" s="716"/>
      <c r="AS387" s="717" t="s">
        <v>516</v>
      </c>
      <c r="AT387" s="718"/>
      <c r="AU387" s="718"/>
      <c r="AV387" s="719"/>
    </row>
    <row r="388" spans="1:68" ht="28" customHeight="1" thickBot="1">
      <c r="C388" s="702" t="s">
        <v>7</v>
      </c>
      <c r="D388" s="703"/>
      <c r="E388" s="703"/>
      <c r="F388" s="703"/>
      <c r="G388" s="703"/>
      <c r="H388" s="703"/>
      <c r="I388" s="703"/>
      <c r="J388" s="703"/>
      <c r="K388" s="704"/>
      <c r="M388" s="705" t="s">
        <v>6</v>
      </c>
      <c r="N388" s="706"/>
      <c r="O388" s="2" t="s">
        <v>244</v>
      </c>
      <c r="Q388" s="728" t="s">
        <v>423</v>
      </c>
      <c r="R388" s="728"/>
      <c r="S388" s="728"/>
      <c r="T388" s="728"/>
      <c r="U388" s="728"/>
      <c r="V388" s="728"/>
      <c r="W388" s="728"/>
      <c r="AS388" s="702" t="s">
        <v>7</v>
      </c>
      <c r="AT388" s="703"/>
      <c r="AU388" s="703"/>
      <c r="AV388" s="703"/>
      <c r="AW388" s="703"/>
      <c r="AX388" s="703"/>
      <c r="AY388" s="703"/>
      <c r="AZ388" s="703"/>
      <c r="BA388" s="704"/>
      <c r="BC388" s="9" t="s">
        <v>6</v>
      </c>
      <c r="BD388" s="10"/>
      <c r="BE388" s="2" t="s">
        <v>244</v>
      </c>
      <c r="BH388" s="671" t="s">
        <v>423</v>
      </c>
      <c r="BI388" s="672"/>
      <c r="BJ388" s="672"/>
      <c r="BK388" s="672"/>
      <c r="BL388" s="672"/>
      <c r="BM388" s="672"/>
      <c r="BN388" s="672"/>
      <c r="BO388" s="672"/>
      <c r="BP388" s="673"/>
    </row>
    <row r="389" spans="1:68" ht="28" customHeight="1" thickBot="1">
      <c r="C389" s="697" t="s">
        <v>0</v>
      </c>
      <c r="D389" s="698"/>
      <c r="E389" s="698"/>
      <c r="F389" s="699"/>
      <c r="G389" s="45" t="s">
        <v>1</v>
      </c>
      <c r="H389" s="46" t="s">
        <v>2</v>
      </c>
      <c r="I389" s="45" t="s">
        <v>3</v>
      </c>
      <c r="J389" s="45" t="s">
        <v>4</v>
      </c>
      <c r="K389" s="46" t="s">
        <v>5</v>
      </c>
      <c r="M389" s="225">
        <v>1</v>
      </c>
      <c r="N389" s="225" t="s">
        <v>169</v>
      </c>
      <c r="O389" s="225">
        <v>66.665999999999997</v>
      </c>
      <c r="Q389" s="2" t="str" cm="1">
        <f t="array" ref="Q389:Q394">_xlfn.UNIQUE(D390:D420)</f>
        <v>Social-Media</v>
      </c>
      <c r="R389" s="2" cm="1">
        <f t="array" ref="R389">_xlfn.UNIQUE(F390:F420)</f>
        <v>0</v>
      </c>
      <c r="S389" s="2" t="str" cm="1">
        <f t="array" ref="S389:S391">_xlfn.UNIQUE(G390:G420)</f>
        <v>[sie sind] shady</v>
      </c>
      <c r="T389" s="2" cm="1">
        <f t="array" ref="T389">_xlfn.UNIQUE(H390:H420)</f>
        <v>0</v>
      </c>
      <c r="U389" s="2" cm="1">
        <f t="array" ref="U389">_xlfn.UNIQUE(I390:I420)</f>
        <v>0</v>
      </c>
      <c r="V389" s="2" cm="1">
        <f t="array" ref="V389">_xlfn.UNIQUE(J390:J420)</f>
        <v>0</v>
      </c>
      <c r="W389" s="2" cm="1">
        <f t="array" ref="W389">_xlfn.UNIQUE(K390:K420)</f>
        <v>0</v>
      </c>
      <c r="X389" s="132" t="s">
        <v>0</v>
      </c>
      <c r="Y389" s="133">
        <v>7</v>
      </c>
      <c r="AS389" s="721" t="s">
        <v>0</v>
      </c>
      <c r="AT389" s="722"/>
      <c r="AU389" s="722"/>
      <c r="AV389" s="723"/>
      <c r="AW389" s="109" t="s">
        <v>1</v>
      </c>
      <c r="AX389" s="110" t="s">
        <v>2</v>
      </c>
      <c r="AY389" s="109" t="s">
        <v>3</v>
      </c>
      <c r="AZ389" s="109" t="s">
        <v>4</v>
      </c>
      <c r="BA389" s="110" t="s">
        <v>5</v>
      </c>
      <c r="BC389" s="225">
        <v>1</v>
      </c>
      <c r="BD389" s="225" t="s">
        <v>10</v>
      </c>
      <c r="BE389" s="225">
        <v>28.35</v>
      </c>
      <c r="BH389" s="6" t="str" cm="1">
        <f t="array" ref="BH389:BH414">_xlfn.UNIQUE(AT390:AT420)</f>
        <v>Podi-Welt</v>
      </c>
      <c r="BI389" s="6" t="str" cm="1">
        <f t="array" ref="BI389:BI413">_xlfn.UNIQUE(AV390:AV420)</f>
        <v>Podcast</v>
      </c>
      <c r="BJ389" s="6" t="str" cm="1">
        <f t="array" ref="BJ389:BJ390">_xlfn.UNIQUE(AW390:AW420)</f>
        <v>online</v>
      </c>
      <c r="BK389" s="6" cm="1">
        <f t="array" ref="BK389">_xlfn.UNIQUE(AX390:AX420)</f>
        <v>0</v>
      </c>
      <c r="BL389" s="6" t="str" cm="1">
        <f t="array" ref="BL389:BL393">_xlfn.UNIQUE(AY390:AY420)</f>
        <v>go for it !</v>
      </c>
      <c r="BM389" s="6" t="str" cm="1">
        <f t="array" ref="BM389:BM393">_xlfn.UNIQUE(AZ390:AZ420)</f>
        <v>checkt das [mal]</v>
      </c>
      <c r="BN389" s="6" cm="1">
        <f t="array" ref="BN389">_xlfn.UNIQUE(BA390:BA420)</f>
        <v>0</v>
      </c>
      <c r="BO389" s="139" t="s">
        <v>0</v>
      </c>
      <c r="BP389" s="43">
        <f>COUNTIF(BH389:BI405,"*")</f>
        <v>34</v>
      </c>
    </row>
    <row r="390" spans="1:68" ht="28" customHeight="1">
      <c r="A390" s="689" t="s">
        <v>425</v>
      </c>
      <c r="B390" s="690"/>
      <c r="C390" s="69" t="s">
        <v>41</v>
      </c>
      <c r="D390" s="6" t="s">
        <v>51</v>
      </c>
      <c r="E390" s="80"/>
      <c r="F390" s="43"/>
      <c r="G390" s="44" t="s">
        <v>461</v>
      </c>
      <c r="H390" s="44"/>
      <c r="I390" s="44"/>
      <c r="J390" s="4"/>
      <c r="K390" s="44"/>
      <c r="M390" s="226">
        <v>2</v>
      </c>
      <c r="N390" s="226" t="s">
        <v>457</v>
      </c>
      <c r="O390" s="226">
        <v>33.332999999999998</v>
      </c>
      <c r="Q390" s="2" t="str">
        <v xml:space="preserve">Negative-Campaigning </v>
      </c>
      <c r="R390" s="2"/>
      <c r="S390" s="2" t="str">
        <v>[es ist] tricky</v>
      </c>
      <c r="T390" s="2"/>
      <c r="U390" s="2"/>
      <c r="V390" s="2"/>
      <c r="W390" s="2"/>
      <c r="X390" s="134" t="s">
        <v>1</v>
      </c>
      <c r="Y390" s="135">
        <v>0</v>
      </c>
      <c r="AQ390" s="689" t="s">
        <v>425</v>
      </c>
      <c r="AR390" s="690"/>
      <c r="AS390" s="41" t="s">
        <v>17</v>
      </c>
      <c r="AT390" s="6" t="s">
        <v>799</v>
      </c>
      <c r="AU390" s="42" t="s">
        <v>19</v>
      </c>
      <c r="AV390" s="43" t="s">
        <v>288</v>
      </c>
      <c r="AW390" s="44" t="s">
        <v>628</v>
      </c>
      <c r="AX390" s="44"/>
      <c r="AY390" s="44" t="s">
        <v>843</v>
      </c>
      <c r="AZ390" s="4" t="s">
        <v>846</v>
      </c>
      <c r="BA390" s="44"/>
      <c r="BC390" s="8">
        <v>2</v>
      </c>
      <c r="BD390" s="8" t="s">
        <v>791</v>
      </c>
      <c r="BE390" s="229">
        <v>1.4925373129999999</v>
      </c>
      <c r="BH390" s="2" t="str">
        <v>Input</v>
      </c>
      <c r="BI390" s="2" t="str">
        <v>Lieblingspodcasts</v>
      </c>
      <c r="BJ390" s="2">
        <v>0</v>
      </c>
      <c r="BK390" s="2"/>
      <c r="BL390" s="2" t="str">
        <v>obviously</v>
      </c>
      <c r="BM390" s="2" t="str">
        <v>[sie werden] gespitted</v>
      </c>
      <c r="BN390" s="2"/>
      <c r="BO390" s="140" t="s">
        <v>1</v>
      </c>
      <c r="BP390" s="12">
        <f>COUNTIF(BJ389:BJ405,"*")</f>
        <v>1</v>
      </c>
    </row>
    <row r="391" spans="1:68" ht="28" customHeight="1" thickBot="1">
      <c r="A391" s="691">
        <f>COUNTIF(Q389:W412,"*")</f>
        <v>7</v>
      </c>
      <c r="B391" s="692"/>
      <c r="C391" s="70" t="s">
        <v>41</v>
      </c>
      <c r="D391" s="27" t="s">
        <v>51</v>
      </c>
      <c r="E391" s="81"/>
      <c r="F391" s="39"/>
      <c r="G391" s="29" t="s">
        <v>462</v>
      </c>
      <c r="H391" s="29"/>
      <c r="I391" s="29"/>
      <c r="J391" s="30"/>
      <c r="K391" s="29"/>
      <c r="M391" s="7">
        <v>3</v>
      </c>
      <c r="N391" s="7"/>
      <c r="O391" s="2"/>
      <c r="Q391" s="2" t="str">
        <v>Bubble</v>
      </c>
      <c r="R391" s="2"/>
      <c r="S391" s="2">
        <v>0</v>
      </c>
      <c r="T391" s="2"/>
      <c r="U391" s="2"/>
      <c r="V391" s="2"/>
      <c r="W391" s="2"/>
      <c r="X391" s="134" t="s">
        <v>2</v>
      </c>
      <c r="Y391" s="135">
        <f>COUNTIF(T389:T393,"*")</f>
        <v>0</v>
      </c>
      <c r="AQ391" s="691">
        <f>BP395</f>
        <v>43</v>
      </c>
      <c r="AR391" s="692"/>
      <c r="AS391" s="38" t="s">
        <v>86</v>
      </c>
      <c r="AT391" s="27" t="s">
        <v>74</v>
      </c>
      <c r="AU391" s="28" t="s">
        <v>18</v>
      </c>
      <c r="AV391" s="39" t="s">
        <v>823</v>
      </c>
      <c r="AW391" s="29"/>
      <c r="AX391" s="29"/>
      <c r="AY391" s="29" t="s">
        <v>844</v>
      </c>
      <c r="AZ391" s="30" t="s">
        <v>847</v>
      </c>
      <c r="BA391" s="29"/>
      <c r="BC391" s="7">
        <v>3</v>
      </c>
      <c r="BD391" s="7" t="s">
        <v>452</v>
      </c>
      <c r="BE391" s="230">
        <v>4.4776119400000001</v>
      </c>
      <c r="BH391" s="2" t="str">
        <v>FOMO-Host</v>
      </c>
      <c r="BI391" s="2" t="str">
        <v>Rants</v>
      </c>
      <c r="BJ391" s="2"/>
      <c r="BK391" s="2"/>
      <c r="BL391" s="2" t="str">
        <v>nice</v>
      </c>
      <c r="BM391" s="2" t="str">
        <v>[ich kann] relaten</v>
      </c>
      <c r="BN391" s="2"/>
      <c r="BO391" s="140" t="s">
        <v>2</v>
      </c>
      <c r="BP391" s="12">
        <f>COUNTIF(BK389:BK405,"*")</f>
        <v>0</v>
      </c>
    </row>
    <row r="392" spans="1:68" ht="28" customHeight="1">
      <c r="A392" s="689" t="s">
        <v>8</v>
      </c>
      <c r="B392" s="690"/>
      <c r="C392" s="71" t="s">
        <v>41</v>
      </c>
      <c r="D392" s="2" t="s">
        <v>51</v>
      </c>
      <c r="E392" s="82"/>
      <c r="F392" s="12"/>
      <c r="G392" s="13"/>
      <c r="H392" s="13"/>
      <c r="I392" s="13"/>
      <c r="J392" s="14"/>
      <c r="K392" s="13"/>
      <c r="M392" s="8">
        <v>4</v>
      </c>
      <c r="N392" s="8"/>
      <c r="O392" s="2"/>
      <c r="Q392" s="2" t="str">
        <v>Tweet</v>
      </c>
      <c r="R392" s="2"/>
      <c r="S392" s="2"/>
      <c r="T392" s="2"/>
      <c r="U392" s="2"/>
      <c r="V392" s="2"/>
      <c r="W392" s="2"/>
      <c r="X392" s="134" t="s">
        <v>3</v>
      </c>
      <c r="Y392" s="135">
        <f>COUNTIF(U389:U392,"*")</f>
        <v>0</v>
      </c>
      <c r="AQ392" s="19" t="s">
        <v>8</v>
      </c>
      <c r="AR392" s="20"/>
      <c r="AS392" s="24" t="s">
        <v>19</v>
      </c>
      <c r="AT392" s="2" t="s">
        <v>800</v>
      </c>
      <c r="AU392" s="26" t="s">
        <v>18</v>
      </c>
      <c r="AV392" s="12" t="s">
        <v>824</v>
      </c>
      <c r="AW392" s="13"/>
      <c r="AX392" s="13"/>
      <c r="AY392" s="13" t="s">
        <v>320</v>
      </c>
      <c r="AZ392" s="14" t="s">
        <v>848</v>
      </c>
      <c r="BA392" s="13"/>
      <c r="BC392" s="8">
        <v>4</v>
      </c>
      <c r="BD392" s="8" t="s">
        <v>792</v>
      </c>
      <c r="BE392" s="229">
        <v>2.9850746269999999</v>
      </c>
      <c r="BH392" s="2" t="str">
        <v>Twitter-Legende</v>
      </c>
      <c r="BI392" s="2" t="str">
        <v>InfluencerInnen</v>
      </c>
      <c r="BJ392" s="2"/>
      <c r="BK392" s="2"/>
      <c r="BL392" s="2" t="str">
        <v>basically</v>
      </c>
      <c r="BM392" s="2" t="str">
        <v>[man muss keinen] skippen</v>
      </c>
      <c r="BN392" s="2"/>
      <c r="BO392" s="140" t="s">
        <v>3</v>
      </c>
      <c r="BP392" s="12">
        <f>COUNTIF(BL389:BL405,"*")</f>
        <v>4</v>
      </c>
    </row>
    <row r="393" spans="1:68" ht="28" customHeight="1" thickBot="1">
      <c r="A393" s="691">
        <f>SUM(A396,A399,A402,A405,A408,A411)</f>
        <v>12</v>
      </c>
      <c r="B393" s="692"/>
      <c r="C393" s="70" t="s">
        <v>41</v>
      </c>
      <c r="D393" s="27" t="s">
        <v>51</v>
      </c>
      <c r="E393" s="81"/>
      <c r="F393" s="39"/>
      <c r="G393" s="29"/>
      <c r="H393" s="29"/>
      <c r="I393" s="29"/>
      <c r="J393" s="30"/>
      <c r="K393" s="29"/>
      <c r="M393" s="7">
        <v>5</v>
      </c>
      <c r="N393" s="7"/>
      <c r="O393" s="2"/>
      <c r="Q393" s="2" t="str">
        <v>Talkshows</v>
      </c>
      <c r="R393" s="2"/>
      <c r="S393" s="2"/>
      <c r="T393" s="2"/>
      <c r="U393" s="2"/>
      <c r="V393" s="2"/>
      <c r="W393" s="2"/>
      <c r="X393" s="134" t="s">
        <v>4</v>
      </c>
      <c r="Y393" s="135">
        <f>COUNTIF(V389:V399,"*")</f>
        <v>0</v>
      </c>
      <c r="AQ393" s="21">
        <f>SUM(AQ396,AQ399,AQ402,AQ405,AQ408,AQ411)</f>
        <v>70</v>
      </c>
      <c r="AR393" s="22"/>
      <c r="AS393" s="38" t="s">
        <v>17</v>
      </c>
      <c r="AT393" s="27" t="s">
        <v>801</v>
      </c>
      <c r="AU393" s="28" t="s">
        <v>18</v>
      </c>
      <c r="AV393" s="39" t="s">
        <v>825</v>
      </c>
      <c r="AW393" s="29"/>
      <c r="AX393" s="29"/>
      <c r="AY393" s="29" t="s">
        <v>845</v>
      </c>
      <c r="AZ393" s="30" t="s">
        <v>849</v>
      </c>
      <c r="BA393" s="29"/>
      <c r="BC393" s="7">
        <v>5</v>
      </c>
      <c r="BD393" s="7" t="s">
        <v>793</v>
      </c>
      <c r="BE393" s="230">
        <v>8.9552238810000002</v>
      </c>
      <c r="BH393" s="2" t="str">
        <v>1A-Laber-Podcast</v>
      </c>
      <c r="BI393" s="2" t="str">
        <v>West-Geschichte</v>
      </c>
      <c r="BJ393" s="2"/>
      <c r="BK393" s="2"/>
      <c r="BL393" s="2">
        <v>0</v>
      </c>
      <c r="BM393" s="2">
        <v>0</v>
      </c>
      <c r="BN393" s="2"/>
      <c r="BO393" s="140" t="s">
        <v>4</v>
      </c>
      <c r="BP393" s="12">
        <f>COUNTIF(BM389:BM405,"*")</f>
        <v>4</v>
      </c>
    </row>
    <row r="394" spans="1:68" ht="28" customHeight="1" thickBot="1">
      <c r="A394" s="680"/>
      <c r="B394" s="680"/>
      <c r="C394" s="71" t="s">
        <v>41</v>
      </c>
      <c r="D394" s="2" t="s">
        <v>458</v>
      </c>
      <c r="E394" s="82"/>
      <c r="F394" s="12"/>
      <c r="G394" s="13"/>
      <c r="H394" s="13"/>
      <c r="I394" s="13"/>
      <c r="J394" s="14"/>
      <c r="K394" s="13"/>
      <c r="M394" s="8">
        <v>6</v>
      </c>
      <c r="N394" s="8"/>
      <c r="O394" s="2"/>
      <c r="Q394" s="2">
        <v>0</v>
      </c>
      <c r="R394" s="2"/>
      <c r="S394" s="2"/>
      <c r="T394" s="2"/>
      <c r="U394" s="2"/>
      <c r="V394" s="2"/>
      <c r="W394" s="2"/>
      <c r="X394" s="134" t="s">
        <v>38</v>
      </c>
      <c r="Y394" s="135">
        <f>COUNTIF(W389:W398,"*")</f>
        <v>0</v>
      </c>
      <c r="AQ394" s="23"/>
      <c r="AR394" s="17"/>
      <c r="AS394" s="24" t="s">
        <v>841</v>
      </c>
      <c r="AT394" s="2" t="s">
        <v>802</v>
      </c>
      <c r="AU394" s="26" t="s">
        <v>17</v>
      </c>
      <c r="AV394" s="12" t="s">
        <v>826</v>
      </c>
      <c r="AW394" s="13"/>
      <c r="AX394" s="13"/>
      <c r="AY394" s="13"/>
      <c r="AZ394" s="14"/>
      <c r="BA394" s="13"/>
      <c r="BC394" s="8">
        <v>6</v>
      </c>
      <c r="BD394" s="8" t="s">
        <v>169</v>
      </c>
      <c r="BE394" s="229">
        <v>1.4925373129999999</v>
      </c>
      <c r="BH394" s="2" t="str">
        <v>Podcast</v>
      </c>
      <c r="BI394" s="2" t="str">
        <v>hotten-tea</v>
      </c>
      <c r="BJ394" s="2"/>
      <c r="BK394" s="2"/>
      <c r="BL394" s="2"/>
      <c r="BM394" s="2"/>
      <c r="BN394" s="2"/>
      <c r="BO394" s="140" t="s">
        <v>38</v>
      </c>
      <c r="BP394" s="12">
        <f>COUNTIF(BN390:BN405,"*")</f>
        <v>0</v>
      </c>
    </row>
    <row r="395" spans="1:68" ht="28" customHeight="1" thickBot="1">
      <c r="A395" s="689" t="s">
        <v>30</v>
      </c>
      <c r="B395" s="690"/>
      <c r="C395" s="70" t="s">
        <v>41</v>
      </c>
      <c r="D395" s="27" t="s">
        <v>51</v>
      </c>
      <c r="E395" s="81"/>
      <c r="F395" s="39"/>
      <c r="G395" s="29"/>
      <c r="H395" s="29"/>
      <c r="I395" s="29"/>
      <c r="J395" s="30"/>
      <c r="K395" s="29"/>
      <c r="N395" s="5"/>
      <c r="Q395" s="2"/>
      <c r="R395" s="2"/>
      <c r="S395" s="2"/>
      <c r="T395" s="2"/>
      <c r="U395" s="2"/>
      <c r="V395" s="2"/>
      <c r="W395" s="2"/>
      <c r="X395" s="136" t="s">
        <v>498</v>
      </c>
      <c r="Y395" s="137">
        <f>SUM(Y389:Y394)</f>
        <v>7</v>
      </c>
      <c r="AQ395" s="19" t="s">
        <v>30</v>
      </c>
      <c r="AR395" s="20"/>
      <c r="AS395" s="38" t="s">
        <v>19</v>
      </c>
      <c r="AT395" s="27" t="s">
        <v>288</v>
      </c>
      <c r="AU395" s="28" t="s">
        <v>19</v>
      </c>
      <c r="AV395" s="39" t="s">
        <v>827</v>
      </c>
      <c r="AW395" s="29"/>
      <c r="AX395" s="29"/>
      <c r="AY395" s="29"/>
      <c r="AZ395" s="30"/>
      <c r="BA395" s="29"/>
      <c r="BC395" s="7">
        <v>7</v>
      </c>
      <c r="BD395" s="7" t="s">
        <v>794</v>
      </c>
      <c r="BE395" s="230">
        <v>8.9552238810000002</v>
      </c>
      <c r="BH395" s="2" t="str">
        <v>Gastro-Comedy-Podcast</v>
      </c>
      <c r="BI395" s="2" t="str">
        <v>Reality-TV-Show</v>
      </c>
      <c r="BJ395" s="2"/>
      <c r="BK395" s="2"/>
      <c r="BL395" s="2"/>
      <c r="BM395" s="2"/>
      <c r="BN395" s="2"/>
      <c r="BO395" s="141" t="s">
        <v>498</v>
      </c>
      <c r="BP395" s="131">
        <f>SUM(BP389:BP394)</f>
        <v>43</v>
      </c>
    </row>
    <row r="396" spans="1:68" ht="28" customHeight="1" thickBot="1">
      <c r="A396" s="691">
        <f>SUM(D421,F421)</f>
        <v>10</v>
      </c>
      <c r="B396" s="696"/>
      <c r="C396" s="71" t="s">
        <v>17</v>
      </c>
      <c r="D396" s="2" t="s">
        <v>354</v>
      </c>
      <c r="E396" s="82"/>
      <c r="F396" s="12"/>
      <c r="G396" s="13"/>
      <c r="H396" s="13"/>
      <c r="I396" s="13"/>
      <c r="J396" s="14"/>
      <c r="K396" s="13"/>
      <c r="N396" s="5"/>
      <c r="Q396" s="2"/>
      <c r="R396" s="2"/>
      <c r="S396" s="2"/>
      <c r="T396" s="2"/>
      <c r="U396" s="2"/>
      <c r="V396" s="2"/>
      <c r="W396" s="2"/>
      <c r="AQ396" s="21">
        <f>SUM(AT421,AV421)</f>
        <v>61</v>
      </c>
      <c r="AR396" s="22"/>
      <c r="AS396" s="24" t="s">
        <v>41</v>
      </c>
      <c r="AT396" s="2" t="s">
        <v>803</v>
      </c>
      <c r="AU396" s="26" t="s">
        <v>19</v>
      </c>
      <c r="AV396" s="12" t="s">
        <v>288</v>
      </c>
      <c r="AW396" s="13"/>
      <c r="AX396" s="13"/>
      <c r="AY396" s="13"/>
      <c r="AZ396" s="14"/>
      <c r="BA396" s="13"/>
      <c r="BC396" s="226">
        <v>8</v>
      </c>
      <c r="BD396" s="226" t="s">
        <v>730</v>
      </c>
      <c r="BE396" s="232">
        <v>14.925373130000001</v>
      </c>
      <c r="BH396" s="2" t="str">
        <v>Muss</v>
      </c>
      <c r="BI396" s="2" t="str">
        <v>Dating-Show</v>
      </c>
      <c r="BJ396" s="2"/>
      <c r="BK396" s="2"/>
      <c r="BL396" s="2"/>
      <c r="BM396" s="2"/>
      <c r="BN396" s="2"/>
    </row>
    <row r="397" spans="1:68" ht="28" customHeight="1" thickBot="1">
      <c r="A397" s="680"/>
      <c r="B397" s="680"/>
      <c r="C397" s="70" t="s">
        <v>19</v>
      </c>
      <c r="D397" s="27" t="s">
        <v>459</v>
      </c>
      <c r="E397" s="81"/>
      <c r="F397" s="39"/>
      <c r="G397" s="29"/>
      <c r="H397" s="29"/>
      <c r="I397" s="29"/>
      <c r="J397" s="30"/>
      <c r="K397" s="29"/>
      <c r="N397" s="5"/>
      <c r="Q397" s="2"/>
      <c r="R397" s="2"/>
      <c r="S397" s="2"/>
      <c r="T397" s="2"/>
      <c r="U397" s="2"/>
      <c r="V397" s="2"/>
      <c r="W397" s="2"/>
      <c r="AQ397" s="23"/>
      <c r="AR397" s="17"/>
      <c r="AS397" s="38" t="s">
        <v>86</v>
      </c>
      <c r="AT397" s="27" t="s">
        <v>804</v>
      </c>
      <c r="AU397" s="28" t="s">
        <v>17</v>
      </c>
      <c r="AV397" s="39" t="s">
        <v>828</v>
      </c>
      <c r="AW397" s="29"/>
      <c r="AX397" s="29"/>
      <c r="AY397" s="29"/>
      <c r="AZ397" s="30"/>
      <c r="BA397" s="29"/>
      <c r="BC397" s="7">
        <v>9</v>
      </c>
      <c r="BD397" s="7" t="s">
        <v>795</v>
      </c>
      <c r="BE397" s="230">
        <v>10.44776119</v>
      </c>
      <c r="BH397" s="2" t="str">
        <v>Doku-Podcast</v>
      </c>
      <c r="BI397" s="2" t="str">
        <v>Transmen</v>
      </c>
      <c r="BJ397" s="2"/>
      <c r="BK397" s="2"/>
      <c r="BL397" s="2"/>
      <c r="BM397" s="2"/>
      <c r="BN397" s="2"/>
    </row>
    <row r="398" spans="1:68" ht="28" customHeight="1">
      <c r="A398" s="689" t="s">
        <v>33</v>
      </c>
      <c r="B398" s="690"/>
      <c r="C398" s="71" t="s">
        <v>18</v>
      </c>
      <c r="D398" s="2" t="s">
        <v>460</v>
      </c>
      <c r="E398" s="82"/>
      <c r="F398" s="12"/>
      <c r="G398" s="13"/>
      <c r="H398" s="13"/>
      <c r="I398" s="13"/>
      <c r="J398" s="14"/>
      <c r="K398" s="13"/>
      <c r="Q398" s="2"/>
      <c r="R398" s="2"/>
      <c r="S398" s="2"/>
      <c r="T398" s="2"/>
      <c r="U398" s="2"/>
      <c r="V398" s="2"/>
      <c r="W398" s="2"/>
      <c r="AQ398" s="19" t="s">
        <v>33</v>
      </c>
      <c r="AR398" s="20"/>
      <c r="AS398" s="24" t="s">
        <v>19</v>
      </c>
      <c r="AT398" s="2" t="s">
        <v>805</v>
      </c>
      <c r="AU398" s="26" t="s">
        <v>17</v>
      </c>
      <c r="AV398" s="12" t="s">
        <v>829</v>
      </c>
      <c r="AW398" s="13"/>
      <c r="AX398" s="13"/>
      <c r="AY398" s="13"/>
      <c r="AZ398" s="14"/>
      <c r="BA398" s="13"/>
      <c r="BC398" s="8">
        <v>10</v>
      </c>
      <c r="BD398" s="8" t="s">
        <v>796</v>
      </c>
      <c r="BE398" s="229">
        <v>5.9701492539999998</v>
      </c>
      <c r="BH398" s="2" t="str">
        <v>favorite-Podcast</v>
      </c>
      <c r="BI398" s="2" t="str">
        <v>Popkultur</v>
      </c>
      <c r="BJ398" s="2"/>
      <c r="BK398" s="2"/>
      <c r="BL398" s="2"/>
      <c r="BM398" s="2"/>
      <c r="BN398" s="2"/>
    </row>
    <row r="399" spans="1:68" ht="28" customHeight="1" thickBot="1">
      <c r="A399" s="691">
        <f>COUNTIF(G390:G420,"*")</f>
        <v>2</v>
      </c>
      <c r="B399" s="692"/>
      <c r="C399" s="70" t="s">
        <v>41</v>
      </c>
      <c r="D399" s="27" t="s">
        <v>51</v>
      </c>
      <c r="E399" s="81"/>
      <c r="F399" s="39"/>
      <c r="G399" s="29"/>
      <c r="H399" s="29"/>
      <c r="I399" s="29"/>
      <c r="J399" s="30"/>
      <c r="K399" s="29"/>
      <c r="Q399" s="2"/>
      <c r="R399" s="2"/>
      <c r="S399" s="2"/>
      <c r="T399" s="2"/>
      <c r="U399" s="2"/>
      <c r="V399" s="2"/>
      <c r="W399" s="2"/>
      <c r="AQ399" s="21">
        <f>COUNTIF(AW390:AW420,"*")</f>
        <v>1</v>
      </c>
      <c r="AR399" s="22"/>
      <c r="AS399" s="38" t="s">
        <v>19</v>
      </c>
      <c r="AT399" s="27" t="s">
        <v>288</v>
      </c>
      <c r="AU399" s="28" t="s">
        <v>18</v>
      </c>
      <c r="AV399" s="39" t="s">
        <v>830</v>
      </c>
      <c r="AW399" s="29"/>
      <c r="AX399" s="29"/>
      <c r="AY399" s="29"/>
      <c r="AZ399" s="30"/>
      <c r="BA399" s="29"/>
      <c r="BC399" s="7">
        <v>11</v>
      </c>
      <c r="BD399" s="7" t="s">
        <v>797</v>
      </c>
      <c r="BE399" s="230">
        <v>1.4925373129999999</v>
      </c>
      <c r="BH399" s="2" t="str">
        <v>Throwback</v>
      </c>
      <c r="BI399" s="2" t="str">
        <v>Liebling-Stars</v>
      </c>
      <c r="BJ399" s="2"/>
      <c r="BK399" s="2"/>
      <c r="BL399" s="2"/>
      <c r="BM399" s="2"/>
      <c r="BN399" s="2"/>
    </row>
    <row r="400" spans="1:68" ht="28" customHeight="1" thickBot="1">
      <c r="A400" s="680"/>
      <c r="B400" s="680"/>
      <c r="C400" s="71"/>
      <c r="D400" s="2"/>
      <c r="E400" s="82"/>
      <c r="F400" s="12"/>
      <c r="G400" s="13"/>
      <c r="H400" s="13"/>
      <c r="I400" s="13"/>
      <c r="J400" s="14"/>
      <c r="K400" s="13"/>
      <c r="Q400" s="2"/>
      <c r="R400" s="2"/>
      <c r="S400" s="2"/>
      <c r="T400" s="2"/>
      <c r="U400" s="2"/>
      <c r="V400" s="2"/>
      <c r="W400" s="2"/>
      <c r="AQ400" s="23"/>
      <c r="AR400" s="17"/>
      <c r="AS400" s="24" t="s">
        <v>41</v>
      </c>
      <c r="AT400" s="2" t="s">
        <v>800</v>
      </c>
      <c r="AU400" s="26" t="s">
        <v>41</v>
      </c>
      <c r="AV400" s="12" t="s">
        <v>706</v>
      </c>
      <c r="AW400" s="13"/>
      <c r="AX400" s="13"/>
      <c r="AY400" s="13"/>
      <c r="AZ400" s="14"/>
      <c r="BA400" s="13"/>
      <c r="BC400" s="8">
        <v>12</v>
      </c>
      <c r="BD400" s="8" t="s">
        <v>798</v>
      </c>
      <c r="BE400" s="229">
        <v>10.44776119</v>
      </c>
      <c r="BH400" s="2" t="str">
        <v>Podcast-Tipp</v>
      </c>
      <c r="BI400" s="2" t="str">
        <v>Sitcom</v>
      </c>
      <c r="BJ400" s="2"/>
      <c r="BK400" s="2"/>
      <c r="BL400" s="2"/>
      <c r="BM400" s="2"/>
      <c r="BN400" s="2"/>
    </row>
    <row r="401" spans="1:66" ht="28" customHeight="1">
      <c r="A401" s="689" t="s">
        <v>35</v>
      </c>
      <c r="B401" s="690"/>
      <c r="C401" s="70"/>
      <c r="D401" s="27"/>
      <c r="E401" s="81"/>
      <c r="F401" s="39"/>
      <c r="G401" s="29"/>
      <c r="H401" s="29"/>
      <c r="I401" s="29"/>
      <c r="J401" s="30"/>
      <c r="K401" s="29"/>
      <c r="Q401" s="2"/>
      <c r="R401" s="2"/>
      <c r="S401" s="2"/>
      <c r="T401" s="2"/>
      <c r="U401" s="2"/>
      <c r="V401" s="2"/>
      <c r="W401" s="2"/>
      <c r="AQ401" s="19" t="s">
        <v>35</v>
      </c>
      <c r="AR401" s="20"/>
      <c r="AS401" s="38" t="s">
        <v>19</v>
      </c>
      <c r="AT401" s="27" t="s">
        <v>806</v>
      </c>
      <c r="AU401" s="28" t="s">
        <v>41</v>
      </c>
      <c r="AV401" s="39" t="s">
        <v>706</v>
      </c>
      <c r="AW401" s="29"/>
      <c r="AX401" s="29"/>
      <c r="AY401" s="29"/>
      <c r="AZ401" s="30"/>
      <c r="BA401" s="29"/>
      <c r="BH401" s="2" t="str">
        <v>History-Podcast</v>
      </c>
      <c r="BI401" s="2" t="str">
        <v>Podi-Tipps</v>
      </c>
      <c r="BJ401" s="2"/>
      <c r="BK401" s="2"/>
      <c r="BL401" s="2"/>
      <c r="BM401" s="2"/>
      <c r="BN401" s="2"/>
    </row>
    <row r="402" spans="1:66" ht="28" customHeight="1" thickBot="1">
      <c r="A402" s="691">
        <f>COUNTIF(H390:H420,"*")</f>
        <v>0</v>
      </c>
      <c r="B402" s="692"/>
      <c r="C402" s="71"/>
      <c r="D402" s="2"/>
      <c r="E402" s="82"/>
      <c r="F402" s="12"/>
      <c r="G402" s="13"/>
      <c r="H402" s="13"/>
      <c r="I402" s="13"/>
      <c r="J402" s="14"/>
      <c r="K402" s="13"/>
      <c r="Q402" s="2"/>
      <c r="R402" s="2"/>
      <c r="S402" s="2"/>
      <c r="T402" s="2"/>
      <c r="U402" s="2"/>
      <c r="V402" s="2"/>
      <c r="W402" s="2"/>
      <c r="AQ402" s="21">
        <f>COUNTIF(AX390:AX420,"*")</f>
        <v>0</v>
      </c>
      <c r="AR402" s="22"/>
      <c r="AS402" s="24" t="s">
        <v>19</v>
      </c>
      <c r="AT402" s="2" t="s">
        <v>807</v>
      </c>
      <c r="AU402" s="26" t="s">
        <v>18</v>
      </c>
      <c r="AV402" s="12" t="s">
        <v>831</v>
      </c>
      <c r="AW402" s="13"/>
      <c r="AX402" s="13"/>
      <c r="AY402" s="13"/>
      <c r="AZ402" s="14"/>
      <c r="BA402" s="13"/>
      <c r="BH402" s="2" t="str">
        <v>Head-of-Alles</v>
      </c>
      <c r="BI402" s="2" t="str">
        <v>Song</v>
      </c>
      <c r="BJ402" s="2"/>
      <c r="BK402" s="2"/>
      <c r="BL402" s="2"/>
      <c r="BM402" s="2"/>
      <c r="BN402" s="2"/>
    </row>
    <row r="403" spans="1:66" ht="28" customHeight="1" thickBot="1">
      <c r="A403" s="693"/>
      <c r="B403" s="693"/>
      <c r="C403" s="70"/>
      <c r="D403" s="27"/>
      <c r="E403" s="81"/>
      <c r="F403" s="39"/>
      <c r="G403" s="29"/>
      <c r="H403" s="29"/>
      <c r="I403" s="29"/>
      <c r="J403" s="30"/>
      <c r="K403" s="29"/>
      <c r="Q403" s="2"/>
      <c r="R403" s="2"/>
      <c r="S403" s="2"/>
      <c r="T403" s="2"/>
      <c r="U403" s="2"/>
      <c r="V403" s="2"/>
      <c r="W403" s="2"/>
      <c r="AQ403" s="23"/>
      <c r="AR403" s="17"/>
      <c r="AS403" s="38" t="s">
        <v>841</v>
      </c>
      <c r="AT403" s="27" t="s">
        <v>808</v>
      </c>
      <c r="AU403" s="28" t="s">
        <v>17</v>
      </c>
      <c r="AV403" s="39" t="s">
        <v>832</v>
      </c>
      <c r="AW403" s="29"/>
      <c r="AX403" s="29"/>
      <c r="AY403" s="29"/>
      <c r="AZ403" s="30"/>
      <c r="BA403" s="29"/>
      <c r="BH403" s="2" t="str">
        <v>Contestants</v>
      </c>
      <c r="BI403" s="2" t="str">
        <v>Songs</v>
      </c>
      <c r="BJ403" s="2"/>
      <c r="BK403" s="2"/>
      <c r="BL403" s="2"/>
      <c r="BM403" s="2"/>
      <c r="BN403" s="2"/>
    </row>
    <row r="404" spans="1:66" ht="28" customHeight="1">
      <c r="A404" s="689" t="s">
        <v>31</v>
      </c>
      <c r="B404" s="690"/>
      <c r="C404" s="71"/>
      <c r="D404" s="2"/>
      <c r="E404" s="82"/>
      <c r="F404" s="12"/>
      <c r="G404" s="13"/>
      <c r="H404" s="13"/>
      <c r="I404" s="13"/>
      <c r="J404" s="14"/>
      <c r="K404" s="13"/>
      <c r="Q404" s="2"/>
      <c r="R404" s="2"/>
      <c r="S404" s="2"/>
      <c r="T404" s="2"/>
      <c r="U404" s="2"/>
      <c r="V404" s="2"/>
      <c r="W404" s="2"/>
      <c r="AQ404" s="19" t="s">
        <v>31</v>
      </c>
      <c r="AR404" s="20"/>
      <c r="AS404" s="24" t="s">
        <v>144</v>
      </c>
      <c r="AT404" s="2" t="s">
        <v>809</v>
      </c>
      <c r="AU404" s="26" t="s">
        <v>18</v>
      </c>
      <c r="AV404" s="12" t="s">
        <v>818</v>
      </c>
      <c r="AW404" s="13"/>
      <c r="AX404" s="13"/>
      <c r="AY404" s="13"/>
      <c r="AZ404" s="14"/>
      <c r="BA404" s="13"/>
      <c r="BH404" s="2" t="str">
        <v>Banger</v>
      </c>
      <c r="BI404" s="2" t="str">
        <v>Timeline-Terminal</v>
      </c>
      <c r="BJ404" s="2"/>
      <c r="BK404" s="2"/>
      <c r="BL404" s="2"/>
      <c r="BM404" s="2"/>
      <c r="BN404" s="2"/>
    </row>
    <row r="405" spans="1:66" ht="28" customHeight="1" thickBot="1">
      <c r="A405" s="691">
        <f>COUNTIF(I390:I420,"*")</f>
        <v>0</v>
      </c>
      <c r="B405" s="692"/>
      <c r="C405" s="70"/>
      <c r="D405" s="27"/>
      <c r="E405" s="81"/>
      <c r="F405" s="39"/>
      <c r="G405" s="29"/>
      <c r="H405" s="29"/>
      <c r="I405" s="29"/>
      <c r="J405" s="30"/>
      <c r="K405" s="29"/>
      <c r="Q405" s="2"/>
      <c r="R405" s="2"/>
      <c r="S405" s="2"/>
      <c r="T405" s="2"/>
      <c r="U405" s="2"/>
      <c r="V405" s="2"/>
      <c r="W405" s="2"/>
      <c r="AQ405" s="21">
        <f>COUNTIF(AY390:AY420,"*")</f>
        <v>4</v>
      </c>
      <c r="AR405" s="22"/>
      <c r="AS405" s="38" t="s">
        <v>86</v>
      </c>
      <c r="AT405" s="31" t="s">
        <v>810</v>
      </c>
      <c r="AU405" s="28" t="s">
        <v>19</v>
      </c>
      <c r="AV405" s="39" t="s">
        <v>833</v>
      </c>
      <c r="AW405" s="29"/>
      <c r="AX405" s="29"/>
      <c r="AY405" s="29"/>
      <c r="AZ405" s="30"/>
      <c r="BA405" s="29"/>
      <c r="BH405" s="2" t="str">
        <v>Teamlead</v>
      </c>
      <c r="BI405" s="2" t="str">
        <v>Check-In</v>
      </c>
      <c r="BJ405" s="2"/>
      <c r="BK405" s="2"/>
      <c r="BL405" s="2"/>
      <c r="BM405" s="2"/>
      <c r="BN405" s="2"/>
    </row>
    <row r="406" spans="1:66" ht="28" customHeight="1" thickBot="1">
      <c r="A406" s="694"/>
      <c r="B406" s="695"/>
      <c r="C406" s="72"/>
      <c r="D406" s="2"/>
      <c r="E406" s="82"/>
      <c r="F406" s="12"/>
      <c r="G406" s="13"/>
      <c r="H406" s="13"/>
      <c r="I406" s="13"/>
      <c r="J406" s="14"/>
      <c r="K406" s="13"/>
      <c r="Q406" s="2"/>
      <c r="R406" s="2"/>
      <c r="S406" s="2"/>
      <c r="T406" s="2"/>
      <c r="U406" s="2"/>
      <c r="V406" s="2"/>
      <c r="W406" s="2"/>
      <c r="AQ406" s="16"/>
      <c r="AR406" s="17"/>
      <c r="AS406" s="25" t="s">
        <v>19</v>
      </c>
      <c r="AT406" s="11" t="s">
        <v>288</v>
      </c>
      <c r="AU406" s="26" t="s">
        <v>18</v>
      </c>
      <c r="AV406" s="12" t="s">
        <v>125</v>
      </c>
      <c r="AW406" s="13"/>
      <c r="AX406" s="13"/>
      <c r="AY406" s="13"/>
      <c r="AZ406" s="14"/>
      <c r="BA406" s="13"/>
      <c r="BH406" s="1" t="str">
        <v>Podi-Connoisseur</v>
      </c>
      <c r="BI406" s="1" t="str">
        <v>Doping</v>
      </c>
    </row>
    <row r="407" spans="1:66" ht="28" customHeight="1">
      <c r="A407" s="689" t="s">
        <v>34</v>
      </c>
      <c r="B407" s="690"/>
      <c r="C407" s="73"/>
      <c r="D407" s="27"/>
      <c r="E407" s="81"/>
      <c r="F407" s="39"/>
      <c r="G407" s="29"/>
      <c r="H407" s="29"/>
      <c r="I407" s="29"/>
      <c r="J407" s="30"/>
      <c r="K407" s="29"/>
      <c r="Q407" s="2"/>
      <c r="R407" s="2"/>
      <c r="S407" s="2"/>
      <c r="T407" s="2"/>
      <c r="U407" s="2"/>
      <c r="V407" s="2"/>
      <c r="W407" s="2"/>
      <c r="AQ407" s="19" t="s">
        <v>34</v>
      </c>
      <c r="AR407" s="20"/>
      <c r="AS407" s="32" t="s">
        <v>17</v>
      </c>
      <c r="AT407" s="31" t="s">
        <v>811</v>
      </c>
      <c r="AU407" s="28" t="s">
        <v>18</v>
      </c>
      <c r="AV407" s="39" t="s">
        <v>125</v>
      </c>
      <c r="AW407" s="29"/>
      <c r="AX407" s="29"/>
      <c r="AY407" s="29"/>
      <c r="AZ407" s="30"/>
      <c r="BA407" s="29"/>
      <c r="BH407" s="1" t="str">
        <v>Musik-Podcast</v>
      </c>
      <c r="BI407" s="1" t="str">
        <v>ExpertInnen-Interviews</v>
      </c>
    </row>
    <row r="408" spans="1:66" ht="28" customHeight="1" thickBot="1">
      <c r="A408" s="691">
        <f>COUNTIF(J390:J420,"*")</f>
        <v>0</v>
      </c>
      <c r="B408" s="692"/>
      <c r="C408" s="72"/>
      <c r="D408" s="2"/>
      <c r="E408" s="82"/>
      <c r="F408" s="12"/>
      <c r="G408" s="13"/>
      <c r="H408" s="13"/>
      <c r="I408" s="13"/>
      <c r="J408" s="14"/>
      <c r="K408" s="13"/>
      <c r="Q408" s="2"/>
      <c r="R408" s="2"/>
      <c r="S408" s="2"/>
      <c r="T408" s="2"/>
      <c r="U408" s="2"/>
      <c r="V408" s="2"/>
      <c r="W408" s="2"/>
      <c r="AQ408" s="21">
        <f>COUNTIF(AZ390:AZ420,"*")</f>
        <v>4</v>
      </c>
      <c r="AR408" s="22"/>
      <c r="AS408" s="25" t="s">
        <v>18</v>
      </c>
      <c r="AT408" s="11" t="s">
        <v>812</v>
      </c>
      <c r="AU408" s="26" t="s">
        <v>18</v>
      </c>
      <c r="AV408" s="12" t="s">
        <v>818</v>
      </c>
      <c r="AW408" s="13"/>
      <c r="AX408" s="13"/>
      <c r="AY408" s="13"/>
      <c r="AZ408" s="14"/>
      <c r="BA408" s="13"/>
      <c r="BH408" s="1" t="str">
        <v>Hosts</v>
      </c>
      <c r="BI408" s="1" t="str">
        <v>Youtuber</v>
      </c>
    </row>
    <row r="409" spans="1:66" ht="28" customHeight="1" thickBot="1">
      <c r="A409" s="680"/>
      <c r="B409" s="680"/>
      <c r="C409" s="73"/>
      <c r="D409" s="27"/>
      <c r="E409" s="81"/>
      <c r="F409" s="39"/>
      <c r="G409" s="29"/>
      <c r="H409" s="29"/>
      <c r="I409" s="29"/>
      <c r="J409" s="30"/>
      <c r="K409" s="29"/>
      <c r="Q409" s="2"/>
      <c r="R409" s="2"/>
      <c r="S409" s="2"/>
      <c r="T409" s="2"/>
      <c r="U409" s="2"/>
      <c r="V409" s="2"/>
      <c r="W409" s="2"/>
      <c r="AQ409" s="23"/>
      <c r="AR409" s="17"/>
      <c r="AS409" s="32" t="s">
        <v>41</v>
      </c>
      <c r="AT409" s="31" t="s">
        <v>813</v>
      </c>
      <c r="AU409" s="28" t="s">
        <v>23</v>
      </c>
      <c r="AV409" s="39" t="s">
        <v>834</v>
      </c>
      <c r="AW409" s="29"/>
      <c r="AX409" s="29"/>
      <c r="AY409" s="29"/>
      <c r="AZ409" s="30"/>
      <c r="BA409" s="29"/>
      <c r="BH409" s="1" t="str">
        <v>Feed-Ferien</v>
      </c>
      <c r="BI409" s="1" t="str">
        <v>Shitstorm</v>
      </c>
    </row>
    <row r="410" spans="1:66" ht="28" customHeight="1">
      <c r="A410" s="689" t="s">
        <v>32</v>
      </c>
      <c r="B410" s="690"/>
      <c r="C410" s="72"/>
      <c r="D410" s="2"/>
      <c r="E410" s="82"/>
      <c r="F410" s="12"/>
      <c r="G410" s="13"/>
      <c r="H410" s="13"/>
      <c r="I410" s="13"/>
      <c r="J410" s="14"/>
      <c r="K410" s="13"/>
      <c r="Q410" s="2"/>
      <c r="R410" s="2"/>
      <c r="S410" s="2"/>
      <c r="T410" s="2"/>
      <c r="U410" s="2"/>
      <c r="V410" s="2"/>
      <c r="W410" s="2"/>
      <c r="AQ410" s="19" t="s">
        <v>32</v>
      </c>
      <c r="AR410" s="20"/>
      <c r="AS410" s="25" t="s">
        <v>841</v>
      </c>
      <c r="AT410" s="11" t="s">
        <v>288</v>
      </c>
      <c r="AU410" s="26" t="s">
        <v>144</v>
      </c>
      <c r="AV410" s="12" t="s">
        <v>835</v>
      </c>
      <c r="AW410" s="13"/>
      <c r="AX410" s="13"/>
      <c r="AY410" s="13"/>
      <c r="AZ410" s="14"/>
      <c r="BA410" s="13"/>
      <c r="BH410" s="1" t="str">
        <v>Podi-Tipps</v>
      </c>
      <c r="BI410" s="1" t="str">
        <v>Top-Liste</v>
      </c>
    </row>
    <row r="411" spans="1:66" ht="28" customHeight="1" thickBot="1">
      <c r="A411" s="691">
        <f>COUNTIF(K390:K420,"*")</f>
        <v>0</v>
      </c>
      <c r="B411" s="692"/>
      <c r="C411" s="73"/>
      <c r="D411" s="27"/>
      <c r="E411" s="81"/>
      <c r="F411" s="39"/>
      <c r="G411" s="29"/>
      <c r="H411" s="29"/>
      <c r="I411" s="29"/>
      <c r="J411" s="30"/>
      <c r="K411" s="29"/>
      <c r="Q411" s="2"/>
      <c r="R411" s="2"/>
      <c r="S411" s="2"/>
      <c r="T411" s="2"/>
      <c r="U411" s="2"/>
      <c r="V411" s="2"/>
      <c r="W411" s="2"/>
      <c r="AQ411" s="21">
        <f>COUNTIF(BA390:BA420,"*")</f>
        <v>0</v>
      </c>
      <c r="AR411" s="22"/>
      <c r="AS411" s="32" t="s">
        <v>19</v>
      </c>
      <c r="AT411" s="31" t="s">
        <v>814</v>
      </c>
      <c r="AU411" s="28" t="s">
        <v>41</v>
      </c>
      <c r="AV411" s="39" t="s">
        <v>836</v>
      </c>
      <c r="AW411" s="29"/>
      <c r="AX411" s="29"/>
      <c r="AY411" s="29"/>
      <c r="AZ411" s="30"/>
      <c r="BA411" s="29"/>
      <c r="BH411" s="1" t="str">
        <v>Podi</v>
      </c>
      <c r="BI411" s="1" t="str">
        <v>Hosts</v>
      </c>
    </row>
    <row r="412" spans="1:66" ht="28" customHeight="1">
      <c r="A412" s="680"/>
      <c r="B412" s="680"/>
      <c r="C412" s="72"/>
      <c r="D412" s="2"/>
      <c r="E412" s="82"/>
      <c r="F412" s="12"/>
      <c r="G412" s="13"/>
      <c r="H412" s="13"/>
      <c r="I412" s="13"/>
      <c r="J412" s="14"/>
      <c r="K412" s="13"/>
      <c r="Q412" s="2"/>
      <c r="R412" s="2"/>
      <c r="S412" s="2"/>
      <c r="T412" s="2"/>
      <c r="U412" s="2"/>
      <c r="V412" s="2"/>
      <c r="W412" s="2"/>
      <c r="AQ412" s="53"/>
      <c r="AR412" s="15"/>
      <c r="AS412" s="25" t="s">
        <v>19</v>
      </c>
      <c r="AT412" s="11" t="s">
        <v>288</v>
      </c>
      <c r="AU412" s="26" t="s">
        <v>18</v>
      </c>
      <c r="AV412" s="12" t="s">
        <v>837</v>
      </c>
      <c r="AW412" s="13"/>
      <c r="AX412" s="13"/>
      <c r="AY412" s="13"/>
      <c r="AZ412" s="14"/>
      <c r="BA412" s="13"/>
      <c r="BH412" s="1" t="str">
        <v>Podcast-Tipps</v>
      </c>
      <c r="BI412" s="1" t="str">
        <v>[des] Podcasts</v>
      </c>
    </row>
    <row r="413" spans="1:66" ht="28" customHeight="1">
      <c r="C413" s="90"/>
      <c r="D413" s="3"/>
      <c r="E413" s="100"/>
      <c r="F413" s="54"/>
      <c r="G413" s="55"/>
      <c r="H413" s="55"/>
      <c r="I413" s="55"/>
      <c r="J413" s="56"/>
      <c r="K413" s="55"/>
      <c r="AR413" s="18"/>
      <c r="AS413" s="189" t="s">
        <v>19</v>
      </c>
      <c r="AT413" s="190" t="s">
        <v>815</v>
      </c>
      <c r="AU413" s="191" t="s">
        <v>19</v>
      </c>
      <c r="AV413" s="54" t="s">
        <v>838</v>
      </c>
      <c r="AW413" s="55"/>
      <c r="AX413" s="55"/>
      <c r="AY413" s="55"/>
      <c r="AZ413" s="56"/>
      <c r="BA413" s="55"/>
      <c r="BH413" s="1" t="str">
        <v>Laber-Podcasts</v>
      </c>
      <c r="BI413" s="1">
        <v>0</v>
      </c>
    </row>
    <row r="414" spans="1:66" ht="28" customHeight="1">
      <c r="C414" s="90"/>
      <c r="D414" s="3"/>
      <c r="E414" s="100"/>
      <c r="F414" s="54"/>
      <c r="G414" s="55"/>
      <c r="H414" s="55"/>
      <c r="I414" s="55"/>
      <c r="J414" s="56"/>
      <c r="K414" s="55"/>
      <c r="AR414" s="18"/>
      <c r="AS414" s="189" t="s">
        <v>18</v>
      </c>
      <c r="AT414" s="190" t="s">
        <v>816</v>
      </c>
      <c r="AU414" s="191" t="s">
        <v>18</v>
      </c>
      <c r="AV414" s="54" t="s">
        <v>825</v>
      </c>
      <c r="AW414" s="55"/>
      <c r="AX414" s="55"/>
      <c r="AY414" s="55"/>
      <c r="AZ414" s="56"/>
      <c r="BA414" s="55"/>
      <c r="BH414" s="1" t="str">
        <v>Food</v>
      </c>
    </row>
    <row r="415" spans="1:66" ht="28" customHeight="1">
      <c r="C415" s="90"/>
      <c r="D415" s="3"/>
      <c r="E415" s="100"/>
      <c r="F415" s="54"/>
      <c r="G415" s="55"/>
      <c r="H415" s="55"/>
      <c r="I415" s="55"/>
      <c r="J415" s="56"/>
      <c r="K415" s="55"/>
      <c r="AR415" s="18"/>
      <c r="AS415" s="189" t="s">
        <v>18</v>
      </c>
      <c r="AT415" s="190" t="s">
        <v>817</v>
      </c>
      <c r="AU415" s="191" t="s">
        <v>23</v>
      </c>
      <c r="AV415" s="54" t="s">
        <v>839</v>
      </c>
      <c r="AW415" s="55"/>
      <c r="AX415" s="55"/>
      <c r="AY415" s="55"/>
      <c r="AZ415" s="56"/>
      <c r="BA415" s="55"/>
    </row>
    <row r="416" spans="1:66" ht="28" customHeight="1">
      <c r="C416" s="90"/>
      <c r="D416" s="3"/>
      <c r="E416" s="100"/>
      <c r="F416" s="54"/>
      <c r="G416" s="55"/>
      <c r="H416" s="55"/>
      <c r="I416" s="55"/>
      <c r="J416" s="56"/>
      <c r="K416" s="55"/>
      <c r="AR416" s="18"/>
      <c r="AS416" s="189" t="s">
        <v>18</v>
      </c>
      <c r="AT416" s="190" t="s">
        <v>818</v>
      </c>
      <c r="AU416" s="191" t="s">
        <v>23</v>
      </c>
      <c r="AV416" s="54" t="s">
        <v>836</v>
      </c>
      <c r="AW416" s="55"/>
      <c r="AX416" s="55"/>
      <c r="AY416" s="55"/>
      <c r="AZ416" s="56"/>
      <c r="BA416" s="55"/>
    </row>
    <row r="417" spans="1:68" ht="28" customHeight="1">
      <c r="C417" s="90"/>
      <c r="D417" s="3"/>
      <c r="E417" s="100"/>
      <c r="F417" s="54"/>
      <c r="G417" s="55"/>
      <c r="H417" s="55"/>
      <c r="I417" s="55"/>
      <c r="J417" s="56"/>
      <c r="K417" s="55"/>
      <c r="AR417" s="18"/>
      <c r="AS417" s="189" t="s">
        <v>86</v>
      </c>
      <c r="AT417" s="190" t="s">
        <v>819</v>
      </c>
      <c r="AU417" s="191" t="s">
        <v>17</v>
      </c>
      <c r="AV417" s="54" t="s">
        <v>840</v>
      </c>
      <c r="AW417" s="55"/>
      <c r="AX417" s="55"/>
      <c r="AY417" s="55"/>
      <c r="AZ417" s="56"/>
      <c r="BA417" s="55"/>
    </row>
    <row r="418" spans="1:68" ht="28" customHeight="1">
      <c r="C418" s="90"/>
      <c r="D418" s="3"/>
      <c r="E418" s="100"/>
      <c r="F418" s="54"/>
      <c r="G418" s="55"/>
      <c r="H418" s="55"/>
      <c r="I418" s="55"/>
      <c r="J418" s="56"/>
      <c r="K418" s="55"/>
      <c r="AR418" s="18"/>
      <c r="AS418" s="189" t="s">
        <v>18</v>
      </c>
      <c r="AT418" s="190" t="s">
        <v>820</v>
      </c>
      <c r="AU418" s="191" t="s">
        <v>18</v>
      </c>
      <c r="AV418" s="54" t="s">
        <v>816</v>
      </c>
      <c r="AW418" s="55"/>
      <c r="AX418" s="55"/>
      <c r="AY418" s="55"/>
      <c r="AZ418" s="56"/>
      <c r="BA418" s="55"/>
    </row>
    <row r="419" spans="1:68" ht="28" customHeight="1">
      <c r="C419" s="90"/>
      <c r="D419" s="3"/>
      <c r="E419" s="100"/>
      <c r="F419" s="54"/>
      <c r="G419" s="55"/>
      <c r="H419" s="55"/>
      <c r="I419" s="55"/>
      <c r="J419" s="56"/>
      <c r="K419" s="55"/>
      <c r="AR419" s="18"/>
      <c r="AS419" s="189" t="s">
        <v>18</v>
      </c>
      <c r="AT419" s="190" t="s">
        <v>821</v>
      </c>
      <c r="AU419" s="191" t="s">
        <v>144</v>
      </c>
      <c r="AV419" s="54" t="s">
        <v>842</v>
      </c>
      <c r="AW419" s="55"/>
      <c r="AX419" s="55"/>
      <c r="AY419" s="55"/>
      <c r="AZ419" s="56"/>
      <c r="BA419" s="55"/>
    </row>
    <row r="420" spans="1:68" ht="27" customHeight="1" thickBot="1">
      <c r="A420" s="680"/>
      <c r="B420" s="707"/>
      <c r="C420" s="74"/>
      <c r="D420" s="67"/>
      <c r="E420" s="98"/>
      <c r="F420" s="40"/>
      <c r="G420" s="36"/>
      <c r="H420" s="36"/>
      <c r="I420" s="36"/>
      <c r="J420" s="37"/>
      <c r="K420" s="36"/>
      <c r="AR420" s="18"/>
      <c r="AS420" s="33" t="s">
        <v>41</v>
      </c>
      <c r="AT420" s="34" t="s">
        <v>822</v>
      </c>
      <c r="AU420" s="171"/>
      <c r="AV420" s="40"/>
      <c r="AW420" s="36"/>
      <c r="AX420" s="36"/>
      <c r="AY420" s="36"/>
      <c r="AZ420" s="37"/>
      <c r="BA420" s="36"/>
    </row>
    <row r="421" spans="1:68" ht="28" customHeight="1">
      <c r="A421" s="680"/>
      <c r="B421" s="680"/>
      <c r="D421" s="47">
        <f>COUNTIF(D390:D420,"*")</f>
        <v>10</v>
      </c>
      <c r="E421" s="99"/>
      <c r="F421" s="47">
        <f>COUNTIF(F390:F420,"*")</f>
        <v>0</v>
      </c>
      <c r="AT421" s="47">
        <f>COUNTIF(AT390:AT420,"*")</f>
        <v>31</v>
      </c>
      <c r="AU421" s="172"/>
      <c r="AV421" s="47">
        <f>COUNTIF(AV390:AV420,"*")</f>
        <v>30</v>
      </c>
    </row>
    <row r="422" spans="1:68" ht="28" customHeight="1">
      <c r="A422" s="680"/>
      <c r="B422" s="680"/>
    </row>
    <row r="423" spans="1:68" s="120" customFormat="1" ht="28" customHeight="1">
      <c r="A423" s="681"/>
      <c r="B423" s="681"/>
      <c r="C423" s="681"/>
      <c r="D423" s="681"/>
      <c r="E423" s="681"/>
      <c r="F423" s="681"/>
      <c r="G423" s="681"/>
      <c r="H423" s="681"/>
      <c r="I423" s="681"/>
      <c r="J423" s="681"/>
      <c r="K423" s="681"/>
      <c r="L423" s="681"/>
      <c r="M423" s="68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S423" s="121"/>
      <c r="AU423" s="173"/>
    </row>
    <row r="424" spans="1:68" ht="16" thickBot="1"/>
    <row r="425" spans="1:68" ht="62" customHeight="1" thickBot="1">
      <c r="A425" s="700" t="s">
        <v>9</v>
      </c>
      <c r="B425" s="701"/>
      <c r="C425" s="686" t="s">
        <v>239</v>
      </c>
      <c r="D425" s="687"/>
      <c r="E425" s="687"/>
      <c r="F425" s="687"/>
      <c r="G425" s="233" t="s">
        <v>540</v>
      </c>
      <c r="AP425" s="164" t="s">
        <v>539</v>
      </c>
      <c r="AQ425" s="715" t="s">
        <v>9</v>
      </c>
      <c r="AR425" s="716"/>
      <c r="AS425" s="717" t="s">
        <v>517</v>
      </c>
      <c r="AT425" s="718"/>
      <c r="AU425" s="718"/>
      <c r="AV425" s="719"/>
    </row>
    <row r="426" spans="1:68" ht="28" customHeight="1" thickBot="1">
      <c r="C426" s="702" t="s">
        <v>7</v>
      </c>
      <c r="D426" s="703"/>
      <c r="E426" s="703"/>
      <c r="F426" s="703"/>
      <c r="G426" s="703"/>
      <c r="H426" s="703"/>
      <c r="I426" s="703"/>
      <c r="J426" s="703"/>
      <c r="K426" s="704"/>
      <c r="M426" s="705" t="s">
        <v>6</v>
      </c>
      <c r="N426" s="706"/>
      <c r="O426" s="2" t="s">
        <v>244</v>
      </c>
      <c r="Q426" s="728" t="s">
        <v>423</v>
      </c>
      <c r="R426" s="728"/>
      <c r="S426" s="728"/>
      <c r="T426" s="728"/>
      <c r="U426" s="728"/>
      <c r="V426" s="728"/>
      <c r="W426" s="728"/>
      <c r="AS426" s="702" t="s">
        <v>7</v>
      </c>
      <c r="AT426" s="703"/>
      <c r="AU426" s="703"/>
      <c r="AV426" s="703"/>
      <c r="AW426" s="703"/>
      <c r="AX426" s="703"/>
      <c r="AY426" s="703"/>
      <c r="AZ426" s="703"/>
      <c r="BA426" s="704"/>
      <c r="BC426" s="9" t="s">
        <v>6</v>
      </c>
      <c r="BD426" s="10"/>
      <c r="BE426" s="2" t="s">
        <v>244</v>
      </c>
      <c r="BH426" s="671" t="s">
        <v>423</v>
      </c>
      <c r="BI426" s="672"/>
      <c r="BJ426" s="672"/>
      <c r="BK426" s="672"/>
      <c r="BL426" s="672"/>
      <c r="BM426" s="672"/>
      <c r="BN426" s="672"/>
      <c r="BO426" s="672"/>
      <c r="BP426" s="673"/>
    </row>
    <row r="427" spans="1:68" ht="28" customHeight="1" thickBot="1">
      <c r="C427" s="697" t="s">
        <v>0</v>
      </c>
      <c r="D427" s="698"/>
      <c r="E427" s="698"/>
      <c r="F427" s="699"/>
      <c r="G427" s="45" t="s">
        <v>1</v>
      </c>
      <c r="H427" s="46" t="s">
        <v>2</v>
      </c>
      <c r="I427" s="45" t="s">
        <v>3</v>
      </c>
      <c r="J427" s="45" t="s">
        <v>4</v>
      </c>
      <c r="K427" s="46" t="s">
        <v>5</v>
      </c>
      <c r="M427" s="225">
        <v>1</v>
      </c>
      <c r="N427" s="225" t="s">
        <v>326</v>
      </c>
      <c r="O427" s="225">
        <v>92.85</v>
      </c>
      <c r="Q427" s="2" t="str" cm="1">
        <f t="array" ref="Q427:Q439">_xlfn.UNIQUE(D428:D451)</f>
        <v>Timelines</v>
      </c>
      <c r="R427" s="2" cm="1">
        <f t="array" ref="R427">_xlfn.UNIQUE(F428:F451)</f>
        <v>0</v>
      </c>
      <c r="S427" s="2" cm="1">
        <f t="array" ref="S427">_xlfn.UNIQUE(G428:G451)</f>
        <v>0</v>
      </c>
      <c r="T427" s="2" cm="1">
        <f t="array" ref="T427">_xlfn.UNIQUE(H428:H451)</f>
        <v>0</v>
      </c>
      <c r="U427" s="2" cm="1">
        <f t="array" ref="U427">_xlfn.UNIQUE(I428:I451)</f>
        <v>0</v>
      </c>
      <c r="V427" s="2" cm="1">
        <f t="array" ref="V427">_xlfn.UNIQUE(J428:J451)</f>
        <v>0</v>
      </c>
      <c r="W427" s="2" t="str" cm="1">
        <f t="array" ref="W427:W428">_xlfn.UNIQUE(K428:K451)</f>
        <v xml:space="preserve">[ein Paar neue] mixed </v>
      </c>
      <c r="X427" s="132" t="s">
        <v>0</v>
      </c>
      <c r="Y427" s="133">
        <v>12</v>
      </c>
      <c r="AS427" s="721" t="s">
        <v>0</v>
      </c>
      <c r="AT427" s="722"/>
      <c r="AU427" s="722"/>
      <c r="AV427" s="723"/>
      <c r="AW427" s="109" t="s">
        <v>1</v>
      </c>
      <c r="AX427" s="110" t="s">
        <v>2</v>
      </c>
      <c r="AY427" s="109" t="s">
        <v>3</v>
      </c>
      <c r="AZ427" s="109" t="s">
        <v>4</v>
      </c>
      <c r="BA427" s="110" t="s">
        <v>5</v>
      </c>
      <c r="BC427" s="225">
        <v>1</v>
      </c>
      <c r="BD427" s="225" t="s">
        <v>794</v>
      </c>
      <c r="BE427" s="225">
        <v>100</v>
      </c>
      <c r="BH427" s="6" t="str" cm="1">
        <f t="array" ref="BH427:BH449">_xlfn.UNIQUE(AT428:AT451)</f>
        <v>ID-Account</v>
      </c>
      <c r="BI427" s="6" t="str" cm="1">
        <f t="array" ref="BI427:BI437">_xlfn.UNIQUE(AV428:AV451)</f>
        <v>the weekend</v>
      </c>
      <c r="BJ427" s="6" t="str" cm="1">
        <f t="array" ref="BJ427:BJ431">_xlfn.UNIQUE(AW428:AW451)</f>
        <v>[es ist] understandable</v>
      </c>
      <c r="BK427" s="6" t="str" cm="1">
        <f t="array" ref="BK427:BK428">_xlfn.UNIQUE(AX428:AX451)</f>
        <v>[wie] comfortable</v>
      </c>
      <c r="BL427" s="6" t="str" cm="1">
        <f t="array" ref="BL427:BL435">_xlfn.UNIQUE(AY428:AY451)</f>
        <v>by the way</v>
      </c>
      <c r="BM427" s="6" t="str" cm="1">
        <f t="array" ref="BM427:BM432">_xlfn.UNIQUE(AZ428:AZ451)</f>
        <v>[ist] gestarted</v>
      </c>
      <c r="BN427" s="6" cm="1">
        <f t="array" ref="BN427">_xlfn.UNIQUE(BA428:BA451)</f>
        <v>0</v>
      </c>
      <c r="BO427" s="139" t="s">
        <v>0</v>
      </c>
      <c r="BP427" s="43">
        <f>COUNTIF(BH427:BI443,"*")</f>
        <v>27</v>
      </c>
    </row>
    <row r="428" spans="1:68" ht="28" customHeight="1">
      <c r="A428" s="689" t="s">
        <v>425</v>
      </c>
      <c r="B428" s="690"/>
      <c r="C428" s="69" t="s">
        <v>18</v>
      </c>
      <c r="D428" s="6" t="s">
        <v>15</v>
      </c>
      <c r="E428" s="80"/>
      <c r="F428" s="43"/>
      <c r="G428" s="44"/>
      <c r="H428" s="44"/>
      <c r="I428" s="44"/>
      <c r="J428" s="4"/>
      <c r="K428" s="44" t="s">
        <v>471</v>
      </c>
      <c r="M428" s="226">
        <v>2</v>
      </c>
      <c r="N428" s="226" t="s">
        <v>472</v>
      </c>
      <c r="O428" s="226">
        <v>7.14</v>
      </c>
      <c r="Q428" s="2" t="str">
        <v>Update</v>
      </c>
      <c r="R428" s="2"/>
      <c r="S428" s="2"/>
      <c r="T428" s="2"/>
      <c r="U428" s="2"/>
      <c r="V428" s="2"/>
      <c r="W428" s="2">
        <v>0</v>
      </c>
      <c r="X428" s="134" t="s">
        <v>1</v>
      </c>
      <c r="Y428" s="135">
        <v>0</v>
      </c>
      <c r="AQ428" s="689" t="s">
        <v>425</v>
      </c>
      <c r="AR428" s="690"/>
      <c r="AS428" s="41" t="s">
        <v>23</v>
      </c>
      <c r="AT428" s="6" t="s">
        <v>851</v>
      </c>
      <c r="AU428" s="42" t="s">
        <v>41</v>
      </c>
      <c r="AV428" s="43" t="s">
        <v>867</v>
      </c>
      <c r="AW428" s="44" t="s">
        <v>872</v>
      </c>
      <c r="AX428" s="44" t="s">
        <v>875</v>
      </c>
      <c r="AY428" s="44" t="s">
        <v>876</v>
      </c>
      <c r="AZ428" s="4" t="s">
        <v>883</v>
      </c>
      <c r="BA428" s="44"/>
      <c r="BC428" s="8">
        <v>2</v>
      </c>
      <c r="BD428" s="8"/>
      <c r="BE428" s="2"/>
      <c r="BH428" s="2" t="str">
        <v>Sommerhit</v>
      </c>
      <c r="BI428" s="2" t="str">
        <v>Timeline-Recap</v>
      </c>
      <c r="BJ428" s="2" t="str">
        <v>forbidden fruit</v>
      </c>
      <c r="BK428" s="2">
        <v>0</v>
      </c>
      <c r="BL428" s="2" t="str">
        <v>nothing was the same</v>
      </c>
      <c r="BM428" s="2" t="str">
        <v>[hat] gepushed</v>
      </c>
      <c r="BN428" s="2"/>
      <c r="BO428" s="140" t="s">
        <v>1</v>
      </c>
      <c r="BP428" s="12">
        <f>COUNTIF(BJ427:BJ443,"*")</f>
        <v>4</v>
      </c>
    </row>
    <row r="429" spans="1:68" ht="28" customHeight="1" thickBot="1">
      <c r="A429" s="691">
        <f>COUNTIF(Q427:W450,"*")</f>
        <v>13</v>
      </c>
      <c r="B429" s="692"/>
      <c r="C429" s="70" t="s">
        <v>86</v>
      </c>
      <c r="D429" s="27" t="s">
        <v>463</v>
      </c>
      <c r="E429" s="81"/>
      <c r="F429" s="39"/>
      <c r="G429" s="29"/>
      <c r="H429" s="29"/>
      <c r="I429" s="29"/>
      <c r="J429" s="30"/>
      <c r="K429" s="29"/>
      <c r="M429" s="7">
        <v>3</v>
      </c>
      <c r="N429" s="7"/>
      <c r="O429" s="2"/>
      <c r="Q429" s="2" t="str">
        <v>Side-Stories</v>
      </c>
      <c r="R429" s="2"/>
      <c r="S429" s="2"/>
      <c r="T429" s="2"/>
      <c r="U429" s="2"/>
      <c r="V429" s="2"/>
      <c r="W429" s="2"/>
      <c r="X429" s="134" t="s">
        <v>2</v>
      </c>
      <c r="Y429" s="135">
        <v>0</v>
      </c>
      <c r="AQ429" s="691">
        <f>BP433</f>
        <v>45</v>
      </c>
      <c r="AR429" s="692"/>
      <c r="AS429" s="38" t="s">
        <v>41</v>
      </c>
      <c r="AT429" s="27" t="s">
        <v>852</v>
      </c>
      <c r="AU429" s="28" t="s">
        <v>19</v>
      </c>
      <c r="AV429" s="39" t="s">
        <v>781</v>
      </c>
      <c r="AW429" s="29" t="s">
        <v>873</v>
      </c>
      <c r="AX429" s="29"/>
      <c r="AY429" s="29" t="s">
        <v>877</v>
      </c>
      <c r="AZ429" s="30" t="s">
        <v>884</v>
      </c>
      <c r="BA429" s="29"/>
      <c r="BC429" s="7">
        <v>3</v>
      </c>
      <c r="BD429" s="7"/>
      <c r="BE429" s="2"/>
      <c r="BH429" s="2" t="str">
        <v>Charts</v>
      </c>
      <c r="BI429" s="2" t="str">
        <v>Charts</v>
      </c>
      <c r="BJ429" s="2" t="str">
        <v>[noch] stranger</v>
      </c>
      <c r="BK429" s="2"/>
      <c r="BL429" s="2" t="str">
        <v>Amen to that</v>
      </c>
      <c r="BM429" s="2" t="str">
        <v>[ist] gedropped</v>
      </c>
      <c r="BN429" s="2"/>
      <c r="BO429" s="140" t="s">
        <v>2</v>
      </c>
      <c r="BP429" s="12">
        <f>COUNTIF(BK427:BK443,"*")</f>
        <v>1</v>
      </c>
    </row>
    <row r="430" spans="1:68" ht="28" customHeight="1">
      <c r="A430" s="689" t="s">
        <v>8</v>
      </c>
      <c r="B430" s="690"/>
      <c r="C430" s="71" t="s">
        <v>18</v>
      </c>
      <c r="D430" s="2" t="s">
        <v>464</v>
      </c>
      <c r="E430" s="82"/>
      <c r="F430" s="12"/>
      <c r="G430" s="13"/>
      <c r="H430" s="13"/>
      <c r="I430" s="13"/>
      <c r="J430" s="14"/>
      <c r="K430" s="13"/>
      <c r="M430" s="8">
        <v>4</v>
      </c>
      <c r="N430" s="8"/>
      <c r="O430" s="2"/>
      <c r="Q430" s="2" t="str">
        <v>Event</v>
      </c>
      <c r="R430" s="2"/>
      <c r="S430" s="2"/>
      <c r="T430" s="2"/>
      <c r="U430" s="2"/>
      <c r="V430" s="2"/>
      <c r="W430" s="2"/>
      <c r="X430" s="134" t="s">
        <v>3</v>
      </c>
      <c r="Y430" s="135">
        <v>0</v>
      </c>
      <c r="AQ430" s="19" t="s">
        <v>8</v>
      </c>
      <c r="AR430" s="20"/>
      <c r="AS430" s="24" t="s">
        <v>18</v>
      </c>
      <c r="AT430" s="2" t="s">
        <v>853</v>
      </c>
      <c r="AU430" s="26" t="s">
        <v>18</v>
      </c>
      <c r="AV430" s="12" t="s">
        <v>853</v>
      </c>
      <c r="AW430" s="13" t="s">
        <v>874</v>
      </c>
      <c r="AX430" s="13"/>
      <c r="AY430" s="13" t="s">
        <v>878</v>
      </c>
      <c r="AZ430" s="14" t="s">
        <v>885</v>
      </c>
      <c r="BA430" s="13"/>
      <c r="BC430" s="8">
        <v>4</v>
      </c>
      <c r="BD430" s="8"/>
      <c r="BE430" s="2"/>
      <c r="BH430" s="2" t="str">
        <v>Timeline-Recap</v>
      </c>
      <c r="BI430" s="2" t="str">
        <v>Timelines</v>
      </c>
      <c r="BJ430" s="2" t="str">
        <v>trash</v>
      </c>
      <c r="BK430" s="2"/>
      <c r="BL430" s="2" t="str">
        <v>message received</v>
      </c>
      <c r="BM430" s="2" t="str">
        <v>[wurde heute] gedropped</v>
      </c>
      <c r="BN430" s="2"/>
      <c r="BO430" s="140" t="s">
        <v>3</v>
      </c>
      <c r="BP430" s="12">
        <f>COUNTIF(BL427:BL443,"*")</f>
        <v>8</v>
      </c>
    </row>
    <row r="431" spans="1:68" ht="28" customHeight="1" thickBot="1">
      <c r="A431" s="691">
        <f>SUM(A434,A437,A440,A443,A446,A449)</f>
        <v>14</v>
      </c>
      <c r="B431" s="692"/>
      <c r="C431" s="70" t="s">
        <v>86</v>
      </c>
      <c r="D431" s="27" t="s">
        <v>140</v>
      </c>
      <c r="E431" s="81"/>
      <c r="F431" s="39"/>
      <c r="G431" s="29"/>
      <c r="H431" s="29"/>
      <c r="I431" s="29"/>
      <c r="J431" s="30"/>
      <c r="K431" s="29"/>
      <c r="M431" s="7">
        <v>5</v>
      </c>
      <c r="N431" s="7"/>
      <c r="O431" s="2"/>
      <c r="Q431" s="2" t="str">
        <v>Sound-Systeme</v>
      </c>
      <c r="R431" s="2"/>
      <c r="S431" s="2"/>
      <c r="T431" s="2"/>
      <c r="U431" s="2"/>
      <c r="V431" s="2"/>
      <c r="W431" s="2"/>
      <c r="X431" s="134" t="s">
        <v>4</v>
      </c>
      <c r="Y431" s="135">
        <v>0</v>
      </c>
      <c r="AQ431" s="21">
        <f>SUM(AQ434,AQ437,AQ440,AQ443,AQ446,AQ449)</f>
        <v>52</v>
      </c>
      <c r="AR431" s="22"/>
      <c r="AS431" s="38" t="s">
        <v>19</v>
      </c>
      <c r="AT431" s="27" t="s">
        <v>781</v>
      </c>
      <c r="AU431" s="28" t="s">
        <v>18</v>
      </c>
      <c r="AV431" s="39" t="s">
        <v>15</v>
      </c>
      <c r="AW431" s="29" t="s">
        <v>690</v>
      </c>
      <c r="AX431" s="29"/>
      <c r="AY431" s="29" t="s">
        <v>879</v>
      </c>
      <c r="AZ431" s="30" t="s">
        <v>886</v>
      </c>
      <c r="BA431" s="29"/>
      <c r="BC431" s="7">
        <v>5</v>
      </c>
      <c r="BD431" s="7"/>
      <c r="BE431" s="2"/>
      <c r="BH431" s="2" t="str">
        <v>Early-Hit</v>
      </c>
      <c r="BI431" s="2" t="str">
        <v>Show-Notes</v>
      </c>
      <c r="BJ431" s="2">
        <v>0</v>
      </c>
      <c r="BK431" s="2"/>
      <c r="BL431" s="2" t="str">
        <v>Strange times</v>
      </c>
      <c r="BM431" s="2" t="str">
        <v>gedropped [wurde]</v>
      </c>
      <c r="BN431" s="2"/>
      <c r="BO431" s="140" t="s">
        <v>4</v>
      </c>
      <c r="BP431" s="12">
        <f>COUNTIF(BM427:BM443,"*")</f>
        <v>5</v>
      </c>
    </row>
    <row r="432" spans="1:68" ht="28" customHeight="1" thickBot="1">
      <c r="A432" s="680"/>
      <c r="B432" s="680"/>
      <c r="C432" s="71" t="s">
        <v>18</v>
      </c>
      <c r="D432" s="2" t="s">
        <v>465</v>
      </c>
      <c r="E432" s="82"/>
      <c r="F432" s="12"/>
      <c r="G432" s="13"/>
      <c r="H432" s="13"/>
      <c r="I432" s="13"/>
      <c r="J432" s="14"/>
      <c r="K432" s="13"/>
      <c r="M432" s="8">
        <v>6</v>
      </c>
      <c r="N432" s="8"/>
      <c r="O432" s="2"/>
      <c r="Q432" s="2" t="str">
        <v>Highlights</v>
      </c>
      <c r="R432" s="2"/>
      <c r="S432" s="2"/>
      <c r="T432" s="2"/>
      <c r="U432" s="2"/>
      <c r="V432" s="2"/>
      <c r="W432" s="2"/>
      <c r="X432" s="134" t="s">
        <v>38</v>
      </c>
      <c r="Y432" s="135">
        <v>1</v>
      </c>
      <c r="AQ432" s="23"/>
      <c r="AR432" s="17"/>
      <c r="AS432" s="24" t="s">
        <v>19</v>
      </c>
      <c r="AT432" s="2" t="s">
        <v>854</v>
      </c>
      <c r="AU432" s="26" t="s">
        <v>18</v>
      </c>
      <c r="AV432" s="12" t="s">
        <v>22</v>
      </c>
      <c r="AW432" s="13"/>
      <c r="AX432" s="13"/>
      <c r="AY432" s="13" t="s">
        <v>880</v>
      </c>
      <c r="AZ432" s="14" t="s">
        <v>887</v>
      </c>
      <c r="BA432" s="13"/>
      <c r="BC432" s="8">
        <v>6</v>
      </c>
      <c r="BD432" s="8"/>
      <c r="BE432" s="2"/>
      <c r="BH432" s="2" t="str">
        <v>Fashion-Show</v>
      </c>
      <c r="BI432" s="2" t="str">
        <v>Underground-Deals</v>
      </c>
      <c r="BJ432" s="2"/>
      <c r="BK432" s="2"/>
      <c r="BL432" s="2" t="str">
        <v>literally</v>
      </c>
      <c r="BM432" s="2">
        <v>0</v>
      </c>
      <c r="BN432" s="2"/>
      <c r="BO432" s="140" t="s">
        <v>38</v>
      </c>
      <c r="BP432" s="12">
        <f>COUNTIF(BN428:BN443,"*")</f>
        <v>0</v>
      </c>
    </row>
    <row r="433" spans="1:68" ht="28" customHeight="1" thickBot="1">
      <c r="A433" s="689" t="s">
        <v>30</v>
      </c>
      <c r="B433" s="690"/>
      <c r="C433" s="70" t="s">
        <v>86</v>
      </c>
      <c r="D433" s="27" t="s">
        <v>140</v>
      </c>
      <c r="E433" s="81"/>
      <c r="F433" s="39"/>
      <c r="G433" s="29"/>
      <c r="H433" s="29"/>
      <c r="I433" s="29"/>
      <c r="J433" s="30"/>
      <c r="K433" s="29"/>
      <c r="N433" s="5"/>
      <c r="Q433" s="2" t="str">
        <v>Lifestyle</v>
      </c>
      <c r="R433" s="2"/>
      <c r="S433" s="2"/>
      <c r="T433" s="2"/>
      <c r="U433" s="2"/>
      <c r="V433" s="2"/>
      <c r="W433" s="2"/>
      <c r="X433" s="136" t="s">
        <v>498</v>
      </c>
      <c r="Y433" s="137">
        <f>SUM(Y427:Y432)</f>
        <v>13</v>
      </c>
      <c r="AQ433" s="19" t="s">
        <v>30</v>
      </c>
      <c r="AR433" s="20"/>
      <c r="AS433" s="38" t="s">
        <v>17</v>
      </c>
      <c r="AT433" s="27" t="s">
        <v>855</v>
      </c>
      <c r="AU433" s="28" t="s">
        <v>18</v>
      </c>
      <c r="AV433" s="39" t="s">
        <v>868</v>
      </c>
      <c r="AW433" s="29"/>
      <c r="AX433" s="29"/>
      <c r="AY433" s="29" t="s">
        <v>317</v>
      </c>
      <c r="AZ433" s="30"/>
      <c r="BA433" s="29"/>
      <c r="BD433" s="5"/>
      <c r="BH433" s="2" t="str">
        <v>trash</v>
      </c>
      <c r="BI433" s="2" t="str">
        <v>LGTBIQ+-Community</v>
      </c>
      <c r="BJ433" s="2"/>
      <c r="BK433" s="2"/>
      <c r="BL433" s="2" t="str">
        <v>I think you are onto something</v>
      </c>
      <c r="BM433" s="2"/>
      <c r="BN433" s="2"/>
      <c r="BO433" s="141" t="s">
        <v>498</v>
      </c>
      <c r="BP433" s="131">
        <f>SUM(BP427:BP432)</f>
        <v>45</v>
      </c>
    </row>
    <row r="434" spans="1:68" ht="28" customHeight="1" thickBot="1">
      <c r="A434" s="691">
        <f>SUM(D452,F452)</f>
        <v>13</v>
      </c>
      <c r="B434" s="696"/>
      <c r="C434" s="71" t="s">
        <v>18</v>
      </c>
      <c r="D434" s="2" t="s">
        <v>466</v>
      </c>
      <c r="E434" s="82"/>
      <c r="F434" s="12"/>
      <c r="G434" s="13"/>
      <c r="H434" s="13"/>
      <c r="I434" s="13"/>
      <c r="J434" s="14"/>
      <c r="K434" s="13"/>
      <c r="N434" s="5"/>
      <c r="Q434" s="2" t="str">
        <v>Highlight</v>
      </c>
      <c r="R434" s="2"/>
      <c r="S434" s="2"/>
      <c r="T434" s="2"/>
      <c r="U434" s="2"/>
      <c r="V434" s="2"/>
      <c r="W434" s="2"/>
      <c r="AQ434" s="21">
        <f>SUM(AT452,AV452)</f>
        <v>34</v>
      </c>
      <c r="AR434" s="22"/>
      <c r="AS434" s="24" t="s">
        <v>41</v>
      </c>
      <c r="AT434" s="2" t="s">
        <v>690</v>
      </c>
      <c r="AU434" s="26" t="s">
        <v>17</v>
      </c>
      <c r="AV434" s="12" t="s">
        <v>869</v>
      </c>
      <c r="AW434" s="13"/>
      <c r="AX434" s="13"/>
      <c r="AY434" s="13" t="s">
        <v>881</v>
      </c>
      <c r="AZ434" s="14"/>
      <c r="BA434" s="13"/>
      <c r="BD434" s="5"/>
      <c r="BH434" s="2" t="str">
        <v>Co-Founder</v>
      </c>
      <c r="BI434" s="2" t="str">
        <v>High-Fashion-Kollektion</v>
      </c>
      <c r="BJ434" s="2"/>
      <c r="BK434" s="2"/>
      <c r="BL434" s="2" t="str">
        <v>onto something</v>
      </c>
      <c r="BM434" s="2"/>
      <c r="BN434" s="2"/>
    </row>
    <row r="435" spans="1:68" ht="28" customHeight="1" thickBot="1">
      <c r="A435" s="680"/>
      <c r="B435" s="680"/>
      <c r="C435" s="70" t="s">
        <v>86</v>
      </c>
      <c r="D435" s="27" t="s">
        <v>467</v>
      </c>
      <c r="E435" s="81"/>
      <c r="F435" s="39"/>
      <c r="G435" s="29"/>
      <c r="H435" s="29"/>
      <c r="I435" s="29"/>
      <c r="J435" s="30"/>
      <c r="K435" s="29"/>
      <c r="N435" s="5"/>
      <c r="Q435" s="2" t="str">
        <v>Internet</v>
      </c>
      <c r="R435" s="2"/>
      <c r="S435" s="2"/>
      <c r="T435" s="2"/>
      <c r="U435" s="2"/>
      <c r="V435" s="2"/>
      <c r="W435" s="2"/>
      <c r="AQ435" s="23"/>
      <c r="AR435" s="17"/>
      <c r="AS435" s="38" t="s">
        <v>41</v>
      </c>
      <c r="AT435" s="27" t="s">
        <v>690</v>
      </c>
      <c r="AU435" s="28" t="s">
        <v>17</v>
      </c>
      <c r="AV435" s="39" t="s">
        <v>870</v>
      </c>
      <c r="AW435" s="29"/>
      <c r="AX435" s="29"/>
      <c r="AY435" s="29" t="s">
        <v>882</v>
      </c>
      <c r="AZ435" s="30"/>
      <c r="BA435" s="29"/>
      <c r="BD435" s="5"/>
      <c r="BH435" s="2" t="str">
        <v>Creatives-Companion</v>
      </c>
      <c r="BI435" s="2" t="str">
        <v>Caption</v>
      </c>
      <c r="BJ435" s="2"/>
      <c r="BK435" s="2"/>
      <c r="BL435" s="2">
        <v>0</v>
      </c>
      <c r="BM435" s="2"/>
      <c r="BN435" s="2"/>
    </row>
    <row r="436" spans="1:68" ht="28" customHeight="1">
      <c r="A436" s="689" t="s">
        <v>33</v>
      </c>
      <c r="B436" s="690"/>
      <c r="C436" s="71" t="s">
        <v>86</v>
      </c>
      <c r="D436" s="2" t="s">
        <v>468</v>
      </c>
      <c r="E436" s="82"/>
      <c r="F436" s="12"/>
      <c r="G436" s="13"/>
      <c r="H436" s="13"/>
      <c r="I436" s="13"/>
      <c r="J436" s="14"/>
      <c r="K436" s="13"/>
      <c r="Q436" s="2" t="str">
        <v>Bubble</v>
      </c>
      <c r="R436" s="2"/>
      <c r="S436" s="2"/>
      <c r="T436" s="2"/>
      <c r="U436" s="2"/>
      <c r="V436" s="2"/>
      <c r="W436" s="2"/>
      <c r="AQ436" s="19" t="s">
        <v>33</v>
      </c>
      <c r="AR436" s="20"/>
      <c r="AS436" s="24" t="s">
        <v>19</v>
      </c>
      <c r="AT436" s="2" t="s">
        <v>856</v>
      </c>
      <c r="AU436" s="26" t="s">
        <v>17</v>
      </c>
      <c r="AV436" s="12" t="s">
        <v>871</v>
      </c>
      <c r="AW436" s="13"/>
      <c r="AX436" s="13"/>
      <c r="AY436" s="13"/>
      <c r="AZ436" s="14"/>
      <c r="BA436" s="13"/>
      <c r="BH436" s="2" t="str">
        <v>Trash-Drop</v>
      </c>
      <c r="BI436" s="2" t="str">
        <v>Post</v>
      </c>
      <c r="BJ436" s="2"/>
      <c r="BK436" s="2"/>
      <c r="BL436" s="2"/>
      <c r="BM436" s="2"/>
      <c r="BN436" s="2"/>
    </row>
    <row r="437" spans="1:68" ht="28" customHeight="1" thickBot="1">
      <c r="A437" s="691">
        <f>COUNTIF(G428:G451,"*")</f>
        <v>0</v>
      </c>
      <c r="B437" s="692"/>
      <c r="C437" s="70" t="s">
        <v>86</v>
      </c>
      <c r="D437" s="27" t="s">
        <v>25</v>
      </c>
      <c r="E437" s="81"/>
      <c r="F437" s="39"/>
      <c r="G437" s="29"/>
      <c r="H437" s="29"/>
      <c r="I437" s="29"/>
      <c r="J437" s="30"/>
      <c r="K437" s="29"/>
      <c r="Q437" s="2" t="str">
        <v>Staff</v>
      </c>
      <c r="R437" s="2"/>
      <c r="S437" s="2"/>
      <c r="T437" s="2"/>
      <c r="U437" s="2"/>
      <c r="V437" s="2"/>
      <c r="W437" s="2"/>
      <c r="AQ437" s="21">
        <f>COUNTIF(AW428:AW451,"*")</f>
        <v>4</v>
      </c>
      <c r="AR437" s="22"/>
      <c r="AS437" s="38" t="s">
        <v>19</v>
      </c>
      <c r="AT437" s="27" t="s">
        <v>857</v>
      </c>
      <c r="AU437" s="28" t="s">
        <v>23</v>
      </c>
      <c r="AV437" s="39" t="s">
        <v>109</v>
      </c>
      <c r="AW437" s="29"/>
      <c r="AX437" s="29"/>
      <c r="AY437" s="29"/>
      <c r="AZ437" s="30"/>
      <c r="BA437" s="29"/>
      <c r="BH437" s="2" t="str">
        <v>Instagram-Video</v>
      </c>
      <c r="BI437" s="2">
        <v>0</v>
      </c>
      <c r="BJ437" s="2"/>
      <c r="BK437" s="2"/>
      <c r="BL437" s="2"/>
      <c r="BM437" s="2"/>
      <c r="BN437" s="2"/>
    </row>
    <row r="438" spans="1:68" ht="28" customHeight="1" thickBot="1">
      <c r="A438" s="680"/>
      <c r="B438" s="680"/>
      <c r="C438" s="71" t="s">
        <v>17</v>
      </c>
      <c r="D438" s="2" t="s">
        <v>354</v>
      </c>
      <c r="E438" s="82"/>
      <c r="F438" s="12"/>
      <c r="G438" s="13"/>
      <c r="H438" s="13"/>
      <c r="I438" s="13"/>
      <c r="J438" s="14"/>
      <c r="K438" s="13"/>
      <c r="Q438" s="2" t="str">
        <v>MBA-Finals</v>
      </c>
      <c r="R438" s="2"/>
      <c r="S438" s="2"/>
      <c r="T438" s="2"/>
      <c r="U438" s="2"/>
      <c r="V438" s="2"/>
      <c r="W438" s="2"/>
      <c r="AQ438" s="23"/>
      <c r="AR438" s="17"/>
      <c r="AS438" s="24" t="s">
        <v>41</v>
      </c>
      <c r="AT438" s="2" t="s">
        <v>858</v>
      </c>
      <c r="AU438" s="26"/>
      <c r="AV438" s="12"/>
      <c r="AW438" s="13"/>
      <c r="AX438" s="13"/>
      <c r="AY438" s="13"/>
      <c r="AZ438" s="14"/>
      <c r="BA438" s="13"/>
      <c r="BH438" s="2" t="str">
        <v>FollowerInnen</v>
      </c>
      <c r="BI438" s="2"/>
      <c r="BJ438" s="2"/>
      <c r="BK438" s="2"/>
      <c r="BL438" s="2"/>
      <c r="BM438" s="2"/>
      <c r="BN438" s="2"/>
    </row>
    <row r="439" spans="1:68" ht="28" customHeight="1">
      <c r="A439" s="689" t="s">
        <v>35</v>
      </c>
      <c r="B439" s="690"/>
      <c r="C439" s="70" t="s">
        <v>86</v>
      </c>
      <c r="D439" s="27" t="s">
        <v>469</v>
      </c>
      <c r="E439" s="81"/>
      <c r="F439" s="39"/>
      <c r="G439" s="29"/>
      <c r="H439" s="29"/>
      <c r="I439" s="29"/>
      <c r="J439" s="30"/>
      <c r="K439" s="29"/>
      <c r="Q439" s="2">
        <v>0</v>
      </c>
      <c r="R439" s="2"/>
      <c r="S439" s="2"/>
      <c r="T439" s="2"/>
      <c r="U439" s="2"/>
      <c r="V439" s="2"/>
      <c r="W439" s="2"/>
      <c r="AQ439" s="19" t="s">
        <v>35</v>
      </c>
      <c r="AR439" s="20"/>
      <c r="AS439" s="38" t="s">
        <v>41</v>
      </c>
      <c r="AT439" s="27" t="s">
        <v>859</v>
      </c>
      <c r="AU439" s="28"/>
      <c r="AV439" s="39"/>
      <c r="AW439" s="29"/>
      <c r="AX439" s="29"/>
      <c r="AY439" s="29"/>
      <c r="AZ439" s="30"/>
      <c r="BA439" s="29"/>
      <c r="BH439" s="2" t="str">
        <v>Streams</v>
      </c>
      <c r="BI439" s="2"/>
      <c r="BJ439" s="2"/>
      <c r="BK439" s="2"/>
      <c r="BL439" s="2"/>
      <c r="BM439" s="2"/>
      <c r="BN439" s="2"/>
    </row>
    <row r="440" spans="1:68" ht="28" customHeight="1" thickBot="1">
      <c r="A440" s="691">
        <f>COUNTIF(H428:H451,"*")</f>
        <v>0</v>
      </c>
      <c r="B440" s="692"/>
      <c r="C440" s="71" t="s">
        <v>18</v>
      </c>
      <c r="D440" s="2" t="s">
        <v>470</v>
      </c>
      <c r="E440" s="82"/>
      <c r="F440" s="12"/>
      <c r="G440" s="13"/>
      <c r="H440" s="13"/>
      <c r="I440" s="13"/>
      <c r="J440" s="14"/>
      <c r="K440" s="13"/>
      <c r="Q440" s="2"/>
      <c r="R440" s="2"/>
      <c r="S440" s="2"/>
      <c r="T440" s="2"/>
      <c r="U440" s="2"/>
      <c r="V440" s="2"/>
      <c r="W440" s="2"/>
      <c r="AQ440" s="21">
        <f>COUNTIF(AX428:AX451,"*")</f>
        <v>1</v>
      </c>
      <c r="AR440" s="22"/>
      <c r="AS440" s="24" t="s">
        <v>18</v>
      </c>
      <c r="AT440" s="2" t="s">
        <v>486</v>
      </c>
      <c r="AU440" s="26"/>
      <c r="AV440" s="12"/>
      <c r="AW440" s="13"/>
      <c r="AX440" s="13"/>
      <c r="AY440" s="13"/>
      <c r="AZ440" s="14"/>
      <c r="BA440" s="13"/>
      <c r="BH440" s="2" t="str">
        <v>Push-Backs</v>
      </c>
      <c r="BI440" s="2"/>
      <c r="BJ440" s="2"/>
      <c r="BK440" s="2"/>
      <c r="BL440" s="2"/>
      <c r="BM440" s="2"/>
      <c r="BN440" s="2"/>
    </row>
    <row r="441" spans="1:68" ht="28" customHeight="1" thickBot="1">
      <c r="A441" s="693"/>
      <c r="B441" s="693"/>
      <c r="C441" s="70"/>
      <c r="D441" s="27"/>
      <c r="E441" s="81"/>
      <c r="F441" s="39"/>
      <c r="G441" s="29"/>
      <c r="H441" s="29"/>
      <c r="I441" s="29"/>
      <c r="J441" s="30"/>
      <c r="K441" s="29"/>
      <c r="Q441" s="2"/>
      <c r="R441" s="2"/>
      <c r="S441" s="2"/>
      <c r="T441" s="2"/>
      <c r="U441" s="2"/>
      <c r="V441" s="2"/>
      <c r="W441" s="2"/>
      <c r="AQ441" s="23"/>
      <c r="AR441" s="17"/>
      <c r="AS441" s="38" t="s">
        <v>18</v>
      </c>
      <c r="AT441" s="27" t="s">
        <v>860</v>
      </c>
      <c r="AU441" s="28"/>
      <c r="AV441" s="39"/>
      <c r="AW441" s="29"/>
      <c r="AX441" s="29"/>
      <c r="AY441" s="29"/>
      <c r="AZ441" s="30"/>
      <c r="BA441" s="29"/>
      <c r="BH441" s="2" t="str">
        <v>Spoti</v>
      </c>
      <c r="BI441" s="2"/>
      <c r="BJ441" s="2"/>
      <c r="BK441" s="2"/>
      <c r="BL441" s="2"/>
      <c r="BM441" s="2"/>
      <c r="BN441" s="2"/>
    </row>
    <row r="442" spans="1:68" ht="28" customHeight="1">
      <c r="A442" s="689" t="s">
        <v>31</v>
      </c>
      <c r="B442" s="690"/>
      <c r="C442" s="71"/>
      <c r="D442" s="2"/>
      <c r="E442" s="82"/>
      <c r="F442" s="12"/>
      <c r="G442" s="13"/>
      <c r="H442" s="13"/>
      <c r="I442" s="13"/>
      <c r="J442" s="14"/>
      <c r="K442" s="13"/>
      <c r="Q442" s="2"/>
      <c r="R442" s="2"/>
      <c r="S442" s="2"/>
      <c r="T442" s="2"/>
      <c r="U442" s="2"/>
      <c r="V442" s="2"/>
      <c r="W442" s="2"/>
      <c r="AQ442" s="19" t="s">
        <v>31</v>
      </c>
      <c r="AR442" s="20"/>
      <c r="AS442" s="24" t="s">
        <v>19</v>
      </c>
      <c r="AT442" s="2" t="s">
        <v>861</v>
      </c>
      <c r="AU442" s="26"/>
      <c r="AV442" s="12"/>
      <c r="AW442" s="13"/>
      <c r="AX442" s="13"/>
      <c r="AY442" s="13"/>
      <c r="AZ442" s="14"/>
      <c r="BA442" s="13"/>
      <c r="BH442" s="2" t="str">
        <v>Bro-Film</v>
      </c>
      <c r="BI442" s="2"/>
      <c r="BJ442" s="2"/>
      <c r="BK442" s="2"/>
      <c r="BL442" s="2"/>
      <c r="BM442" s="2"/>
      <c r="BN442" s="2"/>
    </row>
    <row r="443" spans="1:68" ht="28" customHeight="1" thickBot="1">
      <c r="A443" s="691">
        <f>COUNTIF(I428:I451,"*")</f>
        <v>0</v>
      </c>
      <c r="B443" s="692"/>
      <c r="C443" s="70"/>
      <c r="D443" s="27"/>
      <c r="E443" s="81"/>
      <c r="F443" s="39"/>
      <c r="G443" s="29"/>
      <c r="H443" s="29"/>
      <c r="I443" s="29"/>
      <c r="J443" s="30"/>
      <c r="K443" s="29"/>
      <c r="Q443" s="2"/>
      <c r="R443" s="2"/>
      <c r="S443" s="2"/>
      <c r="T443" s="2"/>
      <c r="U443" s="2"/>
      <c r="V443" s="2"/>
      <c r="W443" s="2"/>
      <c r="AQ443" s="21">
        <f>COUNTIF(AY428:AY451,"*")</f>
        <v>8</v>
      </c>
      <c r="AR443" s="22"/>
      <c r="AS443" s="38" t="s">
        <v>41</v>
      </c>
      <c r="AT443" s="31" t="s">
        <v>862</v>
      </c>
      <c r="AU443" s="28"/>
      <c r="AV443" s="39"/>
      <c r="AW443" s="29"/>
      <c r="AX443" s="29"/>
      <c r="AY443" s="29"/>
      <c r="AZ443" s="30"/>
      <c r="BA443" s="29"/>
      <c r="BH443" s="2" t="str">
        <v>Self-Love</v>
      </c>
      <c r="BI443" s="2"/>
      <c r="BJ443" s="2"/>
      <c r="BK443" s="2"/>
      <c r="BL443" s="2"/>
      <c r="BM443" s="2"/>
      <c r="BN443" s="2"/>
    </row>
    <row r="444" spans="1:68" ht="28" customHeight="1" thickBot="1">
      <c r="A444" s="694"/>
      <c r="B444" s="695"/>
      <c r="C444" s="72"/>
      <c r="D444" s="2"/>
      <c r="E444" s="82"/>
      <c r="F444" s="12"/>
      <c r="G444" s="13"/>
      <c r="H444" s="13"/>
      <c r="I444" s="13"/>
      <c r="J444" s="14"/>
      <c r="K444" s="13"/>
      <c r="Q444" s="2"/>
      <c r="R444" s="2"/>
      <c r="S444" s="2"/>
      <c r="T444" s="2"/>
      <c r="U444" s="2"/>
      <c r="V444" s="2"/>
      <c r="W444" s="2"/>
      <c r="AQ444" s="16"/>
      <c r="AR444" s="17"/>
      <c r="AS444" s="25" t="s">
        <v>86</v>
      </c>
      <c r="AT444" s="11" t="s">
        <v>863</v>
      </c>
      <c r="AU444" s="26"/>
      <c r="AV444" s="12"/>
      <c r="AW444" s="13"/>
      <c r="AX444" s="13"/>
      <c r="AY444" s="13"/>
      <c r="AZ444" s="14"/>
      <c r="BA444" s="13"/>
      <c r="BH444" s="1" t="str">
        <v>Self-Confidence</v>
      </c>
    </row>
    <row r="445" spans="1:68" ht="28" customHeight="1">
      <c r="A445" s="689" t="s">
        <v>34</v>
      </c>
      <c r="B445" s="690"/>
      <c r="C445" s="73"/>
      <c r="D445" s="27"/>
      <c r="E445" s="81"/>
      <c r="F445" s="39"/>
      <c r="G445" s="29"/>
      <c r="H445" s="29"/>
      <c r="I445" s="29"/>
      <c r="J445" s="30"/>
      <c r="K445" s="29"/>
      <c r="Q445" s="2"/>
      <c r="R445" s="2"/>
      <c r="S445" s="2"/>
      <c r="T445" s="2"/>
      <c r="U445" s="2"/>
      <c r="V445" s="2"/>
      <c r="W445" s="2"/>
      <c r="AQ445" s="19" t="s">
        <v>34</v>
      </c>
      <c r="AR445" s="20"/>
      <c r="AS445" s="32" t="s">
        <v>86</v>
      </c>
      <c r="AT445" s="31" t="s">
        <v>864</v>
      </c>
      <c r="AU445" s="28"/>
      <c r="AV445" s="39"/>
      <c r="AW445" s="29"/>
      <c r="AX445" s="29"/>
      <c r="AY445" s="29"/>
      <c r="AZ445" s="30"/>
      <c r="BA445" s="29"/>
      <c r="BH445" s="1" t="str">
        <v>Dancefloor</v>
      </c>
    </row>
    <row r="446" spans="1:68" ht="28" customHeight="1" thickBot="1">
      <c r="A446" s="691">
        <f>COUNTIF(J428:J451,"*")</f>
        <v>0</v>
      </c>
      <c r="B446" s="692"/>
      <c r="C446" s="72"/>
      <c r="D446" s="2"/>
      <c r="E446" s="82"/>
      <c r="F446" s="12"/>
      <c r="G446" s="13"/>
      <c r="H446" s="13"/>
      <c r="I446" s="13"/>
      <c r="J446" s="14"/>
      <c r="K446" s="13"/>
      <c r="Q446" s="2"/>
      <c r="R446" s="2"/>
      <c r="S446" s="2"/>
      <c r="T446" s="2"/>
      <c r="U446" s="2"/>
      <c r="V446" s="2"/>
      <c r="W446" s="2"/>
      <c r="AQ446" s="21">
        <f>COUNTIF(AZ428:AZ451,"*")</f>
        <v>5</v>
      </c>
      <c r="AR446" s="22"/>
      <c r="AS446" s="25" t="s">
        <v>41</v>
      </c>
      <c r="AT446" s="11" t="s">
        <v>865</v>
      </c>
      <c r="AU446" s="26"/>
      <c r="AV446" s="12"/>
      <c r="AW446" s="13"/>
      <c r="AX446" s="13"/>
      <c r="AY446" s="13"/>
      <c r="AZ446" s="14"/>
      <c r="BA446" s="13"/>
      <c r="BH446" s="1" t="str">
        <v>Safe-Space</v>
      </c>
    </row>
    <row r="447" spans="1:68" ht="28" customHeight="1" thickBot="1">
      <c r="A447" s="680"/>
      <c r="B447" s="680"/>
      <c r="C447" s="73"/>
      <c r="D447" s="27"/>
      <c r="E447" s="81"/>
      <c r="F447" s="39"/>
      <c r="G447" s="29"/>
      <c r="H447" s="29"/>
      <c r="I447" s="29"/>
      <c r="J447" s="30"/>
      <c r="K447" s="29"/>
      <c r="Q447" s="2"/>
      <c r="R447" s="2"/>
      <c r="S447" s="2"/>
      <c r="T447" s="2"/>
      <c r="U447" s="2"/>
      <c r="V447" s="2"/>
      <c r="W447" s="2"/>
      <c r="AQ447" s="23"/>
      <c r="AR447" s="17"/>
      <c r="AS447" s="32" t="s">
        <v>19</v>
      </c>
      <c r="AT447" s="31" t="s">
        <v>435</v>
      </c>
      <c r="AU447" s="28"/>
      <c r="AV447" s="39"/>
      <c r="AW447" s="29"/>
      <c r="AX447" s="29"/>
      <c r="AY447" s="29"/>
      <c r="AZ447" s="30"/>
      <c r="BA447" s="29"/>
      <c r="BH447" s="1" t="str">
        <v>Overthinking</v>
      </c>
    </row>
    <row r="448" spans="1:68" ht="28" customHeight="1">
      <c r="A448" s="689" t="s">
        <v>32</v>
      </c>
      <c r="B448" s="690"/>
      <c r="C448" s="72"/>
      <c r="D448" s="2"/>
      <c r="E448" s="82"/>
      <c r="F448" s="12"/>
      <c r="G448" s="13"/>
      <c r="H448" s="13"/>
      <c r="I448" s="13"/>
      <c r="J448" s="14"/>
      <c r="K448" s="13"/>
      <c r="Q448" s="2"/>
      <c r="R448" s="2"/>
      <c r="S448" s="2"/>
      <c r="T448" s="2"/>
      <c r="U448" s="2"/>
      <c r="V448" s="2"/>
      <c r="W448" s="2"/>
      <c r="AQ448" s="19" t="s">
        <v>32</v>
      </c>
      <c r="AR448" s="20"/>
      <c r="AS448" s="25" t="s">
        <v>86</v>
      </c>
      <c r="AT448" s="11" t="s">
        <v>475</v>
      </c>
      <c r="AU448" s="26"/>
      <c r="AV448" s="12"/>
      <c r="AW448" s="13"/>
      <c r="AX448" s="13"/>
      <c r="AY448" s="13"/>
      <c r="AZ448" s="14"/>
      <c r="BA448" s="13"/>
      <c r="BH448" s="1" t="str">
        <v>Timelines</v>
      </c>
    </row>
    <row r="449" spans="1:68" ht="28" customHeight="1" thickBot="1">
      <c r="A449" s="691">
        <f>COUNTIF(K428:K451,"*")</f>
        <v>1</v>
      </c>
      <c r="B449" s="692"/>
      <c r="C449" s="73"/>
      <c r="D449" s="27"/>
      <c r="E449" s="81"/>
      <c r="F449" s="39"/>
      <c r="G449" s="29"/>
      <c r="H449" s="29"/>
      <c r="I449" s="29"/>
      <c r="J449" s="30"/>
      <c r="K449" s="29"/>
      <c r="Q449" s="2"/>
      <c r="R449" s="2"/>
      <c r="S449" s="2"/>
      <c r="T449" s="2"/>
      <c r="U449" s="2"/>
      <c r="V449" s="2"/>
      <c r="W449" s="2"/>
      <c r="AQ449" s="21">
        <f>COUNTIF(BA428:BA451,"*")</f>
        <v>0</v>
      </c>
      <c r="AR449" s="22"/>
      <c r="AS449" s="32" t="s">
        <v>41</v>
      </c>
      <c r="AT449" s="31" t="s">
        <v>866</v>
      </c>
      <c r="AU449" s="28"/>
      <c r="AV449" s="39"/>
      <c r="AW449" s="29"/>
      <c r="AX449" s="29"/>
      <c r="AY449" s="29"/>
      <c r="AZ449" s="30"/>
      <c r="BA449" s="29"/>
      <c r="BH449" s="1" t="str">
        <v>Socials</v>
      </c>
    </row>
    <row r="450" spans="1:68" ht="28" customHeight="1">
      <c r="A450" s="680"/>
      <c r="B450" s="680"/>
      <c r="C450" s="72"/>
      <c r="D450" s="2"/>
      <c r="E450" s="82"/>
      <c r="F450" s="12"/>
      <c r="G450" s="13"/>
      <c r="H450" s="13"/>
      <c r="I450" s="13"/>
      <c r="J450" s="14"/>
      <c r="K450" s="13"/>
      <c r="Q450" s="2"/>
      <c r="R450" s="2"/>
      <c r="S450" s="2"/>
      <c r="T450" s="2"/>
      <c r="U450" s="2"/>
      <c r="V450" s="2"/>
      <c r="W450" s="2"/>
      <c r="AQ450" s="53"/>
      <c r="AR450" s="15"/>
      <c r="AS450" s="25" t="s">
        <v>18</v>
      </c>
      <c r="AT450" s="11" t="s">
        <v>15</v>
      </c>
      <c r="AU450" s="26"/>
      <c r="AV450" s="12"/>
      <c r="AW450" s="13"/>
      <c r="AX450" s="13"/>
      <c r="AY450" s="13"/>
      <c r="AZ450" s="14"/>
      <c r="BA450" s="13"/>
    </row>
    <row r="451" spans="1:68" ht="28" customHeight="1" thickBot="1">
      <c r="A451" s="680"/>
      <c r="B451" s="680"/>
      <c r="C451" s="74"/>
      <c r="D451" s="67"/>
      <c r="E451" s="98"/>
      <c r="F451" s="40"/>
      <c r="G451" s="36"/>
      <c r="H451" s="36"/>
      <c r="I451" s="36"/>
      <c r="J451" s="37"/>
      <c r="K451" s="36"/>
      <c r="AR451" s="18"/>
      <c r="AS451" s="33" t="s">
        <v>18</v>
      </c>
      <c r="AT451" s="34" t="s">
        <v>136</v>
      </c>
      <c r="AU451" s="171"/>
      <c r="AV451" s="40"/>
      <c r="AW451" s="36"/>
      <c r="AX451" s="36"/>
      <c r="AY451" s="36"/>
      <c r="AZ451" s="37"/>
      <c r="BA451" s="36"/>
    </row>
    <row r="452" spans="1:68" ht="28" customHeight="1">
      <c r="A452" s="680"/>
      <c r="B452" s="680"/>
      <c r="D452" s="47">
        <f>COUNTIF(D428:D451,"*")</f>
        <v>13</v>
      </c>
      <c r="E452" s="99"/>
      <c r="F452" s="47">
        <f>COUNTIF(F428:F451,"*")</f>
        <v>0</v>
      </c>
      <c r="AT452" s="47">
        <f>COUNTIF(AT428:AT451,"*")</f>
        <v>24</v>
      </c>
      <c r="AU452" s="172"/>
      <c r="AV452" s="47">
        <f>COUNTIF(AV428:AV451,"*")</f>
        <v>10</v>
      </c>
    </row>
    <row r="453" spans="1:68" ht="28" customHeight="1">
      <c r="A453" s="680"/>
      <c r="B453" s="680"/>
    </row>
    <row r="454" spans="1:68" s="120" customFormat="1" ht="28" customHeight="1">
      <c r="A454" s="681"/>
      <c r="B454" s="681"/>
      <c r="C454" s="681"/>
      <c r="D454" s="681"/>
      <c r="E454" s="681"/>
      <c r="F454" s="681"/>
      <c r="G454" s="681"/>
      <c r="H454" s="681"/>
      <c r="I454" s="681"/>
      <c r="J454" s="681"/>
      <c r="K454" s="681"/>
      <c r="L454" s="681"/>
      <c r="M454" s="68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S454" s="121"/>
      <c r="AU454" s="173"/>
    </row>
    <row r="455" spans="1:68" ht="16" thickBot="1"/>
    <row r="456" spans="1:68" ht="52" customHeight="1" thickBot="1">
      <c r="A456" s="700" t="s">
        <v>9</v>
      </c>
      <c r="B456" s="701"/>
      <c r="C456" s="683" t="s">
        <v>240</v>
      </c>
      <c r="D456" s="684"/>
      <c r="E456" s="684"/>
      <c r="F456" s="685"/>
      <c r="G456" s="233" t="s">
        <v>541</v>
      </c>
      <c r="AP456" s="164" t="s">
        <v>540</v>
      </c>
      <c r="AQ456" s="715" t="s">
        <v>9</v>
      </c>
      <c r="AR456" s="716"/>
      <c r="AS456" s="717" t="s">
        <v>518</v>
      </c>
      <c r="AT456" s="718"/>
      <c r="AU456" s="718"/>
      <c r="AV456" s="719"/>
    </row>
    <row r="457" spans="1:68" ht="28" customHeight="1" thickBot="1">
      <c r="C457" s="702" t="s">
        <v>7</v>
      </c>
      <c r="D457" s="703"/>
      <c r="E457" s="703"/>
      <c r="F457" s="703"/>
      <c r="G457" s="703"/>
      <c r="H457" s="703"/>
      <c r="I457" s="703"/>
      <c r="J457" s="703"/>
      <c r="K457" s="704"/>
      <c r="M457" s="705" t="s">
        <v>6</v>
      </c>
      <c r="N457" s="706"/>
      <c r="O457" s="2" t="s">
        <v>244</v>
      </c>
      <c r="Q457" s="728" t="s">
        <v>423</v>
      </c>
      <c r="R457" s="728"/>
      <c r="S457" s="728"/>
      <c r="T457" s="728"/>
      <c r="U457" s="728"/>
      <c r="V457" s="728"/>
      <c r="W457" s="728"/>
      <c r="AS457" s="702" t="s">
        <v>7</v>
      </c>
      <c r="AT457" s="703"/>
      <c r="AU457" s="703"/>
      <c r="AV457" s="703"/>
      <c r="AW457" s="703"/>
      <c r="AX457" s="703"/>
      <c r="AY457" s="703"/>
      <c r="AZ457" s="703"/>
      <c r="BA457" s="704"/>
      <c r="BC457" s="9" t="s">
        <v>6</v>
      </c>
      <c r="BD457" s="10"/>
      <c r="BE457" s="2" t="s">
        <v>244</v>
      </c>
      <c r="BH457" s="671" t="s">
        <v>423</v>
      </c>
      <c r="BI457" s="672"/>
      <c r="BJ457" s="672"/>
      <c r="BK457" s="672"/>
      <c r="BL457" s="672"/>
      <c r="BM457" s="672"/>
      <c r="BN457" s="672"/>
      <c r="BO457" s="672"/>
      <c r="BP457" s="673"/>
    </row>
    <row r="458" spans="1:68" ht="28" customHeight="1" thickBot="1">
      <c r="C458" s="697" t="s">
        <v>0</v>
      </c>
      <c r="D458" s="698"/>
      <c r="E458" s="698"/>
      <c r="F458" s="699"/>
      <c r="G458" s="45" t="s">
        <v>1</v>
      </c>
      <c r="H458" s="46" t="s">
        <v>2</v>
      </c>
      <c r="I458" s="45" t="s">
        <v>3</v>
      </c>
      <c r="J458" s="45" t="s">
        <v>4</v>
      </c>
      <c r="K458" s="46" t="s">
        <v>5</v>
      </c>
      <c r="M458" s="225">
        <v>1</v>
      </c>
      <c r="N458" s="225" t="s">
        <v>169</v>
      </c>
      <c r="O458" s="225">
        <v>45.23</v>
      </c>
      <c r="Q458" s="2" t="str" cm="1">
        <f t="array" ref="Q458:Q471">_xlfn.UNIQUE(D459:D482)</f>
        <v>Cybermob</v>
      </c>
      <c r="R458" s="2" t="str" cm="1">
        <f t="array" ref="R458:R469">_xlfn.UNIQUE(F459:F482)</f>
        <v>Social-Media-Kanäle</v>
      </c>
      <c r="S458" s="2" t="str" cm="1">
        <f t="array" ref="S458:S461">_xlfn.UNIQUE(G459:G482)</f>
        <v>[wir sind] online</v>
      </c>
      <c r="T458" s="2" t="str" cm="1">
        <f t="array" ref="T458:T459">_xlfn.UNIQUE(H459:H482)</f>
        <v>online [gemobbt]</v>
      </c>
      <c r="U458" s="2" cm="1">
        <f t="array" ref="U458">_xlfn.UNIQUE(I459:I482)</f>
        <v>0</v>
      </c>
      <c r="V458" s="2" t="str" cm="1">
        <f t="array" ref="V458:V462">_xlfn.UNIQUE(J459:J482)</f>
        <v>skippt</v>
      </c>
      <c r="W458" s="2" cm="1">
        <f t="array" ref="W458">_xlfn.UNIQUE(K459:K482)</f>
        <v>0</v>
      </c>
      <c r="X458" s="132" t="s">
        <v>0</v>
      </c>
      <c r="Y458" s="133">
        <f>SUM(Q482:R482)</f>
        <v>25</v>
      </c>
      <c r="AS458" s="721" t="s">
        <v>0</v>
      </c>
      <c r="AT458" s="722"/>
      <c r="AU458" s="722"/>
      <c r="AV458" s="723"/>
      <c r="AW458" s="109" t="s">
        <v>1</v>
      </c>
      <c r="AX458" s="110" t="s">
        <v>2</v>
      </c>
      <c r="AY458" s="109" t="s">
        <v>3</v>
      </c>
      <c r="AZ458" s="109" t="s">
        <v>4</v>
      </c>
      <c r="BA458" s="110" t="s">
        <v>5</v>
      </c>
      <c r="BC458" s="225">
        <v>1</v>
      </c>
      <c r="BD458" s="225" t="s">
        <v>10</v>
      </c>
      <c r="BE458" s="225">
        <v>100</v>
      </c>
      <c r="BH458" s="6" t="str" cm="1">
        <f t="array" ref="BH458:BH476">_xlfn.UNIQUE(AT459:AT482)</f>
        <v>Memes</v>
      </c>
      <c r="BI458" s="6" cm="1">
        <f t="array" ref="BI458">_xlfn.UNIQUE(AV459:AV482)</f>
        <v>0</v>
      </c>
      <c r="BJ458" s="6" cm="1">
        <f t="array" ref="BJ458">_xlfn.UNIQUE(AW459:AW482)</f>
        <v>0</v>
      </c>
      <c r="BK458" s="6" cm="1">
        <f t="array" ref="BK458">_xlfn.UNIQUE(AX459:AX482)</f>
        <v>0</v>
      </c>
      <c r="BL458" s="6" t="str" cm="1">
        <f t="array" ref="BL458:BL460">_xlfn.UNIQUE(AY459:AY482)</f>
        <v>News im Nacken</v>
      </c>
      <c r="BM458" s="6" t="str" cm="1">
        <f t="array" ref="BM458:BM460">_xlfn.UNIQUE(AZ459:AZ482)</f>
        <v>[ich] verlinke</v>
      </c>
      <c r="BN458" s="6" cm="1">
        <f t="array" ref="BN458">_xlfn.UNIQUE(BA459:BA482)</f>
        <v>0</v>
      </c>
      <c r="BO458" s="139" t="s">
        <v>0</v>
      </c>
      <c r="BP458" s="43">
        <f>COUNTIF(BH458:BI474,"*")</f>
        <v>17</v>
      </c>
    </row>
    <row r="459" spans="1:68" ht="28" customHeight="1">
      <c r="A459" s="689" t="s">
        <v>425</v>
      </c>
      <c r="B459" s="690"/>
      <c r="C459" s="69" t="s">
        <v>19</v>
      </c>
      <c r="D459" s="6" t="s">
        <v>473</v>
      </c>
      <c r="E459" s="80" t="s">
        <v>18</v>
      </c>
      <c r="F459" s="43" t="s">
        <v>484</v>
      </c>
      <c r="G459" s="44" t="s">
        <v>488</v>
      </c>
      <c r="H459" s="44" t="s">
        <v>491</v>
      </c>
      <c r="I459" s="44"/>
      <c r="J459" s="4" t="s">
        <v>492</v>
      </c>
      <c r="K459" s="44"/>
      <c r="M459" s="8">
        <v>2</v>
      </c>
      <c r="N459" s="8" t="s">
        <v>496</v>
      </c>
      <c r="O459" s="223">
        <v>23.809523810000002</v>
      </c>
      <c r="Q459" s="2" t="str">
        <v>Influencerin</v>
      </c>
      <c r="R459" s="2" t="str">
        <v>Dick-pics</v>
      </c>
      <c r="S459" s="2" t="str">
        <v>[sir sind] connected</v>
      </c>
      <c r="T459" s="2">
        <v>0</v>
      </c>
      <c r="U459" s="2"/>
      <c r="V459" s="2" t="str">
        <v>[man wird] gemobbt</v>
      </c>
      <c r="W459" s="2"/>
      <c r="X459" s="134" t="s">
        <v>1</v>
      </c>
      <c r="Y459" s="135">
        <f>COUNTIF(_xlfn.ANCHORARRAY(S458),"*")</f>
        <v>3</v>
      </c>
      <c r="AQ459" s="689" t="s">
        <v>425</v>
      </c>
      <c r="AR459" s="690"/>
      <c r="AS459" s="41" t="s">
        <v>18</v>
      </c>
      <c r="AT459" s="6" t="s">
        <v>336</v>
      </c>
      <c r="AU459" s="42"/>
      <c r="AV459" s="43"/>
      <c r="AW459" s="44"/>
      <c r="AX459" s="44"/>
      <c r="AY459" s="44" t="s">
        <v>899</v>
      </c>
      <c r="AZ459" s="4" t="s">
        <v>901</v>
      </c>
      <c r="BA459" s="44"/>
      <c r="BC459" s="8">
        <v>2</v>
      </c>
      <c r="BD459" s="8"/>
      <c r="BE459" s="2"/>
      <c r="BH459" s="2" t="str">
        <v>Fußball-News</v>
      </c>
      <c r="BI459" s="2"/>
      <c r="BJ459" s="2"/>
      <c r="BK459" s="2"/>
      <c r="BL459" s="2" t="str">
        <v>cheers</v>
      </c>
      <c r="BM459" s="2" t="str">
        <v>[es] trendet</v>
      </c>
      <c r="BN459" s="2"/>
      <c r="BO459" s="140" t="s">
        <v>1</v>
      </c>
      <c r="BP459" s="12">
        <f>COUNTIF(BJ458:BJ474,"*")</f>
        <v>0</v>
      </c>
    </row>
    <row r="460" spans="1:68" ht="28" customHeight="1" thickBot="1">
      <c r="A460" s="691">
        <f>COUNTIF(Q458:W481,"*")</f>
        <v>33</v>
      </c>
      <c r="B460" s="692"/>
      <c r="C460" s="70" t="s">
        <v>17</v>
      </c>
      <c r="D460" s="27" t="s">
        <v>474</v>
      </c>
      <c r="E460" s="81" t="s">
        <v>18</v>
      </c>
      <c r="F460" s="39" t="s">
        <v>483</v>
      </c>
      <c r="G460" s="29" t="s">
        <v>489</v>
      </c>
      <c r="H460" s="29"/>
      <c r="I460" s="29"/>
      <c r="J460" s="30" t="s">
        <v>493</v>
      </c>
      <c r="K460" s="29"/>
      <c r="M460" s="226">
        <v>3</v>
      </c>
      <c r="N460" s="226" t="s">
        <v>497</v>
      </c>
      <c r="O460" s="228">
        <v>28.571428569999998</v>
      </c>
      <c r="Q460" s="2" t="str">
        <v>Social-Media</v>
      </c>
      <c r="R460" s="2" t="str">
        <v>Social-Media</v>
      </c>
      <c r="S460" s="2" t="str">
        <v>online [Formular]</v>
      </c>
      <c r="T460" s="2"/>
      <c r="U460" s="2"/>
      <c r="V460" s="2" t="str">
        <v>[ich werde] gemobbt werde</v>
      </c>
      <c r="W460" s="2"/>
      <c r="X460" s="134" t="s">
        <v>2</v>
      </c>
      <c r="Y460" s="135">
        <f>COUNTIF(T458:T462,"*")</f>
        <v>1</v>
      </c>
      <c r="AQ460" s="691">
        <f>BP464</f>
        <v>21</v>
      </c>
      <c r="AR460" s="692"/>
      <c r="AS460" s="38" t="s">
        <v>18</v>
      </c>
      <c r="AT460" s="27" t="s">
        <v>888</v>
      </c>
      <c r="AU460" s="28"/>
      <c r="AV460" s="39"/>
      <c r="AW460" s="29"/>
      <c r="AX460" s="29"/>
      <c r="AY460" s="29" t="s">
        <v>900</v>
      </c>
      <c r="AZ460" s="30" t="s">
        <v>369</v>
      </c>
      <c r="BA460" s="29"/>
      <c r="BC460" s="7">
        <v>3</v>
      </c>
      <c r="BD460" s="7"/>
      <c r="BE460" s="2"/>
      <c r="BH460" s="2" t="str">
        <v>Maccas</v>
      </c>
      <c r="BI460" s="2"/>
      <c r="BJ460" s="2"/>
      <c r="BK460" s="2"/>
      <c r="BL460" s="2">
        <v>0</v>
      </c>
      <c r="BM460" s="2">
        <v>0</v>
      </c>
      <c r="BN460" s="2"/>
      <c r="BO460" s="140" t="s">
        <v>2</v>
      </c>
      <c r="BP460" s="12">
        <f>COUNTIF(BK458:BK474,"*")</f>
        <v>0</v>
      </c>
    </row>
    <row r="461" spans="1:68" ht="28" customHeight="1">
      <c r="A461" s="689" t="s">
        <v>8</v>
      </c>
      <c r="B461" s="690"/>
      <c r="C461" s="71" t="s">
        <v>18</v>
      </c>
      <c r="D461" s="2" t="s">
        <v>51</v>
      </c>
      <c r="E461" s="82" t="s">
        <v>41</v>
      </c>
      <c r="F461" s="12" t="s">
        <v>51</v>
      </c>
      <c r="G461" s="13" t="s">
        <v>490</v>
      </c>
      <c r="H461" s="13"/>
      <c r="I461" s="13"/>
      <c r="J461" s="14" t="s">
        <v>494</v>
      </c>
      <c r="K461" s="13"/>
      <c r="M461" s="8">
        <v>4</v>
      </c>
      <c r="N461" s="8"/>
      <c r="O461" s="2"/>
      <c r="Q461" s="2" t="str">
        <v>Safe-Space</v>
      </c>
      <c r="R461" s="2" t="str">
        <v>Accounts</v>
      </c>
      <c r="S461" s="2">
        <v>0</v>
      </c>
      <c r="T461" s="2"/>
      <c r="U461" s="2"/>
      <c r="V461" s="2" t="str">
        <v>[sie werden] geblockt</v>
      </c>
      <c r="W461" s="2"/>
      <c r="X461" s="134" t="s">
        <v>3</v>
      </c>
      <c r="Y461" s="135">
        <f>COUNTIF(U458:U461,"*")</f>
        <v>0</v>
      </c>
      <c r="AQ461" s="19" t="s">
        <v>8</v>
      </c>
      <c r="AR461" s="20"/>
      <c r="AS461" s="24" t="s">
        <v>41</v>
      </c>
      <c r="AT461" s="2" t="s">
        <v>889</v>
      </c>
      <c r="AU461" s="26"/>
      <c r="AV461" s="12"/>
      <c r="AW461" s="13"/>
      <c r="AX461" s="13"/>
      <c r="AY461" s="13"/>
      <c r="AZ461" s="14"/>
      <c r="BA461" s="13"/>
      <c r="BC461" s="8">
        <v>4</v>
      </c>
      <c r="BD461" s="8"/>
      <c r="BE461" s="2"/>
      <c r="BH461" s="2" t="str">
        <v>Timeline-Recap</v>
      </c>
      <c r="BI461" s="2"/>
      <c r="BJ461" s="2"/>
      <c r="BK461" s="2"/>
      <c r="BL461" s="2"/>
      <c r="BM461" s="2"/>
      <c r="BN461" s="2"/>
      <c r="BO461" s="140" t="s">
        <v>3</v>
      </c>
      <c r="BP461" s="12">
        <f>COUNTIF(BL458:BL474,"*")</f>
        <v>2</v>
      </c>
    </row>
    <row r="462" spans="1:68" ht="28" customHeight="1" thickBot="1">
      <c r="A462" s="691">
        <f>SUM(A465,A468,A471,A474,A477,A480)</f>
        <v>44</v>
      </c>
      <c r="B462" s="692"/>
      <c r="C462" s="70" t="s">
        <v>19</v>
      </c>
      <c r="D462" s="27" t="s">
        <v>475</v>
      </c>
      <c r="E462" s="81" t="s">
        <v>18</v>
      </c>
      <c r="F462" s="39" t="s">
        <v>66</v>
      </c>
      <c r="G462" s="29"/>
      <c r="H462" s="29"/>
      <c r="I462" s="29"/>
      <c r="J462" s="30" t="s">
        <v>495</v>
      </c>
      <c r="K462" s="29"/>
      <c r="M462" s="7">
        <v>5</v>
      </c>
      <c r="N462" s="7"/>
      <c r="O462" s="2"/>
      <c r="Q462" s="2" t="str">
        <v>Hate-Speech</v>
      </c>
      <c r="R462" s="2" t="str">
        <v>NutzerInnen</v>
      </c>
      <c r="S462" s="2"/>
      <c r="T462" s="2"/>
      <c r="U462" s="2"/>
      <c r="V462" s="2">
        <v>0</v>
      </c>
      <c r="W462" s="2"/>
      <c r="X462" s="134" t="s">
        <v>4</v>
      </c>
      <c r="Y462" s="135">
        <f>COUNTIF(V458:V468,"*")</f>
        <v>4</v>
      </c>
      <c r="AQ462" s="21">
        <f>SUM(AQ465,AQ468,AQ471,AQ474,AQ477,AQ480)</f>
        <v>27</v>
      </c>
      <c r="AR462" s="22"/>
      <c r="AS462" s="38" t="s">
        <v>19</v>
      </c>
      <c r="AT462" s="27" t="s">
        <v>781</v>
      </c>
      <c r="AU462" s="28"/>
      <c r="AV462" s="39"/>
      <c r="AW462" s="29"/>
      <c r="AX462" s="29"/>
      <c r="AY462" s="29"/>
      <c r="AZ462" s="30"/>
      <c r="BA462" s="29"/>
      <c r="BC462" s="7">
        <v>5</v>
      </c>
      <c r="BD462" s="7"/>
      <c r="BE462" s="2"/>
      <c r="BH462" s="2" t="str">
        <v>Interview</v>
      </c>
      <c r="BI462" s="2"/>
      <c r="BJ462" s="2"/>
      <c r="BK462" s="2"/>
      <c r="BL462" s="2"/>
      <c r="BM462" s="2"/>
      <c r="BN462" s="2"/>
      <c r="BO462" s="140" t="s">
        <v>4</v>
      </c>
      <c r="BP462" s="12">
        <f>COUNTIF(BM458:BM474,"*")</f>
        <v>2</v>
      </c>
    </row>
    <row r="463" spans="1:68" ht="28" customHeight="1" thickBot="1">
      <c r="A463" s="680"/>
      <c r="B463" s="680"/>
      <c r="C463" s="71" t="s">
        <v>19</v>
      </c>
      <c r="D463" s="2" t="s">
        <v>475</v>
      </c>
      <c r="E463" s="82" t="s">
        <v>18</v>
      </c>
      <c r="F463" s="12" t="s">
        <v>273</v>
      </c>
      <c r="G463" s="13"/>
      <c r="H463" s="13"/>
      <c r="I463" s="13"/>
      <c r="J463" s="14"/>
      <c r="K463" s="13"/>
      <c r="M463" s="8">
        <v>6</v>
      </c>
      <c r="N463" s="8"/>
      <c r="O463" s="2"/>
      <c r="Q463" s="2" t="str">
        <v>Spyware</v>
      </c>
      <c r="R463" s="2" t="str">
        <v>Cybermobbing</v>
      </c>
      <c r="S463" s="2"/>
      <c r="T463" s="2"/>
      <c r="U463" s="2"/>
      <c r="V463" s="2"/>
      <c r="W463" s="2"/>
      <c r="X463" s="134" t="s">
        <v>38</v>
      </c>
      <c r="Y463" s="135">
        <f>COUNTIF(W458:W467,"*")</f>
        <v>0</v>
      </c>
      <c r="AQ463" s="23"/>
      <c r="AR463" s="17"/>
      <c r="AS463" s="24" t="s">
        <v>86</v>
      </c>
      <c r="AT463" s="2" t="s">
        <v>26</v>
      </c>
      <c r="AU463" s="26"/>
      <c r="AV463" s="12"/>
      <c r="AW463" s="13"/>
      <c r="AX463" s="13"/>
      <c r="AY463" s="13"/>
      <c r="AZ463" s="14"/>
      <c r="BA463" s="13"/>
      <c r="BC463" s="8">
        <v>6</v>
      </c>
      <c r="BD463" s="8"/>
      <c r="BE463" s="2"/>
      <c r="BH463" s="2" t="str">
        <v>TV-Starbild</v>
      </c>
      <c r="BI463" s="2"/>
      <c r="BJ463" s="2"/>
      <c r="BK463" s="2"/>
      <c r="BL463" s="2"/>
      <c r="BM463" s="2"/>
      <c r="BN463" s="2"/>
      <c r="BO463" s="140" t="s">
        <v>38</v>
      </c>
      <c r="BP463" s="12">
        <f>COUNTIF(BN459:BN474,"*")</f>
        <v>0</v>
      </c>
    </row>
    <row r="464" spans="1:68" ht="28" customHeight="1" thickBot="1">
      <c r="A464" s="689" t="s">
        <v>30</v>
      </c>
      <c r="B464" s="690"/>
      <c r="C464" s="70" t="s">
        <v>41</v>
      </c>
      <c r="D464" s="27" t="s">
        <v>476</v>
      </c>
      <c r="E464" s="81" t="s">
        <v>41</v>
      </c>
      <c r="F464" s="39" t="s">
        <v>478</v>
      </c>
      <c r="G464" s="29"/>
      <c r="H464" s="29"/>
      <c r="I464" s="29"/>
      <c r="J464" s="30"/>
      <c r="K464" s="29"/>
      <c r="N464" s="5"/>
      <c r="Q464" s="2" t="str">
        <v>Cybermobbing</v>
      </c>
      <c r="R464" s="2" t="str">
        <v>Mobbing</v>
      </c>
      <c r="S464" s="2"/>
      <c r="T464" s="2"/>
      <c r="U464" s="2"/>
      <c r="V464" s="2"/>
      <c r="W464" s="2"/>
      <c r="X464" s="136" t="s">
        <v>498</v>
      </c>
      <c r="Y464" s="137">
        <f>SUM(Y458:Y463)</f>
        <v>33</v>
      </c>
      <c r="AQ464" s="19" t="s">
        <v>30</v>
      </c>
      <c r="AR464" s="20"/>
      <c r="AS464" s="38" t="s">
        <v>23</v>
      </c>
      <c r="AT464" s="27" t="s">
        <v>890</v>
      </c>
      <c r="AU464" s="28"/>
      <c r="AV464" s="39"/>
      <c r="AW464" s="29"/>
      <c r="AX464" s="29"/>
      <c r="AY464" s="29"/>
      <c r="AZ464" s="30"/>
      <c r="BA464" s="29"/>
      <c r="BD464" s="5"/>
      <c r="BH464" s="2" t="str">
        <v>Tech-News</v>
      </c>
      <c r="BI464" s="2"/>
      <c r="BJ464" s="2"/>
      <c r="BK464" s="2"/>
      <c r="BL464" s="2"/>
      <c r="BM464" s="2"/>
      <c r="BN464" s="2"/>
      <c r="BO464" s="141" t="s">
        <v>498</v>
      </c>
      <c r="BP464" s="131">
        <f>SUM(BP458:BP463)</f>
        <v>21</v>
      </c>
    </row>
    <row r="465" spans="1:66" ht="28" customHeight="1" thickBot="1">
      <c r="A465" s="691">
        <f>SUM(D483,F483)</f>
        <v>36</v>
      </c>
      <c r="B465" s="696"/>
      <c r="C465" s="71" t="s">
        <v>17</v>
      </c>
      <c r="D465" s="2" t="s">
        <v>477</v>
      </c>
      <c r="E465" s="82" t="s">
        <v>41</v>
      </c>
      <c r="F465" s="12" t="s">
        <v>479</v>
      </c>
      <c r="G465" s="13"/>
      <c r="H465" s="13"/>
      <c r="I465" s="13"/>
      <c r="J465" s="14"/>
      <c r="K465" s="13"/>
      <c r="N465" s="5"/>
      <c r="Q465" s="2" t="str">
        <v>Social-Media-Plattformen</v>
      </c>
      <c r="R465" s="2" t="str">
        <v>FollowerInnen-Zahlen</v>
      </c>
      <c r="S465" s="2"/>
      <c r="T465" s="2"/>
      <c r="U465" s="2"/>
      <c r="V465" s="2"/>
      <c r="W465" s="2"/>
      <c r="AQ465" s="21">
        <f>SUM(AT483,AV483)</f>
        <v>23</v>
      </c>
      <c r="AR465" s="22"/>
      <c r="AS465" s="24" t="s">
        <v>17</v>
      </c>
      <c r="AT465" s="2" t="s">
        <v>891</v>
      </c>
      <c r="AU465" s="26"/>
      <c r="AV465" s="12"/>
      <c r="AW465" s="13"/>
      <c r="AX465" s="13"/>
      <c r="AY465" s="13"/>
      <c r="AZ465" s="14"/>
      <c r="BA465" s="13"/>
      <c r="BD465" s="5"/>
      <c r="BH465" s="2" t="str">
        <v>Software</v>
      </c>
      <c r="BI465" s="2"/>
      <c r="BJ465" s="2"/>
      <c r="BK465" s="2"/>
      <c r="BL465" s="2"/>
      <c r="BM465" s="2"/>
      <c r="BN465" s="2"/>
    </row>
    <row r="466" spans="1:66" ht="28" customHeight="1" thickBot="1">
      <c r="A466" s="680"/>
      <c r="B466" s="680"/>
      <c r="C466" s="70" t="s">
        <v>41</v>
      </c>
      <c r="D466" s="27" t="s">
        <v>478</v>
      </c>
      <c r="E466" s="81" t="s">
        <v>23</v>
      </c>
      <c r="F466" s="39" t="s">
        <v>478</v>
      </c>
      <c r="G466" s="29"/>
      <c r="H466" s="29"/>
      <c r="I466" s="29"/>
      <c r="J466" s="30"/>
      <c r="K466" s="29"/>
      <c r="N466" s="5"/>
      <c r="Q466" s="2" t="str">
        <v>Mobbing</v>
      </c>
      <c r="R466" s="2" t="str">
        <v>FollowerInnen</v>
      </c>
      <c r="S466" s="2"/>
      <c r="T466" s="2"/>
      <c r="U466" s="2"/>
      <c r="V466" s="2"/>
      <c r="W466" s="2"/>
      <c r="AQ466" s="23"/>
      <c r="AR466" s="17"/>
      <c r="AS466" s="38" t="s">
        <v>86</v>
      </c>
      <c r="AT466" s="27" t="s">
        <v>892</v>
      </c>
      <c r="AU466" s="28"/>
      <c r="AV466" s="39"/>
      <c r="AW466" s="29"/>
      <c r="AX466" s="29"/>
      <c r="AY466" s="29"/>
      <c r="AZ466" s="30"/>
      <c r="BA466" s="29"/>
      <c r="BD466" s="5"/>
      <c r="BH466" s="2" t="str">
        <v>Smartphone</v>
      </c>
      <c r="BI466" s="2"/>
      <c r="BJ466" s="2"/>
      <c r="BK466" s="2"/>
      <c r="BL466" s="2"/>
      <c r="BM466" s="2"/>
      <c r="BN466" s="2"/>
    </row>
    <row r="467" spans="1:66" ht="28" customHeight="1">
      <c r="A467" s="689" t="s">
        <v>33</v>
      </c>
      <c r="B467" s="690"/>
      <c r="C467" s="71" t="s">
        <v>18</v>
      </c>
      <c r="D467" s="2" t="s">
        <v>209</v>
      </c>
      <c r="E467" s="82" t="s">
        <v>18</v>
      </c>
      <c r="F467" s="12" t="s">
        <v>485</v>
      </c>
      <c r="G467" s="13"/>
      <c r="H467" s="13"/>
      <c r="I467" s="13"/>
      <c r="J467" s="14"/>
      <c r="K467" s="13"/>
      <c r="Q467" s="2" t="str">
        <v>Hate-Storm-Dynamik</v>
      </c>
      <c r="R467" s="2" t="str">
        <v>Blocken</v>
      </c>
      <c r="S467" s="2"/>
      <c r="T467" s="2"/>
      <c r="U467" s="2"/>
      <c r="V467" s="2"/>
      <c r="W467" s="2"/>
      <c r="AQ467" s="19" t="s">
        <v>33</v>
      </c>
      <c r="AR467" s="20"/>
      <c r="AS467" s="24" t="s">
        <v>86</v>
      </c>
      <c r="AT467" s="2" t="s">
        <v>564</v>
      </c>
      <c r="AU467" s="26"/>
      <c r="AV467" s="12"/>
      <c r="AW467" s="13"/>
      <c r="AX467" s="13"/>
      <c r="AY467" s="13"/>
      <c r="AZ467" s="14"/>
      <c r="BA467" s="13"/>
      <c r="BH467" s="2" t="str">
        <v>Reel</v>
      </c>
      <c r="BI467" s="2"/>
      <c r="BJ467" s="2"/>
      <c r="BK467" s="2"/>
      <c r="BL467" s="2"/>
      <c r="BM467" s="2"/>
      <c r="BN467" s="2"/>
    </row>
    <row r="468" spans="1:66" ht="28" customHeight="1" thickBot="1">
      <c r="A468" s="691">
        <f>COUNTIF(G459:G482,"*")</f>
        <v>3</v>
      </c>
      <c r="B468" s="692"/>
      <c r="C468" s="70" t="s">
        <v>18</v>
      </c>
      <c r="D468" s="27" t="s">
        <v>209</v>
      </c>
      <c r="E468" s="81" t="s">
        <v>18</v>
      </c>
      <c r="F468" s="39" t="s">
        <v>486</v>
      </c>
      <c r="G468" s="29"/>
      <c r="H468" s="29"/>
      <c r="I468" s="29"/>
      <c r="J468" s="30"/>
      <c r="K468" s="29"/>
      <c r="Q468" s="2" t="str">
        <v>Support</v>
      </c>
      <c r="R468" s="2" t="str">
        <v>Show-Notes</v>
      </c>
      <c r="S468" s="2"/>
      <c r="T468" s="2"/>
      <c r="U468" s="2"/>
      <c r="V468" s="2"/>
      <c r="W468" s="2"/>
      <c r="AQ468" s="21">
        <f>COUNTIF(AW459:AW482,"*")</f>
        <v>0</v>
      </c>
      <c r="AR468" s="22"/>
      <c r="AS468" s="38" t="s">
        <v>19</v>
      </c>
      <c r="AT468" s="27" t="s">
        <v>893</v>
      </c>
      <c r="AU468" s="28"/>
      <c r="AV468" s="39"/>
      <c r="AW468" s="29"/>
      <c r="AX468" s="29"/>
      <c r="AY468" s="29"/>
      <c r="AZ468" s="30"/>
      <c r="BA468" s="29"/>
      <c r="BH468" s="2" t="str">
        <v>Timelines</v>
      </c>
      <c r="BI468" s="2"/>
      <c r="BJ468" s="2"/>
      <c r="BK468" s="2"/>
      <c r="BL468" s="2"/>
      <c r="BM468" s="2"/>
      <c r="BN468" s="2"/>
    </row>
    <row r="469" spans="1:66" ht="28" customHeight="1" thickBot="1">
      <c r="A469" s="680"/>
      <c r="B469" s="680"/>
      <c r="C469" s="71" t="s">
        <v>86</v>
      </c>
      <c r="D469" s="2" t="s">
        <v>478</v>
      </c>
      <c r="E469" s="82" t="s">
        <v>23</v>
      </c>
      <c r="F469" s="12" t="s">
        <v>487</v>
      </c>
      <c r="G469" s="13"/>
      <c r="H469" s="13"/>
      <c r="I469" s="13"/>
      <c r="J469" s="14"/>
      <c r="K469" s="13"/>
      <c r="Q469" s="2" t="str">
        <v>Messenger</v>
      </c>
      <c r="R469" s="2">
        <v>0</v>
      </c>
      <c r="S469" s="2"/>
      <c r="T469" s="2"/>
      <c r="U469" s="2"/>
      <c r="V469" s="2"/>
      <c r="W469" s="2"/>
      <c r="AQ469" s="23"/>
      <c r="AR469" s="17"/>
      <c r="AS469" s="24" t="s">
        <v>17</v>
      </c>
      <c r="AT469" s="2" t="s">
        <v>15</v>
      </c>
      <c r="AU469" s="26"/>
      <c r="AV469" s="12"/>
      <c r="AW469" s="13"/>
      <c r="AX469" s="13"/>
      <c r="AY469" s="13"/>
      <c r="AZ469" s="14"/>
      <c r="BA469" s="13"/>
      <c r="BH469" s="2" t="str">
        <v>Cheeseburger</v>
      </c>
      <c r="BI469" s="2"/>
      <c r="BJ469" s="2"/>
      <c r="BK469" s="2"/>
      <c r="BL469" s="2"/>
      <c r="BM469" s="2"/>
      <c r="BN469" s="2"/>
    </row>
    <row r="470" spans="1:66" ht="28" customHeight="1">
      <c r="A470" s="689" t="s">
        <v>35</v>
      </c>
      <c r="B470" s="690"/>
      <c r="C470" s="70" t="s">
        <v>18</v>
      </c>
      <c r="D470" s="27" t="s">
        <v>479</v>
      </c>
      <c r="E470" s="81" t="s">
        <v>18</v>
      </c>
      <c r="F470" s="39" t="s">
        <v>22</v>
      </c>
      <c r="G470" s="29"/>
      <c r="H470" s="29"/>
      <c r="I470" s="29"/>
      <c r="J470" s="30"/>
      <c r="K470" s="29"/>
      <c r="Q470" s="2" t="str">
        <v>Dick-pics</v>
      </c>
      <c r="R470" s="2"/>
      <c r="S470" s="2"/>
      <c r="T470" s="2"/>
      <c r="U470" s="2"/>
      <c r="V470" s="2"/>
      <c r="W470" s="2"/>
      <c r="AQ470" s="19" t="s">
        <v>35</v>
      </c>
      <c r="AR470" s="20"/>
      <c r="AS470" s="38" t="s">
        <v>19</v>
      </c>
      <c r="AT470" s="27" t="s">
        <v>894</v>
      </c>
      <c r="AU470" s="28"/>
      <c r="AV470" s="39"/>
      <c r="AW470" s="29"/>
      <c r="AX470" s="29"/>
      <c r="AY470" s="29"/>
      <c r="AZ470" s="30"/>
      <c r="BA470" s="29"/>
      <c r="BH470" s="2" t="str">
        <v>Pennies</v>
      </c>
      <c r="BI470" s="2"/>
      <c r="BJ470" s="2"/>
      <c r="BK470" s="2"/>
      <c r="BL470" s="2"/>
      <c r="BM470" s="2"/>
      <c r="BN470" s="2"/>
    </row>
    <row r="471" spans="1:66" ht="28" customHeight="1" thickBot="1">
      <c r="A471" s="691">
        <f>COUNTIF(H459:H482,"*")</f>
        <v>1</v>
      </c>
      <c r="B471" s="692"/>
      <c r="C471" s="71" t="s">
        <v>86</v>
      </c>
      <c r="D471" s="2" t="s">
        <v>475</v>
      </c>
      <c r="E471" s="82"/>
      <c r="F471" s="12"/>
      <c r="G471" s="13"/>
      <c r="H471" s="13"/>
      <c r="I471" s="13"/>
      <c r="J471" s="14"/>
      <c r="K471" s="13"/>
      <c r="Q471" s="2" t="str">
        <v>Social-Media-Kanäle</v>
      </c>
      <c r="R471" s="2"/>
      <c r="S471" s="2"/>
      <c r="T471" s="2"/>
      <c r="U471" s="2"/>
      <c r="V471" s="2"/>
      <c r="W471" s="2"/>
      <c r="AQ471" s="21">
        <f>COUNTIF(AX459:AX482,"*")</f>
        <v>0</v>
      </c>
      <c r="AR471" s="22"/>
      <c r="AS471" s="24" t="s">
        <v>18</v>
      </c>
      <c r="AT471" s="2" t="s">
        <v>895</v>
      </c>
      <c r="AU471" s="26"/>
      <c r="AV471" s="12"/>
      <c r="AW471" s="13"/>
      <c r="AX471" s="13"/>
      <c r="AY471" s="13"/>
      <c r="AZ471" s="14"/>
      <c r="BA471" s="13"/>
      <c r="BH471" s="2" t="str">
        <v>Streaming</v>
      </c>
      <c r="BI471" s="2"/>
      <c r="BJ471" s="2"/>
      <c r="BK471" s="2"/>
      <c r="BL471" s="2"/>
      <c r="BM471" s="2"/>
      <c r="BN471" s="2"/>
    </row>
    <row r="472" spans="1:66" ht="28" customHeight="1" thickBot="1">
      <c r="A472" s="693"/>
      <c r="B472" s="693"/>
      <c r="C472" s="70" t="s">
        <v>17</v>
      </c>
      <c r="D472" s="27" t="s">
        <v>480</v>
      </c>
      <c r="E472" s="81"/>
      <c r="F472" s="39"/>
      <c r="G472" s="29"/>
      <c r="H472" s="29"/>
      <c r="I472" s="29"/>
      <c r="J472" s="30"/>
      <c r="K472" s="29"/>
      <c r="Q472" s="2"/>
      <c r="R472" s="2"/>
      <c r="S472" s="2"/>
      <c r="T472" s="2"/>
      <c r="U472" s="2"/>
      <c r="V472" s="2"/>
      <c r="W472" s="2"/>
      <c r="AQ472" s="23"/>
      <c r="AR472" s="17"/>
      <c r="AS472" s="38" t="s">
        <v>18</v>
      </c>
      <c r="AT472" s="27" t="s">
        <v>895</v>
      </c>
      <c r="AU472" s="28"/>
      <c r="AV472" s="39"/>
      <c r="AW472" s="29"/>
      <c r="AX472" s="29"/>
      <c r="AY472" s="29"/>
      <c r="AZ472" s="30"/>
      <c r="BA472" s="29"/>
      <c r="BH472" s="2" t="str">
        <v>iMessage</v>
      </c>
      <c r="BI472" s="2"/>
      <c r="BJ472" s="2"/>
      <c r="BK472" s="2"/>
      <c r="BL472" s="2"/>
      <c r="BM472" s="2"/>
      <c r="BN472" s="2"/>
    </row>
    <row r="473" spans="1:66" ht="28" customHeight="1">
      <c r="A473" s="689" t="s">
        <v>31</v>
      </c>
      <c r="B473" s="690"/>
      <c r="C473" s="71" t="s">
        <v>41</v>
      </c>
      <c r="D473" s="2" t="s">
        <v>481</v>
      </c>
      <c r="E473" s="82"/>
      <c r="F473" s="12"/>
      <c r="G473" s="13"/>
      <c r="H473" s="13"/>
      <c r="I473" s="13"/>
      <c r="J473" s="14"/>
      <c r="K473" s="13"/>
      <c r="Q473" s="2"/>
      <c r="R473" s="2"/>
      <c r="S473" s="2"/>
      <c r="T473" s="2"/>
      <c r="U473" s="2"/>
      <c r="V473" s="2"/>
      <c r="W473" s="2"/>
      <c r="AQ473" s="19" t="s">
        <v>31</v>
      </c>
      <c r="AR473" s="20"/>
      <c r="AS473" s="24" t="s">
        <v>18</v>
      </c>
      <c r="AT473" s="2" t="s">
        <v>895</v>
      </c>
      <c r="AU473" s="26"/>
      <c r="AV473" s="12"/>
      <c r="AW473" s="13"/>
      <c r="AX473" s="13"/>
      <c r="AY473" s="13"/>
      <c r="AZ473" s="14"/>
      <c r="BA473" s="13"/>
      <c r="BH473" s="2" t="str">
        <v>Timeline</v>
      </c>
      <c r="BI473" s="2"/>
      <c r="BJ473" s="2"/>
      <c r="BK473" s="2"/>
      <c r="BL473" s="2"/>
      <c r="BM473" s="2"/>
      <c r="BN473" s="2"/>
    </row>
    <row r="474" spans="1:66" ht="28" customHeight="1" thickBot="1">
      <c r="A474" s="691">
        <f>COUNTIF(I459:I482,"*")</f>
        <v>0</v>
      </c>
      <c r="B474" s="692"/>
      <c r="C474" s="70" t="s">
        <v>41</v>
      </c>
      <c r="D474" s="27" t="s">
        <v>478</v>
      </c>
      <c r="E474" s="81"/>
      <c r="F474" s="39"/>
      <c r="G474" s="29"/>
      <c r="H474" s="29"/>
      <c r="I474" s="29"/>
      <c r="J474" s="30"/>
      <c r="K474" s="29"/>
      <c r="Q474" s="2"/>
      <c r="R474" s="2"/>
      <c r="S474" s="2"/>
      <c r="T474" s="2"/>
      <c r="U474" s="2"/>
      <c r="V474" s="2"/>
      <c r="W474" s="2"/>
      <c r="AQ474" s="21">
        <f>COUNTIF(AY459:AY482,"*")</f>
        <v>2</v>
      </c>
      <c r="AR474" s="22"/>
      <c r="AS474" s="38" t="s">
        <v>19</v>
      </c>
      <c r="AT474" s="31" t="s">
        <v>896</v>
      </c>
      <c r="AU474" s="28"/>
      <c r="AV474" s="39"/>
      <c r="AW474" s="29"/>
      <c r="AX474" s="29"/>
      <c r="AY474" s="29"/>
      <c r="AZ474" s="30"/>
      <c r="BA474" s="29"/>
      <c r="BH474" s="2" t="str">
        <v>Show-Notes</v>
      </c>
      <c r="BI474" s="2"/>
      <c r="BJ474" s="2"/>
      <c r="BK474" s="2"/>
      <c r="BL474" s="2"/>
      <c r="BM474" s="2"/>
      <c r="BN474" s="2"/>
    </row>
    <row r="475" spans="1:66" ht="28" customHeight="1" thickBot="1">
      <c r="A475" s="694"/>
      <c r="B475" s="695"/>
      <c r="C475" s="72" t="s">
        <v>18</v>
      </c>
      <c r="D475" s="2" t="s">
        <v>482</v>
      </c>
      <c r="E475" s="82"/>
      <c r="F475" s="12"/>
      <c r="G475" s="13"/>
      <c r="H475" s="13"/>
      <c r="I475" s="13"/>
      <c r="J475" s="14"/>
      <c r="K475" s="13"/>
      <c r="Q475" s="2"/>
      <c r="R475" s="2"/>
      <c r="S475" s="2"/>
      <c r="T475" s="2"/>
      <c r="U475" s="2"/>
      <c r="V475" s="2"/>
      <c r="W475" s="2"/>
      <c r="AQ475" s="16"/>
      <c r="AR475" s="17"/>
      <c r="AS475" s="25" t="s">
        <v>17</v>
      </c>
      <c r="AT475" s="11" t="s">
        <v>897</v>
      </c>
      <c r="AU475" s="26"/>
      <c r="AV475" s="12"/>
      <c r="AW475" s="13"/>
      <c r="AX475" s="13"/>
      <c r="AY475" s="13"/>
      <c r="AZ475" s="14"/>
      <c r="BA475" s="13"/>
      <c r="BH475" s="1" t="str">
        <v>Hype-Serie</v>
      </c>
    </row>
    <row r="476" spans="1:66" ht="28" customHeight="1">
      <c r="A476" s="689" t="s">
        <v>34</v>
      </c>
      <c r="B476" s="690"/>
      <c r="C476" s="73" t="s">
        <v>41</v>
      </c>
      <c r="D476" s="27" t="s">
        <v>51</v>
      </c>
      <c r="E476" s="81"/>
      <c r="F476" s="39"/>
      <c r="G476" s="29"/>
      <c r="H476" s="29"/>
      <c r="I476" s="29"/>
      <c r="J476" s="30"/>
      <c r="K476" s="29"/>
      <c r="Q476" s="2"/>
      <c r="R476" s="2"/>
      <c r="S476" s="2"/>
      <c r="T476" s="2"/>
      <c r="U476" s="2"/>
      <c r="V476" s="2"/>
      <c r="W476" s="2"/>
      <c r="AQ476" s="19" t="s">
        <v>34</v>
      </c>
      <c r="AR476" s="20"/>
      <c r="AS476" s="32" t="s">
        <v>19</v>
      </c>
      <c r="AT476" s="31" t="s">
        <v>781</v>
      </c>
      <c r="AU476" s="28"/>
      <c r="AV476" s="39"/>
      <c r="AW476" s="29"/>
      <c r="AX476" s="29"/>
      <c r="AY476" s="29"/>
      <c r="AZ476" s="30"/>
      <c r="BA476" s="29"/>
      <c r="BH476" s="1">
        <v>0</v>
      </c>
    </row>
    <row r="477" spans="1:66" ht="28" customHeight="1" thickBot="1">
      <c r="A477" s="691">
        <f>COUNTIF(J459:J482,"*")</f>
        <v>4</v>
      </c>
      <c r="B477" s="692"/>
      <c r="C477" s="72" t="s">
        <v>19</v>
      </c>
      <c r="D477" s="2" t="s">
        <v>475</v>
      </c>
      <c r="E477" s="82"/>
      <c r="F477" s="12"/>
      <c r="G477" s="13"/>
      <c r="H477" s="13"/>
      <c r="I477" s="13"/>
      <c r="J477" s="14"/>
      <c r="K477" s="13"/>
      <c r="Q477" s="2"/>
      <c r="R477" s="2"/>
      <c r="S477" s="2"/>
      <c r="T477" s="2"/>
      <c r="U477" s="2"/>
      <c r="V477" s="2"/>
      <c r="W477" s="2"/>
      <c r="AQ477" s="21">
        <f>COUNTIF(AZ459:AZ482,"*")</f>
        <v>2</v>
      </c>
      <c r="AR477" s="22"/>
      <c r="AS477" s="25" t="s">
        <v>17</v>
      </c>
      <c r="AT477" s="11" t="s">
        <v>439</v>
      </c>
      <c r="AU477" s="26"/>
      <c r="AV477" s="12"/>
      <c r="AW477" s="13"/>
      <c r="AX477" s="13"/>
      <c r="AY477" s="13"/>
      <c r="AZ477" s="14"/>
      <c r="BA477" s="13"/>
    </row>
    <row r="478" spans="1:66" ht="28" customHeight="1" thickBot="1">
      <c r="A478" s="680"/>
      <c r="B478" s="680"/>
      <c r="C478" s="73" t="s">
        <v>19</v>
      </c>
      <c r="D478" s="27" t="s">
        <v>475</v>
      </c>
      <c r="E478" s="81"/>
      <c r="F478" s="39"/>
      <c r="G478" s="29"/>
      <c r="H478" s="29"/>
      <c r="I478" s="29"/>
      <c r="J478" s="30"/>
      <c r="K478" s="29"/>
      <c r="Q478" s="2"/>
      <c r="R478" s="2"/>
      <c r="S478" s="2"/>
      <c r="T478" s="2"/>
      <c r="U478" s="2"/>
      <c r="V478" s="2"/>
      <c r="W478" s="2"/>
      <c r="AQ478" s="23"/>
      <c r="AR478" s="17"/>
      <c r="AS478" s="32" t="s">
        <v>18</v>
      </c>
      <c r="AT478" s="31" t="s">
        <v>22</v>
      </c>
      <c r="AU478" s="28"/>
      <c r="AV478" s="39"/>
      <c r="AW478" s="29"/>
      <c r="AX478" s="29"/>
      <c r="AY478" s="29"/>
      <c r="AZ478" s="30"/>
      <c r="BA478" s="29"/>
    </row>
    <row r="479" spans="1:66" ht="28" customHeight="1">
      <c r="A479" s="689" t="s">
        <v>32</v>
      </c>
      <c r="B479" s="690"/>
      <c r="C479" s="72" t="s">
        <v>86</v>
      </c>
      <c r="D479" s="2" t="s">
        <v>476</v>
      </c>
      <c r="E479" s="82"/>
      <c r="F479" s="12"/>
      <c r="G479" s="13"/>
      <c r="H479" s="13"/>
      <c r="I479" s="13"/>
      <c r="J479" s="14"/>
      <c r="K479" s="13"/>
      <c r="Q479" s="2"/>
      <c r="R479" s="2"/>
      <c r="S479" s="2"/>
      <c r="T479" s="2"/>
      <c r="U479" s="2"/>
      <c r="V479" s="2"/>
      <c r="W479" s="2"/>
      <c r="AQ479" s="19" t="s">
        <v>32</v>
      </c>
      <c r="AR479" s="20"/>
      <c r="AS479" s="25" t="s">
        <v>17</v>
      </c>
      <c r="AT479" s="11" t="s">
        <v>439</v>
      </c>
      <c r="AU479" s="26"/>
      <c r="AV479" s="12"/>
      <c r="AW479" s="13"/>
      <c r="AX479" s="13"/>
      <c r="AY479" s="13"/>
      <c r="AZ479" s="14"/>
      <c r="BA479" s="13"/>
    </row>
    <row r="480" spans="1:66" ht="28" customHeight="1" thickBot="1">
      <c r="A480" s="691">
        <f>COUNTIF(K459:K482,"*")</f>
        <v>0</v>
      </c>
      <c r="B480" s="692"/>
      <c r="C480" s="73" t="s">
        <v>18</v>
      </c>
      <c r="D480" s="27" t="s">
        <v>483</v>
      </c>
      <c r="E480" s="81"/>
      <c r="F480" s="39"/>
      <c r="G480" s="29"/>
      <c r="H480" s="29"/>
      <c r="I480" s="29"/>
      <c r="J480" s="30"/>
      <c r="K480" s="29"/>
      <c r="Q480" s="2"/>
      <c r="R480" s="2"/>
      <c r="S480" s="2"/>
      <c r="T480" s="2"/>
      <c r="U480" s="2"/>
      <c r="V480" s="2"/>
      <c r="W480" s="2"/>
      <c r="AQ480" s="21">
        <f>COUNTIF(BA459:BA482,"*")</f>
        <v>0</v>
      </c>
      <c r="AR480" s="22"/>
      <c r="AS480" s="32" t="s">
        <v>17</v>
      </c>
      <c r="AT480" s="31" t="s">
        <v>898</v>
      </c>
      <c r="AU480" s="28"/>
      <c r="AV480" s="39"/>
      <c r="AW480" s="29"/>
      <c r="AX480" s="29"/>
      <c r="AY480" s="29"/>
      <c r="AZ480" s="30"/>
      <c r="BA480" s="29"/>
    </row>
    <row r="481" spans="1:68" ht="28" customHeight="1">
      <c r="A481" s="680"/>
      <c r="B481" s="680"/>
      <c r="C481" s="72" t="s">
        <v>18</v>
      </c>
      <c r="D481" s="2" t="s">
        <v>484</v>
      </c>
      <c r="E481" s="82"/>
      <c r="F481" s="12"/>
      <c r="G481" s="13"/>
      <c r="H481" s="13"/>
      <c r="I481" s="13"/>
      <c r="J481" s="14"/>
      <c r="K481" s="13"/>
      <c r="Q481" s="2"/>
      <c r="R481" s="2"/>
      <c r="S481" s="2"/>
      <c r="T481" s="2"/>
      <c r="U481" s="2"/>
      <c r="V481" s="2"/>
      <c r="W481" s="2"/>
      <c r="AQ481" s="53"/>
      <c r="AR481" s="15"/>
      <c r="AS481" s="25" t="s">
        <v>23</v>
      </c>
      <c r="AT481" s="11" t="s">
        <v>26</v>
      </c>
      <c r="AU481" s="26"/>
      <c r="AV481" s="12"/>
      <c r="AW481" s="13"/>
      <c r="AX481" s="13"/>
      <c r="AY481" s="13"/>
      <c r="AZ481" s="14"/>
      <c r="BA481" s="13"/>
    </row>
    <row r="482" spans="1:68" ht="28" customHeight="1" thickBot="1">
      <c r="A482" s="680"/>
      <c r="B482" s="680"/>
      <c r="C482" s="74" t="s">
        <v>18</v>
      </c>
      <c r="D482" s="67" t="s">
        <v>483</v>
      </c>
      <c r="E482" s="98"/>
      <c r="F482" s="40"/>
      <c r="G482" s="36"/>
      <c r="H482" s="36"/>
      <c r="I482" s="36"/>
      <c r="J482" s="37"/>
      <c r="K482" s="36"/>
      <c r="Q482" s="47">
        <f>COUNTIF(Q458:Q481,"*")</f>
        <v>14</v>
      </c>
      <c r="R482" s="47">
        <f>COUNTIF(R458:R481,"*")</f>
        <v>11</v>
      </c>
      <c r="AR482" s="18"/>
      <c r="AS482" s="33"/>
      <c r="AT482" s="34"/>
      <c r="AU482" s="171"/>
      <c r="AV482" s="40"/>
      <c r="AW482" s="36"/>
      <c r="AX482" s="36"/>
      <c r="AY482" s="36"/>
      <c r="AZ482" s="37"/>
      <c r="BA482" s="36"/>
    </row>
    <row r="483" spans="1:68" ht="28" customHeight="1">
      <c r="A483" s="680"/>
      <c r="B483" s="680"/>
      <c r="D483" s="47">
        <f>COUNTIF(D459:D482,"*")</f>
        <v>24</v>
      </c>
      <c r="E483" s="99"/>
      <c r="F483" s="47">
        <f>COUNTIF(F459:F482,"*")</f>
        <v>12</v>
      </c>
      <c r="AT483" s="47">
        <f>COUNTIF(AT459:AT482,"*")</f>
        <v>23</v>
      </c>
      <c r="AU483" s="172"/>
      <c r="AV483" s="47">
        <f>COUNTIF(AV459:AV482,"*")</f>
        <v>0</v>
      </c>
    </row>
    <row r="484" spans="1:68" ht="28" customHeight="1">
      <c r="A484" s="680"/>
      <c r="B484" s="680"/>
    </row>
    <row r="485" spans="1:68" s="120" customFormat="1" ht="28" customHeight="1">
      <c r="A485" s="681"/>
      <c r="B485" s="681"/>
      <c r="C485" s="681"/>
      <c r="D485" s="681"/>
      <c r="E485" s="681"/>
      <c r="F485" s="681"/>
      <c r="G485" s="681"/>
      <c r="H485" s="681"/>
      <c r="I485" s="681"/>
      <c r="J485" s="681"/>
      <c r="K485" s="681"/>
      <c r="L485" s="681"/>
      <c r="M485" s="68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S485" s="121"/>
      <c r="AU485" s="173"/>
    </row>
    <row r="486" spans="1:68" ht="16" thickBot="1"/>
    <row r="487" spans="1:68" ht="49" customHeight="1" thickBot="1">
      <c r="A487" s="113"/>
      <c r="B487" s="113"/>
      <c r="C487" s="114"/>
      <c r="D487" s="114"/>
      <c r="AP487" s="164" t="s">
        <v>541</v>
      </c>
      <c r="AQ487" s="715" t="s">
        <v>9</v>
      </c>
      <c r="AR487" s="716"/>
      <c r="AS487" s="717" t="s">
        <v>924</v>
      </c>
      <c r="AT487" s="718"/>
      <c r="AU487" s="718"/>
      <c r="AV487" s="719"/>
    </row>
    <row r="488" spans="1:68" ht="28" customHeight="1" thickBot="1">
      <c r="C488" s="113"/>
      <c r="D488" s="113"/>
      <c r="E488" s="113"/>
      <c r="F488" s="113"/>
      <c r="G488" s="113"/>
      <c r="H488" s="113"/>
      <c r="I488" s="113"/>
      <c r="J488" s="113"/>
      <c r="K488" s="113"/>
      <c r="M488" s="113"/>
      <c r="N488" s="113"/>
      <c r="AS488" s="702" t="s">
        <v>7</v>
      </c>
      <c r="AT488" s="703"/>
      <c r="AU488" s="703"/>
      <c r="AV488" s="703"/>
      <c r="AW488" s="703"/>
      <c r="AX488" s="703"/>
      <c r="AY488" s="703"/>
      <c r="AZ488" s="703"/>
      <c r="BA488" s="704"/>
      <c r="BC488" s="9" t="s">
        <v>6</v>
      </c>
      <c r="BD488" s="10"/>
      <c r="BE488" s="2" t="s">
        <v>244</v>
      </c>
      <c r="BH488" s="671" t="s">
        <v>423</v>
      </c>
      <c r="BI488" s="672"/>
      <c r="BJ488" s="672"/>
      <c r="BK488" s="672"/>
      <c r="BL488" s="672"/>
      <c r="BM488" s="672"/>
      <c r="BN488" s="672"/>
      <c r="BO488" s="672"/>
      <c r="BP488" s="673"/>
    </row>
    <row r="489" spans="1:68" ht="28" customHeight="1" thickBot="1">
      <c r="C489" s="115"/>
      <c r="D489" s="115"/>
      <c r="E489" s="115"/>
      <c r="F489" s="115"/>
      <c r="G489" s="116"/>
      <c r="H489" s="116"/>
      <c r="I489" s="116"/>
      <c r="J489" s="116"/>
      <c r="K489" s="116"/>
      <c r="AS489" s="721" t="s">
        <v>0</v>
      </c>
      <c r="AT489" s="722"/>
      <c r="AU489" s="722"/>
      <c r="AV489" s="723"/>
      <c r="AW489" s="109" t="s">
        <v>1</v>
      </c>
      <c r="AX489" s="110" t="s">
        <v>2</v>
      </c>
      <c r="AY489" s="109" t="s">
        <v>3</v>
      </c>
      <c r="AZ489" s="109" t="s">
        <v>4</v>
      </c>
      <c r="BA489" s="110" t="s">
        <v>5</v>
      </c>
      <c r="BC489" s="225">
        <v>1</v>
      </c>
      <c r="BD489" s="225" t="s">
        <v>10</v>
      </c>
      <c r="BE489" s="225">
        <v>100</v>
      </c>
      <c r="BH489" s="6" t="str" cm="1">
        <f t="array" ref="BH489:BH510">_xlfn.UNIQUE(AT490:AT513)</f>
        <v>Insta-Boss</v>
      </c>
      <c r="BI489" s="6" t="str" cm="1">
        <f t="array" ref="BI489:BI501">_xlfn.UNIQUE(AV490:AV513)</f>
        <v>Insta</v>
      </c>
      <c r="BJ489" s="6" t="str" cm="1">
        <f t="array" ref="BJ489:BJ491">_xlfn.UNIQUE(AW490:AW513)</f>
        <v>[ist nicht so] glossy</v>
      </c>
      <c r="BK489" s="6" cm="1">
        <f t="array" ref="BK489">_xlfn.UNIQUE(AX490:AX513)</f>
        <v>0</v>
      </c>
      <c r="BL489" s="6" t="str" cm="1">
        <f t="array" ref="BL489:BL491">_xlfn.UNIQUE(AY490:AY513)</f>
        <v>obviously</v>
      </c>
      <c r="BM489" s="6" t="str" cm="1">
        <f t="array" ref="BM489:BM491">_xlfn.UNIQUE(AZ490:AZ513)</f>
        <v>[ich] verlinke</v>
      </c>
      <c r="BN489" s="6" cm="1">
        <f t="array" ref="BN489">_xlfn.UNIQUE(BA490:BA513)</f>
        <v>0</v>
      </c>
      <c r="BO489" s="139" t="s">
        <v>0</v>
      </c>
      <c r="BP489" s="43">
        <f>COUNTIF(BH489:BI505,"*")</f>
        <v>29</v>
      </c>
    </row>
    <row r="490" spans="1:68" ht="49" customHeight="1">
      <c r="A490" s="5"/>
      <c r="B490" s="5"/>
      <c r="C490" s="117"/>
      <c r="E490" s="84"/>
      <c r="AQ490" s="689" t="s">
        <v>425</v>
      </c>
      <c r="AR490" s="690"/>
      <c r="AS490" s="41" t="s">
        <v>19</v>
      </c>
      <c r="AT490" s="6" t="s">
        <v>902</v>
      </c>
      <c r="AU490" s="42" t="s">
        <v>86</v>
      </c>
      <c r="AV490" s="43" t="s">
        <v>916</v>
      </c>
      <c r="AW490" s="44" t="s">
        <v>921</v>
      </c>
      <c r="AX490" s="44"/>
      <c r="AY490" s="44" t="s">
        <v>844</v>
      </c>
      <c r="AZ490" s="4" t="s">
        <v>901</v>
      </c>
      <c r="BA490" s="44"/>
      <c r="BC490" s="8">
        <v>2</v>
      </c>
      <c r="BD490" s="8"/>
      <c r="BE490" s="2"/>
      <c r="BH490" s="2" t="str">
        <v>Nominees</v>
      </c>
      <c r="BI490" s="2" t="str">
        <v>App-Alternativen</v>
      </c>
      <c r="BJ490" s="2" t="str">
        <v>[that is Blasphemie] -vibes</v>
      </c>
      <c r="BK490" s="2"/>
      <c r="BL490" s="2" t="str">
        <v>TM</v>
      </c>
      <c r="BM490" s="2" t="str">
        <v>[es] trendet</v>
      </c>
      <c r="BN490" s="2"/>
      <c r="BO490" s="140" t="s">
        <v>1</v>
      </c>
      <c r="BP490" s="12">
        <f>COUNTIF(BJ489:BJ505,"*")</f>
        <v>2</v>
      </c>
    </row>
    <row r="491" spans="1:68" ht="57" customHeight="1" thickBot="1">
      <c r="A491" s="5"/>
      <c r="B491" s="5"/>
      <c r="C491" s="117"/>
      <c r="E491" s="84"/>
      <c r="AQ491" s="691">
        <f>BP495</f>
        <v>35</v>
      </c>
      <c r="AR491" s="692"/>
      <c r="AS491" s="38" t="s">
        <v>17</v>
      </c>
      <c r="AT491" s="27" t="s">
        <v>903</v>
      </c>
      <c r="AU491" s="28" t="s">
        <v>18</v>
      </c>
      <c r="AV491" s="39" t="s">
        <v>917</v>
      </c>
      <c r="AW491" s="29" t="s">
        <v>922</v>
      </c>
      <c r="AX491" s="29"/>
      <c r="AY491" s="29" t="s">
        <v>923</v>
      </c>
      <c r="AZ491" s="30" t="s">
        <v>369</v>
      </c>
      <c r="BA491" s="29"/>
      <c r="BC491" s="7">
        <v>3</v>
      </c>
      <c r="BD491" s="7"/>
      <c r="BE491" s="2"/>
      <c r="BH491" s="2" t="str">
        <v>Hashtag</v>
      </c>
      <c r="BI491" s="2" t="str">
        <v>Apps</v>
      </c>
      <c r="BJ491" s="2">
        <v>0</v>
      </c>
      <c r="BK491" s="2"/>
      <c r="BL491" s="2">
        <v>0</v>
      </c>
      <c r="BM491" s="2">
        <v>0</v>
      </c>
      <c r="BN491" s="2"/>
      <c r="BO491" s="140" t="s">
        <v>2</v>
      </c>
      <c r="BP491" s="12">
        <f>COUNTIF(BK489:BK505,"*")</f>
        <v>0</v>
      </c>
    </row>
    <row r="492" spans="1:68" ht="28" customHeight="1">
      <c r="A492" s="118"/>
      <c r="B492" s="118"/>
      <c r="C492" s="117"/>
      <c r="E492" s="84"/>
      <c r="AQ492" s="19" t="s">
        <v>8</v>
      </c>
      <c r="AR492" s="20"/>
      <c r="AS492" s="24" t="s">
        <v>19</v>
      </c>
      <c r="AT492" s="2" t="s">
        <v>13</v>
      </c>
      <c r="AU492" s="26" t="s">
        <v>18</v>
      </c>
      <c r="AV492" s="12" t="s">
        <v>56</v>
      </c>
      <c r="AW492" s="13"/>
      <c r="AX492" s="13"/>
      <c r="AY492" s="13"/>
      <c r="AZ492" s="14" t="s">
        <v>901</v>
      </c>
      <c r="BA492" s="13"/>
      <c r="BC492" s="8">
        <v>4</v>
      </c>
      <c r="BD492" s="8"/>
      <c r="BE492" s="2"/>
      <c r="BH492" s="2" t="str">
        <v>Womens-Heroes</v>
      </c>
      <c r="BI492" s="2" t="str">
        <v>SPF-gate</v>
      </c>
      <c r="BJ492" s="2"/>
      <c r="BK492" s="2"/>
      <c r="BL492" s="2"/>
      <c r="BM492" s="2"/>
      <c r="BN492" s="2"/>
      <c r="BO492" s="140" t="s">
        <v>3</v>
      </c>
      <c r="BP492" s="12">
        <f>COUNTIF(BL489:BL505,"*")</f>
        <v>2</v>
      </c>
    </row>
    <row r="493" spans="1:68" ht="28" customHeight="1" thickBot="1">
      <c r="A493" s="5"/>
      <c r="B493" s="5"/>
      <c r="C493" s="117"/>
      <c r="E493" s="84"/>
      <c r="AQ493" s="21">
        <f>SUM(AQ496,AQ499,AQ502,AQ505,AQ508,AQ511)</f>
        <v>45</v>
      </c>
      <c r="AR493" s="22"/>
      <c r="AS493" s="38" t="s">
        <v>17</v>
      </c>
      <c r="AT493" s="27" t="s">
        <v>904</v>
      </c>
      <c r="AU493" s="28" t="s">
        <v>23</v>
      </c>
      <c r="AV493" s="39" t="s">
        <v>918</v>
      </c>
      <c r="AW493" s="29"/>
      <c r="AX493" s="29"/>
      <c r="AY493" s="29"/>
      <c r="AZ493" s="30" t="s">
        <v>901</v>
      </c>
      <c r="BA493" s="29"/>
      <c r="BC493" s="7">
        <v>5</v>
      </c>
      <c r="BD493" s="7"/>
      <c r="BE493" s="2"/>
      <c r="BH493" s="2" t="str">
        <v>PayTV-Sender</v>
      </c>
      <c r="BI493" s="2" t="str">
        <v>Timeline-Recap</v>
      </c>
      <c r="BJ493" s="2"/>
      <c r="BK493" s="2"/>
      <c r="BL493" s="2"/>
      <c r="BM493" s="2"/>
      <c r="BN493" s="2"/>
      <c r="BO493" s="140" t="s">
        <v>4</v>
      </c>
      <c r="BP493" s="12">
        <f>COUNTIF(BM489:BM505,"*")</f>
        <v>2</v>
      </c>
    </row>
    <row r="494" spans="1:68" ht="28" customHeight="1" thickBot="1">
      <c r="A494" s="5"/>
      <c r="B494" s="5"/>
      <c r="C494" s="117"/>
      <c r="E494" s="84"/>
      <c r="AQ494" s="23"/>
      <c r="AR494" s="17"/>
      <c r="AS494" s="24" t="s">
        <v>19</v>
      </c>
      <c r="AT494" s="2" t="s">
        <v>905</v>
      </c>
      <c r="AU494" s="26" t="s">
        <v>23</v>
      </c>
      <c r="AV494" s="12" t="s">
        <v>781</v>
      </c>
      <c r="AW494" s="13"/>
      <c r="AX494" s="13"/>
      <c r="AY494" s="13"/>
      <c r="AZ494" s="14"/>
      <c r="BA494" s="13"/>
      <c r="BC494" s="8">
        <v>6</v>
      </c>
      <c r="BD494" s="8"/>
      <c r="BE494" s="2"/>
      <c r="BH494" s="2" t="str">
        <v>Timeline-Recap</v>
      </c>
      <c r="BI494" s="2" t="str">
        <v>Sommer-Playlist</v>
      </c>
      <c r="BJ494" s="2"/>
      <c r="BK494" s="2"/>
      <c r="BL494" s="2"/>
      <c r="BM494" s="2"/>
      <c r="BN494" s="2"/>
      <c r="BO494" s="140" t="s">
        <v>38</v>
      </c>
      <c r="BP494" s="12">
        <f>COUNTIF(BN490:BN505,"*")</f>
        <v>0</v>
      </c>
    </row>
    <row r="495" spans="1:68" ht="28" customHeight="1" thickBot="1">
      <c r="A495" s="118"/>
      <c r="B495" s="118"/>
      <c r="C495" s="117"/>
      <c r="E495" s="84"/>
      <c r="N495" s="5"/>
      <c r="AQ495" s="19" t="s">
        <v>30</v>
      </c>
      <c r="AR495" s="20"/>
      <c r="AS495" s="38" t="s">
        <v>19</v>
      </c>
      <c r="AT495" s="27" t="s">
        <v>781</v>
      </c>
      <c r="AU495" s="28" t="s">
        <v>17</v>
      </c>
      <c r="AV495" s="39" t="s">
        <v>919</v>
      </c>
      <c r="AW495" s="29"/>
      <c r="AX495" s="29"/>
      <c r="AY495" s="29"/>
      <c r="AZ495" s="30"/>
      <c r="BA495" s="29"/>
      <c r="BD495" s="5"/>
      <c r="BH495" s="2" t="str">
        <v>Hot-Take-Der-Woche</v>
      </c>
      <c r="BI495" s="2" t="str">
        <v>Show-Notes</v>
      </c>
      <c r="BJ495" s="2"/>
      <c r="BK495" s="2"/>
      <c r="BL495" s="2"/>
      <c r="BM495" s="2"/>
      <c r="BN495" s="2"/>
      <c r="BO495" s="141" t="s">
        <v>498</v>
      </c>
      <c r="BP495" s="131">
        <f>SUM(BP489:BP494)</f>
        <v>35</v>
      </c>
    </row>
    <row r="496" spans="1:68" ht="28" customHeight="1" thickBot="1">
      <c r="A496" s="5"/>
      <c r="B496" s="5"/>
      <c r="C496" s="117"/>
      <c r="E496" s="84"/>
      <c r="N496" s="5"/>
      <c r="AQ496" s="21">
        <f>SUM(AT514,AV514)</f>
        <v>37</v>
      </c>
      <c r="AR496" s="22"/>
      <c r="AS496" s="24" t="s">
        <v>19</v>
      </c>
      <c r="AT496" s="2" t="s">
        <v>906</v>
      </c>
      <c r="AU496" s="26" t="s">
        <v>18</v>
      </c>
      <c r="AV496" s="12" t="s">
        <v>22</v>
      </c>
      <c r="AW496" s="13"/>
      <c r="AX496" s="13"/>
      <c r="AY496" s="13"/>
      <c r="AZ496" s="14"/>
      <c r="BA496" s="13"/>
      <c r="BD496" s="5"/>
      <c r="BH496" s="2" t="str">
        <v>App</v>
      </c>
      <c r="BI496" s="2" t="str">
        <v>Cover</v>
      </c>
      <c r="BJ496" s="2"/>
      <c r="BK496" s="2"/>
      <c r="BL496" s="2"/>
      <c r="BM496" s="2"/>
      <c r="BN496" s="2"/>
    </row>
    <row r="497" spans="1:66" ht="28" customHeight="1" thickBot="1">
      <c r="A497" s="5"/>
      <c r="B497" s="5"/>
      <c r="C497" s="117"/>
      <c r="E497" s="84"/>
      <c r="N497" s="5"/>
      <c r="AQ497" s="23"/>
      <c r="AR497" s="17"/>
      <c r="AS497" s="38" t="s">
        <v>17</v>
      </c>
      <c r="AT497" s="27" t="s">
        <v>248</v>
      </c>
      <c r="AU497" s="28" t="s">
        <v>23</v>
      </c>
      <c r="AV497" s="39" t="s">
        <v>124</v>
      </c>
      <c r="AW497" s="29"/>
      <c r="AX497" s="29"/>
      <c r="AY497" s="29"/>
      <c r="AZ497" s="30"/>
      <c r="BA497" s="29"/>
      <c r="BD497" s="5"/>
      <c r="BH497" s="2" t="str">
        <v>Petition</v>
      </c>
      <c r="BI497" s="2" t="str">
        <v>Socials</v>
      </c>
      <c r="BJ497" s="2"/>
      <c r="BK497" s="2"/>
      <c r="BL497" s="2"/>
      <c r="BM497" s="2"/>
      <c r="BN497" s="2"/>
    </row>
    <row r="498" spans="1:66" ht="28" customHeight="1">
      <c r="A498" s="118"/>
      <c r="B498" s="118"/>
      <c r="C498" s="117"/>
      <c r="E498" s="84"/>
      <c r="AQ498" s="19" t="s">
        <v>33</v>
      </c>
      <c r="AR498" s="20"/>
      <c r="AS498" s="24" t="s">
        <v>17</v>
      </c>
      <c r="AT498" s="2" t="s">
        <v>907</v>
      </c>
      <c r="AU498" s="26" t="s">
        <v>18</v>
      </c>
      <c r="AV498" s="12" t="s">
        <v>136</v>
      </c>
      <c r="AW498" s="13"/>
      <c r="AX498" s="13"/>
      <c r="AY498" s="13"/>
      <c r="AZ498" s="14"/>
      <c r="BA498" s="13"/>
      <c r="BH498" s="2" t="str">
        <v>Feed</v>
      </c>
      <c r="BI498" s="2" t="str">
        <v>Post</v>
      </c>
      <c r="BJ498" s="2"/>
      <c r="BK498" s="2"/>
      <c r="BL498" s="2"/>
      <c r="BM498" s="2"/>
      <c r="BN498" s="2"/>
    </row>
    <row r="499" spans="1:66" ht="28" customHeight="1" thickBot="1">
      <c r="A499" s="5"/>
      <c r="B499" s="5"/>
      <c r="C499" s="117"/>
      <c r="E499" s="84"/>
      <c r="AQ499" s="21">
        <f>COUNTIF(AW490:AW513,"*")</f>
        <v>2</v>
      </c>
      <c r="AR499" s="22"/>
      <c r="AS499" s="38" t="s">
        <v>19</v>
      </c>
      <c r="AT499" s="27" t="s">
        <v>902</v>
      </c>
      <c r="AU499" s="28" t="s">
        <v>23</v>
      </c>
      <c r="AV499" s="39" t="s">
        <v>109</v>
      </c>
      <c r="AW499" s="29"/>
      <c r="AX499" s="29"/>
      <c r="AY499" s="29"/>
      <c r="AZ499" s="30"/>
      <c r="BA499" s="29"/>
      <c r="BH499" s="2" t="str">
        <v>Playlists</v>
      </c>
      <c r="BI499" s="2" t="str">
        <v>Insta-Update</v>
      </c>
      <c r="BJ499" s="2"/>
      <c r="BK499" s="2"/>
      <c r="BL499" s="2"/>
      <c r="BM499" s="2"/>
      <c r="BN499" s="2"/>
    </row>
    <row r="500" spans="1:66" ht="28" customHeight="1" thickBot="1">
      <c r="A500" s="5"/>
      <c r="B500" s="5"/>
      <c r="C500" s="117"/>
      <c r="E500" s="84"/>
      <c r="AQ500" s="23"/>
      <c r="AR500" s="17"/>
      <c r="AS500" s="24" t="s">
        <v>19</v>
      </c>
      <c r="AT500" s="2" t="s">
        <v>27</v>
      </c>
      <c r="AU500" s="26" t="s">
        <v>18</v>
      </c>
      <c r="AV500" s="12" t="s">
        <v>22</v>
      </c>
      <c r="AW500" s="13"/>
      <c r="AX500" s="13"/>
      <c r="AY500" s="13"/>
      <c r="AZ500" s="14"/>
      <c r="BA500" s="13"/>
      <c r="BH500" s="2" t="str">
        <v>Award-Kategorien</v>
      </c>
      <c r="BI500" s="2" t="str">
        <v>Accounts</v>
      </c>
      <c r="BJ500" s="2"/>
      <c r="BK500" s="2"/>
      <c r="BL500" s="2"/>
      <c r="BM500" s="2"/>
      <c r="BN500" s="2"/>
    </row>
    <row r="501" spans="1:66" ht="28" customHeight="1">
      <c r="A501" s="118"/>
      <c r="B501" s="118"/>
      <c r="C501" s="117"/>
      <c r="E501" s="84"/>
      <c r="AQ501" s="19" t="s">
        <v>35</v>
      </c>
      <c r="AR501" s="20"/>
      <c r="AS501" s="38" t="s">
        <v>18</v>
      </c>
      <c r="AT501" s="27" t="s">
        <v>908</v>
      </c>
      <c r="AU501" s="28" t="s">
        <v>23</v>
      </c>
      <c r="AV501" s="39" t="s">
        <v>920</v>
      </c>
      <c r="AW501" s="29"/>
      <c r="AX501" s="29"/>
      <c r="AY501" s="29"/>
      <c r="AZ501" s="30"/>
      <c r="BA501" s="29"/>
      <c r="BH501" s="2" t="str">
        <v>Hot-Take</v>
      </c>
      <c r="BI501" s="2">
        <v>0</v>
      </c>
      <c r="BJ501" s="2"/>
      <c r="BK501" s="2"/>
      <c r="BL501" s="2"/>
      <c r="BM501" s="2"/>
      <c r="BN501" s="2"/>
    </row>
    <row r="502" spans="1:66" ht="28" customHeight="1" thickBot="1">
      <c r="A502" s="5"/>
      <c r="B502" s="5"/>
      <c r="C502" s="117"/>
      <c r="E502" s="84"/>
      <c r="AQ502" s="21">
        <f>COUNTIF(AX490:AX513,"*")</f>
        <v>0</v>
      </c>
      <c r="AR502" s="22"/>
      <c r="AS502" s="24" t="s">
        <v>18</v>
      </c>
      <c r="AT502" s="2" t="s">
        <v>909</v>
      </c>
      <c r="AU502" s="26" t="s">
        <v>18</v>
      </c>
      <c r="AV502" s="12" t="s">
        <v>66</v>
      </c>
      <c r="AW502" s="13"/>
      <c r="AX502" s="13"/>
      <c r="AY502" s="13"/>
      <c r="AZ502" s="14"/>
      <c r="BA502" s="13"/>
      <c r="BH502" s="2" t="str">
        <v>Timelines</v>
      </c>
      <c r="BI502" s="2"/>
      <c r="BJ502" s="2"/>
      <c r="BK502" s="2"/>
      <c r="BL502" s="2"/>
      <c r="BM502" s="2"/>
      <c r="BN502" s="2"/>
    </row>
    <row r="503" spans="1:66" ht="28" customHeight="1" thickBot="1">
      <c r="A503" s="5"/>
      <c r="B503" s="5"/>
      <c r="C503" s="117"/>
      <c r="E503" s="84"/>
      <c r="AQ503" s="23"/>
      <c r="AR503" s="17"/>
      <c r="AS503" s="38" t="s">
        <v>19</v>
      </c>
      <c r="AT503" s="27" t="s">
        <v>910</v>
      </c>
      <c r="AU503" s="28"/>
      <c r="AV503" s="39"/>
      <c r="AW503" s="29"/>
      <c r="AX503" s="29"/>
      <c r="AY503" s="29"/>
      <c r="AZ503" s="30"/>
      <c r="BA503" s="29"/>
      <c r="BH503" s="2" t="str">
        <v>Playlist</v>
      </c>
      <c r="BI503" s="2"/>
      <c r="BJ503" s="2"/>
      <c r="BK503" s="2"/>
      <c r="BL503" s="2"/>
      <c r="BM503" s="2"/>
      <c r="BN503" s="2"/>
    </row>
    <row r="504" spans="1:66" ht="28" customHeight="1">
      <c r="A504" s="118"/>
      <c r="B504" s="118"/>
      <c r="C504" s="117"/>
      <c r="E504" s="84"/>
      <c r="AQ504" s="19" t="s">
        <v>31</v>
      </c>
      <c r="AR504" s="20"/>
      <c r="AS504" s="24" t="s">
        <v>17</v>
      </c>
      <c r="AT504" s="2" t="s">
        <v>248</v>
      </c>
      <c r="AU504" s="26"/>
      <c r="AV504" s="12"/>
      <c r="AW504" s="13"/>
      <c r="AX504" s="13"/>
      <c r="AY504" s="13"/>
      <c r="AZ504" s="14"/>
      <c r="BA504" s="13"/>
      <c r="BH504" s="2" t="str">
        <v>Banger</v>
      </c>
      <c r="BI504" s="2"/>
      <c r="BJ504" s="2"/>
      <c r="BK504" s="2"/>
      <c r="BL504" s="2"/>
      <c r="BM504" s="2"/>
      <c r="BN504" s="2"/>
    </row>
    <row r="505" spans="1:66" ht="28" customHeight="1" thickBot="1">
      <c r="A505" s="5"/>
      <c r="B505" s="5"/>
      <c r="C505" s="117"/>
      <c r="E505" s="84"/>
      <c r="AQ505" s="21">
        <f>COUNTIF(AY490:AY513,"*")</f>
        <v>2</v>
      </c>
      <c r="AR505" s="22"/>
      <c r="AS505" s="38" t="s">
        <v>18</v>
      </c>
      <c r="AT505" s="31" t="s">
        <v>15</v>
      </c>
      <c r="AU505" s="28"/>
      <c r="AV505" s="39"/>
      <c r="AW505" s="29"/>
      <c r="AX505" s="29"/>
      <c r="AY505" s="29"/>
      <c r="AZ505" s="30"/>
      <c r="BA505" s="29"/>
      <c r="BH505" s="2" t="str">
        <v>Best-Metaverse-Performance</v>
      </c>
      <c r="BI505" s="2"/>
      <c r="BJ505" s="2"/>
      <c r="BK505" s="2"/>
      <c r="BL505" s="2"/>
      <c r="BM505" s="2"/>
      <c r="BN505" s="2"/>
    </row>
    <row r="506" spans="1:66" ht="28" customHeight="1" thickBot="1">
      <c r="A506" s="5"/>
      <c r="B506" s="5"/>
      <c r="C506" s="119"/>
      <c r="E506" s="84"/>
      <c r="AQ506" s="16"/>
      <c r="AR506" s="17"/>
      <c r="AS506" s="25" t="s">
        <v>17</v>
      </c>
      <c r="AT506" s="11" t="s">
        <v>911</v>
      </c>
      <c r="AU506" s="26"/>
      <c r="AV506" s="12"/>
      <c r="AW506" s="13"/>
      <c r="AX506" s="13"/>
      <c r="AY506" s="13"/>
      <c r="AZ506" s="14"/>
      <c r="BA506" s="13"/>
      <c r="BH506" s="1" t="str">
        <v>Work-Life-Balance</v>
      </c>
    </row>
    <row r="507" spans="1:66" ht="28" customHeight="1">
      <c r="A507" s="118"/>
      <c r="B507" s="118"/>
      <c r="C507" s="119"/>
      <c r="E507" s="84"/>
      <c r="AQ507" s="19" t="s">
        <v>34</v>
      </c>
      <c r="AR507" s="20"/>
      <c r="AS507" s="32" t="s">
        <v>18</v>
      </c>
      <c r="AT507" s="31" t="s">
        <v>812</v>
      </c>
      <c r="AU507" s="28"/>
      <c r="AV507" s="39"/>
      <c r="AW507" s="29"/>
      <c r="AX507" s="29"/>
      <c r="AY507" s="29"/>
      <c r="AZ507" s="30"/>
      <c r="BA507" s="29"/>
      <c r="BH507" s="1" t="str">
        <v>Commis</v>
      </c>
    </row>
    <row r="508" spans="1:66" ht="28" customHeight="1" thickBot="1">
      <c r="A508" s="5"/>
      <c r="B508" s="5"/>
      <c r="C508" s="119"/>
      <c r="E508" s="84"/>
      <c r="AQ508" s="21">
        <f>COUNTIF(AZ490:AZ513,"*")</f>
        <v>4</v>
      </c>
      <c r="AR508" s="22"/>
      <c r="AS508" s="25" t="s">
        <v>17</v>
      </c>
      <c r="AT508" s="11" t="s">
        <v>912</v>
      </c>
      <c r="AU508" s="26"/>
      <c r="AV508" s="12"/>
      <c r="AW508" s="13"/>
      <c r="AX508" s="13"/>
      <c r="AY508" s="13"/>
      <c r="AZ508" s="14"/>
      <c r="BA508" s="13"/>
      <c r="BH508" s="1" t="str">
        <v>Social-Media</v>
      </c>
    </row>
    <row r="509" spans="1:66" ht="28" customHeight="1" thickBot="1">
      <c r="A509" s="5"/>
      <c r="B509" s="5"/>
      <c r="C509" s="119"/>
      <c r="E509" s="84"/>
      <c r="AQ509" s="23"/>
      <c r="AR509" s="17"/>
      <c r="AS509" s="32" t="s">
        <v>17</v>
      </c>
      <c r="AT509" s="31" t="s">
        <v>913</v>
      </c>
      <c r="AU509" s="28"/>
      <c r="AV509" s="39"/>
      <c r="AW509" s="29"/>
      <c r="AX509" s="29"/>
      <c r="AY509" s="29"/>
      <c r="AZ509" s="30"/>
      <c r="BA509" s="29"/>
      <c r="BH509" s="1" t="str">
        <v>Update</v>
      </c>
    </row>
    <row r="510" spans="1:66" ht="28" customHeight="1">
      <c r="A510" s="118"/>
      <c r="B510" s="118"/>
      <c r="C510" s="119"/>
      <c r="E510" s="84"/>
      <c r="AQ510" s="19" t="s">
        <v>32</v>
      </c>
      <c r="AR510" s="20"/>
      <c r="AS510" s="25" t="s">
        <v>18</v>
      </c>
      <c r="AT510" s="11" t="s">
        <v>914</v>
      </c>
      <c r="AU510" s="26"/>
      <c r="AV510" s="12"/>
      <c r="AW510" s="13"/>
      <c r="AX510" s="13"/>
      <c r="AY510" s="13"/>
      <c r="AZ510" s="14"/>
      <c r="BA510" s="13"/>
      <c r="BH510" s="1" t="str">
        <v>Like</v>
      </c>
    </row>
    <row r="511" spans="1:66" ht="28" customHeight="1" thickBot="1">
      <c r="A511" s="5"/>
      <c r="B511" s="5"/>
      <c r="C511" s="119"/>
      <c r="E511" s="84"/>
      <c r="AQ511" s="21">
        <f>COUNTIF(BA490:BA513,"*")</f>
        <v>0</v>
      </c>
      <c r="AR511" s="22"/>
      <c r="AS511" s="32" t="s">
        <v>41</v>
      </c>
      <c r="AT511" s="31" t="s">
        <v>51</v>
      </c>
      <c r="AU511" s="28"/>
      <c r="AV511" s="39"/>
      <c r="AW511" s="29"/>
      <c r="AX511" s="29"/>
      <c r="AY511" s="29"/>
      <c r="AZ511" s="30"/>
      <c r="BA511" s="29"/>
    </row>
    <row r="512" spans="1:66" ht="28" customHeight="1">
      <c r="A512" s="5"/>
      <c r="B512" s="5"/>
      <c r="C512" s="119"/>
      <c r="E512" s="84"/>
      <c r="AQ512" s="53"/>
      <c r="AR512" s="15"/>
      <c r="AS512" s="25" t="s">
        <v>86</v>
      </c>
      <c r="AT512" s="11" t="s">
        <v>463</v>
      </c>
      <c r="AU512" s="26"/>
      <c r="AV512" s="12"/>
      <c r="AW512" s="13"/>
      <c r="AX512" s="13"/>
      <c r="AY512" s="13"/>
      <c r="AZ512" s="14"/>
      <c r="BA512" s="13"/>
    </row>
    <row r="513" spans="1:53" ht="28" customHeight="1" thickBot="1">
      <c r="A513" s="5"/>
      <c r="B513" s="5"/>
      <c r="C513" s="119"/>
      <c r="E513" s="84"/>
      <c r="AR513" s="18"/>
      <c r="AS513" s="33" t="s">
        <v>18</v>
      </c>
      <c r="AT513" s="34" t="s">
        <v>915</v>
      </c>
      <c r="AU513" s="171"/>
      <c r="AV513" s="40"/>
      <c r="AW513" s="36"/>
      <c r="AX513" s="36"/>
      <c r="AY513" s="36"/>
      <c r="AZ513" s="37"/>
      <c r="BA513" s="36"/>
    </row>
    <row r="514" spans="1:53" ht="28" customHeight="1">
      <c r="A514" s="5"/>
      <c r="B514" s="5"/>
      <c r="D514" s="47">
        <f>COUNTIF(D490:D513,"*")</f>
        <v>0</v>
      </c>
      <c r="E514" s="99"/>
      <c r="F514" s="47">
        <f>COUNTIF(F490:F513,"*")</f>
        <v>0</v>
      </c>
      <c r="AT514" s="47">
        <f>COUNTIF(AT490:AT513,"*")</f>
        <v>24</v>
      </c>
      <c r="AU514" s="172"/>
      <c r="AV514" s="47">
        <f>COUNTIF(AV490:AV513,"*")</f>
        <v>13</v>
      </c>
    </row>
    <row r="515" spans="1:53" s="49" customFormat="1" ht="28" customHeight="1">
      <c r="A515" s="682"/>
      <c r="B515" s="682"/>
      <c r="C515" s="122"/>
      <c r="E515" s="123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S515" s="124"/>
      <c r="AU515" s="177"/>
    </row>
    <row r="516" spans="1:53" ht="28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</row>
    <row r="518" spans="1:53" ht="52" customHeight="1">
      <c r="A518" s="113"/>
      <c r="B518" s="113"/>
      <c r="C518" s="114"/>
      <c r="D518" s="114"/>
    </row>
    <row r="519" spans="1:53" ht="28" customHeight="1">
      <c r="C519" s="113"/>
      <c r="D519" s="113"/>
      <c r="E519" s="113"/>
      <c r="F519" s="113"/>
      <c r="G519" s="113"/>
      <c r="H519" s="113"/>
      <c r="I519" s="113"/>
      <c r="J519" s="113"/>
      <c r="K519" s="113"/>
      <c r="M519" s="113"/>
      <c r="N519" s="113"/>
    </row>
    <row r="520" spans="1:53" ht="28" customHeight="1">
      <c r="C520" s="115"/>
      <c r="D520" s="115"/>
      <c r="E520" s="115"/>
      <c r="F520" s="115"/>
      <c r="G520" s="116"/>
      <c r="H520" s="116"/>
      <c r="I520" s="116"/>
      <c r="J520" s="116"/>
      <c r="K520" s="116"/>
    </row>
    <row r="521" spans="1:53" ht="28" customHeight="1">
      <c r="A521" s="5"/>
      <c r="B521" s="5"/>
      <c r="C521" s="117"/>
      <c r="E521" s="84"/>
    </row>
    <row r="522" spans="1:53" ht="28" customHeight="1">
      <c r="A522" s="5"/>
      <c r="B522" s="5"/>
      <c r="C522" s="117"/>
      <c r="E522" s="84"/>
    </row>
    <row r="523" spans="1:53" ht="28" customHeight="1">
      <c r="A523" s="118"/>
      <c r="B523" s="118"/>
      <c r="C523" s="117"/>
      <c r="E523" s="84"/>
    </row>
    <row r="524" spans="1:53" ht="28" customHeight="1">
      <c r="A524" s="5"/>
      <c r="B524" s="5"/>
      <c r="C524" s="117"/>
      <c r="E524" s="84"/>
    </row>
    <row r="525" spans="1:53" ht="28" customHeight="1">
      <c r="A525" s="5"/>
      <c r="B525" s="5"/>
      <c r="C525" s="117"/>
      <c r="E525" s="84"/>
    </row>
    <row r="526" spans="1:53" ht="28" customHeight="1">
      <c r="A526" s="118"/>
      <c r="B526" s="118"/>
      <c r="C526" s="117"/>
      <c r="E526" s="84"/>
      <c r="N526" s="5"/>
    </row>
    <row r="527" spans="1:53" ht="28" customHeight="1">
      <c r="A527" s="5"/>
      <c r="B527" s="5"/>
      <c r="C527" s="117"/>
      <c r="E527" s="84"/>
      <c r="N527" s="5"/>
    </row>
    <row r="528" spans="1:53" ht="28" customHeight="1">
      <c r="A528" s="5"/>
      <c r="B528" s="5"/>
      <c r="C528" s="117"/>
      <c r="E528" s="84"/>
      <c r="N528" s="5"/>
    </row>
    <row r="529" spans="1:5" ht="28" customHeight="1">
      <c r="A529" s="118"/>
      <c r="B529" s="118"/>
      <c r="C529" s="117"/>
      <c r="E529" s="84"/>
    </row>
    <row r="530" spans="1:5" ht="28" customHeight="1">
      <c r="A530" s="5"/>
      <c r="B530" s="5"/>
      <c r="C530" s="117"/>
      <c r="E530" s="84"/>
    </row>
    <row r="531" spans="1:5" ht="28" customHeight="1">
      <c r="A531" s="5"/>
      <c r="B531" s="5"/>
      <c r="C531" s="117"/>
      <c r="E531" s="84"/>
    </row>
    <row r="532" spans="1:5" ht="28" customHeight="1">
      <c r="A532" s="118"/>
      <c r="B532" s="118"/>
      <c r="C532" s="117"/>
      <c r="E532" s="84"/>
    </row>
    <row r="533" spans="1:5" ht="28" customHeight="1">
      <c r="A533" s="5"/>
      <c r="B533" s="5"/>
      <c r="C533" s="117"/>
      <c r="E533" s="84"/>
    </row>
    <row r="534" spans="1:5" ht="28" customHeight="1">
      <c r="A534" s="5"/>
      <c r="B534" s="5"/>
      <c r="C534" s="117"/>
      <c r="E534" s="84"/>
    </row>
    <row r="535" spans="1:5" ht="28" customHeight="1">
      <c r="A535" s="118"/>
      <c r="B535" s="118"/>
      <c r="C535" s="117"/>
      <c r="E535" s="84"/>
    </row>
    <row r="536" spans="1:5" ht="28" customHeight="1">
      <c r="A536" s="5"/>
      <c r="B536" s="5"/>
      <c r="C536" s="117"/>
      <c r="E536" s="84"/>
    </row>
    <row r="537" spans="1:5" ht="28" customHeight="1">
      <c r="A537" s="5"/>
      <c r="B537" s="5"/>
      <c r="C537" s="119"/>
      <c r="E537" s="84"/>
    </row>
    <row r="538" spans="1:5" ht="28" customHeight="1">
      <c r="A538" s="118"/>
      <c r="B538" s="118"/>
      <c r="C538" s="119"/>
      <c r="E538" s="84"/>
    </row>
    <row r="539" spans="1:5" ht="28" customHeight="1">
      <c r="A539" s="5"/>
      <c r="B539" s="5"/>
      <c r="C539" s="119"/>
      <c r="E539" s="84"/>
    </row>
    <row r="540" spans="1:5" ht="28" customHeight="1">
      <c r="A540" s="5"/>
      <c r="B540" s="5"/>
      <c r="C540" s="119"/>
      <c r="E540" s="84"/>
    </row>
    <row r="541" spans="1:5" ht="28" customHeight="1">
      <c r="A541" s="118"/>
      <c r="B541" s="118"/>
      <c r="C541" s="119"/>
      <c r="E541" s="84"/>
    </row>
    <row r="542" spans="1:5" ht="28" customHeight="1">
      <c r="A542" s="5"/>
      <c r="B542" s="5"/>
      <c r="C542" s="119"/>
      <c r="E542" s="84"/>
    </row>
    <row r="543" spans="1:5" ht="28" customHeight="1">
      <c r="A543" s="5"/>
      <c r="B543" s="5"/>
      <c r="C543" s="119"/>
      <c r="E543" s="84"/>
    </row>
    <row r="544" spans="1:5" ht="28" customHeight="1">
      <c r="A544" s="5"/>
      <c r="B544" s="5"/>
      <c r="C544" s="119"/>
      <c r="E544" s="84"/>
    </row>
    <row r="545" spans="1:13" ht="28" customHeight="1">
      <c r="A545" s="5"/>
      <c r="B545" s="5"/>
      <c r="D545" s="47"/>
      <c r="E545" s="99"/>
      <c r="F545" s="47"/>
    </row>
    <row r="546" spans="1:13" ht="28" customHeight="1">
      <c r="A546" s="5"/>
      <c r="B546" s="5"/>
    </row>
    <row r="547" spans="1:13" ht="28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</row>
  </sheetData>
  <mergeCells count="579">
    <mergeCell ref="AE32:AK32"/>
    <mergeCell ref="AF28:AF29"/>
    <mergeCell ref="AG28:AG29"/>
    <mergeCell ref="AH28:AH29"/>
    <mergeCell ref="AF27:AH27"/>
    <mergeCell ref="AS458:AV458"/>
    <mergeCell ref="AQ459:AR459"/>
    <mergeCell ref="AQ460:AR460"/>
    <mergeCell ref="AQ487:AR487"/>
    <mergeCell ref="AS487:AV487"/>
    <mergeCell ref="AS488:BA488"/>
    <mergeCell ref="AS489:AV489"/>
    <mergeCell ref="AQ490:AR490"/>
    <mergeCell ref="AQ491:AR491"/>
    <mergeCell ref="AQ425:AR425"/>
    <mergeCell ref="AS425:AV425"/>
    <mergeCell ref="AS426:BA426"/>
    <mergeCell ref="AS427:AV427"/>
    <mergeCell ref="AQ428:AR428"/>
    <mergeCell ref="AQ429:AR429"/>
    <mergeCell ref="AQ456:AR456"/>
    <mergeCell ref="AS456:AV456"/>
    <mergeCell ref="AS457:BA457"/>
    <mergeCell ref="AS358:AV358"/>
    <mergeCell ref="AQ359:AR359"/>
    <mergeCell ref="AQ360:AR360"/>
    <mergeCell ref="AQ387:AR387"/>
    <mergeCell ref="AS387:AV387"/>
    <mergeCell ref="AS388:BA388"/>
    <mergeCell ref="AS389:AV389"/>
    <mergeCell ref="AQ390:AR390"/>
    <mergeCell ref="AQ391:AR391"/>
    <mergeCell ref="AQ316:AR316"/>
    <mergeCell ref="AS317:BA317"/>
    <mergeCell ref="AS318:AV318"/>
    <mergeCell ref="AQ319:AR319"/>
    <mergeCell ref="AQ320:AR320"/>
    <mergeCell ref="AQ356:AR356"/>
    <mergeCell ref="AS357:BA357"/>
    <mergeCell ref="AS316:AW316"/>
    <mergeCell ref="AS356:AW356"/>
    <mergeCell ref="AS247:AV247"/>
    <mergeCell ref="AQ248:AR248"/>
    <mergeCell ref="AQ249:AR249"/>
    <mergeCell ref="AQ280:AR280"/>
    <mergeCell ref="AQ276:AR276"/>
    <mergeCell ref="AS276:AV276"/>
    <mergeCell ref="AS277:BA277"/>
    <mergeCell ref="AS278:AV278"/>
    <mergeCell ref="AQ279:AR279"/>
    <mergeCell ref="AQ212:AR212"/>
    <mergeCell ref="AS212:AV212"/>
    <mergeCell ref="AS213:BA213"/>
    <mergeCell ref="AS214:AV214"/>
    <mergeCell ref="AQ215:AR215"/>
    <mergeCell ref="AQ216:AR216"/>
    <mergeCell ref="AQ245:AR245"/>
    <mergeCell ref="AS245:AV245"/>
    <mergeCell ref="AS246:BA246"/>
    <mergeCell ref="AS135:AV135"/>
    <mergeCell ref="AQ136:AR136"/>
    <mergeCell ref="AQ137:AR137"/>
    <mergeCell ref="AQ175:AR175"/>
    <mergeCell ref="AS175:AV175"/>
    <mergeCell ref="AS176:BA176"/>
    <mergeCell ref="AS177:AV177"/>
    <mergeCell ref="AQ178:AR178"/>
    <mergeCell ref="AQ179:AR179"/>
    <mergeCell ref="AQ102:AR102"/>
    <mergeCell ref="AS102:AV102"/>
    <mergeCell ref="AS103:BA103"/>
    <mergeCell ref="AS104:AV104"/>
    <mergeCell ref="AQ105:AR105"/>
    <mergeCell ref="AQ106:AR106"/>
    <mergeCell ref="AQ133:AR133"/>
    <mergeCell ref="AS133:AV133"/>
    <mergeCell ref="AS134:BA134"/>
    <mergeCell ref="AS35:AV35"/>
    <mergeCell ref="AQ36:AR36"/>
    <mergeCell ref="AQ37:AR37"/>
    <mergeCell ref="AQ69:AR69"/>
    <mergeCell ref="AS69:AV69"/>
    <mergeCell ref="AS70:BA70"/>
    <mergeCell ref="AS71:AV71"/>
    <mergeCell ref="AQ72:AR72"/>
    <mergeCell ref="AQ73:AR73"/>
    <mergeCell ref="AQ38:AR38"/>
    <mergeCell ref="Q388:W388"/>
    <mergeCell ref="Q426:W426"/>
    <mergeCell ref="Q457:W457"/>
    <mergeCell ref="Q3:Y3"/>
    <mergeCell ref="Q70:W70"/>
    <mergeCell ref="Q103:W103"/>
    <mergeCell ref="Q134:W134"/>
    <mergeCell ref="Q176:W176"/>
    <mergeCell ref="Q213:W213"/>
    <mergeCell ref="Q246:W246"/>
    <mergeCell ref="Q277:W277"/>
    <mergeCell ref="Q317:W317"/>
    <mergeCell ref="Q357:W357"/>
    <mergeCell ref="Q34:W34"/>
    <mergeCell ref="AZ1:BB1"/>
    <mergeCell ref="AS3:BA3"/>
    <mergeCell ref="AQ2:AR2"/>
    <mergeCell ref="AS2:AV2"/>
    <mergeCell ref="AS4:AV4"/>
    <mergeCell ref="AQ5:AR5"/>
    <mergeCell ref="AQ6:AR6"/>
    <mergeCell ref="A12:B12"/>
    <mergeCell ref="A13:B13"/>
    <mergeCell ref="AG2:AI2"/>
    <mergeCell ref="G1:I1"/>
    <mergeCell ref="M3:N3"/>
    <mergeCell ref="A2:B2"/>
    <mergeCell ref="A5:B5"/>
    <mergeCell ref="A25:B25"/>
    <mergeCell ref="A26:B26"/>
    <mergeCell ref="A27:B27"/>
    <mergeCell ref="A28:B28"/>
    <mergeCell ref="A29:B29"/>
    <mergeCell ref="A18:B18"/>
    <mergeCell ref="A19:B19"/>
    <mergeCell ref="A20:B20"/>
    <mergeCell ref="A21:B21"/>
    <mergeCell ref="A22:B22"/>
    <mergeCell ref="AQ33:AR33"/>
    <mergeCell ref="AS34:BA34"/>
    <mergeCell ref="AS33:AW33"/>
    <mergeCell ref="AQ7:AR7"/>
    <mergeCell ref="BH3:BP3"/>
    <mergeCell ref="BC3:BD3"/>
    <mergeCell ref="BH34:BP34"/>
    <mergeCell ref="A17:B17"/>
    <mergeCell ref="A31:M31"/>
    <mergeCell ref="C4:F4"/>
    <mergeCell ref="C3:K3"/>
    <mergeCell ref="A11:B11"/>
    <mergeCell ref="A14:B14"/>
    <mergeCell ref="A15:B15"/>
    <mergeCell ref="A16:B16"/>
    <mergeCell ref="A6:B6"/>
    <mergeCell ref="A7:B7"/>
    <mergeCell ref="A8:B8"/>
    <mergeCell ref="A9:B9"/>
    <mergeCell ref="A10:B10"/>
    <mergeCell ref="A23:B23"/>
    <mergeCell ref="A30:B30"/>
    <mergeCell ref="A24:B24"/>
    <mergeCell ref="C35:F35"/>
    <mergeCell ref="A36:B36"/>
    <mergeCell ref="A37:B37"/>
    <mergeCell ref="A38:B38"/>
    <mergeCell ref="A39:B39"/>
    <mergeCell ref="A40:B40"/>
    <mergeCell ref="A33:B33"/>
    <mergeCell ref="C34:K34"/>
    <mergeCell ref="M34:N34"/>
    <mergeCell ref="A47:B47"/>
    <mergeCell ref="A48:B48"/>
    <mergeCell ref="A49:B49"/>
    <mergeCell ref="A50:B50"/>
    <mergeCell ref="A51:B51"/>
    <mergeCell ref="A52:B52"/>
    <mergeCell ref="A41:B41"/>
    <mergeCell ref="A42:B42"/>
    <mergeCell ref="A43:B43"/>
    <mergeCell ref="A44:B44"/>
    <mergeCell ref="A45:B45"/>
    <mergeCell ref="A46:B46"/>
    <mergeCell ref="A64:B64"/>
    <mergeCell ref="A65:B65"/>
    <mergeCell ref="A66:B66"/>
    <mergeCell ref="A67:M67"/>
    <mergeCell ref="A69:B69"/>
    <mergeCell ref="A53:B53"/>
    <mergeCell ref="A54:B54"/>
    <mergeCell ref="A55:B55"/>
    <mergeCell ref="A56:B56"/>
    <mergeCell ref="A57:B57"/>
    <mergeCell ref="A58:B58"/>
    <mergeCell ref="A75:B75"/>
    <mergeCell ref="A76:B76"/>
    <mergeCell ref="A77:B77"/>
    <mergeCell ref="A78:B78"/>
    <mergeCell ref="A79:B79"/>
    <mergeCell ref="A80:B80"/>
    <mergeCell ref="C70:K70"/>
    <mergeCell ref="M70:N70"/>
    <mergeCell ref="C71:F71"/>
    <mergeCell ref="A72:B72"/>
    <mergeCell ref="A73:B73"/>
    <mergeCell ref="A74:B74"/>
    <mergeCell ref="A87:B87"/>
    <mergeCell ref="A88:B88"/>
    <mergeCell ref="A89:B89"/>
    <mergeCell ref="A90:B90"/>
    <mergeCell ref="A91:B91"/>
    <mergeCell ref="A92:B92"/>
    <mergeCell ref="A81:B81"/>
    <mergeCell ref="A82:B82"/>
    <mergeCell ref="A83:B83"/>
    <mergeCell ref="A84:B84"/>
    <mergeCell ref="A85:B85"/>
    <mergeCell ref="A86:B86"/>
    <mergeCell ref="A102:B102"/>
    <mergeCell ref="C103:K103"/>
    <mergeCell ref="M103:N103"/>
    <mergeCell ref="C104:F104"/>
    <mergeCell ref="A105:B105"/>
    <mergeCell ref="A93:B93"/>
    <mergeCell ref="A94:B94"/>
    <mergeCell ref="A97:B97"/>
    <mergeCell ref="A98:B98"/>
    <mergeCell ref="A99:B99"/>
    <mergeCell ref="A112:B112"/>
    <mergeCell ref="A113:B113"/>
    <mergeCell ref="A114:B114"/>
    <mergeCell ref="A115:B115"/>
    <mergeCell ref="A116:B116"/>
    <mergeCell ref="A117:B117"/>
    <mergeCell ref="A106:B106"/>
    <mergeCell ref="A107:B107"/>
    <mergeCell ref="A108:B108"/>
    <mergeCell ref="A109:B109"/>
    <mergeCell ref="A110:B110"/>
    <mergeCell ref="A111:B111"/>
    <mergeCell ref="A124:B124"/>
    <mergeCell ref="A125:B125"/>
    <mergeCell ref="A126:B126"/>
    <mergeCell ref="A127:B127"/>
    <mergeCell ref="A128:B128"/>
    <mergeCell ref="A129:B129"/>
    <mergeCell ref="A118:B118"/>
    <mergeCell ref="A119:B119"/>
    <mergeCell ref="A120:B120"/>
    <mergeCell ref="A121:B121"/>
    <mergeCell ref="A122:B122"/>
    <mergeCell ref="A123:B123"/>
    <mergeCell ref="C135:F135"/>
    <mergeCell ref="A136:B136"/>
    <mergeCell ref="A137:B137"/>
    <mergeCell ref="A138:B138"/>
    <mergeCell ref="A139:B139"/>
    <mergeCell ref="A140:B140"/>
    <mergeCell ref="A130:B130"/>
    <mergeCell ref="A131:M131"/>
    <mergeCell ref="A133:B133"/>
    <mergeCell ref="C134:K134"/>
    <mergeCell ref="M134:N134"/>
    <mergeCell ref="A147:B147"/>
    <mergeCell ref="A148:B148"/>
    <mergeCell ref="A149:B149"/>
    <mergeCell ref="A150:B150"/>
    <mergeCell ref="A151:B151"/>
    <mergeCell ref="A152:B152"/>
    <mergeCell ref="A141:B141"/>
    <mergeCell ref="A142:B142"/>
    <mergeCell ref="A143:B143"/>
    <mergeCell ref="A144:B144"/>
    <mergeCell ref="A145:B145"/>
    <mergeCell ref="A146:B146"/>
    <mergeCell ref="A170:B170"/>
    <mergeCell ref="A171:B171"/>
    <mergeCell ref="A172:B172"/>
    <mergeCell ref="A173:M173"/>
    <mergeCell ref="A175:B175"/>
    <mergeCell ref="A153:B153"/>
    <mergeCell ref="A154:B154"/>
    <mergeCell ref="A155:B155"/>
    <mergeCell ref="A156:B156"/>
    <mergeCell ref="A157:B157"/>
    <mergeCell ref="A168:B168"/>
    <mergeCell ref="A181:B181"/>
    <mergeCell ref="A182:B182"/>
    <mergeCell ref="A183:B183"/>
    <mergeCell ref="A184:B184"/>
    <mergeCell ref="A185:B185"/>
    <mergeCell ref="A186:B186"/>
    <mergeCell ref="C176:K176"/>
    <mergeCell ref="M176:N176"/>
    <mergeCell ref="C177:F177"/>
    <mergeCell ref="A178:B178"/>
    <mergeCell ref="A179:B179"/>
    <mergeCell ref="A180:B180"/>
    <mergeCell ref="A193:B193"/>
    <mergeCell ref="A194:B194"/>
    <mergeCell ref="A195:B195"/>
    <mergeCell ref="A196:B196"/>
    <mergeCell ref="A197:B197"/>
    <mergeCell ref="A198:B198"/>
    <mergeCell ref="A187:B187"/>
    <mergeCell ref="A188:B188"/>
    <mergeCell ref="A189:B189"/>
    <mergeCell ref="A190:B190"/>
    <mergeCell ref="A191:B191"/>
    <mergeCell ref="A192:B192"/>
    <mergeCell ref="A212:B212"/>
    <mergeCell ref="C213:K213"/>
    <mergeCell ref="M213:N213"/>
    <mergeCell ref="C214:F214"/>
    <mergeCell ref="A215:B215"/>
    <mergeCell ref="C212:H212"/>
    <mergeCell ref="A199:B199"/>
    <mergeCell ref="A200:B200"/>
    <mergeCell ref="A207:B207"/>
    <mergeCell ref="A208:B208"/>
    <mergeCell ref="A209:B209"/>
    <mergeCell ref="A222:B222"/>
    <mergeCell ref="A223:B223"/>
    <mergeCell ref="A224:B224"/>
    <mergeCell ref="A225:B225"/>
    <mergeCell ref="A226:B226"/>
    <mergeCell ref="A227:B227"/>
    <mergeCell ref="A216:B216"/>
    <mergeCell ref="A217:B217"/>
    <mergeCell ref="A218:B218"/>
    <mergeCell ref="A219:B219"/>
    <mergeCell ref="A220:B220"/>
    <mergeCell ref="A221:B221"/>
    <mergeCell ref="A234:B234"/>
    <mergeCell ref="A235:B235"/>
    <mergeCell ref="A236:B236"/>
    <mergeCell ref="A239:B239"/>
    <mergeCell ref="A240:B240"/>
    <mergeCell ref="A241:B241"/>
    <mergeCell ref="A228:B228"/>
    <mergeCell ref="A229:B229"/>
    <mergeCell ref="A230:B230"/>
    <mergeCell ref="A231:B231"/>
    <mergeCell ref="A232:B232"/>
    <mergeCell ref="A233:B233"/>
    <mergeCell ref="C247:F247"/>
    <mergeCell ref="A248:B248"/>
    <mergeCell ref="A249:B249"/>
    <mergeCell ref="A250:B250"/>
    <mergeCell ref="A251:B251"/>
    <mergeCell ref="A252:B252"/>
    <mergeCell ref="A242:B242"/>
    <mergeCell ref="A243:M243"/>
    <mergeCell ref="A245:B245"/>
    <mergeCell ref="C246:K246"/>
    <mergeCell ref="M246:N246"/>
    <mergeCell ref="C245:F245"/>
    <mergeCell ref="A259:B259"/>
    <mergeCell ref="A260:B260"/>
    <mergeCell ref="A261:B261"/>
    <mergeCell ref="A262:B262"/>
    <mergeCell ref="A263:B263"/>
    <mergeCell ref="A264:B264"/>
    <mergeCell ref="A253:B253"/>
    <mergeCell ref="A254:B254"/>
    <mergeCell ref="A255:B255"/>
    <mergeCell ref="A256:B256"/>
    <mergeCell ref="A257:B257"/>
    <mergeCell ref="A258:B258"/>
    <mergeCell ref="A271:B271"/>
    <mergeCell ref="A272:B272"/>
    <mergeCell ref="A273:B273"/>
    <mergeCell ref="A274:M274"/>
    <mergeCell ref="A276:B276"/>
    <mergeCell ref="A265:B265"/>
    <mergeCell ref="A266:B266"/>
    <mergeCell ref="A267:B267"/>
    <mergeCell ref="A268:B268"/>
    <mergeCell ref="A269:B269"/>
    <mergeCell ref="A270:B270"/>
    <mergeCell ref="A282:B282"/>
    <mergeCell ref="A283:B283"/>
    <mergeCell ref="A284:B284"/>
    <mergeCell ref="A285:B285"/>
    <mergeCell ref="A286:B286"/>
    <mergeCell ref="A287:B287"/>
    <mergeCell ref="C277:K277"/>
    <mergeCell ref="M277:N277"/>
    <mergeCell ref="C278:F278"/>
    <mergeCell ref="A279:B279"/>
    <mergeCell ref="A280:B280"/>
    <mergeCell ref="A281:B281"/>
    <mergeCell ref="A294:B294"/>
    <mergeCell ref="A295:B295"/>
    <mergeCell ref="A296:B296"/>
    <mergeCell ref="A297:B297"/>
    <mergeCell ref="A298:B298"/>
    <mergeCell ref="A299:B299"/>
    <mergeCell ref="A288:B288"/>
    <mergeCell ref="A289:B289"/>
    <mergeCell ref="A290:B290"/>
    <mergeCell ref="A291:B291"/>
    <mergeCell ref="A292:B292"/>
    <mergeCell ref="A293:B293"/>
    <mergeCell ref="A316:B316"/>
    <mergeCell ref="C317:K317"/>
    <mergeCell ref="M317:N317"/>
    <mergeCell ref="C318:F318"/>
    <mergeCell ref="A319:B319"/>
    <mergeCell ref="C316:H316"/>
    <mergeCell ref="A300:B300"/>
    <mergeCell ref="A310:B310"/>
    <mergeCell ref="A311:B311"/>
    <mergeCell ref="A312:B312"/>
    <mergeCell ref="A313:B313"/>
    <mergeCell ref="A326:B326"/>
    <mergeCell ref="A327:B327"/>
    <mergeCell ref="A328:B328"/>
    <mergeCell ref="A329:B329"/>
    <mergeCell ref="A330:B330"/>
    <mergeCell ref="A331:B331"/>
    <mergeCell ref="A320:B320"/>
    <mergeCell ref="A321:B321"/>
    <mergeCell ref="A322:B322"/>
    <mergeCell ref="A323:B323"/>
    <mergeCell ref="A324:B324"/>
    <mergeCell ref="A325:B325"/>
    <mergeCell ref="A338:B338"/>
    <mergeCell ref="A339:B339"/>
    <mergeCell ref="A340:B340"/>
    <mergeCell ref="A350:B350"/>
    <mergeCell ref="A351:B351"/>
    <mergeCell ref="A352:B352"/>
    <mergeCell ref="A332:B332"/>
    <mergeCell ref="A333:B333"/>
    <mergeCell ref="A334:B334"/>
    <mergeCell ref="A335:B335"/>
    <mergeCell ref="A336:B336"/>
    <mergeCell ref="A337:B337"/>
    <mergeCell ref="C358:F358"/>
    <mergeCell ref="A359:B359"/>
    <mergeCell ref="A360:B360"/>
    <mergeCell ref="A361:B361"/>
    <mergeCell ref="A362:B362"/>
    <mergeCell ref="A363:B363"/>
    <mergeCell ref="A353:B353"/>
    <mergeCell ref="A354:M354"/>
    <mergeCell ref="A356:B356"/>
    <mergeCell ref="C357:K357"/>
    <mergeCell ref="M357:N357"/>
    <mergeCell ref="C356:G356"/>
    <mergeCell ref="A370:B370"/>
    <mergeCell ref="A371:B371"/>
    <mergeCell ref="A372:B372"/>
    <mergeCell ref="A373:B373"/>
    <mergeCell ref="A374:B374"/>
    <mergeCell ref="A375:B375"/>
    <mergeCell ref="A364:B364"/>
    <mergeCell ref="A365:B365"/>
    <mergeCell ref="A366:B366"/>
    <mergeCell ref="A367:B367"/>
    <mergeCell ref="A368:B368"/>
    <mergeCell ref="A369:B369"/>
    <mergeCell ref="A382:B382"/>
    <mergeCell ref="A383:B383"/>
    <mergeCell ref="A384:B384"/>
    <mergeCell ref="A385:M385"/>
    <mergeCell ref="A387:B387"/>
    <mergeCell ref="A376:B376"/>
    <mergeCell ref="A377:B377"/>
    <mergeCell ref="A378:B378"/>
    <mergeCell ref="A379:B379"/>
    <mergeCell ref="A380:B380"/>
    <mergeCell ref="A381:B381"/>
    <mergeCell ref="A393:B393"/>
    <mergeCell ref="A394:B394"/>
    <mergeCell ref="A395:B395"/>
    <mergeCell ref="A396:B396"/>
    <mergeCell ref="A397:B397"/>
    <mergeCell ref="A398:B398"/>
    <mergeCell ref="C388:K388"/>
    <mergeCell ref="M388:N388"/>
    <mergeCell ref="C389:F389"/>
    <mergeCell ref="A390:B390"/>
    <mergeCell ref="A391:B391"/>
    <mergeCell ref="A392:B392"/>
    <mergeCell ref="A405:B405"/>
    <mergeCell ref="A406:B406"/>
    <mergeCell ref="A407:B407"/>
    <mergeCell ref="A408:B408"/>
    <mergeCell ref="A409:B409"/>
    <mergeCell ref="A410:B410"/>
    <mergeCell ref="A399:B399"/>
    <mergeCell ref="A400:B400"/>
    <mergeCell ref="A401:B401"/>
    <mergeCell ref="A402:B402"/>
    <mergeCell ref="A403:B403"/>
    <mergeCell ref="A404:B404"/>
    <mergeCell ref="A425:B425"/>
    <mergeCell ref="C426:K426"/>
    <mergeCell ref="M426:N426"/>
    <mergeCell ref="C427:F427"/>
    <mergeCell ref="A428:B428"/>
    <mergeCell ref="C425:F425"/>
    <mergeCell ref="A411:B411"/>
    <mergeCell ref="A412:B412"/>
    <mergeCell ref="A420:B420"/>
    <mergeCell ref="A421:B421"/>
    <mergeCell ref="A422:B422"/>
    <mergeCell ref="A435:B435"/>
    <mergeCell ref="A436:B436"/>
    <mergeCell ref="A437:B437"/>
    <mergeCell ref="A438:B438"/>
    <mergeCell ref="A439:B439"/>
    <mergeCell ref="A440:B440"/>
    <mergeCell ref="A429:B429"/>
    <mergeCell ref="A430:B430"/>
    <mergeCell ref="A431:B431"/>
    <mergeCell ref="A432:B432"/>
    <mergeCell ref="A433:B433"/>
    <mergeCell ref="A434:B434"/>
    <mergeCell ref="A447:B447"/>
    <mergeCell ref="A448:B448"/>
    <mergeCell ref="A449:B449"/>
    <mergeCell ref="A450:B450"/>
    <mergeCell ref="A451:B451"/>
    <mergeCell ref="A452:B452"/>
    <mergeCell ref="C456:F456"/>
    <mergeCell ref="A441:B441"/>
    <mergeCell ref="A442:B442"/>
    <mergeCell ref="A443:B443"/>
    <mergeCell ref="A444:B444"/>
    <mergeCell ref="A445:B445"/>
    <mergeCell ref="A446:B446"/>
    <mergeCell ref="C458:F458"/>
    <mergeCell ref="A459:B459"/>
    <mergeCell ref="A460:B460"/>
    <mergeCell ref="A461:B461"/>
    <mergeCell ref="A462:B462"/>
    <mergeCell ref="A463:B463"/>
    <mergeCell ref="A453:B453"/>
    <mergeCell ref="A454:M454"/>
    <mergeCell ref="A456:B456"/>
    <mergeCell ref="C457:K457"/>
    <mergeCell ref="M457:N457"/>
    <mergeCell ref="A471:B471"/>
    <mergeCell ref="A472:B472"/>
    <mergeCell ref="A473:B473"/>
    <mergeCell ref="A474:B474"/>
    <mergeCell ref="A475:B475"/>
    <mergeCell ref="A464:B464"/>
    <mergeCell ref="A465:B465"/>
    <mergeCell ref="A466:B466"/>
    <mergeCell ref="A467:B467"/>
    <mergeCell ref="A468:B468"/>
    <mergeCell ref="A469:B469"/>
    <mergeCell ref="A482:B482"/>
    <mergeCell ref="A483:B483"/>
    <mergeCell ref="A484:B484"/>
    <mergeCell ref="A485:M485"/>
    <mergeCell ref="A515:B515"/>
    <mergeCell ref="C33:F33"/>
    <mergeCell ref="C2:F2"/>
    <mergeCell ref="C69:F69"/>
    <mergeCell ref="C102:F102"/>
    <mergeCell ref="C133:G133"/>
    <mergeCell ref="C175:I175"/>
    <mergeCell ref="C276:F276"/>
    <mergeCell ref="A210:M210"/>
    <mergeCell ref="A100:M100"/>
    <mergeCell ref="A423:M423"/>
    <mergeCell ref="C387:F387"/>
    <mergeCell ref="A314:M314"/>
    <mergeCell ref="A476:B476"/>
    <mergeCell ref="A477:B477"/>
    <mergeCell ref="A478:B478"/>
    <mergeCell ref="A479:B479"/>
    <mergeCell ref="A480:B480"/>
    <mergeCell ref="A481:B481"/>
    <mergeCell ref="A470:B470"/>
    <mergeCell ref="BH388:BP388"/>
    <mergeCell ref="BH426:BP426"/>
    <mergeCell ref="BH457:BP457"/>
    <mergeCell ref="BH488:BP488"/>
    <mergeCell ref="BH70:BP70"/>
    <mergeCell ref="BH103:BP103"/>
    <mergeCell ref="BH134:BP134"/>
    <mergeCell ref="BH176:BP176"/>
    <mergeCell ref="BH213:BP213"/>
    <mergeCell ref="BH246:BP246"/>
    <mergeCell ref="BH277:BP277"/>
    <mergeCell ref="BH317:BP317"/>
    <mergeCell ref="BH357:BP357"/>
  </mergeCells>
  <pageMargins left="0.25" right="0.25" top="0.75" bottom="0.75" header="0.3" footer="0.3"/>
  <pageSetup paperSize="9" orientation="landscape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4E61F-8CFD-6348-B4B1-AB8D62BECB9B}">
  <dimension ref="A1:X688"/>
  <sheetViews>
    <sheetView topLeftCell="A2" workbookViewId="0">
      <selection activeCell="P38" sqref="P38:R88"/>
    </sheetView>
  </sheetViews>
  <sheetFormatPr baseColWidth="10" defaultRowHeight="24"/>
  <cols>
    <col min="1" max="1" width="31.6640625" customWidth="1"/>
    <col min="2" max="2" width="5.6640625" customWidth="1"/>
    <col min="3" max="3" width="16.33203125" customWidth="1"/>
    <col min="4" max="4" width="9.5" customWidth="1"/>
    <col min="5" max="5" width="14.6640625" customWidth="1"/>
    <col min="6" max="6" width="13.1640625" customWidth="1"/>
    <col min="7" max="7" width="4.1640625" bestFit="1" customWidth="1"/>
    <col min="8" max="8" width="10.83203125" customWidth="1"/>
    <col min="9" max="9" width="23.6640625" customWidth="1"/>
    <col min="10" max="10" width="19.5" customWidth="1"/>
    <col min="11" max="11" width="28" style="236" customWidth="1"/>
    <col min="12" max="12" width="27.33203125" style="236" customWidth="1"/>
    <col min="13" max="13" width="15.5" customWidth="1"/>
    <col min="15" max="15" width="15.1640625" style="874" customWidth="1"/>
    <col min="18" max="18" width="41.6640625" customWidth="1"/>
    <col min="22" max="22" width="15" customWidth="1"/>
    <col min="23" max="23" width="10.83203125" style="236"/>
    <col min="24" max="24" width="2.6640625" bestFit="1" customWidth="1"/>
    <col min="26" max="26" width="16" customWidth="1"/>
  </cols>
  <sheetData>
    <row r="1" spans="1:24">
      <c r="O1" s="268"/>
    </row>
    <row r="2" spans="1:24" ht="16" customHeight="1">
      <c r="O2" s="761" t="s">
        <v>1179</v>
      </c>
      <c r="P2" s="761"/>
      <c r="Q2" s="761"/>
      <c r="R2" s="761"/>
      <c r="U2" s="750" t="s">
        <v>1180</v>
      </c>
      <c r="V2" s="750"/>
      <c r="W2" s="750"/>
      <c r="X2" s="750"/>
    </row>
    <row r="3" spans="1:24" ht="49" customHeight="1">
      <c r="C3" s="742" t="s">
        <v>1124</v>
      </c>
      <c r="D3" s="741" t="s">
        <v>1125</v>
      </c>
      <c r="E3" s="237" t="s">
        <v>1126</v>
      </c>
      <c r="H3" s="742" t="s">
        <v>1124</v>
      </c>
      <c r="I3" s="743" t="s">
        <v>1125</v>
      </c>
      <c r="J3" s="239">
        <v>303</v>
      </c>
      <c r="O3" s="761"/>
      <c r="P3" s="761"/>
      <c r="Q3" s="761"/>
      <c r="R3" s="761"/>
      <c r="U3" s="750"/>
      <c r="V3" s="750"/>
      <c r="W3" s="750"/>
      <c r="X3" s="750"/>
    </row>
    <row r="4" spans="1:24" ht="25">
      <c r="C4" s="742"/>
      <c r="D4" s="741"/>
      <c r="E4" s="238" t="s">
        <v>1127</v>
      </c>
      <c r="H4" s="742"/>
      <c r="I4" s="743"/>
      <c r="J4" s="240" t="s">
        <v>1127</v>
      </c>
      <c r="O4" s="267" t="s">
        <v>1177</v>
      </c>
      <c r="P4" s="762" t="s">
        <v>1181</v>
      </c>
      <c r="Q4" s="762"/>
      <c r="R4" s="762"/>
      <c r="U4" s="246" t="s">
        <v>1177</v>
      </c>
      <c r="V4" s="246" t="s">
        <v>1182</v>
      </c>
      <c r="W4" s="363" t="s">
        <v>1194</v>
      </c>
      <c r="X4" s="364"/>
    </row>
    <row r="5" spans="1:24" ht="24" customHeight="1">
      <c r="O5" s="268">
        <v>0</v>
      </c>
      <c r="P5" s="745" t="s">
        <v>1189</v>
      </c>
      <c r="Q5" s="745"/>
      <c r="R5" s="745"/>
      <c r="U5" s="245">
        <v>0</v>
      </c>
      <c r="V5" s="245">
        <v>0</v>
      </c>
      <c r="W5" s="361">
        <f t="shared" ref="W5:W13" si="0">(V5*100)/619</f>
        <v>0</v>
      </c>
      <c r="X5" s="362" t="s">
        <v>1193</v>
      </c>
    </row>
    <row r="6" spans="1:24" ht="29" customHeight="1">
      <c r="K6" s="748" t="s">
        <v>1336</v>
      </c>
      <c r="L6" s="748"/>
      <c r="O6" s="269">
        <v>1</v>
      </c>
      <c r="P6" s="746" t="s">
        <v>1189</v>
      </c>
      <c r="Q6" s="746"/>
      <c r="R6" s="746"/>
      <c r="U6" s="246">
        <v>1</v>
      </c>
      <c r="V6" s="246">
        <v>0</v>
      </c>
      <c r="W6" s="363">
        <f t="shared" si="0"/>
        <v>0</v>
      </c>
      <c r="X6" s="364" t="s">
        <v>1193</v>
      </c>
    </row>
    <row r="7" spans="1:24" ht="16" customHeight="1">
      <c r="K7" s="748"/>
      <c r="L7" s="748"/>
      <c r="O7" s="744">
        <v>2</v>
      </c>
      <c r="P7" s="745" t="s">
        <v>288</v>
      </c>
      <c r="Q7" s="745"/>
      <c r="R7" s="745"/>
      <c r="U7" s="245">
        <v>2</v>
      </c>
      <c r="V7" s="245">
        <v>1</v>
      </c>
      <c r="W7" s="361">
        <f t="shared" si="0"/>
        <v>0.16155088852988692</v>
      </c>
      <c r="X7" s="362" t="s">
        <v>1193</v>
      </c>
    </row>
    <row r="8" spans="1:24" ht="37" thickBot="1">
      <c r="A8" s="747" t="s">
        <v>1030</v>
      </c>
      <c r="B8" s="747"/>
      <c r="C8" s="235" t="s">
        <v>1031</v>
      </c>
      <c r="E8" s="242" t="s">
        <v>1177</v>
      </c>
      <c r="F8" s="313" t="s">
        <v>1178</v>
      </c>
      <c r="I8" s="241" t="s">
        <v>1178</v>
      </c>
      <c r="J8" s="242" t="s">
        <v>1177</v>
      </c>
      <c r="K8" s="749"/>
      <c r="L8" s="749"/>
      <c r="O8" s="744"/>
      <c r="P8" s="745"/>
      <c r="Q8" s="745"/>
      <c r="R8" s="745"/>
      <c r="U8" s="246">
        <v>3</v>
      </c>
      <c r="V8" s="246">
        <v>3</v>
      </c>
      <c r="W8" s="363">
        <f t="shared" si="0"/>
        <v>0.48465266558966075</v>
      </c>
      <c r="X8" s="364" t="s">
        <v>1193</v>
      </c>
    </row>
    <row r="9" spans="1:24" ht="24" customHeight="1" thickBot="1">
      <c r="A9" s="325" t="s">
        <v>288</v>
      </c>
      <c r="B9" s="326">
        <v>84</v>
      </c>
      <c r="C9" s="271">
        <f>LOG(B9,2)</f>
        <v>6.3923174227787598</v>
      </c>
      <c r="D9" s="271"/>
      <c r="E9" s="271">
        <f>LOG(303/B9,2)</f>
        <v>1.8508565606941909</v>
      </c>
      <c r="F9" s="327">
        <f>ROUND(E9,0)</f>
        <v>2</v>
      </c>
      <c r="G9" s="270">
        <v>1</v>
      </c>
      <c r="I9" s="251">
        <f>ROUND(J9,0)</f>
        <v>0</v>
      </c>
      <c r="J9" s="251">
        <f>LOG(303/303,2)</f>
        <v>0</v>
      </c>
      <c r="K9" s="251" t="s">
        <v>1128</v>
      </c>
      <c r="L9" s="251">
        <v>303</v>
      </c>
      <c r="O9" s="744"/>
      <c r="P9" s="745"/>
      <c r="Q9" s="745"/>
      <c r="R9" s="745"/>
      <c r="U9" s="245">
        <v>4</v>
      </c>
      <c r="V9" s="245">
        <f>COUNTIF(A13:A22,"*")</f>
        <v>10</v>
      </c>
      <c r="W9" s="361">
        <f t="shared" si="0"/>
        <v>1.615508885298869</v>
      </c>
      <c r="X9" s="362" t="s">
        <v>1193</v>
      </c>
    </row>
    <row r="10" spans="1:24" ht="24" customHeight="1" thickBot="1">
      <c r="A10" s="324" t="s">
        <v>51</v>
      </c>
      <c r="B10" s="255">
        <v>37</v>
      </c>
      <c r="C10" s="256">
        <f t="shared" ref="C10:C20" si="1">LOG(B10,2)</f>
        <v>5.2094533656289501</v>
      </c>
      <c r="D10" s="256"/>
      <c r="E10" s="256">
        <f t="shared" ref="E10:E20" si="2">LOG(303/B10,2)</f>
        <v>3.0337206178440015</v>
      </c>
      <c r="F10" s="257">
        <f t="shared" ref="F10:F20" si="3">ROUND(E10,0)</f>
        <v>3</v>
      </c>
      <c r="G10" s="270">
        <v>2</v>
      </c>
      <c r="I10" s="316">
        <f t="shared" ref="I10:I73" si="4">ROUND(J10,0)</f>
        <v>0</v>
      </c>
      <c r="J10" s="316">
        <f>LOG(303/L10,2)</f>
        <v>0.43581906141534676</v>
      </c>
      <c r="K10" s="316" t="s">
        <v>1129</v>
      </c>
      <c r="L10" s="316">
        <v>224</v>
      </c>
      <c r="O10" s="760">
        <v>3</v>
      </c>
      <c r="P10" s="751" t="s">
        <v>1183</v>
      </c>
      <c r="Q10" s="752"/>
      <c r="R10" s="753"/>
      <c r="U10" s="246">
        <v>5</v>
      </c>
      <c r="V10" s="246">
        <f>COUNTIF(A23:A45,"*")</f>
        <v>23</v>
      </c>
      <c r="W10" s="363">
        <f t="shared" si="0"/>
        <v>3.7156704361873989</v>
      </c>
      <c r="X10" s="364" t="s">
        <v>1193</v>
      </c>
    </row>
    <row r="11" spans="1:24" ht="24" customHeight="1">
      <c r="A11" s="314" t="s">
        <v>596</v>
      </c>
      <c r="B11" s="248">
        <v>28</v>
      </c>
      <c r="C11" s="249">
        <f t="shared" si="1"/>
        <v>4.8073549220576037</v>
      </c>
      <c r="D11" s="249"/>
      <c r="E11" s="249">
        <f t="shared" si="2"/>
        <v>3.4358190614153465</v>
      </c>
      <c r="F11" s="250">
        <f t="shared" si="3"/>
        <v>3</v>
      </c>
      <c r="G11" s="270">
        <v>3</v>
      </c>
      <c r="I11" s="318">
        <f t="shared" si="4"/>
        <v>1</v>
      </c>
      <c r="J11" s="259">
        <f>LOG(303/L11,2)</f>
        <v>0.50846436324711286</v>
      </c>
      <c r="K11" s="319" t="s">
        <v>1130</v>
      </c>
      <c r="L11" s="320">
        <v>213</v>
      </c>
      <c r="O11" s="760"/>
      <c r="P11" s="754"/>
      <c r="Q11" s="755"/>
      <c r="R11" s="756"/>
      <c r="U11" s="245">
        <v>6</v>
      </c>
      <c r="V11" s="245">
        <f>COUNTIF(A46:A87,"*")</f>
        <v>42</v>
      </c>
      <c r="W11" s="361">
        <f t="shared" si="0"/>
        <v>6.7851373182552503</v>
      </c>
      <c r="X11" s="362" t="s">
        <v>1193</v>
      </c>
    </row>
    <row r="12" spans="1:24" ht="24" customHeight="1" thickBot="1">
      <c r="A12" s="328" t="s">
        <v>628</v>
      </c>
      <c r="B12" s="252">
        <v>27</v>
      </c>
      <c r="C12" s="253">
        <f t="shared" si="1"/>
        <v>4.7548875021634691</v>
      </c>
      <c r="D12" s="253"/>
      <c r="E12" s="253">
        <f t="shared" si="2"/>
        <v>3.4882864813094825</v>
      </c>
      <c r="F12" s="254">
        <f t="shared" si="3"/>
        <v>3</v>
      </c>
      <c r="G12" s="270">
        <v>4</v>
      </c>
      <c r="I12" s="321">
        <f t="shared" si="4"/>
        <v>1</v>
      </c>
      <c r="J12" s="249">
        <f t="shared" ref="J12:J75" si="5">LOG(303/L12,2)</f>
        <v>0.54273426533185876</v>
      </c>
      <c r="K12" s="243" t="s">
        <v>1131</v>
      </c>
      <c r="L12" s="272">
        <v>208</v>
      </c>
      <c r="O12" s="760"/>
      <c r="P12" s="757"/>
      <c r="Q12" s="758"/>
      <c r="R12" s="759"/>
      <c r="U12" s="246">
        <v>7</v>
      </c>
      <c r="V12" s="246">
        <f>COUNTIF(A88:A218,"*")</f>
        <v>131</v>
      </c>
      <c r="W12" s="363">
        <f t="shared" si="0"/>
        <v>21.163166397415186</v>
      </c>
      <c r="X12" s="364" t="s">
        <v>1193</v>
      </c>
    </row>
    <row r="13" spans="1:24" ht="24" customHeight="1">
      <c r="A13" s="329" t="s">
        <v>684</v>
      </c>
      <c r="B13" s="258">
        <v>23</v>
      </c>
      <c r="C13" s="259">
        <f t="shared" si="1"/>
        <v>4.5235619560570131</v>
      </c>
      <c r="D13" s="259"/>
      <c r="E13" s="259">
        <f t="shared" si="2"/>
        <v>3.7196120274159385</v>
      </c>
      <c r="F13" s="260">
        <f t="shared" si="3"/>
        <v>4</v>
      </c>
      <c r="G13" s="270">
        <v>5</v>
      </c>
      <c r="I13" s="321">
        <f t="shared" si="4"/>
        <v>1</v>
      </c>
      <c r="J13" s="249">
        <f t="shared" si="5"/>
        <v>0.68093155925187843</v>
      </c>
      <c r="K13" s="243" t="s">
        <v>1132</v>
      </c>
      <c r="L13" s="272">
        <v>189</v>
      </c>
      <c r="O13" s="744">
        <v>4</v>
      </c>
      <c r="P13" s="745" t="s">
        <v>1184</v>
      </c>
      <c r="Q13" s="745"/>
      <c r="R13" s="745"/>
      <c r="U13" s="245">
        <v>8</v>
      </c>
      <c r="V13" s="245">
        <f>COUNTIF(A219:A627,"*")</f>
        <v>409</v>
      </c>
      <c r="W13" s="361">
        <f t="shared" si="0"/>
        <v>66.074313408723754</v>
      </c>
      <c r="X13" s="362" t="s">
        <v>1193</v>
      </c>
    </row>
    <row r="14" spans="1:24" ht="24" customHeight="1">
      <c r="A14" s="330" t="s">
        <v>64</v>
      </c>
      <c r="B14" s="248">
        <v>20</v>
      </c>
      <c r="C14" s="249">
        <f t="shared" si="1"/>
        <v>4.3219280948873626</v>
      </c>
      <c r="D14" s="249"/>
      <c r="E14" s="249">
        <f t="shared" si="2"/>
        <v>3.921245888585589</v>
      </c>
      <c r="F14" s="261">
        <f t="shared" si="3"/>
        <v>4</v>
      </c>
      <c r="G14" s="270">
        <v>6</v>
      </c>
      <c r="I14" s="321">
        <f t="shared" si="4"/>
        <v>1</v>
      </c>
      <c r="J14" s="249">
        <f t="shared" si="5"/>
        <v>0.68858513179531355</v>
      </c>
      <c r="K14" s="243" t="s">
        <v>1133</v>
      </c>
      <c r="L14" s="272">
        <v>188</v>
      </c>
      <c r="O14" s="744"/>
      <c r="P14" s="745"/>
      <c r="Q14" s="745"/>
      <c r="R14" s="745"/>
      <c r="V14" s="270">
        <f>SUM(V5:V13)</f>
        <v>619</v>
      </c>
    </row>
    <row r="15" spans="1:24" ht="24" customHeight="1">
      <c r="A15" s="330" t="s">
        <v>22</v>
      </c>
      <c r="B15" s="248">
        <v>19</v>
      </c>
      <c r="C15" s="249">
        <f t="shared" si="1"/>
        <v>4.2479275134435852</v>
      </c>
      <c r="D15" s="249"/>
      <c r="E15" s="249">
        <f t="shared" si="2"/>
        <v>3.9952464700293655</v>
      </c>
      <c r="F15" s="261">
        <f t="shared" si="3"/>
        <v>4</v>
      </c>
      <c r="G15" s="270">
        <v>7</v>
      </c>
      <c r="I15" s="321">
        <f t="shared" si="4"/>
        <v>1</v>
      </c>
      <c r="J15" s="249">
        <f t="shared" si="5"/>
        <v>0.70401517236491962</v>
      </c>
      <c r="K15" s="243" t="s">
        <v>1134</v>
      </c>
      <c r="L15" s="272">
        <v>186</v>
      </c>
      <c r="O15" s="744"/>
      <c r="P15" s="745"/>
      <c r="Q15" s="745"/>
      <c r="R15" s="745"/>
    </row>
    <row r="16" spans="1:24" ht="24" customHeight="1">
      <c r="A16" s="330" t="s">
        <v>1023</v>
      </c>
      <c r="B16" s="248">
        <v>19</v>
      </c>
      <c r="C16" s="249">
        <f t="shared" si="1"/>
        <v>4.2479275134435852</v>
      </c>
      <c r="D16" s="249"/>
      <c r="E16" s="249">
        <f t="shared" si="2"/>
        <v>3.9952464700293655</v>
      </c>
      <c r="F16" s="261">
        <f t="shared" si="3"/>
        <v>4</v>
      </c>
      <c r="G16" s="270">
        <v>8</v>
      </c>
      <c r="I16" s="321">
        <f t="shared" si="4"/>
        <v>1</v>
      </c>
      <c r="J16" s="249">
        <f t="shared" si="5"/>
        <v>0.81690922877085292</v>
      </c>
      <c r="K16" s="243" t="s">
        <v>1135</v>
      </c>
      <c r="L16" s="272">
        <v>172</v>
      </c>
      <c r="O16" s="760">
        <v>5</v>
      </c>
      <c r="P16" s="746" t="s">
        <v>1185</v>
      </c>
      <c r="Q16" s="746"/>
      <c r="R16" s="746"/>
    </row>
    <row r="17" spans="1:18" ht="24" customHeight="1">
      <c r="A17" s="330" t="s">
        <v>248</v>
      </c>
      <c r="B17" s="248">
        <v>19</v>
      </c>
      <c r="C17" s="249">
        <f t="shared" si="1"/>
        <v>4.2479275134435852</v>
      </c>
      <c r="D17" s="249"/>
      <c r="E17" s="249">
        <f t="shared" si="2"/>
        <v>3.9952464700293655</v>
      </c>
      <c r="F17" s="261">
        <f t="shared" si="3"/>
        <v>4</v>
      </c>
      <c r="G17" s="270">
        <v>9</v>
      </c>
      <c r="I17" s="321">
        <f t="shared" si="4"/>
        <v>1</v>
      </c>
      <c r="J17" s="249">
        <f t="shared" si="5"/>
        <v>0.87685176922713526</v>
      </c>
      <c r="K17" s="243" t="s">
        <v>1136</v>
      </c>
      <c r="L17" s="272">
        <v>165</v>
      </c>
      <c r="O17" s="760"/>
      <c r="P17" s="746"/>
      <c r="Q17" s="746"/>
      <c r="R17" s="746"/>
    </row>
    <row r="18" spans="1:18" ht="24" customHeight="1">
      <c r="A18" s="330" t="s">
        <v>13</v>
      </c>
      <c r="B18" s="248">
        <v>18</v>
      </c>
      <c r="C18" s="249">
        <f t="shared" si="1"/>
        <v>4.1699250014423122</v>
      </c>
      <c r="D18" s="249"/>
      <c r="E18" s="249">
        <f t="shared" si="2"/>
        <v>4.0732489820306386</v>
      </c>
      <c r="F18" s="261">
        <f t="shared" si="3"/>
        <v>4</v>
      </c>
      <c r="G18" s="270">
        <v>10</v>
      </c>
      <c r="I18" s="321">
        <f t="shared" si="4"/>
        <v>1</v>
      </c>
      <c r="J18" s="249">
        <f t="shared" si="5"/>
        <v>0.92124588858558853</v>
      </c>
      <c r="K18" s="243" t="s">
        <v>1137</v>
      </c>
      <c r="L18" s="272">
        <v>160</v>
      </c>
      <c r="O18" s="760"/>
      <c r="P18" s="746"/>
      <c r="Q18" s="746"/>
      <c r="R18" s="746"/>
    </row>
    <row r="19" spans="1:18" ht="24" customHeight="1">
      <c r="A19" s="330" t="s">
        <v>15</v>
      </c>
      <c r="B19" s="248">
        <v>18</v>
      </c>
      <c r="C19" s="249">
        <f t="shared" si="1"/>
        <v>4.1699250014423122</v>
      </c>
      <c r="D19" s="249"/>
      <c r="E19" s="249">
        <f t="shared" si="2"/>
        <v>4.0732489820306386</v>
      </c>
      <c r="F19" s="261">
        <f t="shared" si="3"/>
        <v>4</v>
      </c>
      <c r="G19" s="270">
        <v>11</v>
      </c>
      <c r="I19" s="321">
        <f t="shared" si="4"/>
        <v>1</v>
      </c>
      <c r="J19" s="249">
        <f t="shared" si="5"/>
        <v>0.95777176461070257</v>
      </c>
      <c r="K19" s="243" t="s">
        <v>1138</v>
      </c>
      <c r="L19" s="272">
        <v>156</v>
      </c>
      <c r="O19" s="744">
        <v>6</v>
      </c>
      <c r="P19" s="745" t="s">
        <v>1186</v>
      </c>
      <c r="Q19" s="745"/>
      <c r="R19" s="745"/>
    </row>
    <row r="20" spans="1:18" ht="24" customHeight="1">
      <c r="A20" s="330" t="s">
        <v>66</v>
      </c>
      <c r="B20" s="248">
        <v>17</v>
      </c>
      <c r="C20" s="249">
        <f t="shared" si="1"/>
        <v>4.08746284125034</v>
      </c>
      <c r="D20" s="249"/>
      <c r="E20" s="249">
        <f t="shared" si="2"/>
        <v>4.1557111422226116</v>
      </c>
      <c r="F20" s="261">
        <f t="shared" si="3"/>
        <v>4</v>
      </c>
      <c r="G20" s="270">
        <v>12</v>
      </c>
      <c r="I20" s="321">
        <f t="shared" si="4"/>
        <v>1</v>
      </c>
      <c r="J20" s="249">
        <f t="shared" si="5"/>
        <v>0.96704957819871351</v>
      </c>
      <c r="K20" s="243" t="s">
        <v>1139</v>
      </c>
      <c r="L20" s="272">
        <v>155</v>
      </c>
      <c r="O20" s="744"/>
      <c r="P20" s="745"/>
      <c r="Q20" s="745"/>
      <c r="R20" s="745"/>
    </row>
    <row r="21" spans="1:18" ht="24" customHeight="1">
      <c r="A21" s="330" t="s">
        <v>337</v>
      </c>
      <c r="B21" s="248">
        <v>15</v>
      </c>
      <c r="C21" s="249">
        <f t="shared" ref="C21:C52" si="6">LOG(B21,2)</f>
        <v>3.9068905956085187</v>
      </c>
      <c r="D21" s="249"/>
      <c r="E21" s="249">
        <f t="shared" ref="E21:E52" si="7">LOG(303/B21,2)</f>
        <v>4.3362833878644329</v>
      </c>
      <c r="F21" s="261">
        <f t="shared" ref="F21:F52" si="8">ROUND(E21,0)</f>
        <v>4</v>
      </c>
      <c r="G21" s="270">
        <v>14</v>
      </c>
      <c r="I21" s="321">
        <f t="shared" si="4"/>
        <v>1</v>
      </c>
      <c r="J21" s="249">
        <f t="shared" si="5"/>
        <v>1.0143552929770701</v>
      </c>
      <c r="K21" s="243" t="s">
        <v>1140</v>
      </c>
      <c r="L21" s="272">
        <v>150</v>
      </c>
      <c r="O21" s="744"/>
      <c r="P21" s="745"/>
      <c r="Q21" s="745"/>
      <c r="R21" s="745"/>
    </row>
    <row r="22" spans="1:18" ht="24" customHeight="1" thickBot="1">
      <c r="A22" s="331" t="s">
        <v>26</v>
      </c>
      <c r="B22" s="262">
        <v>14</v>
      </c>
      <c r="C22" s="263">
        <f t="shared" si="6"/>
        <v>3.8073549220576037</v>
      </c>
      <c r="D22" s="263"/>
      <c r="E22" s="263">
        <f t="shared" si="7"/>
        <v>4.435819061415347</v>
      </c>
      <c r="F22" s="264">
        <f t="shared" si="8"/>
        <v>4</v>
      </c>
      <c r="G22" s="270">
        <v>15</v>
      </c>
      <c r="I22" s="321">
        <f t="shared" si="4"/>
        <v>1</v>
      </c>
      <c r="J22" s="249">
        <f t="shared" si="5"/>
        <v>1.1451419005124244</v>
      </c>
      <c r="K22" s="243" t="s">
        <v>1141</v>
      </c>
      <c r="L22" s="272">
        <v>137</v>
      </c>
      <c r="O22" s="744"/>
      <c r="P22" s="745"/>
      <c r="Q22" s="745"/>
      <c r="R22" s="745"/>
    </row>
    <row r="23" spans="1:18" ht="24" customHeight="1">
      <c r="A23" s="324" t="s">
        <v>63</v>
      </c>
      <c r="B23" s="255">
        <v>13</v>
      </c>
      <c r="C23" s="256">
        <f t="shared" si="6"/>
        <v>3.7004397181410922</v>
      </c>
      <c r="D23" s="256"/>
      <c r="E23" s="256">
        <f t="shared" si="7"/>
        <v>4.542734265331859</v>
      </c>
      <c r="F23" s="257">
        <f t="shared" si="8"/>
        <v>5</v>
      </c>
      <c r="G23" s="270">
        <v>16</v>
      </c>
      <c r="I23" s="321">
        <f t="shared" si="4"/>
        <v>1</v>
      </c>
      <c r="J23" s="249">
        <f t="shared" si="5"/>
        <v>1.2431739834729509</v>
      </c>
      <c r="K23" s="243" t="s">
        <v>1142</v>
      </c>
      <c r="L23" s="272">
        <v>128</v>
      </c>
      <c r="O23" s="744"/>
      <c r="P23" s="745"/>
      <c r="Q23" s="745"/>
      <c r="R23" s="745"/>
    </row>
    <row r="24" spans="1:18" ht="24" customHeight="1">
      <c r="A24" s="314" t="s">
        <v>109</v>
      </c>
      <c r="B24" s="248">
        <v>13</v>
      </c>
      <c r="C24" s="249">
        <f t="shared" si="6"/>
        <v>3.7004397181410922</v>
      </c>
      <c r="D24" s="249"/>
      <c r="E24" s="249">
        <f t="shared" si="7"/>
        <v>4.542734265331859</v>
      </c>
      <c r="F24" s="250">
        <f t="shared" si="8"/>
        <v>5</v>
      </c>
      <c r="G24" s="270">
        <v>17</v>
      </c>
      <c r="I24" s="321">
        <f t="shared" si="4"/>
        <v>1</v>
      </c>
      <c r="J24" s="249">
        <f t="shared" si="5"/>
        <v>1.2544892967007852</v>
      </c>
      <c r="K24" s="243" t="s">
        <v>1143</v>
      </c>
      <c r="L24" s="272">
        <v>127</v>
      </c>
      <c r="O24" s="760">
        <v>7</v>
      </c>
      <c r="P24" s="746" t="s">
        <v>1187</v>
      </c>
      <c r="Q24" s="746"/>
      <c r="R24" s="746"/>
    </row>
    <row r="25" spans="1:18" ht="24" customHeight="1" thickBot="1">
      <c r="A25" s="314" t="s">
        <v>833</v>
      </c>
      <c r="B25" s="248">
        <v>13</v>
      </c>
      <c r="C25" s="249">
        <f t="shared" si="6"/>
        <v>3.7004397181410922</v>
      </c>
      <c r="D25" s="249"/>
      <c r="E25" s="249">
        <f t="shared" si="7"/>
        <v>4.542734265331859</v>
      </c>
      <c r="F25" s="250">
        <f t="shared" si="8"/>
        <v>5</v>
      </c>
      <c r="G25" s="270">
        <v>18</v>
      </c>
      <c r="I25" s="322">
        <f t="shared" si="4"/>
        <v>1</v>
      </c>
      <c r="J25" s="263">
        <f t="shared" si="5"/>
        <v>1.3124366459100649</v>
      </c>
      <c r="K25" s="323" t="s">
        <v>1144</v>
      </c>
      <c r="L25" s="273">
        <v>122</v>
      </c>
      <c r="O25" s="760"/>
      <c r="P25" s="746"/>
      <c r="Q25" s="746"/>
      <c r="R25" s="746"/>
    </row>
    <row r="26" spans="1:18" ht="24" customHeight="1">
      <c r="A26" s="314" t="s">
        <v>273</v>
      </c>
      <c r="B26" s="248">
        <v>13</v>
      </c>
      <c r="C26" s="249">
        <f t="shared" si="6"/>
        <v>3.7004397181410922</v>
      </c>
      <c r="D26" s="249"/>
      <c r="E26" s="249">
        <f t="shared" si="7"/>
        <v>4.542734265331859</v>
      </c>
      <c r="F26" s="250">
        <f t="shared" si="8"/>
        <v>5</v>
      </c>
      <c r="G26" s="270">
        <v>19</v>
      </c>
      <c r="I26" s="317">
        <f t="shared" si="4"/>
        <v>1</v>
      </c>
      <c r="J26" s="256">
        <f t="shared" si="5"/>
        <v>1.4882864813094823</v>
      </c>
      <c r="K26" s="243" t="s">
        <v>1145</v>
      </c>
      <c r="L26" s="317">
        <v>108</v>
      </c>
      <c r="O26" s="760"/>
      <c r="P26" s="746"/>
      <c r="Q26" s="746"/>
      <c r="R26" s="746"/>
    </row>
    <row r="27" spans="1:18" ht="24" customHeight="1">
      <c r="A27" s="314" t="s">
        <v>44</v>
      </c>
      <c r="B27" s="248">
        <v>12</v>
      </c>
      <c r="C27" s="249">
        <f t="shared" si="6"/>
        <v>3.5849625007211565</v>
      </c>
      <c r="D27" s="249"/>
      <c r="E27" s="249">
        <f t="shared" si="7"/>
        <v>4.6582114827517946</v>
      </c>
      <c r="F27" s="250">
        <f t="shared" si="8"/>
        <v>5</v>
      </c>
      <c r="G27" s="270">
        <v>20</v>
      </c>
      <c r="I27" s="245">
        <f t="shared" si="4"/>
        <v>2</v>
      </c>
      <c r="J27" s="249">
        <f t="shared" si="5"/>
        <v>1.501706997071804</v>
      </c>
      <c r="K27" s="243" t="s">
        <v>1146</v>
      </c>
      <c r="L27" s="245">
        <v>107</v>
      </c>
      <c r="O27" s="760"/>
      <c r="P27" s="746"/>
      <c r="Q27" s="746"/>
      <c r="R27" s="746"/>
    </row>
    <row r="28" spans="1:18" ht="24" customHeight="1">
      <c r="A28" s="314" t="s">
        <v>136</v>
      </c>
      <c r="B28" s="248">
        <v>11</v>
      </c>
      <c r="C28" s="249">
        <f t="shared" si="6"/>
        <v>3.4594316186372978</v>
      </c>
      <c r="D28" s="249"/>
      <c r="E28" s="249">
        <f t="shared" si="7"/>
        <v>4.7837423648356534</v>
      </c>
      <c r="F28" s="250">
        <f t="shared" si="8"/>
        <v>5</v>
      </c>
      <c r="G28" s="270">
        <v>21</v>
      </c>
      <c r="I28" s="245">
        <f t="shared" si="4"/>
        <v>2</v>
      </c>
      <c r="J28" s="249">
        <f t="shared" si="5"/>
        <v>1.501706997071804</v>
      </c>
      <c r="K28" s="243" t="s">
        <v>1147</v>
      </c>
      <c r="L28" s="245">
        <v>107</v>
      </c>
      <c r="O28" s="760"/>
      <c r="P28" s="746"/>
      <c r="Q28" s="746"/>
      <c r="R28" s="746"/>
    </row>
    <row r="29" spans="1:18" ht="24" customHeight="1">
      <c r="A29" s="314" t="s">
        <v>189</v>
      </c>
      <c r="B29" s="248">
        <v>11</v>
      </c>
      <c r="C29" s="249">
        <f t="shared" si="6"/>
        <v>3.4594316186372978</v>
      </c>
      <c r="D29" s="249"/>
      <c r="E29" s="249">
        <f t="shared" si="7"/>
        <v>4.7837423648356534</v>
      </c>
      <c r="F29" s="250">
        <f t="shared" si="8"/>
        <v>5</v>
      </c>
      <c r="G29" s="270">
        <v>22</v>
      </c>
      <c r="I29" s="245">
        <f t="shared" si="4"/>
        <v>2</v>
      </c>
      <c r="J29" s="249">
        <f t="shared" si="5"/>
        <v>1.5289284658068283</v>
      </c>
      <c r="K29" s="243" t="s">
        <v>1148</v>
      </c>
      <c r="L29" s="245">
        <v>105</v>
      </c>
      <c r="O29" s="760"/>
      <c r="P29" s="746"/>
      <c r="Q29" s="746"/>
      <c r="R29" s="746"/>
    </row>
    <row r="30" spans="1:18" ht="24" customHeight="1">
      <c r="A30" s="314" t="s">
        <v>426</v>
      </c>
      <c r="B30" s="248">
        <v>11</v>
      </c>
      <c r="C30" s="249">
        <f t="shared" si="6"/>
        <v>3.4594316186372978</v>
      </c>
      <c r="D30" s="249"/>
      <c r="E30" s="249">
        <f t="shared" si="7"/>
        <v>4.7837423648356534</v>
      </c>
      <c r="F30" s="250">
        <f t="shared" si="8"/>
        <v>5</v>
      </c>
      <c r="G30" s="270">
        <v>23</v>
      </c>
      <c r="I30" s="245">
        <f t="shared" si="4"/>
        <v>2</v>
      </c>
      <c r="J30" s="249">
        <f t="shared" si="5"/>
        <v>1.5707486415014555</v>
      </c>
      <c r="K30" s="243" t="s">
        <v>1149</v>
      </c>
      <c r="L30" s="245">
        <v>102</v>
      </c>
      <c r="O30" s="760"/>
      <c r="P30" s="746"/>
      <c r="Q30" s="746"/>
      <c r="R30" s="746"/>
    </row>
    <row r="31" spans="1:18" ht="24" customHeight="1">
      <c r="A31" s="314" t="s">
        <v>626</v>
      </c>
      <c r="B31" s="248">
        <v>10</v>
      </c>
      <c r="C31" s="249">
        <f t="shared" si="6"/>
        <v>3.3219280948873626</v>
      </c>
      <c r="D31" s="249"/>
      <c r="E31" s="249">
        <f t="shared" si="7"/>
        <v>4.921245888585589</v>
      </c>
      <c r="F31" s="250">
        <f t="shared" si="8"/>
        <v>5</v>
      </c>
      <c r="G31" s="270">
        <v>24</v>
      </c>
      <c r="I31" s="245">
        <f t="shared" si="4"/>
        <v>2</v>
      </c>
      <c r="J31" s="249">
        <f t="shared" si="5"/>
        <v>1.6138173633933415</v>
      </c>
      <c r="K31" s="243" t="s">
        <v>1150</v>
      </c>
      <c r="L31" s="245">
        <v>99</v>
      </c>
      <c r="O31" s="760"/>
      <c r="P31" s="746"/>
      <c r="Q31" s="746"/>
      <c r="R31" s="746"/>
    </row>
    <row r="32" spans="1:18" ht="24" customHeight="1">
      <c r="A32" s="314" t="s">
        <v>783</v>
      </c>
      <c r="B32" s="248">
        <v>10</v>
      </c>
      <c r="C32" s="249">
        <f t="shared" si="6"/>
        <v>3.3219280948873626</v>
      </c>
      <c r="D32" s="249"/>
      <c r="E32" s="249">
        <f t="shared" si="7"/>
        <v>4.921245888585589</v>
      </c>
      <c r="F32" s="250">
        <f t="shared" si="8"/>
        <v>5</v>
      </c>
      <c r="G32" s="270">
        <v>25</v>
      </c>
      <c r="I32" s="245">
        <f t="shared" si="4"/>
        <v>2</v>
      </c>
      <c r="J32" s="249">
        <f t="shared" si="5"/>
        <v>1.6733183751420031</v>
      </c>
      <c r="K32" s="243" t="s">
        <v>1151</v>
      </c>
      <c r="L32" s="245">
        <v>95</v>
      </c>
      <c r="O32" s="760"/>
      <c r="P32" s="746"/>
      <c r="Q32" s="746"/>
      <c r="R32" s="746"/>
    </row>
    <row r="33" spans="1:18" ht="24" customHeight="1">
      <c r="A33" s="314" t="s">
        <v>14</v>
      </c>
      <c r="B33" s="248">
        <v>9</v>
      </c>
      <c r="C33" s="249">
        <f t="shared" si="6"/>
        <v>3.1699250014423126</v>
      </c>
      <c r="D33" s="249"/>
      <c r="E33" s="249">
        <f t="shared" si="7"/>
        <v>5.0732489820306386</v>
      </c>
      <c r="F33" s="250">
        <f t="shared" si="8"/>
        <v>5</v>
      </c>
      <c r="G33" s="270">
        <v>26</v>
      </c>
      <c r="I33" s="245">
        <f t="shared" si="4"/>
        <v>2</v>
      </c>
      <c r="J33" s="249">
        <f t="shared" si="5"/>
        <v>1.6733183751420031</v>
      </c>
      <c r="K33" s="243" t="s">
        <v>1152</v>
      </c>
      <c r="L33" s="245">
        <v>95</v>
      </c>
      <c r="O33" s="760"/>
      <c r="P33" s="746"/>
      <c r="Q33" s="746"/>
      <c r="R33" s="746"/>
    </row>
    <row r="34" spans="1:18" ht="24" customHeight="1">
      <c r="A34" s="314" t="s">
        <v>247</v>
      </c>
      <c r="B34" s="248">
        <v>9</v>
      </c>
      <c r="C34" s="249">
        <f t="shared" si="6"/>
        <v>3.1699250014423126</v>
      </c>
      <c r="D34" s="249"/>
      <c r="E34" s="249">
        <f t="shared" si="7"/>
        <v>5.0732489820306386</v>
      </c>
      <c r="F34" s="250">
        <f t="shared" si="8"/>
        <v>5</v>
      </c>
      <c r="G34" s="270">
        <v>27</v>
      </c>
      <c r="I34" s="245">
        <f t="shared" si="4"/>
        <v>2</v>
      </c>
      <c r="J34" s="249">
        <f t="shared" si="5"/>
        <v>1.7513208871432762</v>
      </c>
      <c r="K34" s="243" t="s">
        <v>1153</v>
      </c>
      <c r="L34" s="245">
        <v>90</v>
      </c>
      <c r="O34" s="760"/>
      <c r="P34" s="746"/>
      <c r="Q34" s="746"/>
      <c r="R34" s="746"/>
    </row>
    <row r="35" spans="1:18" ht="24" customHeight="1">
      <c r="A35" s="314" t="s">
        <v>627</v>
      </c>
      <c r="B35" s="248">
        <v>9</v>
      </c>
      <c r="C35" s="249">
        <f t="shared" si="6"/>
        <v>3.1699250014423126</v>
      </c>
      <c r="D35" s="249"/>
      <c r="E35" s="249">
        <f t="shared" si="7"/>
        <v>5.0732489820306386</v>
      </c>
      <c r="F35" s="250">
        <f t="shared" si="8"/>
        <v>5</v>
      </c>
      <c r="G35" s="270">
        <v>28</v>
      </c>
      <c r="I35" s="245">
        <f t="shared" si="4"/>
        <v>2</v>
      </c>
      <c r="J35" s="249">
        <f t="shared" si="5"/>
        <v>1.8508565606941909</v>
      </c>
      <c r="K35" s="243" t="s">
        <v>1154</v>
      </c>
      <c r="L35" s="245">
        <v>84</v>
      </c>
      <c r="O35" s="760"/>
      <c r="P35" s="746"/>
      <c r="Q35" s="746"/>
      <c r="R35" s="746"/>
    </row>
    <row r="36" spans="1:18" ht="24" customHeight="1">
      <c r="A36" s="314" t="s">
        <v>70</v>
      </c>
      <c r="B36" s="248">
        <v>8</v>
      </c>
      <c r="C36" s="249">
        <f t="shared" si="6"/>
        <v>3</v>
      </c>
      <c r="D36" s="249"/>
      <c r="E36" s="249">
        <f t="shared" si="7"/>
        <v>5.2431739834729507</v>
      </c>
      <c r="F36" s="250">
        <f t="shared" si="8"/>
        <v>5</v>
      </c>
      <c r="G36" s="270">
        <v>29</v>
      </c>
      <c r="I36" s="245">
        <f t="shared" si="4"/>
        <v>2</v>
      </c>
      <c r="J36" s="249">
        <f t="shared" si="5"/>
        <v>1.8508565606941909</v>
      </c>
      <c r="K36" s="243" t="s">
        <v>288</v>
      </c>
      <c r="L36" s="245">
        <v>84</v>
      </c>
      <c r="O36" s="760"/>
      <c r="P36" s="746"/>
      <c r="Q36" s="746"/>
      <c r="R36" s="746"/>
    </row>
    <row r="37" spans="1:18" ht="24" customHeight="1">
      <c r="A37" s="314" t="s">
        <v>781</v>
      </c>
      <c r="B37" s="248">
        <v>8</v>
      </c>
      <c r="C37" s="249">
        <f t="shared" si="6"/>
        <v>3</v>
      </c>
      <c r="D37" s="249"/>
      <c r="E37" s="249">
        <f t="shared" si="7"/>
        <v>5.2431739834729507</v>
      </c>
      <c r="F37" s="250">
        <f t="shared" si="8"/>
        <v>5</v>
      </c>
      <c r="G37" s="270">
        <v>30</v>
      </c>
      <c r="I37" s="245">
        <f t="shared" si="4"/>
        <v>2</v>
      </c>
      <c r="J37" s="249">
        <f t="shared" si="5"/>
        <v>1.8681345521260262</v>
      </c>
      <c r="K37" s="243" t="s">
        <v>1155</v>
      </c>
      <c r="L37" s="245">
        <v>83</v>
      </c>
      <c r="O37" s="760"/>
      <c r="P37" s="746"/>
      <c r="Q37" s="746"/>
      <c r="R37" s="746"/>
    </row>
    <row r="38" spans="1:18" ht="24" customHeight="1">
      <c r="A38" s="314" t="s">
        <v>747</v>
      </c>
      <c r="B38" s="248">
        <v>8</v>
      </c>
      <c r="C38" s="249">
        <f t="shared" si="6"/>
        <v>3</v>
      </c>
      <c r="D38" s="249"/>
      <c r="E38" s="249">
        <f t="shared" si="7"/>
        <v>5.2431739834729507</v>
      </c>
      <c r="F38" s="250">
        <f t="shared" si="8"/>
        <v>5</v>
      </c>
      <c r="G38" s="270">
        <v>31</v>
      </c>
      <c r="I38" s="245">
        <f t="shared" si="4"/>
        <v>2</v>
      </c>
      <c r="J38" s="249">
        <f t="shared" si="5"/>
        <v>1.9033239805883262</v>
      </c>
      <c r="K38" s="243" t="s">
        <v>1156</v>
      </c>
      <c r="L38" s="245">
        <v>81</v>
      </c>
      <c r="O38" s="744">
        <v>8</v>
      </c>
      <c r="P38" s="745" t="s">
        <v>1188</v>
      </c>
      <c r="Q38" s="745"/>
      <c r="R38" s="745"/>
    </row>
    <row r="39" spans="1:18" ht="24" customHeight="1">
      <c r="A39" s="314" t="s">
        <v>1025</v>
      </c>
      <c r="B39" s="248">
        <v>7</v>
      </c>
      <c r="C39" s="249">
        <f t="shared" si="6"/>
        <v>2.8073549220576042</v>
      </c>
      <c r="D39" s="249"/>
      <c r="E39" s="249">
        <f t="shared" si="7"/>
        <v>5.435819061415347</v>
      </c>
      <c r="F39" s="250">
        <f t="shared" si="8"/>
        <v>5</v>
      </c>
      <c r="G39" s="270">
        <v>32</v>
      </c>
      <c r="I39" s="245">
        <f t="shared" si="4"/>
        <v>2</v>
      </c>
      <c r="J39" s="249">
        <f t="shared" si="5"/>
        <v>1.9393932352958483</v>
      </c>
      <c r="K39" s="243" t="s">
        <v>1157</v>
      </c>
      <c r="L39" s="245">
        <v>79</v>
      </c>
      <c r="O39" s="744"/>
      <c r="P39" s="745"/>
      <c r="Q39" s="745"/>
      <c r="R39" s="745"/>
    </row>
    <row r="40" spans="1:18" ht="24" customHeight="1">
      <c r="A40" s="314" t="s">
        <v>1024</v>
      </c>
      <c r="B40" s="248">
        <v>7</v>
      </c>
      <c r="C40" s="249">
        <f t="shared" si="6"/>
        <v>2.8073549220576042</v>
      </c>
      <c r="D40" s="249"/>
      <c r="E40" s="249">
        <f t="shared" si="7"/>
        <v>5.435819061415347</v>
      </c>
      <c r="F40" s="250">
        <f t="shared" si="8"/>
        <v>5</v>
      </c>
      <c r="G40" s="270">
        <v>33</v>
      </c>
      <c r="I40" s="245">
        <f t="shared" si="4"/>
        <v>2</v>
      </c>
      <c r="J40" s="249">
        <f t="shared" si="5"/>
        <v>1.9763874427780497</v>
      </c>
      <c r="K40" s="243" t="s">
        <v>1158</v>
      </c>
      <c r="L40" s="245">
        <v>77</v>
      </c>
      <c r="O40" s="744"/>
      <c r="P40" s="745"/>
      <c r="Q40" s="745"/>
      <c r="R40" s="745"/>
    </row>
    <row r="41" spans="1:18" ht="24" customHeight="1">
      <c r="A41" s="314" t="s">
        <v>706</v>
      </c>
      <c r="B41" s="248">
        <v>7</v>
      </c>
      <c r="C41" s="249">
        <f t="shared" si="6"/>
        <v>2.8073549220576042</v>
      </c>
      <c r="D41" s="249"/>
      <c r="E41" s="249">
        <f t="shared" si="7"/>
        <v>5.435819061415347</v>
      </c>
      <c r="F41" s="250">
        <f t="shared" si="8"/>
        <v>5</v>
      </c>
      <c r="G41" s="270">
        <v>34</v>
      </c>
      <c r="I41" s="245">
        <f t="shared" si="4"/>
        <v>2</v>
      </c>
      <c r="J41" s="249">
        <f t="shared" si="5"/>
        <v>2.0337206178440015</v>
      </c>
      <c r="K41" s="243" t="s">
        <v>1160</v>
      </c>
      <c r="L41" s="245">
        <v>74</v>
      </c>
      <c r="O41" s="744"/>
      <c r="P41" s="745"/>
      <c r="Q41" s="745"/>
      <c r="R41" s="745"/>
    </row>
    <row r="42" spans="1:18" ht="24" customHeight="1">
      <c r="A42" s="314" t="s">
        <v>336</v>
      </c>
      <c r="B42" s="248">
        <v>7</v>
      </c>
      <c r="C42" s="249">
        <f t="shared" si="6"/>
        <v>2.8073549220576042</v>
      </c>
      <c r="D42" s="249"/>
      <c r="E42" s="249">
        <f t="shared" si="7"/>
        <v>5.435819061415347</v>
      </c>
      <c r="F42" s="250">
        <f t="shared" si="8"/>
        <v>5</v>
      </c>
      <c r="G42" s="270">
        <v>35</v>
      </c>
      <c r="I42" s="245">
        <f t="shared" si="4"/>
        <v>2</v>
      </c>
      <c r="J42" s="249">
        <f t="shared" si="5"/>
        <v>2.0337206178440015</v>
      </c>
      <c r="K42" s="243" t="s">
        <v>1159</v>
      </c>
      <c r="L42" s="245">
        <v>74</v>
      </c>
      <c r="O42" s="744"/>
      <c r="P42" s="745"/>
      <c r="Q42" s="745"/>
      <c r="R42" s="745"/>
    </row>
    <row r="43" spans="1:18" ht="24" customHeight="1">
      <c r="A43" s="314" t="s">
        <v>374</v>
      </c>
      <c r="B43" s="248">
        <v>7</v>
      </c>
      <c r="C43" s="249">
        <f t="shared" si="6"/>
        <v>2.8073549220576042</v>
      </c>
      <c r="D43" s="249"/>
      <c r="E43" s="249">
        <f t="shared" si="7"/>
        <v>5.435819061415347</v>
      </c>
      <c r="F43" s="250">
        <f t="shared" si="8"/>
        <v>5</v>
      </c>
      <c r="G43" s="270" t="s">
        <v>1612</v>
      </c>
      <c r="I43" s="245">
        <f t="shared" si="4"/>
        <v>2</v>
      </c>
      <c r="J43" s="249">
        <f t="shared" si="5"/>
        <v>2.0337206178440015</v>
      </c>
      <c r="K43" s="243" t="s">
        <v>1162</v>
      </c>
      <c r="L43" s="245">
        <v>74</v>
      </c>
      <c r="O43" s="744"/>
      <c r="P43" s="745"/>
      <c r="Q43" s="745"/>
      <c r="R43" s="745"/>
    </row>
    <row r="44" spans="1:18" ht="24" customHeight="1">
      <c r="A44" s="314" t="s">
        <v>482</v>
      </c>
      <c r="B44" s="248">
        <v>7</v>
      </c>
      <c r="C44" s="249">
        <f t="shared" si="6"/>
        <v>2.8073549220576042</v>
      </c>
      <c r="D44" s="249"/>
      <c r="E44" s="249">
        <f t="shared" si="7"/>
        <v>5.435819061415347</v>
      </c>
      <c r="F44" s="250">
        <f t="shared" si="8"/>
        <v>5</v>
      </c>
      <c r="G44" s="270">
        <v>37</v>
      </c>
      <c r="I44" s="245">
        <f t="shared" si="4"/>
        <v>2</v>
      </c>
      <c r="J44" s="249">
        <f t="shared" si="5"/>
        <v>2.053349424592934</v>
      </c>
      <c r="K44" s="243" t="s">
        <v>1161</v>
      </c>
      <c r="L44" s="245">
        <v>73</v>
      </c>
      <c r="O44" s="744"/>
      <c r="P44" s="745"/>
      <c r="Q44" s="745"/>
      <c r="R44" s="745"/>
    </row>
    <row r="45" spans="1:18" ht="24" customHeight="1" thickBot="1">
      <c r="A45" s="328" t="s">
        <v>570</v>
      </c>
      <c r="B45" s="252">
        <v>7</v>
      </c>
      <c r="C45" s="253">
        <f t="shared" si="6"/>
        <v>2.8073549220576042</v>
      </c>
      <c r="D45" s="253"/>
      <c r="E45" s="253">
        <f t="shared" si="7"/>
        <v>5.435819061415347</v>
      </c>
      <c r="F45" s="254">
        <f t="shared" si="8"/>
        <v>5</v>
      </c>
      <c r="G45" s="270">
        <v>38</v>
      </c>
      <c r="I45" s="245">
        <f t="shared" si="4"/>
        <v>2</v>
      </c>
      <c r="J45" s="249">
        <f t="shared" si="5"/>
        <v>2.2658940599730344</v>
      </c>
      <c r="K45" s="243" t="s">
        <v>1163</v>
      </c>
      <c r="L45" s="245">
        <v>63</v>
      </c>
      <c r="O45" s="744"/>
      <c r="P45" s="745"/>
      <c r="Q45" s="745"/>
      <c r="R45" s="745"/>
    </row>
    <row r="46" spans="1:18" ht="24" customHeight="1">
      <c r="A46" s="329" t="s">
        <v>197</v>
      </c>
      <c r="B46" s="258">
        <v>6</v>
      </c>
      <c r="C46" s="259">
        <f t="shared" si="6"/>
        <v>2.5849625007211561</v>
      </c>
      <c r="D46" s="259"/>
      <c r="E46" s="259">
        <f t="shared" si="7"/>
        <v>5.6582114827517955</v>
      </c>
      <c r="F46" s="260">
        <f t="shared" si="8"/>
        <v>6</v>
      </c>
      <c r="G46" s="270">
        <v>39</v>
      </c>
      <c r="I46" s="245">
        <f t="shared" si="4"/>
        <v>2</v>
      </c>
      <c r="J46" s="249">
        <f t="shared" si="5"/>
        <v>2.2658940599730344</v>
      </c>
      <c r="K46" s="243" t="s">
        <v>1164</v>
      </c>
      <c r="L46" s="245">
        <v>63</v>
      </c>
      <c r="O46" s="744"/>
      <c r="P46" s="745"/>
      <c r="Q46" s="745"/>
      <c r="R46" s="745"/>
    </row>
    <row r="47" spans="1:18" ht="24" customHeight="1">
      <c r="A47" s="330" t="s">
        <v>56</v>
      </c>
      <c r="B47" s="248">
        <v>6</v>
      </c>
      <c r="C47" s="249">
        <f t="shared" si="6"/>
        <v>2.5849625007211561</v>
      </c>
      <c r="D47" s="249"/>
      <c r="E47" s="249">
        <f t="shared" si="7"/>
        <v>5.6582114827517955</v>
      </c>
      <c r="F47" s="261">
        <f t="shared" si="8"/>
        <v>6</v>
      </c>
      <c r="G47" s="270">
        <v>40</v>
      </c>
      <c r="I47" s="245">
        <f t="shared" si="4"/>
        <v>2</v>
      </c>
      <c r="J47" s="249">
        <f t="shared" si="5"/>
        <v>2.3124366459100649</v>
      </c>
      <c r="K47" s="243" t="s">
        <v>1165</v>
      </c>
      <c r="L47" s="245">
        <v>61</v>
      </c>
      <c r="O47" s="744"/>
      <c r="P47" s="745"/>
      <c r="Q47" s="745"/>
      <c r="R47" s="745"/>
    </row>
    <row r="48" spans="1:18" ht="24" customHeight="1">
      <c r="A48" s="330" t="s">
        <v>1026</v>
      </c>
      <c r="B48" s="248">
        <v>6</v>
      </c>
      <c r="C48" s="249">
        <f t="shared" si="6"/>
        <v>2.5849625007211561</v>
      </c>
      <c r="D48" s="249"/>
      <c r="E48" s="249">
        <f t="shared" si="7"/>
        <v>5.6582114827517955</v>
      </c>
      <c r="F48" s="261">
        <f t="shared" si="8"/>
        <v>6</v>
      </c>
      <c r="G48" s="270">
        <v>41</v>
      </c>
      <c r="I48" s="245">
        <f t="shared" si="4"/>
        <v>2</v>
      </c>
      <c r="J48" s="249">
        <f t="shared" si="5"/>
        <v>2.3124366459100649</v>
      </c>
      <c r="K48" s="243" t="s">
        <v>1166</v>
      </c>
      <c r="L48" s="245">
        <v>61</v>
      </c>
      <c r="O48" s="744"/>
      <c r="P48" s="745"/>
      <c r="Q48" s="745"/>
      <c r="R48" s="745"/>
    </row>
    <row r="49" spans="1:18" ht="24" customHeight="1">
      <c r="A49" s="330" t="s">
        <v>486</v>
      </c>
      <c r="B49" s="248">
        <v>6</v>
      </c>
      <c r="C49" s="249">
        <f t="shared" si="6"/>
        <v>2.5849625007211561</v>
      </c>
      <c r="D49" s="249"/>
      <c r="E49" s="249">
        <f t="shared" si="7"/>
        <v>5.6582114827517955</v>
      </c>
      <c r="F49" s="261">
        <f t="shared" si="8"/>
        <v>6</v>
      </c>
      <c r="G49" s="270">
        <v>42</v>
      </c>
      <c r="I49" s="245">
        <f t="shared" si="4"/>
        <v>2</v>
      </c>
      <c r="J49" s="249">
        <f t="shared" si="5"/>
        <v>2.3362833878644325</v>
      </c>
      <c r="K49" s="243" t="s">
        <v>1167</v>
      </c>
      <c r="L49" s="245">
        <v>60</v>
      </c>
      <c r="O49" s="744"/>
      <c r="P49" s="745"/>
      <c r="Q49" s="745"/>
      <c r="R49" s="745"/>
    </row>
    <row r="50" spans="1:18" ht="24" customHeight="1">
      <c r="A50" s="330" t="s">
        <v>1027</v>
      </c>
      <c r="B50" s="248">
        <v>6</v>
      </c>
      <c r="C50" s="249">
        <f t="shared" si="6"/>
        <v>2.5849625007211561</v>
      </c>
      <c r="D50" s="249"/>
      <c r="E50" s="249">
        <f t="shared" si="7"/>
        <v>5.6582114827517955</v>
      </c>
      <c r="F50" s="261">
        <f t="shared" si="8"/>
        <v>6</v>
      </c>
      <c r="G50" s="270">
        <v>43</v>
      </c>
      <c r="I50" s="245">
        <f t="shared" si="4"/>
        <v>2</v>
      </c>
      <c r="J50" s="249">
        <f t="shared" si="5"/>
        <v>2.3851929883453789</v>
      </c>
      <c r="K50" s="243" t="s">
        <v>1168</v>
      </c>
      <c r="L50" s="245">
        <v>58</v>
      </c>
      <c r="O50" s="744"/>
      <c r="P50" s="745"/>
      <c r="Q50" s="745"/>
      <c r="R50" s="745"/>
    </row>
    <row r="51" spans="1:18" ht="24" customHeight="1">
      <c r="A51" s="330" t="s">
        <v>115</v>
      </c>
      <c r="B51" s="248">
        <v>6</v>
      </c>
      <c r="C51" s="249">
        <f t="shared" si="6"/>
        <v>2.5849625007211561</v>
      </c>
      <c r="D51" s="249"/>
      <c r="E51" s="249">
        <f t="shared" si="7"/>
        <v>5.6582114827517955</v>
      </c>
      <c r="F51" s="261">
        <f t="shared" si="8"/>
        <v>6</v>
      </c>
      <c r="G51" s="270">
        <v>44</v>
      </c>
      <c r="I51" s="245">
        <f t="shared" si="4"/>
        <v>2</v>
      </c>
      <c r="J51" s="249">
        <f t="shared" si="5"/>
        <v>2.3851929883453789</v>
      </c>
      <c r="K51" s="243" t="s">
        <v>1169</v>
      </c>
      <c r="L51" s="245">
        <v>58</v>
      </c>
      <c r="O51" s="744"/>
      <c r="P51" s="745"/>
      <c r="Q51" s="745"/>
      <c r="R51" s="745"/>
    </row>
    <row r="52" spans="1:18" ht="24" customHeight="1">
      <c r="A52" s="330" t="s">
        <v>1028</v>
      </c>
      <c r="B52" s="248">
        <v>6</v>
      </c>
      <c r="C52" s="249">
        <f t="shared" si="6"/>
        <v>2.5849625007211561</v>
      </c>
      <c r="D52" s="249"/>
      <c r="E52" s="249">
        <f t="shared" si="7"/>
        <v>5.6582114827517955</v>
      </c>
      <c r="F52" s="261">
        <f t="shared" si="8"/>
        <v>6</v>
      </c>
      <c r="G52" s="270">
        <v>45</v>
      </c>
      <c r="I52" s="245">
        <f t="shared" si="4"/>
        <v>2</v>
      </c>
      <c r="J52" s="249">
        <f t="shared" si="5"/>
        <v>2.4102839693082094</v>
      </c>
      <c r="K52" s="243" t="s">
        <v>1170</v>
      </c>
      <c r="L52" s="245">
        <v>57</v>
      </c>
      <c r="O52" s="744"/>
      <c r="P52" s="745"/>
      <c r="Q52" s="745"/>
      <c r="R52" s="745"/>
    </row>
    <row r="53" spans="1:18" ht="24" customHeight="1">
      <c r="A53" s="330" t="s">
        <v>209</v>
      </c>
      <c r="B53" s="248">
        <v>6</v>
      </c>
      <c r="C53" s="249">
        <f t="shared" ref="C53:C72" si="9">LOG(B53,2)</f>
        <v>2.5849625007211561</v>
      </c>
      <c r="D53" s="249"/>
      <c r="E53" s="249">
        <f t="shared" ref="E53:E72" si="10">LOG(303/B53,2)</f>
        <v>5.6582114827517955</v>
      </c>
      <c r="F53" s="261">
        <f t="shared" ref="F53:F72" si="11">ROUND(E53,0)</f>
        <v>6</v>
      </c>
      <c r="G53" s="270">
        <v>46</v>
      </c>
      <c r="I53" s="245">
        <f t="shared" si="4"/>
        <v>2</v>
      </c>
      <c r="J53" s="249">
        <f t="shared" si="5"/>
        <v>2.4102839693082094</v>
      </c>
      <c r="K53" s="243" t="s">
        <v>1171</v>
      </c>
      <c r="L53" s="245">
        <v>57</v>
      </c>
      <c r="O53" s="744"/>
      <c r="P53" s="745"/>
      <c r="Q53" s="745"/>
      <c r="R53" s="745"/>
    </row>
    <row r="54" spans="1:18" ht="24" customHeight="1">
      <c r="A54" s="330" t="s">
        <v>1029</v>
      </c>
      <c r="B54" s="248">
        <v>6</v>
      </c>
      <c r="C54" s="249">
        <f t="shared" si="9"/>
        <v>2.5849625007211561</v>
      </c>
      <c r="D54" s="249"/>
      <c r="E54" s="249">
        <f t="shared" si="10"/>
        <v>5.6582114827517955</v>
      </c>
      <c r="F54" s="261">
        <f t="shared" si="11"/>
        <v>6</v>
      </c>
      <c r="G54" s="270">
        <v>47</v>
      </c>
      <c r="I54" s="245">
        <f t="shared" si="4"/>
        <v>2</v>
      </c>
      <c r="J54" s="249">
        <f t="shared" si="5"/>
        <v>2.4358190614153465</v>
      </c>
      <c r="K54" s="243" t="s">
        <v>1172</v>
      </c>
      <c r="L54" s="245">
        <v>56</v>
      </c>
      <c r="O54" s="744"/>
      <c r="P54" s="745"/>
      <c r="Q54" s="745"/>
      <c r="R54" s="745"/>
    </row>
    <row r="55" spans="1:18" ht="24" customHeight="1">
      <c r="A55" s="330" t="s">
        <v>403</v>
      </c>
      <c r="B55" s="248">
        <v>6</v>
      </c>
      <c r="C55" s="249">
        <f t="shared" si="9"/>
        <v>2.5849625007211561</v>
      </c>
      <c r="D55" s="249"/>
      <c r="E55" s="249">
        <f t="shared" si="10"/>
        <v>5.6582114827517955</v>
      </c>
      <c r="F55" s="261">
        <f t="shared" si="11"/>
        <v>6</v>
      </c>
      <c r="G55" s="270">
        <v>48</v>
      </c>
      <c r="I55" s="245">
        <f t="shared" si="4"/>
        <v>2</v>
      </c>
      <c r="J55" s="249">
        <f t="shared" si="5"/>
        <v>2.4358190614153465</v>
      </c>
      <c r="K55" s="243" t="s">
        <v>1173</v>
      </c>
      <c r="L55" s="245">
        <v>56</v>
      </c>
      <c r="O55" s="744"/>
      <c r="P55" s="745"/>
      <c r="Q55" s="745"/>
      <c r="R55" s="745"/>
    </row>
    <row r="56" spans="1:18" ht="24" customHeight="1">
      <c r="A56" s="330" t="s">
        <v>764</v>
      </c>
      <c r="B56" s="248">
        <v>6</v>
      </c>
      <c r="C56" s="249">
        <f t="shared" si="9"/>
        <v>2.5849625007211561</v>
      </c>
      <c r="D56" s="249"/>
      <c r="E56" s="249">
        <f t="shared" si="10"/>
        <v>5.6582114827517955</v>
      </c>
      <c r="F56" s="261">
        <f t="shared" si="11"/>
        <v>6</v>
      </c>
      <c r="G56" s="270">
        <v>49</v>
      </c>
      <c r="I56" s="245">
        <f t="shared" si="4"/>
        <v>2</v>
      </c>
      <c r="J56" s="249">
        <f t="shared" si="5"/>
        <v>2.4358190614153465</v>
      </c>
      <c r="K56" s="243" t="s">
        <v>1174</v>
      </c>
      <c r="L56" s="245">
        <v>56</v>
      </c>
      <c r="O56" s="744"/>
      <c r="P56" s="745"/>
      <c r="Q56" s="745"/>
      <c r="R56" s="745"/>
    </row>
    <row r="57" spans="1:18" ht="24" customHeight="1">
      <c r="A57" s="330" t="s">
        <v>440</v>
      </c>
      <c r="B57" s="248">
        <v>6</v>
      </c>
      <c r="C57" s="249">
        <f t="shared" si="9"/>
        <v>2.5849625007211561</v>
      </c>
      <c r="D57" s="249"/>
      <c r="E57" s="249">
        <f t="shared" si="10"/>
        <v>5.6582114827517955</v>
      </c>
      <c r="F57" s="261">
        <f t="shared" si="11"/>
        <v>6</v>
      </c>
      <c r="G57" s="270">
        <v>50</v>
      </c>
      <c r="I57" s="245">
        <f t="shared" si="4"/>
        <v>2</v>
      </c>
      <c r="J57" s="249">
        <f t="shared" si="5"/>
        <v>2.4882864813094825</v>
      </c>
      <c r="K57" s="243" t="s">
        <v>1175</v>
      </c>
      <c r="L57" s="245">
        <v>54</v>
      </c>
      <c r="O57" s="744"/>
      <c r="P57" s="745"/>
      <c r="Q57" s="745"/>
      <c r="R57" s="745"/>
    </row>
    <row r="58" spans="1:18" ht="24" customHeight="1">
      <c r="A58" s="330" t="s">
        <v>427</v>
      </c>
      <c r="B58" s="248">
        <v>6</v>
      </c>
      <c r="C58" s="249">
        <f t="shared" si="9"/>
        <v>2.5849625007211561</v>
      </c>
      <c r="D58" s="249"/>
      <c r="E58" s="249">
        <f t="shared" si="10"/>
        <v>5.6582114827517955</v>
      </c>
      <c r="F58" s="261">
        <f t="shared" si="11"/>
        <v>6</v>
      </c>
      <c r="G58" s="270">
        <v>51</v>
      </c>
      <c r="I58" s="315">
        <f t="shared" si="4"/>
        <v>2</v>
      </c>
      <c r="J58" s="253">
        <f t="shared" si="5"/>
        <v>2.4882864813094825</v>
      </c>
      <c r="K58" s="243" t="s">
        <v>1176</v>
      </c>
      <c r="L58" s="315">
        <v>54</v>
      </c>
      <c r="O58" s="744"/>
      <c r="P58" s="745"/>
      <c r="Q58" s="745"/>
      <c r="R58" s="745"/>
    </row>
    <row r="59" spans="1:18" ht="24" customHeight="1">
      <c r="A59" s="330" t="s">
        <v>468</v>
      </c>
      <c r="B59" s="248">
        <v>6</v>
      </c>
      <c r="C59" s="249">
        <f t="shared" si="9"/>
        <v>2.5849625007211561</v>
      </c>
      <c r="D59" s="249"/>
      <c r="E59" s="249">
        <f t="shared" si="10"/>
        <v>5.6582114827517955</v>
      </c>
      <c r="F59" s="261">
        <f t="shared" si="11"/>
        <v>6</v>
      </c>
      <c r="G59" s="270">
        <v>52</v>
      </c>
      <c r="I59" s="315">
        <f t="shared" si="4"/>
        <v>3</v>
      </c>
      <c r="J59" s="253">
        <f t="shared" si="5"/>
        <v>2.515253528909752</v>
      </c>
      <c r="K59" s="244" t="s">
        <v>1337</v>
      </c>
      <c r="L59" s="245">
        <v>53</v>
      </c>
      <c r="O59" s="744"/>
      <c r="P59" s="745"/>
      <c r="Q59" s="745"/>
      <c r="R59" s="745"/>
    </row>
    <row r="60" spans="1:18" ht="24" customHeight="1">
      <c r="A60" s="330" t="s">
        <v>478</v>
      </c>
      <c r="B60" s="248">
        <v>6</v>
      </c>
      <c r="C60" s="249">
        <f t="shared" si="9"/>
        <v>2.5849625007211561</v>
      </c>
      <c r="D60" s="249"/>
      <c r="E60" s="249">
        <f t="shared" si="10"/>
        <v>5.6582114827517955</v>
      </c>
      <c r="F60" s="261">
        <f t="shared" si="11"/>
        <v>6</v>
      </c>
      <c r="G60" s="270">
        <v>53</v>
      </c>
      <c r="I60" s="315">
        <f t="shared" si="4"/>
        <v>3</v>
      </c>
      <c r="J60" s="253">
        <f t="shared" si="5"/>
        <v>2.5427342653318585</v>
      </c>
      <c r="K60" s="244" t="s">
        <v>1338</v>
      </c>
      <c r="L60" s="245">
        <v>52</v>
      </c>
      <c r="O60" s="744"/>
      <c r="P60" s="745"/>
      <c r="Q60" s="745"/>
      <c r="R60" s="745"/>
    </row>
    <row r="61" spans="1:18" ht="24" customHeight="1">
      <c r="A61" s="330" t="s">
        <v>292</v>
      </c>
      <c r="B61" s="248">
        <v>5</v>
      </c>
      <c r="C61" s="249">
        <f t="shared" si="9"/>
        <v>2.3219280948873622</v>
      </c>
      <c r="D61" s="249"/>
      <c r="E61" s="249">
        <f t="shared" si="10"/>
        <v>5.921245888585589</v>
      </c>
      <c r="F61" s="261">
        <f t="shared" si="11"/>
        <v>6</v>
      </c>
      <c r="G61" s="270">
        <v>54</v>
      </c>
      <c r="I61" s="315">
        <f t="shared" si="4"/>
        <v>3</v>
      </c>
      <c r="J61" s="253">
        <f t="shared" si="5"/>
        <v>2.5707486415014555</v>
      </c>
      <c r="K61" s="244" t="s">
        <v>1339</v>
      </c>
      <c r="L61" s="245">
        <v>51</v>
      </c>
      <c r="O61" s="744"/>
      <c r="P61" s="745"/>
      <c r="Q61" s="745"/>
      <c r="R61" s="745"/>
    </row>
    <row r="62" spans="1:18" ht="24" customHeight="1">
      <c r="A62" s="330" t="s">
        <v>203</v>
      </c>
      <c r="B62" s="248">
        <v>5</v>
      </c>
      <c r="C62" s="249">
        <f t="shared" si="9"/>
        <v>2.3219280948873622</v>
      </c>
      <c r="D62" s="249"/>
      <c r="E62" s="249">
        <f t="shared" si="10"/>
        <v>5.921245888585589</v>
      </c>
      <c r="F62" s="261">
        <f t="shared" si="11"/>
        <v>6</v>
      </c>
      <c r="G62" s="270">
        <v>55</v>
      </c>
      <c r="I62" s="315">
        <f t="shared" si="4"/>
        <v>3</v>
      </c>
      <c r="J62" s="253">
        <f t="shared" si="5"/>
        <v>2.5707486415014555</v>
      </c>
      <c r="K62" s="244" t="s">
        <v>1340</v>
      </c>
      <c r="L62" s="245">
        <v>51</v>
      </c>
      <c r="O62" s="744"/>
      <c r="P62" s="745"/>
      <c r="Q62" s="745"/>
      <c r="R62" s="745"/>
    </row>
    <row r="63" spans="1:18" ht="24" customHeight="1">
      <c r="A63" s="330" t="s">
        <v>196</v>
      </c>
      <c r="B63" s="248">
        <v>5</v>
      </c>
      <c r="C63" s="249">
        <f t="shared" si="9"/>
        <v>2.3219280948873622</v>
      </c>
      <c r="D63" s="249"/>
      <c r="E63" s="249">
        <f t="shared" si="10"/>
        <v>5.921245888585589</v>
      </c>
      <c r="F63" s="261">
        <f t="shared" si="11"/>
        <v>6</v>
      </c>
      <c r="G63" s="270">
        <v>56</v>
      </c>
      <c r="I63" s="315">
        <f t="shared" si="4"/>
        <v>3</v>
      </c>
      <c r="J63" s="253">
        <f t="shared" si="5"/>
        <v>2.5707486415014555</v>
      </c>
      <c r="K63" s="244" t="s">
        <v>1341</v>
      </c>
      <c r="L63" s="245">
        <v>51</v>
      </c>
      <c r="O63" s="744"/>
      <c r="P63" s="745"/>
      <c r="Q63" s="745"/>
      <c r="R63" s="745"/>
    </row>
    <row r="64" spans="1:18" ht="24" customHeight="1">
      <c r="A64" s="330" t="s">
        <v>499</v>
      </c>
      <c r="B64" s="248">
        <v>5</v>
      </c>
      <c r="C64" s="249">
        <f t="shared" si="9"/>
        <v>2.3219280948873622</v>
      </c>
      <c r="D64" s="249"/>
      <c r="E64" s="249">
        <f t="shared" si="10"/>
        <v>5.921245888585589</v>
      </c>
      <c r="F64" s="261">
        <f t="shared" si="11"/>
        <v>6</v>
      </c>
      <c r="G64" s="270">
        <v>57</v>
      </c>
      <c r="I64" s="315">
        <f t="shared" si="4"/>
        <v>3</v>
      </c>
      <c r="J64" s="253">
        <f t="shared" si="5"/>
        <v>2.5707486415014555</v>
      </c>
      <c r="K64" s="244" t="s">
        <v>1342</v>
      </c>
      <c r="L64" s="245">
        <v>51</v>
      </c>
      <c r="O64" s="744"/>
      <c r="P64" s="745"/>
      <c r="Q64" s="745"/>
      <c r="R64" s="745"/>
    </row>
    <row r="65" spans="1:18" ht="24" customHeight="1">
      <c r="A65" s="330" t="s">
        <v>916</v>
      </c>
      <c r="B65" s="248">
        <v>5</v>
      </c>
      <c r="C65" s="249">
        <f t="shared" si="9"/>
        <v>2.3219280948873622</v>
      </c>
      <c r="D65" s="249"/>
      <c r="E65" s="249">
        <f t="shared" si="10"/>
        <v>5.921245888585589</v>
      </c>
      <c r="F65" s="261">
        <f t="shared" si="11"/>
        <v>6</v>
      </c>
      <c r="G65" s="270">
        <v>58</v>
      </c>
      <c r="I65" s="315">
        <f t="shared" si="4"/>
        <v>3</v>
      </c>
      <c r="J65" s="253">
        <f t="shared" si="5"/>
        <v>2.5993177936982264</v>
      </c>
      <c r="K65" s="244" t="s">
        <v>1343</v>
      </c>
      <c r="L65" s="245">
        <v>50</v>
      </c>
      <c r="O65" s="744"/>
      <c r="P65" s="745"/>
      <c r="Q65" s="745"/>
      <c r="R65" s="745"/>
    </row>
    <row r="66" spans="1:18" ht="24" customHeight="1">
      <c r="A66" s="330" t="s">
        <v>500</v>
      </c>
      <c r="B66" s="248">
        <v>5</v>
      </c>
      <c r="C66" s="249">
        <f t="shared" si="9"/>
        <v>2.3219280948873622</v>
      </c>
      <c r="D66" s="249"/>
      <c r="E66" s="249">
        <f t="shared" si="10"/>
        <v>5.921245888585589</v>
      </c>
      <c r="F66" s="261">
        <f t="shared" si="11"/>
        <v>6</v>
      </c>
      <c r="G66" s="270">
        <v>59</v>
      </c>
      <c r="I66" s="315">
        <f t="shared" si="4"/>
        <v>3</v>
      </c>
      <c r="J66" s="253">
        <f t="shared" si="5"/>
        <v>2.6284641393577428</v>
      </c>
      <c r="K66" s="244" t="s">
        <v>1344</v>
      </c>
      <c r="L66" s="245">
        <v>49</v>
      </c>
      <c r="O66" s="744"/>
      <c r="P66" s="745"/>
      <c r="Q66" s="745"/>
      <c r="R66" s="745"/>
    </row>
    <row r="67" spans="1:18" ht="24" customHeight="1">
      <c r="A67" s="330" t="s">
        <v>410</v>
      </c>
      <c r="B67" s="248">
        <v>5</v>
      </c>
      <c r="C67" s="249">
        <f t="shared" si="9"/>
        <v>2.3219280948873622</v>
      </c>
      <c r="D67" s="249"/>
      <c r="E67" s="249">
        <f t="shared" si="10"/>
        <v>5.921245888585589</v>
      </c>
      <c r="F67" s="261">
        <f t="shared" si="11"/>
        <v>6</v>
      </c>
      <c r="G67" s="270">
        <v>60</v>
      </c>
      <c r="I67" s="315">
        <f t="shared" si="4"/>
        <v>3</v>
      </c>
      <c r="J67" s="253">
        <f t="shared" si="5"/>
        <v>2.6284641393577428</v>
      </c>
      <c r="K67" s="244" t="s">
        <v>1345</v>
      </c>
      <c r="L67" s="245">
        <v>49</v>
      </c>
      <c r="O67" s="744"/>
      <c r="P67" s="745"/>
      <c r="Q67" s="745"/>
      <c r="R67" s="745"/>
    </row>
    <row r="68" spans="1:18" ht="24" customHeight="1">
      <c r="A68" s="330" t="s">
        <v>475</v>
      </c>
      <c r="B68" s="248">
        <v>5</v>
      </c>
      <c r="C68" s="249">
        <f t="shared" si="9"/>
        <v>2.3219280948873622</v>
      </c>
      <c r="D68" s="249"/>
      <c r="E68" s="249">
        <f t="shared" si="10"/>
        <v>5.921245888585589</v>
      </c>
      <c r="F68" s="261">
        <f t="shared" si="11"/>
        <v>6</v>
      </c>
      <c r="G68" s="270">
        <v>61</v>
      </c>
      <c r="I68" s="315">
        <f t="shared" si="4"/>
        <v>3</v>
      </c>
      <c r="J68" s="253">
        <f t="shared" si="5"/>
        <v>2.6284641393577428</v>
      </c>
      <c r="K68" s="244" t="s">
        <v>1346</v>
      </c>
      <c r="L68" s="245">
        <v>49</v>
      </c>
      <c r="O68" s="744"/>
      <c r="P68" s="745"/>
      <c r="Q68" s="745"/>
      <c r="R68" s="745"/>
    </row>
    <row r="69" spans="1:18" ht="24" customHeight="1">
      <c r="A69" s="330" t="s">
        <v>481</v>
      </c>
      <c r="B69" s="248">
        <v>5</v>
      </c>
      <c r="C69" s="249">
        <f t="shared" si="9"/>
        <v>2.3219280948873622</v>
      </c>
      <c r="D69" s="249"/>
      <c r="E69" s="249">
        <f t="shared" si="10"/>
        <v>5.921245888585589</v>
      </c>
      <c r="F69" s="261">
        <f t="shared" si="11"/>
        <v>6</v>
      </c>
      <c r="G69" s="270">
        <v>62</v>
      </c>
      <c r="I69" s="315">
        <f t="shared" si="4"/>
        <v>3</v>
      </c>
      <c r="J69" s="253">
        <f t="shared" si="5"/>
        <v>2.6582114827517951</v>
      </c>
      <c r="K69" s="244" t="s">
        <v>1347</v>
      </c>
      <c r="L69" s="245">
        <v>48</v>
      </c>
      <c r="O69" s="744"/>
      <c r="P69" s="745"/>
      <c r="Q69" s="745"/>
      <c r="R69" s="745"/>
    </row>
    <row r="70" spans="1:18" ht="24" customHeight="1">
      <c r="A70" s="330" t="s">
        <v>744</v>
      </c>
      <c r="B70" s="248">
        <v>5</v>
      </c>
      <c r="C70" s="249">
        <f t="shared" si="9"/>
        <v>2.3219280948873622</v>
      </c>
      <c r="D70" s="249"/>
      <c r="E70" s="249">
        <f t="shared" si="10"/>
        <v>5.921245888585589</v>
      </c>
      <c r="F70" s="261">
        <f t="shared" si="11"/>
        <v>6</v>
      </c>
      <c r="G70" s="270">
        <v>63</v>
      </c>
      <c r="I70" s="315">
        <f t="shared" si="4"/>
        <v>3</v>
      </c>
      <c r="J70" s="253">
        <f t="shared" si="5"/>
        <v>2.6582114827517951</v>
      </c>
      <c r="K70" s="244" t="s">
        <v>1348</v>
      </c>
      <c r="L70" s="245">
        <v>48</v>
      </c>
      <c r="O70" s="744"/>
      <c r="P70" s="745"/>
      <c r="Q70" s="745"/>
      <c r="R70" s="745"/>
    </row>
    <row r="71" spans="1:18" ht="24" customHeight="1">
      <c r="A71" s="330" t="s">
        <v>751</v>
      </c>
      <c r="B71" s="248">
        <v>5</v>
      </c>
      <c r="C71" s="249">
        <f t="shared" si="9"/>
        <v>2.3219280948873622</v>
      </c>
      <c r="D71" s="249"/>
      <c r="E71" s="249">
        <f t="shared" si="10"/>
        <v>5.921245888585589</v>
      </c>
      <c r="F71" s="261">
        <f t="shared" si="11"/>
        <v>6</v>
      </c>
      <c r="G71" s="270">
        <v>64</v>
      </c>
      <c r="I71" s="315">
        <f t="shared" si="4"/>
        <v>3</v>
      </c>
      <c r="J71" s="253">
        <f t="shared" si="5"/>
        <v>2.6582114827517951</v>
      </c>
      <c r="K71" s="244" t="s">
        <v>1349</v>
      </c>
      <c r="L71" s="245">
        <v>48</v>
      </c>
      <c r="O71" s="744"/>
      <c r="P71" s="745"/>
      <c r="Q71" s="745"/>
      <c r="R71" s="745"/>
    </row>
    <row r="72" spans="1:18" ht="24" customHeight="1">
      <c r="A72" s="330" t="s">
        <v>763</v>
      </c>
      <c r="B72" s="248">
        <v>4</v>
      </c>
      <c r="C72" s="249">
        <f t="shared" si="9"/>
        <v>2</v>
      </c>
      <c r="D72" s="249"/>
      <c r="E72" s="249">
        <f t="shared" si="10"/>
        <v>6.2431739834729516</v>
      </c>
      <c r="F72" s="261">
        <f t="shared" si="11"/>
        <v>6</v>
      </c>
      <c r="G72" s="270">
        <v>65</v>
      </c>
      <c r="I72" s="315">
        <f t="shared" si="4"/>
        <v>3</v>
      </c>
      <c r="J72" s="253">
        <f t="shared" si="5"/>
        <v>2.6885851317953136</v>
      </c>
      <c r="K72" s="244" t="s">
        <v>1350</v>
      </c>
      <c r="L72" s="245">
        <v>47</v>
      </c>
      <c r="O72" s="744"/>
      <c r="P72" s="745"/>
      <c r="Q72" s="745"/>
      <c r="R72" s="745"/>
    </row>
    <row r="73" spans="1:18" ht="24" customHeight="1">
      <c r="A73" s="330" t="s">
        <v>45</v>
      </c>
      <c r="B73" s="248">
        <v>4</v>
      </c>
      <c r="C73" s="249">
        <f t="shared" ref="C73:C136" si="12">LOG(B73,2)</f>
        <v>2</v>
      </c>
      <c r="D73" s="249"/>
      <c r="E73" s="249">
        <f t="shared" ref="E73:E136" si="13">LOG(303/B73,2)</f>
        <v>6.2431739834729516</v>
      </c>
      <c r="F73" s="261">
        <f t="shared" ref="F73:F136" si="14">ROUND(E73,0)</f>
        <v>6</v>
      </c>
      <c r="G73" s="270">
        <v>66</v>
      </c>
      <c r="I73" s="315">
        <f t="shared" si="4"/>
        <v>3</v>
      </c>
      <c r="J73" s="253">
        <f t="shared" si="5"/>
        <v>2.6885851317953136</v>
      </c>
      <c r="K73" s="244" t="s">
        <v>1351</v>
      </c>
      <c r="L73" s="245">
        <v>47</v>
      </c>
      <c r="O73" s="744"/>
      <c r="P73" s="745"/>
      <c r="Q73" s="745"/>
      <c r="R73" s="745"/>
    </row>
    <row r="74" spans="1:18" ht="24" customHeight="1">
      <c r="A74" s="330" t="s">
        <v>102</v>
      </c>
      <c r="B74" s="248">
        <v>4</v>
      </c>
      <c r="C74" s="249">
        <f t="shared" si="12"/>
        <v>2</v>
      </c>
      <c r="D74" s="249"/>
      <c r="E74" s="249">
        <f t="shared" si="13"/>
        <v>6.2431739834729516</v>
      </c>
      <c r="F74" s="261">
        <f t="shared" si="14"/>
        <v>6</v>
      </c>
      <c r="G74" s="270">
        <v>67</v>
      </c>
      <c r="I74" s="315">
        <f t="shared" ref="I74:I106" si="15">ROUND(J74,0)</f>
        <v>3</v>
      </c>
      <c r="J74" s="253">
        <f t="shared" si="5"/>
        <v>2.6885851317953136</v>
      </c>
      <c r="K74" s="244" t="s">
        <v>1352</v>
      </c>
      <c r="L74" s="245">
        <v>47</v>
      </c>
      <c r="O74" s="744"/>
      <c r="P74" s="745"/>
      <c r="Q74" s="745"/>
      <c r="R74" s="745"/>
    </row>
    <row r="75" spans="1:18" ht="24" customHeight="1">
      <c r="A75" s="330" t="s">
        <v>133</v>
      </c>
      <c r="B75" s="248">
        <v>4</v>
      </c>
      <c r="C75" s="249">
        <f t="shared" si="12"/>
        <v>2</v>
      </c>
      <c r="D75" s="249"/>
      <c r="E75" s="249">
        <f t="shared" si="13"/>
        <v>6.2431739834729516</v>
      </c>
      <c r="F75" s="261">
        <f t="shared" si="14"/>
        <v>6</v>
      </c>
      <c r="G75" s="270">
        <v>68</v>
      </c>
      <c r="I75" s="315">
        <f t="shared" si="15"/>
        <v>3</v>
      </c>
      <c r="J75" s="253">
        <f t="shared" si="5"/>
        <v>2.6885851317953136</v>
      </c>
      <c r="K75" s="244" t="s">
        <v>1353</v>
      </c>
      <c r="L75" s="245">
        <v>47</v>
      </c>
      <c r="O75" s="744"/>
      <c r="P75" s="745"/>
      <c r="Q75" s="745"/>
      <c r="R75" s="745"/>
    </row>
    <row r="76" spans="1:18" ht="24" customHeight="1">
      <c r="A76" s="330" t="s">
        <v>784</v>
      </c>
      <c r="B76" s="248">
        <v>4</v>
      </c>
      <c r="C76" s="249">
        <f t="shared" si="12"/>
        <v>2</v>
      </c>
      <c r="D76" s="249"/>
      <c r="E76" s="249">
        <f t="shared" si="13"/>
        <v>6.2431739834729516</v>
      </c>
      <c r="F76" s="261">
        <f t="shared" si="14"/>
        <v>6</v>
      </c>
      <c r="G76" s="270">
        <v>69</v>
      </c>
      <c r="I76" s="315">
        <f t="shared" si="15"/>
        <v>3</v>
      </c>
      <c r="J76" s="253">
        <f t="shared" ref="J76:J106" si="16">LOG(303/L76,2)</f>
        <v>2.6885851317953136</v>
      </c>
      <c r="K76" s="244" t="s">
        <v>1354</v>
      </c>
      <c r="L76" s="245">
        <v>47</v>
      </c>
      <c r="O76" s="744"/>
      <c r="P76" s="745"/>
      <c r="Q76" s="745"/>
      <c r="R76" s="745"/>
    </row>
    <row r="77" spans="1:18" ht="24" customHeight="1">
      <c r="A77" s="330" t="s">
        <v>140</v>
      </c>
      <c r="B77" s="248">
        <v>4</v>
      </c>
      <c r="C77" s="249">
        <f t="shared" si="12"/>
        <v>2</v>
      </c>
      <c r="D77" s="249"/>
      <c r="E77" s="249">
        <f t="shared" si="13"/>
        <v>6.2431739834729516</v>
      </c>
      <c r="F77" s="261">
        <f t="shared" si="14"/>
        <v>6</v>
      </c>
      <c r="G77" s="270">
        <v>70</v>
      </c>
      <c r="I77" s="315">
        <f t="shared" si="15"/>
        <v>3</v>
      </c>
      <c r="J77" s="253">
        <f t="shared" si="16"/>
        <v>2.7196120274159381</v>
      </c>
      <c r="K77" s="244" t="s">
        <v>1355</v>
      </c>
      <c r="L77" s="245">
        <v>46</v>
      </c>
      <c r="O77" s="744"/>
      <c r="P77" s="745"/>
      <c r="Q77" s="745"/>
      <c r="R77" s="745"/>
    </row>
    <row r="78" spans="1:18" ht="24" customHeight="1">
      <c r="A78" s="330" t="s">
        <v>174</v>
      </c>
      <c r="B78" s="248">
        <v>4</v>
      </c>
      <c r="C78" s="249">
        <f t="shared" si="12"/>
        <v>2</v>
      </c>
      <c r="D78" s="249"/>
      <c r="E78" s="249">
        <f t="shared" si="13"/>
        <v>6.2431739834729516</v>
      </c>
      <c r="F78" s="261">
        <f t="shared" si="14"/>
        <v>6</v>
      </c>
      <c r="G78" s="270">
        <v>71</v>
      </c>
      <c r="I78" s="315">
        <f t="shared" si="15"/>
        <v>3</v>
      </c>
      <c r="J78" s="253">
        <f t="shared" si="16"/>
        <v>2.7196120274159381</v>
      </c>
      <c r="K78" s="244" t="s">
        <v>1356</v>
      </c>
      <c r="L78" s="245">
        <v>46</v>
      </c>
      <c r="O78" s="744"/>
      <c r="P78" s="745"/>
      <c r="Q78" s="745"/>
      <c r="R78" s="745"/>
    </row>
    <row r="79" spans="1:18" ht="24" customHeight="1">
      <c r="A79" s="330" t="s">
        <v>217</v>
      </c>
      <c r="B79" s="248">
        <v>4</v>
      </c>
      <c r="C79" s="249">
        <f t="shared" si="12"/>
        <v>2</v>
      </c>
      <c r="D79" s="249"/>
      <c r="E79" s="249">
        <f t="shared" si="13"/>
        <v>6.2431739834729516</v>
      </c>
      <c r="F79" s="261">
        <f t="shared" si="14"/>
        <v>6</v>
      </c>
      <c r="G79" s="270">
        <v>72</v>
      </c>
      <c r="I79" s="315">
        <f t="shared" si="15"/>
        <v>3</v>
      </c>
      <c r="J79" s="253">
        <f t="shared" si="16"/>
        <v>2.7196120274159381</v>
      </c>
      <c r="K79" s="244" t="s">
        <v>1357</v>
      </c>
      <c r="L79" s="245">
        <v>46</v>
      </c>
      <c r="O79" s="744"/>
      <c r="P79" s="745"/>
      <c r="Q79" s="745"/>
      <c r="R79" s="745"/>
    </row>
    <row r="80" spans="1:18" ht="24" customHeight="1">
      <c r="A80" s="330" t="s">
        <v>253</v>
      </c>
      <c r="B80" s="248">
        <v>4</v>
      </c>
      <c r="C80" s="249">
        <f t="shared" si="12"/>
        <v>2</v>
      </c>
      <c r="D80" s="249"/>
      <c r="E80" s="249">
        <f t="shared" si="13"/>
        <v>6.2431739834729516</v>
      </c>
      <c r="F80" s="261">
        <f t="shared" si="14"/>
        <v>6</v>
      </c>
      <c r="G80" s="270">
        <v>73</v>
      </c>
      <c r="I80" s="315">
        <f t="shared" si="15"/>
        <v>3</v>
      </c>
      <c r="J80" s="253">
        <f t="shared" si="16"/>
        <v>2.7196120274159381</v>
      </c>
      <c r="K80" s="244" t="s">
        <v>1358</v>
      </c>
      <c r="L80" s="245">
        <v>46</v>
      </c>
      <c r="O80" s="744"/>
      <c r="P80" s="745"/>
      <c r="Q80" s="745"/>
      <c r="R80" s="745"/>
    </row>
    <row r="81" spans="1:18" ht="24" customHeight="1">
      <c r="A81" s="330" t="s">
        <v>338</v>
      </c>
      <c r="B81" s="248">
        <v>4</v>
      </c>
      <c r="C81" s="249">
        <f t="shared" si="12"/>
        <v>2</v>
      </c>
      <c r="D81" s="249"/>
      <c r="E81" s="249">
        <f t="shared" si="13"/>
        <v>6.2431739834729516</v>
      </c>
      <c r="F81" s="261">
        <f t="shared" si="14"/>
        <v>6</v>
      </c>
      <c r="G81" s="270">
        <v>74</v>
      </c>
      <c r="I81" s="315">
        <f t="shared" si="15"/>
        <v>3</v>
      </c>
      <c r="J81" s="253">
        <f t="shared" si="16"/>
        <v>2.7513208871432764</v>
      </c>
      <c r="K81" s="244" t="s">
        <v>1359</v>
      </c>
      <c r="L81" s="245">
        <v>45</v>
      </c>
      <c r="O81" s="744"/>
      <c r="P81" s="745"/>
      <c r="Q81" s="745"/>
      <c r="R81" s="745"/>
    </row>
    <row r="82" spans="1:18" ht="24" customHeight="1">
      <c r="A82" s="330" t="s">
        <v>407</v>
      </c>
      <c r="B82" s="248">
        <v>4</v>
      </c>
      <c r="C82" s="249">
        <f t="shared" si="12"/>
        <v>2</v>
      </c>
      <c r="D82" s="249"/>
      <c r="E82" s="249">
        <f t="shared" si="13"/>
        <v>6.2431739834729516</v>
      </c>
      <c r="F82" s="261">
        <f t="shared" si="14"/>
        <v>6</v>
      </c>
      <c r="G82" s="270">
        <v>75</v>
      </c>
      <c r="I82" s="315">
        <f t="shared" si="15"/>
        <v>3</v>
      </c>
      <c r="J82" s="253">
        <f t="shared" si="16"/>
        <v>2.7837423648356538</v>
      </c>
      <c r="K82" s="244" t="s">
        <v>1360</v>
      </c>
      <c r="L82" s="245">
        <v>44</v>
      </c>
      <c r="O82" s="744"/>
      <c r="P82" s="745"/>
      <c r="Q82" s="745"/>
      <c r="R82" s="745"/>
    </row>
    <row r="83" spans="1:18" ht="24" customHeight="1">
      <c r="A83" s="330" t="s">
        <v>439</v>
      </c>
      <c r="B83" s="248">
        <v>4</v>
      </c>
      <c r="C83" s="249">
        <f t="shared" si="12"/>
        <v>2</v>
      </c>
      <c r="D83" s="249"/>
      <c r="E83" s="249">
        <f t="shared" si="13"/>
        <v>6.2431739834729516</v>
      </c>
      <c r="F83" s="261">
        <f t="shared" si="14"/>
        <v>6</v>
      </c>
      <c r="G83" s="270">
        <v>76</v>
      </c>
      <c r="I83" s="315">
        <f t="shared" si="15"/>
        <v>3</v>
      </c>
      <c r="J83" s="253">
        <f t="shared" si="16"/>
        <v>2.8508565606941909</v>
      </c>
      <c r="K83" s="244" t="s">
        <v>1361</v>
      </c>
      <c r="L83" s="245">
        <v>42</v>
      </c>
      <c r="O83" s="744"/>
      <c r="P83" s="745"/>
      <c r="Q83" s="745"/>
      <c r="R83" s="745"/>
    </row>
    <row r="84" spans="1:18" ht="24" customHeight="1">
      <c r="A84" s="330" t="s">
        <v>459</v>
      </c>
      <c r="B84" s="248">
        <v>4</v>
      </c>
      <c r="C84" s="249">
        <f t="shared" si="12"/>
        <v>2</v>
      </c>
      <c r="D84" s="249"/>
      <c r="E84" s="249">
        <f t="shared" si="13"/>
        <v>6.2431739834729516</v>
      </c>
      <c r="F84" s="261">
        <f t="shared" si="14"/>
        <v>6</v>
      </c>
      <c r="G84" s="270">
        <v>77</v>
      </c>
      <c r="I84" s="315">
        <f t="shared" si="15"/>
        <v>3</v>
      </c>
      <c r="J84" s="253">
        <f t="shared" si="16"/>
        <v>2.8508565606941909</v>
      </c>
      <c r="K84" s="244" t="s">
        <v>1362</v>
      </c>
      <c r="L84" s="245">
        <v>42</v>
      </c>
      <c r="O84" s="744"/>
      <c r="P84" s="745"/>
      <c r="Q84" s="745"/>
      <c r="R84" s="745"/>
    </row>
    <row r="85" spans="1:18" ht="24" customHeight="1">
      <c r="A85" s="330" t="s">
        <v>476</v>
      </c>
      <c r="B85" s="248">
        <v>4</v>
      </c>
      <c r="C85" s="249">
        <f t="shared" si="12"/>
        <v>2</v>
      </c>
      <c r="D85" s="249"/>
      <c r="E85" s="249">
        <f t="shared" si="13"/>
        <v>6.2431739834729516</v>
      </c>
      <c r="F85" s="261">
        <f t="shared" si="14"/>
        <v>6</v>
      </c>
      <c r="G85" s="270">
        <v>78</v>
      </c>
      <c r="I85" s="315">
        <f t="shared" si="15"/>
        <v>3</v>
      </c>
      <c r="J85" s="253">
        <f t="shared" si="16"/>
        <v>2.8508565606941909</v>
      </c>
      <c r="K85" s="244" t="s">
        <v>1363</v>
      </c>
      <c r="L85" s="245">
        <v>42</v>
      </c>
      <c r="O85" s="744"/>
      <c r="P85" s="745"/>
      <c r="Q85" s="745"/>
      <c r="R85" s="745"/>
    </row>
    <row r="86" spans="1:18" ht="24" customHeight="1">
      <c r="A86" s="330" t="s">
        <v>750</v>
      </c>
      <c r="B86" s="248">
        <v>4</v>
      </c>
      <c r="C86" s="249">
        <f t="shared" si="12"/>
        <v>2</v>
      </c>
      <c r="D86" s="249"/>
      <c r="E86" s="249">
        <f t="shared" si="13"/>
        <v>6.2431739834729516</v>
      </c>
      <c r="F86" s="261">
        <f t="shared" si="14"/>
        <v>6</v>
      </c>
      <c r="G86" s="270">
        <v>79</v>
      </c>
      <c r="I86" s="315">
        <f t="shared" si="15"/>
        <v>3</v>
      </c>
      <c r="J86" s="253">
        <f t="shared" si="16"/>
        <v>2.8508565606941909</v>
      </c>
      <c r="K86" s="244" t="s">
        <v>1364</v>
      </c>
      <c r="L86" s="245">
        <v>42</v>
      </c>
      <c r="O86" s="744"/>
      <c r="P86" s="745"/>
      <c r="Q86" s="745"/>
      <c r="R86" s="745"/>
    </row>
    <row r="87" spans="1:18" ht="24" customHeight="1" thickBot="1">
      <c r="A87" s="331" t="s">
        <v>746</v>
      </c>
      <c r="B87" s="262">
        <v>4</v>
      </c>
      <c r="C87" s="263">
        <f t="shared" si="12"/>
        <v>2</v>
      </c>
      <c r="D87" s="263"/>
      <c r="E87" s="263">
        <f t="shared" si="13"/>
        <v>6.2431739834729516</v>
      </c>
      <c r="F87" s="264">
        <f t="shared" si="14"/>
        <v>6</v>
      </c>
      <c r="G87" s="270">
        <v>80</v>
      </c>
      <c r="I87" s="315">
        <f t="shared" si="15"/>
        <v>3</v>
      </c>
      <c r="J87" s="253">
        <f t="shared" si="16"/>
        <v>2.8856219788548674</v>
      </c>
      <c r="K87" s="244" t="s">
        <v>1365</v>
      </c>
      <c r="L87" s="245">
        <v>41</v>
      </c>
      <c r="O87" s="744"/>
      <c r="P87" s="745"/>
      <c r="Q87" s="745"/>
      <c r="R87" s="745"/>
    </row>
    <row r="88" spans="1:18" ht="24" customHeight="1">
      <c r="A88" s="324" t="s">
        <v>20</v>
      </c>
      <c r="B88" s="255">
        <v>3</v>
      </c>
      <c r="C88" s="256">
        <f t="shared" si="12"/>
        <v>1.5849625007211563</v>
      </c>
      <c r="D88" s="256"/>
      <c r="E88" s="256">
        <f t="shared" si="13"/>
        <v>6.6582114827517955</v>
      </c>
      <c r="F88" s="257">
        <f t="shared" si="14"/>
        <v>7</v>
      </c>
      <c r="G88" s="270">
        <v>81</v>
      </c>
      <c r="I88" s="315">
        <f t="shared" si="15"/>
        <v>3</v>
      </c>
      <c r="J88" s="253">
        <f t="shared" si="16"/>
        <v>2.921245888585589</v>
      </c>
      <c r="K88" s="244" t="s">
        <v>1366</v>
      </c>
      <c r="L88" s="245">
        <v>40</v>
      </c>
      <c r="O88" s="744"/>
      <c r="P88" s="745"/>
      <c r="Q88" s="745"/>
      <c r="R88" s="745"/>
    </row>
    <row r="89" spans="1:18" ht="24" customHeight="1">
      <c r="A89" s="314" t="s">
        <v>27</v>
      </c>
      <c r="B89" s="248">
        <v>3</v>
      </c>
      <c r="C89" s="249">
        <f t="shared" si="12"/>
        <v>1.5849625007211563</v>
      </c>
      <c r="D89" s="249"/>
      <c r="E89" s="249">
        <f t="shared" si="13"/>
        <v>6.6582114827517955</v>
      </c>
      <c r="F89" s="250">
        <f t="shared" si="14"/>
        <v>7</v>
      </c>
      <c r="G89" s="270">
        <v>82</v>
      </c>
      <c r="I89" s="315">
        <f t="shared" si="15"/>
        <v>3</v>
      </c>
      <c r="J89" s="253">
        <f t="shared" si="16"/>
        <v>2.921245888585589</v>
      </c>
      <c r="K89" s="244" t="s">
        <v>1367</v>
      </c>
      <c r="L89" s="245">
        <v>40</v>
      </c>
      <c r="P89" s="266"/>
      <c r="Q89" s="266"/>
      <c r="R89" s="266"/>
    </row>
    <row r="90" spans="1:18" ht="24" customHeight="1">
      <c r="A90" s="314" t="s">
        <v>83</v>
      </c>
      <c r="B90" s="248">
        <v>3</v>
      </c>
      <c r="C90" s="249">
        <f t="shared" si="12"/>
        <v>1.5849625007211563</v>
      </c>
      <c r="D90" s="249"/>
      <c r="E90" s="249">
        <f t="shared" si="13"/>
        <v>6.6582114827517955</v>
      </c>
      <c r="F90" s="250">
        <f t="shared" si="14"/>
        <v>7</v>
      </c>
      <c r="G90" s="270">
        <v>83</v>
      </c>
      <c r="I90" s="315">
        <f t="shared" si="15"/>
        <v>3</v>
      </c>
      <c r="J90" s="253">
        <f t="shared" si="16"/>
        <v>2.9577717646107025</v>
      </c>
      <c r="K90" s="244" t="s">
        <v>1368</v>
      </c>
      <c r="L90" s="245">
        <v>39</v>
      </c>
      <c r="P90" s="266"/>
      <c r="Q90" s="266"/>
      <c r="R90" s="266"/>
    </row>
    <row r="91" spans="1:18" ht="24" customHeight="1">
      <c r="A91" s="314" t="s">
        <v>80</v>
      </c>
      <c r="B91" s="248">
        <v>3</v>
      </c>
      <c r="C91" s="249">
        <f t="shared" si="12"/>
        <v>1.5849625007211563</v>
      </c>
      <c r="D91" s="249"/>
      <c r="E91" s="249">
        <f t="shared" si="13"/>
        <v>6.6582114827517955</v>
      </c>
      <c r="F91" s="250">
        <f t="shared" si="14"/>
        <v>7</v>
      </c>
      <c r="G91" s="270">
        <v>84</v>
      </c>
      <c r="I91" s="315">
        <f t="shared" si="15"/>
        <v>3</v>
      </c>
      <c r="J91" s="253">
        <f t="shared" si="16"/>
        <v>2.9577717646107025</v>
      </c>
      <c r="K91" s="244" t="s">
        <v>1369</v>
      </c>
      <c r="L91" s="245">
        <v>39</v>
      </c>
      <c r="P91" s="266"/>
      <c r="Q91" s="266"/>
      <c r="R91" s="266"/>
    </row>
    <row r="92" spans="1:18" ht="24" customHeight="1">
      <c r="A92" s="314" t="s">
        <v>101</v>
      </c>
      <c r="B92" s="248">
        <v>3</v>
      </c>
      <c r="C92" s="249">
        <f t="shared" si="12"/>
        <v>1.5849625007211563</v>
      </c>
      <c r="D92" s="249"/>
      <c r="E92" s="249">
        <f t="shared" si="13"/>
        <v>6.6582114827517955</v>
      </c>
      <c r="F92" s="250">
        <f t="shared" si="14"/>
        <v>7</v>
      </c>
      <c r="G92" s="270">
        <v>85</v>
      </c>
      <c r="I92" s="315">
        <f t="shared" si="15"/>
        <v>3</v>
      </c>
      <c r="J92" s="253">
        <f t="shared" si="16"/>
        <v>2.9577717646107025</v>
      </c>
      <c r="K92" s="244" t="s">
        <v>1370</v>
      </c>
      <c r="L92" s="245">
        <v>39</v>
      </c>
      <c r="P92" s="266"/>
      <c r="Q92" s="266"/>
      <c r="R92" s="266"/>
    </row>
    <row r="93" spans="1:18" ht="24" customHeight="1">
      <c r="A93" s="314" t="s">
        <v>135</v>
      </c>
      <c r="B93" s="248">
        <v>3</v>
      </c>
      <c r="C93" s="249">
        <f t="shared" si="12"/>
        <v>1.5849625007211563</v>
      </c>
      <c r="D93" s="249"/>
      <c r="E93" s="249">
        <f t="shared" si="13"/>
        <v>6.6582114827517955</v>
      </c>
      <c r="F93" s="250">
        <f t="shared" si="14"/>
        <v>7</v>
      </c>
      <c r="G93" s="270">
        <v>86</v>
      </c>
      <c r="I93" s="315">
        <f t="shared" si="15"/>
        <v>3</v>
      </c>
      <c r="J93" s="253">
        <f t="shared" si="16"/>
        <v>2.9952464700293659</v>
      </c>
      <c r="K93" s="244" t="s">
        <v>1371</v>
      </c>
      <c r="L93" s="245">
        <v>38</v>
      </c>
      <c r="P93" s="266"/>
      <c r="Q93" s="266"/>
      <c r="R93" s="266"/>
    </row>
    <row r="94" spans="1:18" ht="24" customHeight="1">
      <c r="A94" s="314" t="s">
        <v>118</v>
      </c>
      <c r="B94" s="248">
        <v>3</v>
      </c>
      <c r="C94" s="249">
        <f t="shared" si="12"/>
        <v>1.5849625007211563</v>
      </c>
      <c r="D94" s="249"/>
      <c r="E94" s="249">
        <f t="shared" si="13"/>
        <v>6.6582114827517955</v>
      </c>
      <c r="F94" s="250">
        <f t="shared" si="14"/>
        <v>7</v>
      </c>
      <c r="G94" s="270">
        <v>87</v>
      </c>
      <c r="I94" s="315">
        <f t="shared" si="15"/>
        <v>3</v>
      </c>
      <c r="J94" s="253">
        <f t="shared" si="16"/>
        <v>2.9952464700293659</v>
      </c>
      <c r="K94" s="244" t="s">
        <v>1372</v>
      </c>
      <c r="L94" s="245">
        <v>38</v>
      </c>
      <c r="P94" s="266"/>
      <c r="Q94" s="266"/>
      <c r="R94" s="266"/>
    </row>
    <row r="95" spans="1:18" ht="24" customHeight="1">
      <c r="A95" s="314" t="s">
        <v>352</v>
      </c>
      <c r="B95" s="248">
        <v>3</v>
      </c>
      <c r="C95" s="249">
        <f t="shared" si="12"/>
        <v>1.5849625007211563</v>
      </c>
      <c r="D95" s="249"/>
      <c r="E95" s="249">
        <f t="shared" si="13"/>
        <v>6.6582114827517955</v>
      </c>
      <c r="F95" s="250">
        <f t="shared" si="14"/>
        <v>7</v>
      </c>
      <c r="G95" s="270">
        <v>88</v>
      </c>
      <c r="I95" s="315">
        <f t="shared" si="15"/>
        <v>3</v>
      </c>
      <c r="J95" s="253">
        <f t="shared" si="16"/>
        <v>2.9952464700293659</v>
      </c>
      <c r="K95" s="244" t="s">
        <v>1373</v>
      </c>
      <c r="L95" s="245">
        <v>38</v>
      </c>
      <c r="P95" s="266"/>
      <c r="Q95" s="266"/>
      <c r="R95" s="266"/>
    </row>
    <row r="96" spans="1:18" ht="24" customHeight="1">
      <c r="A96" s="314" t="s">
        <v>119</v>
      </c>
      <c r="B96" s="248">
        <v>3</v>
      </c>
      <c r="C96" s="249">
        <f t="shared" si="12"/>
        <v>1.5849625007211563</v>
      </c>
      <c r="D96" s="249"/>
      <c r="E96" s="249">
        <f t="shared" si="13"/>
        <v>6.6582114827517955</v>
      </c>
      <c r="F96" s="250">
        <f t="shared" si="14"/>
        <v>7</v>
      </c>
      <c r="G96" s="270">
        <v>89</v>
      </c>
      <c r="I96" s="315">
        <f t="shared" si="15"/>
        <v>3</v>
      </c>
      <c r="J96" s="253">
        <f t="shared" si="16"/>
        <v>2.9952464700293659</v>
      </c>
      <c r="K96" s="244" t="s">
        <v>25</v>
      </c>
      <c r="L96" s="245">
        <v>38</v>
      </c>
      <c r="P96" s="266"/>
      <c r="Q96" s="266"/>
      <c r="R96" s="266"/>
    </row>
    <row r="97" spans="1:18" ht="24" customHeight="1">
      <c r="A97" s="314" t="s">
        <v>139</v>
      </c>
      <c r="B97" s="248">
        <v>3</v>
      </c>
      <c r="C97" s="249">
        <f t="shared" si="12"/>
        <v>1.5849625007211563</v>
      </c>
      <c r="D97" s="249"/>
      <c r="E97" s="249">
        <f t="shared" si="13"/>
        <v>6.6582114827517955</v>
      </c>
      <c r="F97" s="250">
        <f t="shared" si="14"/>
        <v>7</v>
      </c>
      <c r="G97" s="270">
        <v>90</v>
      </c>
      <c r="I97" s="315">
        <f t="shared" si="15"/>
        <v>3</v>
      </c>
      <c r="J97" s="253">
        <f t="shared" si="16"/>
        <v>3.0337206178440015</v>
      </c>
      <c r="K97" s="244" t="s">
        <v>1374</v>
      </c>
      <c r="L97" s="245">
        <v>37</v>
      </c>
      <c r="P97" s="266"/>
      <c r="Q97" s="266"/>
      <c r="R97" s="266"/>
    </row>
    <row r="98" spans="1:18" ht="24" customHeight="1">
      <c r="A98" s="314" t="s">
        <v>125</v>
      </c>
      <c r="B98" s="248">
        <v>3</v>
      </c>
      <c r="C98" s="249">
        <f t="shared" si="12"/>
        <v>1.5849625007211563</v>
      </c>
      <c r="D98" s="249"/>
      <c r="E98" s="249">
        <f t="shared" si="13"/>
        <v>6.6582114827517955</v>
      </c>
      <c r="F98" s="250">
        <f t="shared" si="14"/>
        <v>7</v>
      </c>
      <c r="G98" s="270">
        <v>91</v>
      </c>
      <c r="I98" s="315">
        <f t="shared" si="15"/>
        <v>3</v>
      </c>
      <c r="J98" s="253">
        <f t="shared" si="16"/>
        <v>3.0337206178440015</v>
      </c>
      <c r="K98" s="244" t="s">
        <v>1375</v>
      </c>
      <c r="L98" s="245">
        <v>37</v>
      </c>
      <c r="P98" s="266"/>
      <c r="Q98" s="266"/>
      <c r="R98" s="266"/>
    </row>
    <row r="99" spans="1:18" ht="24" customHeight="1">
      <c r="A99" s="314" t="s">
        <v>130</v>
      </c>
      <c r="B99" s="248">
        <v>3</v>
      </c>
      <c r="C99" s="249">
        <f t="shared" si="12"/>
        <v>1.5849625007211563</v>
      </c>
      <c r="D99" s="249"/>
      <c r="E99" s="249">
        <f t="shared" si="13"/>
        <v>6.6582114827517955</v>
      </c>
      <c r="F99" s="250">
        <f t="shared" si="14"/>
        <v>7</v>
      </c>
      <c r="G99" s="270">
        <v>92</v>
      </c>
      <c r="I99" s="315">
        <f t="shared" si="15"/>
        <v>3</v>
      </c>
      <c r="J99" s="253">
        <f t="shared" si="16"/>
        <v>3.0337206178440015</v>
      </c>
      <c r="K99" s="244" t="s">
        <v>1376</v>
      </c>
      <c r="L99" s="245">
        <v>37</v>
      </c>
    </row>
    <row r="100" spans="1:18" ht="24" customHeight="1">
      <c r="A100" s="314" t="s">
        <v>182</v>
      </c>
      <c r="B100" s="248">
        <v>3</v>
      </c>
      <c r="C100" s="249">
        <f t="shared" si="12"/>
        <v>1.5849625007211563</v>
      </c>
      <c r="D100" s="249"/>
      <c r="E100" s="249">
        <f t="shared" si="13"/>
        <v>6.6582114827517955</v>
      </c>
      <c r="F100" s="250">
        <f t="shared" si="14"/>
        <v>7</v>
      </c>
      <c r="G100" s="270">
        <v>93</v>
      </c>
      <c r="I100" s="315">
        <f t="shared" si="15"/>
        <v>3</v>
      </c>
      <c r="J100" s="253">
        <f t="shared" si="16"/>
        <v>3.0337206178440015</v>
      </c>
      <c r="K100" s="244" t="s">
        <v>1377</v>
      </c>
      <c r="L100" s="245">
        <v>37</v>
      </c>
    </row>
    <row r="101" spans="1:18" ht="24" customHeight="1">
      <c r="A101" s="314" t="s">
        <v>1033</v>
      </c>
      <c r="B101" s="248">
        <v>3</v>
      </c>
      <c r="C101" s="249">
        <f t="shared" si="12"/>
        <v>1.5849625007211563</v>
      </c>
      <c r="D101" s="249"/>
      <c r="E101" s="249">
        <f t="shared" si="13"/>
        <v>6.6582114827517955</v>
      </c>
      <c r="F101" s="250">
        <f t="shared" si="14"/>
        <v>7</v>
      </c>
      <c r="G101" s="270">
        <v>94</v>
      </c>
      <c r="I101" s="315">
        <f t="shared" si="15"/>
        <v>3</v>
      </c>
      <c r="J101" s="253">
        <f t="shared" si="16"/>
        <v>3.0337206178440015</v>
      </c>
      <c r="K101" s="244" t="s">
        <v>51</v>
      </c>
      <c r="L101" s="245">
        <v>37</v>
      </c>
    </row>
    <row r="102" spans="1:18" ht="24" customHeight="1">
      <c r="A102" s="314" t="s">
        <v>191</v>
      </c>
      <c r="B102" s="248">
        <v>3</v>
      </c>
      <c r="C102" s="249">
        <f t="shared" si="12"/>
        <v>1.5849625007211563</v>
      </c>
      <c r="D102" s="249"/>
      <c r="E102" s="249">
        <f t="shared" si="13"/>
        <v>6.6582114827517955</v>
      </c>
      <c r="F102" s="250">
        <f t="shared" si="14"/>
        <v>7</v>
      </c>
      <c r="G102" s="270">
        <v>95</v>
      </c>
      <c r="I102" s="315">
        <f t="shared" si="15"/>
        <v>3</v>
      </c>
      <c r="J102" s="253">
        <f t="shared" si="16"/>
        <v>3.0732489820306381</v>
      </c>
      <c r="K102" s="244" t="s">
        <v>1378</v>
      </c>
      <c r="L102" s="245">
        <v>36</v>
      </c>
    </row>
    <row r="103" spans="1:18" ht="24" customHeight="1">
      <c r="A103" s="314" t="s">
        <v>200</v>
      </c>
      <c r="B103" s="248">
        <v>3</v>
      </c>
      <c r="C103" s="249">
        <f t="shared" si="12"/>
        <v>1.5849625007211563</v>
      </c>
      <c r="D103" s="249"/>
      <c r="E103" s="249">
        <f t="shared" si="13"/>
        <v>6.6582114827517955</v>
      </c>
      <c r="F103" s="250">
        <f t="shared" si="14"/>
        <v>7</v>
      </c>
      <c r="G103" s="270">
        <v>96</v>
      </c>
      <c r="I103" s="245">
        <f t="shared" si="15"/>
        <v>3</v>
      </c>
      <c r="J103" s="249">
        <f t="shared" si="16"/>
        <v>3.0732489820306381</v>
      </c>
      <c r="K103" s="244" t="s">
        <v>1379</v>
      </c>
      <c r="L103" s="245">
        <v>36</v>
      </c>
    </row>
    <row r="104" spans="1:18" ht="24" customHeight="1">
      <c r="A104" s="314" t="s">
        <v>1034</v>
      </c>
      <c r="B104" s="248">
        <v>3</v>
      </c>
      <c r="C104" s="249">
        <f t="shared" si="12"/>
        <v>1.5849625007211563</v>
      </c>
      <c r="D104" s="249"/>
      <c r="E104" s="249">
        <f t="shared" si="13"/>
        <v>6.6582114827517955</v>
      </c>
      <c r="F104" s="250">
        <f t="shared" si="14"/>
        <v>7</v>
      </c>
      <c r="G104" s="270">
        <v>97</v>
      </c>
      <c r="I104" s="245">
        <f t="shared" si="15"/>
        <v>3</v>
      </c>
      <c r="J104" s="249">
        <f t="shared" si="16"/>
        <v>3.0732489820306381</v>
      </c>
      <c r="K104" s="244" t="s">
        <v>1380</v>
      </c>
      <c r="L104" s="245">
        <v>36</v>
      </c>
    </row>
    <row r="105" spans="1:18" ht="24" customHeight="1">
      <c r="A105" s="314" t="s">
        <v>195</v>
      </c>
      <c r="B105" s="248">
        <v>3</v>
      </c>
      <c r="C105" s="249">
        <f t="shared" si="12"/>
        <v>1.5849625007211563</v>
      </c>
      <c r="D105" s="249"/>
      <c r="E105" s="249">
        <f t="shared" si="13"/>
        <v>6.6582114827517955</v>
      </c>
      <c r="F105" s="250">
        <f t="shared" si="14"/>
        <v>7</v>
      </c>
      <c r="G105" s="270">
        <v>98</v>
      </c>
      <c r="I105" s="245">
        <f t="shared" si="15"/>
        <v>3</v>
      </c>
      <c r="J105" s="249">
        <f t="shared" si="16"/>
        <v>3.1138909665279844</v>
      </c>
      <c r="K105" s="244" t="s">
        <v>1381</v>
      </c>
      <c r="L105" s="245">
        <v>35</v>
      </c>
    </row>
    <row r="106" spans="1:18" ht="24" customHeight="1">
      <c r="A106" s="314" t="s">
        <v>1035</v>
      </c>
      <c r="B106" s="248">
        <v>3</v>
      </c>
      <c r="C106" s="249">
        <f t="shared" si="12"/>
        <v>1.5849625007211563</v>
      </c>
      <c r="D106" s="249"/>
      <c r="E106" s="249">
        <f t="shared" si="13"/>
        <v>6.6582114827517955</v>
      </c>
      <c r="F106" s="250">
        <f t="shared" si="14"/>
        <v>7</v>
      </c>
      <c r="G106" s="270">
        <v>99</v>
      </c>
      <c r="I106" s="245">
        <f t="shared" si="15"/>
        <v>3</v>
      </c>
      <c r="J106" s="249">
        <f t="shared" si="16"/>
        <v>3.1138909665279844</v>
      </c>
      <c r="K106" s="244" t="s">
        <v>1382</v>
      </c>
      <c r="L106" s="245">
        <v>35</v>
      </c>
    </row>
    <row r="107" spans="1:18" ht="24" customHeight="1">
      <c r="A107" s="314" t="s">
        <v>1036</v>
      </c>
      <c r="B107" s="248">
        <v>3</v>
      </c>
      <c r="C107" s="249">
        <f t="shared" si="12"/>
        <v>1.5849625007211563</v>
      </c>
      <c r="D107" s="249"/>
      <c r="E107" s="249">
        <f t="shared" si="13"/>
        <v>6.6582114827517955</v>
      </c>
      <c r="F107" s="250">
        <f t="shared" si="14"/>
        <v>7</v>
      </c>
      <c r="G107" s="270">
        <v>100</v>
      </c>
    </row>
    <row r="108" spans="1:18" ht="24" customHeight="1">
      <c r="A108" s="314" t="s">
        <v>1298</v>
      </c>
      <c r="B108" s="248">
        <v>3</v>
      </c>
      <c r="C108" s="249">
        <f t="shared" si="12"/>
        <v>1.5849625007211563</v>
      </c>
      <c r="D108" s="249"/>
      <c r="E108" s="249">
        <f t="shared" si="13"/>
        <v>6.6582114827517955</v>
      </c>
      <c r="F108" s="250">
        <f t="shared" si="14"/>
        <v>7</v>
      </c>
      <c r="G108" s="270">
        <v>101</v>
      </c>
    </row>
    <row r="109" spans="1:18" ht="24" customHeight="1">
      <c r="A109" s="314" t="s">
        <v>320</v>
      </c>
      <c r="B109" s="248">
        <v>3</v>
      </c>
      <c r="C109" s="249">
        <f t="shared" si="12"/>
        <v>1.5849625007211563</v>
      </c>
      <c r="D109" s="249"/>
      <c r="E109" s="249">
        <f t="shared" si="13"/>
        <v>6.6582114827517955</v>
      </c>
      <c r="F109" s="250">
        <f t="shared" si="14"/>
        <v>7</v>
      </c>
      <c r="G109" s="270">
        <v>102</v>
      </c>
    </row>
    <row r="110" spans="1:18" ht="24" customHeight="1">
      <c r="A110" s="314" t="s">
        <v>334</v>
      </c>
      <c r="B110" s="248">
        <v>3</v>
      </c>
      <c r="C110" s="249">
        <f t="shared" si="12"/>
        <v>1.5849625007211563</v>
      </c>
      <c r="D110" s="249"/>
      <c r="E110" s="249">
        <f t="shared" si="13"/>
        <v>6.6582114827517955</v>
      </c>
      <c r="F110" s="250">
        <f t="shared" si="14"/>
        <v>7</v>
      </c>
      <c r="G110" s="270">
        <v>103</v>
      </c>
    </row>
    <row r="111" spans="1:18" ht="24" customHeight="1">
      <c r="A111" s="314" t="s">
        <v>1037</v>
      </c>
      <c r="B111" s="248">
        <v>3</v>
      </c>
      <c r="C111" s="249">
        <f t="shared" si="12"/>
        <v>1.5849625007211563</v>
      </c>
      <c r="D111" s="249"/>
      <c r="E111" s="249">
        <f t="shared" si="13"/>
        <v>6.6582114827517955</v>
      </c>
      <c r="F111" s="250">
        <f t="shared" si="14"/>
        <v>7</v>
      </c>
      <c r="G111" s="270">
        <v>104</v>
      </c>
    </row>
    <row r="112" spans="1:18" ht="24" customHeight="1">
      <c r="A112" s="314" t="s">
        <v>340</v>
      </c>
      <c r="B112" s="248">
        <v>3</v>
      </c>
      <c r="C112" s="249">
        <f t="shared" si="12"/>
        <v>1.5849625007211563</v>
      </c>
      <c r="D112" s="249"/>
      <c r="E112" s="249">
        <f t="shared" si="13"/>
        <v>6.6582114827517955</v>
      </c>
      <c r="F112" s="250">
        <f t="shared" si="14"/>
        <v>7</v>
      </c>
      <c r="G112" s="270">
        <v>105</v>
      </c>
    </row>
    <row r="113" spans="1:7" ht="24" customHeight="1">
      <c r="A113" s="314" t="s">
        <v>354</v>
      </c>
      <c r="B113" s="248">
        <v>3</v>
      </c>
      <c r="C113" s="249">
        <f t="shared" si="12"/>
        <v>1.5849625007211563</v>
      </c>
      <c r="D113" s="249"/>
      <c r="E113" s="249">
        <f t="shared" si="13"/>
        <v>6.6582114827517955</v>
      </c>
      <c r="F113" s="250">
        <f t="shared" si="14"/>
        <v>7</v>
      </c>
      <c r="G113" s="270">
        <v>106</v>
      </c>
    </row>
    <row r="114" spans="1:7" ht="24" customHeight="1">
      <c r="A114" s="314" t="s">
        <v>417</v>
      </c>
      <c r="B114" s="248">
        <v>3</v>
      </c>
      <c r="C114" s="249">
        <f t="shared" si="12"/>
        <v>1.5849625007211563</v>
      </c>
      <c r="D114" s="249"/>
      <c r="E114" s="249">
        <f t="shared" si="13"/>
        <v>6.6582114827517955</v>
      </c>
      <c r="F114" s="250">
        <f t="shared" si="14"/>
        <v>7</v>
      </c>
      <c r="G114" s="270">
        <v>107</v>
      </c>
    </row>
    <row r="115" spans="1:7" ht="24" customHeight="1">
      <c r="A115" s="314" t="s">
        <v>1038</v>
      </c>
      <c r="B115" s="248">
        <v>3</v>
      </c>
      <c r="C115" s="249">
        <f t="shared" si="12"/>
        <v>1.5849625007211563</v>
      </c>
      <c r="D115" s="249"/>
      <c r="E115" s="249">
        <f t="shared" si="13"/>
        <v>6.6582114827517955</v>
      </c>
      <c r="F115" s="250">
        <f t="shared" si="14"/>
        <v>7</v>
      </c>
      <c r="G115" s="270">
        <v>108</v>
      </c>
    </row>
    <row r="116" spans="1:7" ht="24" customHeight="1">
      <c r="A116" s="314" t="s">
        <v>1039</v>
      </c>
      <c r="B116" s="248">
        <v>3</v>
      </c>
      <c r="C116" s="249">
        <f t="shared" si="12"/>
        <v>1.5849625007211563</v>
      </c>
      <c r="D116" s="249"/>
      <c r="E116" s="249">
        <f t="shared" si="13"/>
        <v>6.6582114827517955</v>
      </c>
      <c r="F116" s="250">
        <f t="shared" si="14"/>
        <v>7</v>
      </c>
      <c r="G116" s="270">
        <v>109</v>
      </c>
    </row>
    <row r="117" spans="1:7" ht="24" customHeight="1">
      <c r="A117" s="314" t="s">
        <v>573</v>
      </c>
      <c r="B117" s="248">
        <v>3</v>
      </c>
      <c r="C117" s="249">
        <f t="shared" si="12"/>
        <v>1.5849625007211563</v>
      </c>
      <c r="D117" s="249"/>
      <c r="E117" s="249">
        <f t="shared" si="13"/>
        <v>6.6582114827517955</v>
      </c>
      <c r="F117" s="250">
        <f t="shared" si="14"/>
        <v>7</v>
      </c>
      <c r="G117" s="270">
        <v>110</v>
      </c>
    </row>
    <row r="118" spans="1:7" ht="24" customHeight="1">
      <c r="A118" s="314" t="s">
        <v>623</v>
      </c>
      <c r="B118" s="248">
        <v>3</v>
      </c>
      <c r="C118" s="249">
        <f t="shared" si="12"/>
        <v>1.5849625007211563</v>
      </c>
      <c r="D118" s="249"/>
      <c r="E118" s="249">
        <f t="shared" si="13"/>
        <v>6.6582114827517955</v>
      </c>
      <c r="F118" s="250">
        <f t="shared" si="14"/>
        <v>7</v>
      </c>
      <c r="G118" s="270">
        <v>111</v>
      </c>
    </row>
    <row r="119" spans="1:7" ht="24" customHeight="1">
      <c r="A119" s="314" t="s">
        <v>643</v>
      </c>
      <c r="B119" s="248">
        <v>3</v>
      </c>
      <c r="C119" s="249">
        <f t="shared" si="12"/>
        <v>1.5849625007211563</v>
      </c>
      <c r="D119" s="249"/>
      <c r="E119" s="249">
        <f t="shared" si="13"/>
        <v>6.6582114827517955</v>
      </c>
      <c r="F119" s="250">
        <f t="shared" si="14"/>
        <v>7</v>
      </c>
      <c r="G119" s="270">
        <v>112</v>
      </c>
    </row>
    <row r="120" spans="1:7" ht="24" customHeight="1">
      <c r="A120" s="314" t="s">
        <v>660</v>
      </c>
      <c r="B120" s="248">
        <v>3</v>
      </c>
      <c r="C120" s="249">
        <f t="shared" si="12"/>
        <v>1.5849625007211563</v>
      </c>
      <c r="D120" s="249"/>
      <c r="E120" s="249">
        <f t="shared" si="13"/>
        <v>6.6582114827517955</v>
      </c>
      <c r="F120" s="250">
        <f t="shared" si="14"/>
        <v>7</v>
      </c>
      <c r="G120" s="270">
        <v>113</v>
      </c>
    </row>
    <row r="121" spans="1:7" ht="24" customHeight="1">
      <c r="A121" s="314" t="s">
        <v>690</v>
      </c>
      <c r="B121" s="248">
        <v>3</v>
      </c>
      <c r="C121" s="249">
        <f t="shared" si="12"/>
        <v>1.5849625007211563</v>
      </c>
      <c r="D121" s="249"/>
      <c r="E121" s="249">
        <f t="shared" si="13"/>
        <v>6.6582114827517955</v>
      </c>
      <c r="F121" s="250">
        <f t="shared" si="14"/>
        <v>7</v>
      </c>
      <c r="G121" s="270">
        <v>114</v>
      </c>
    </row>
    <row r="122" spans="1:7" ht="24" customHeight="1">
      <c r="A122" s="314" t="s">
        <v>1275</v>
      </c>
      <c r="B122" s="248">
        <v>3</v>
      </c>
      <c r="C122" s="249">
        <f t="shared" si="12"/>
        <v>1.5849625007211563</v>
      </c>
      <c r="D122" s="249"/>
      <c r="E122" s="249">
        <f t="shared" si="13"/>
        <v>6.6582114827517955</v>
      </c>
      <c r="F122" s="250">
        <f t="shared" si="14"/>
        <v>7</v>
      </c>
      <c r="G122" s="270">
        <v>115</v>
      </c>
    </row>
    <row r="123" spans="1:7" ht="24" customHeight="1">
      <c r="A123" s="314" t="s">
        <v>818</v>
      </c>
      <c r="B123" s="248">
        <v>3</v>
      </c>
      <c r="C123" s="249">
        <f t="shared" si="12"/>
        <v>1.5849625007211563</v>
      </c>
      <c r="D123" s="249"/>
      <c r="E123" s="249">
        <f t="shared" si="13"/>
        <v>6.6582114827517955</v>
      </c>
      <c r="F123" s="250">
        <f t="shared" si="14"/>
        <v>7</v>
      </c>
      <c r="G123" s="270">
        <v>116</v>
      </c>
    </row>
    <row r="124" spans="1:7" ht="24" customHeight="1">
      <c r="A124" s="314" t="s">
        <v>808</v>
      </c>
      <c r="B124" s="248">
        <v>3</v>
      </c>
      <c r="C124" s="249">
        <f t="shared" si="12"/>
        <v>1.5849625007211563</v>
      </c>
      <c r="D124" s="249"/>
      <c r="E124" s="249">
        <f t="shared" si="13"/>
        <v>6.6582114827517955</v>
      </c>
      <c r="F124" s="250">
        <f t="shared" si="14"/>
        <v>7</v>
      </c>
      <c r="G124" s="270">
        <v>117</v>
      </c>
    </row>
    <row r="125" spans="1:7" ht="24" customHeight="1">
      <c r="A125" s="314" t="s">
        <v>816</v>
      </c>
      <c r="B125" s="248">
        <v>3</v>
      </c>
      <c r="C125" s="249">
        <f t="shared" si="12"/>
        <v>1.5849625007211563</v>
      </c>
      <c r="D125" s="249"/>
      <c r="E125" s="249">
        <f t="shared" si="13"/>
        <v>6.6582114827517955</v>
      </c>
      <c r="F125" s="250">
        <f t="shared" si="14"/>
        <v>7</v>
      </c>
      <c r="G125" s="270">
        <v>118</v>
      </c>
    </row>
    <row r="126" spans="1:7" ht="24" customHeight="1">
      <c r="A126" s="314" t="s">
        <v>1040</v>
      </c>
      <c r="B126" s="248">
        <v>3</v>
      </c>
      <c r="C126" s="249">
        <f t="shared" si="12"/>
        <v>1.5849625007211563</v>
      </c>
      <c r="D126" s="249"/>
      <c r="E126" s="249">
        <f t="shared" si="13"/>
        <v>6.6582114827517955</v>
      </c>
      <c r="F126" s="250">
        <f t="shared" si="14"/>
        <v>7</v>
      </c>
      <c r="G126" s="270">
        <v>119</v>
      </c>
    </row>
    <row r="127" spans="1:7" ht="24" customHeight="1">
      <c r="A127" s="314" t="s">
        <v>894</v>
      </c>
      <c r="B127" s="248">
        <v>3</v>
      </c>
      <c r="C127" s="249">
        <f t="shared" si="12"/>
        <v>1.5849625007211563</v>
      </c>
      <c r="D127" s="249"/>
      <c r="E127" s="249">
        <f t="shared" si="13"/>
        <v>6.6582114827517955</v>
      </c>
      <c r="F127" s="250">
        <f t="shared" si="14"/>
        <v>7</v>
      </c>
      <c r="G127" s="270">
        <v>120</v>
      </c>
    </row>
    <row r="128" spans="1:7" ht="24" customHeight="1">
      <c r="A128" s="314" t="s">
        <v>895</v>
      </c>
      <c r="B128" s="248">
        <v>3</v>
      </c>
      <c r="C128" s="249">
        <f t="shared" si="12"/>
        <v>1.5849625007211563</v>
      </c>
      <c r="D128" s="249"/>
      <c r="E128" s="249">
        <f t="shared" si="13"/>
        <v>6.6582114827517955</v>
      </c>
      <c r="F128" s="250">
        <f t="shared" si="14"/>
        <v>7</v>
      </c>
      <c r="G128" s="270">
        <v>121</v>
      </c>
    </row>
    <row r="129" spans="1:7" ht="24" customHeight="1">
      <c r="A129" s="314" t="s">
        <v>754</v>
      </c>
      <c r="B129" s="248">
        <v>3</v>
      </c>
      <c r="C129" s="249">
        <f t="shared" si="12"/>
        <v>1.5849625007211563</v>
      </c>
      <c r="D129" s="249"/>
      <c r="E129" s="249">
        <f t="shared" si="13"/>
        <v>6.6582114827517955</v>
      </c>
      <c r="F129" s="250">
        <f t="shared" si="14"/>
        <v>7</v>
      </c>
      <c r="G129" s="270">
        <v>122</v>
      </c>
    </row>
    <row r="130" spans="1:7" ht="24" customHeight="1">
      <c r="A130" s="314" t="s">
        <v>24</v>
      </c>
      <c r="B130" s="248">
        <v>2</v>
      </c>
      <c r="C130" s="249">
        <f t="shared" si="12"/>
        <v>1</v>
      </c>
      <c r="D130" s="249"/>
      <c r="E130" s="249">
        <f t="shared" si="13"/>
        <v>7.2431739834729507</v>
      </c>
      <c r="F130" s="250">
        <f t="shared" si="14"/>
        <v>7</v>
      </c>
      <c r="G130" s="270">
        <v>123</v>
      </c>
    </row>
    <row r="131" spans="1:7" ht="24" customHeight="1">
      <c r="A131" s="314" t="s">
        <v>1289</v>
      </c>
      <c r="B131" s="248">
        <v>2</v>
      </c>
      <c r="C131" s="249">
        <f t="shared" si="12"/>
        <v>1</v>
      </c>
      <c r="D131" s="249"/>
      <c r="E131" s="249">
        <f t="shared" si="13"/>
        <v>7.2431739834729507</v>
      </c>
      <c r="F131" s="250">
        <f t="shared" si="14"/>
        <v>7</v>
      </c>
      <c r="G131" s="270">
        <v>124</v>
      </c>
    </row>
    <row r="132" spans="1:7" ht="24" customHeight="1">
      <c r="A132" s="314" t="s">
        <v>68</v>
      </c>
      <c r="B132" s="248">
        <v>2</v>
      </c>
      <c r="C132" s="249">
        <f t="shared" si="12"/>
        <v>1</v>
      </c>
      <c r="D132" s="249"/>
      <c r="E132" s="249">
        <f t="shared" si="13"/>
        <v>7.2431739834729507</v>
      </c>
      <c r="F132" s="250">
        <f t="shared" si="14"/>
        <v>7</v>
      </c>
      <c r="G132" s="270">
        <v>125</v>
      </c>
    </row>
    <row r="133" spans="1:7" ht="24" customHeight="1">
      <c r="A133" s="314" t="s">
        <v>85</v>
      </c>
      <c r="B133" s="248">
        <v>2</v>
      </c>
      <c r="C133" s="249">
        <f t="shared" si="12"/>
        <v>1</v>
      </c>
      <c r="D133" s="249"/>
      <c r="E133" s="249">
        <f t="shared" si="13"/>
        <v>7.2431739834729507</v>
      </c>
      <c r="F133" s="250">
        <f t="shared" si="14"/>
        <v>7</v>
      </c>
      <c r="G133" s="270">
        <v>126</v>
      </c>
    </row>
    <row r="134" spans="1:7" ht="24" customHeight="1">
      <c r="A134" s="314" t="s">
        <v>1282</v>
      </c>
      <c r="B134" s="248">
        <v>2</v>
      </c>
      <c r="C134" s="249">
        <f t="shared" si="12"/>
        <v>1</v>
      </c>
      <c r="D134" s="249"/>
      <c r="E134" s="249">
        <f t="shared" si="13"/>
        <v>7.2431739834729507</v>
      </c>
      <c r="F134" s="250">
        <f t="shared" si="14"/>
        <v>7</v>
      </c>
      <c r="G134" s="270">
        <v>127</v>
      </c>
    </row>
    <row r="135" spans="1:7" ht="24" customHeight="1">
      <c r="A135" s="314" t="s">
        <v>664</v>
      </c>
      <c r="B135" s="248">
        <v>2</v>
      </c>
      <c r="C135" s="249">
        <f t="shared" si="12"/>
        <v>1</v>
      </c>
      <c r="D135" s="249"/>
      <c r="E135" s="249">
        <f t="shared" si="13"/>
        <v>7.2431739834729507</v>
      </c>
      <c r="F135" s="250">
        <f t="shared" si="14"/>
        <v>7</v>
      </c>
      <c r="G135" s="270">
        <v>128</v>
      </c>
    </row>
    <row r="136" spans="1:7" ht="24" customHeight="1">
      <c r="A136" s="314" t="s">
        <v>1041</v>
      </c>
      <c r="B136" s="248">
        <v>2</v>
      </c>
      <c r="C136" s="249">
        <f t="shared" si="12"/>
        <v>1</v>
      </c>
      <c r="D136" s="249"/>
      <c r="E136" s="249">
        <f t="shared" si="13"/>
        <v>7.2431739834729507</v>
      </c>
      <c r="F136" s="250">
        <f t="shared" si="14"/>
        <v>7</v>
      </c>
      <c r="G136" s="270">
        <v>129</v>
      </c>
    </row>
    <row r="137" spans="1:7" ht="24" customHeight="1">
      <c r="A137" s="314" t="s">
        <v>55</v>
      </c>
      <c r="B137" s="248">
        <v>2</v>
      </c>
      <c r="C137" s="249">
        <f t="shared" ref="C137:C200" si="17">LOG(B137,2)</f>
        <v>1</v>
      </c>
      <c r="D137" s="249"/>
      <c r="E137" s="249">
        <f t="shared" ref="E137:E200" si="18">LOG(303/B137,2)</f>
        <v>7.2431739834729507</v>
      </c>
      <c r="F137" s="250">
        <f t="shared" ref="F137:F200" si="19">ROUND(E137,0)</f>
        <v>7</v>
      </c>
      <c r="G137" s="270">
        <v>130</v>
      </c>
    </row>
    <row r="138" spans="1:7" ht="24" customHeight="1">
      <c r="A138" s="314" t="s">
        <v>72</v>
      </c>
      <c r="B138" s="248">
        <v>2</v>
      </c>
      <c r="C138" s="249">
        <f t="shared" si="17"/>
        <v>1</v>
      </c>
      <c r="D138" s="249"/>
      <c r="E138" s="249">
        <f t="shared" si="18"/>
        <v>7.2431739834729507</v>
      </c>
      <c r="F138" s="250">
        <f t="shared" si="19"/>
        <v>7</v>
      </c>
      <c r="G138" s="270">
        <v>131</v>
      </c>
    </row>
    <row r="139" spans="1:7" ht="24" customHeight="1">
      <c r="A139" s="314" t="s">
        <v>1042</v>
      </c>
      <c r="B139" s="248">
        <v>2</v>
      </c>
      <c r="C139" s="249">
        <f t="shared" si="17"/>
        <v>1</v>
      </c>
      <c r="D139" s="249"/>
      <c r="E139" s="249">
        <f t="shared" si="18"/>
        <v>7.2431739834729507</v>
      </c>
      <c r="F139" s="250">
        <f t="shared" si="19"/>
        <v>7</v>
      </c>
      <c r="G139" s="270">
        <v>132</v>
      </c>
    </row>
    <row r="140" spans="1:7" ht="24" customHeight="1">
      <c r="A140" s="314" t="s">
        <v>74</v>
      </c>
      <c r="B140" s="248">
        <v>2</v>
      </c>
      <c r="C140" s="249">
        <f t="shared" si="17"/>
        <v>1</v>
      </c>
      <c r="D140" s="249"/>
      <c r="E140" s="249">
        <f t="shared" si="18"/>
        <v>7.2431739834729507</v>
      </c>
      <c r="F140" s="250">
        <f t="shared" si="19"/>
        <v>7</v>
      </c>
      <c r="G140" s="270">
        <v>133</v>
      </c>
    </row>
    <row r="141" spans="1:7" ht="24" customHeight="1">
      <c r="A141" s="314" t="s">
        <v>60</v>
      </c>
      <c r="B141" s="248">
        <v>2</v>
      </c>
      <c r="C141" s="249">
        <f t="shared" si="17"/>
        <v>1</v>
      </c>
      <c r="D141" s="249"/>
      <c r="E141" s="249">
        <f t="shared" si="18"/>
        <v>7.2431739834729507</v>
      </c>
      <c r="F141" s="250">
        <f t="shared" si="19"/>
        <v>7</v>
      </c>
      <c r="G141" s="270">
        <v>134</v>
      </c>
    </row>
    <row r="142" spans="1:7" ht="24" customHeight="1">
      <c r="A142" s="314" t="s">
        <v>1043</v>
      </c>
      <c r="B142" s="248">
        <v>2</v>
      </c>
      <c r="C142" s="249">
        <f t="shared" si="17"/>
        <v>1</v>
      </c>
      <c r="D142" s="249"/>
      <c r="E142" s="249">
        <f t="shared" si="18"/>
        <v>7.2431739834729507</v>
      </c>
      <c r="F142" s="250">
        <f t="shared" si="19"/>
        <v>7</v>
      </c>
      <c r="G142" s="270">
        <v>135</v>
      </c>
    </row>
    <row r="143" spans="1:7" ht="24" customHeight="1">
      <c r="A143" s="314" t="s">
        <v>120</v>
      </c>
      <c r="B143" s="248">
        <v>2</v>
      </c>
      <c r="C143" s="249">
        <f t="shared" si="17"/>
        <v>1</v>
      </c>
      <c r="D143" s="249"/>
      <c r="E143" s="249">
        <f t="shared" si="18"/>
        <v>7.2431739834729507</v>
      </c>
      <c r="F143" s="250">
        <f t="shared" si="19"/>
        <v>7</v>
      </c>
      <c r="G143" s="270">
        <v>136</v>
      </c>
    </row>
    <row r="144" spans="1:7" ht="24" customHeight="1">
      <c r="A144" s="314" t="s">
        <v>124</v>
      </c>
      <c r="B144" s="248">
        <v>2</v>
      </c>
      <c r="C144" s="249">
        <f t="shared" si="17"/>
        <v>1</v>
      </c>
      <c r="D144" s="249"/>
      <c r="E144" s="249">
        <f t="shared" si="18"/>
        <v>7.2431739834729507</v>
      </c>
      <c r="F144" s="250">
        <f t="shared" si="19"/>
        <v>7</v>
      </c>
      <c r="G144" s="270">
        <v>137</v>
      </c>
    </row>
    <row r="145" spans="1:7" ht="24" customHeight="1">
      <c r="A145" s="314" t="s">
        <v>126</v>
      </c>
      <c r="B145" s="248">
        <v>2</v>
      </c>
      <c r="C145" s="249">
        <f t="shared" si="17"/>
        <v>1</v>
      </c>
      <c r="D145" s="249"/>
      <c r="E145" s="249">
        <f t="shared" si="18"/>
        <v>7.2431739834729507</v>
      </c>
      <c r="F145" s="250">
        <f t="shared" si="19"/>
        <v>7</v>
      </c>
      <c r="G145" s="270">
        <v>138</v>
      </c>
    </row>
    <row r="146" spans="1:7" ht="24" customHeight="1">
      <c r="A146" s="314" t="s">
        <v>1044</v>
      </c>
      <c r="B146" s="248">
        <v>2</v>
      </c>
      <c r="C146" s="249">
        <f t="shared" si="17"/>
        <v>1</v>
      </c>
      <c r="D146" s="249"/>
      <c r="E146" s="249">
        <f t="shared" si="18"/>
        <v>7.2431739834729507</v>
      </c>
      <c r="F146" s="250">
        <f t="shared" si="19"/>
        <v>7</v>
      </c>
      <c r="G146" s="270">
        <v>139</v>
      </c>
    </row>
    <row r="147" spans="1:7" ht="24" customHeight="1">
      <c r="A147" s="314" t="s">
        <v>1045</v>
      </c>
      <c r="B147" s="248">
        <v>2</v>
      </c>
      <c r="C147" s="249">
        <f t="shared" si="17"/>
        <v>1</v>
      </c>
      <c r="D147" s="249"/>
      <c r="E147" s="249">
        <f t="shared" si="18"/>
        <v>7.2431739834729507</v>
      </c>
      <c r="F147" s="250">
        <f t="shared" si="19"/>
        <v>7</v>
      </c>
      <c r="G147" s="270">
        <v>140</v>
      </c>
    </row>
    <row r="148" spans="1:7" ht="24" customHeight="1">
      <c r="A148" s="314" t="s">
        <v>173</v>
      </c>
      <c r="B148" s="248">
        <v>2</v>
      </c>
      <c r="C148" s="249">
        <f t="shared" si="17"/>
        <v>1</v>
      </c>
      <c r="D148" s="249"/>
      <c r="E148" s="249">
        <f t="shared" si="18"/>
        <v>7.2431739834729507</v>
      </c>
      <c r="F148" s="250">
        <f t="shared" si="19"/>
        <v>7</v>
      </c>
      <c r="G148" s="270">
        <v>141</v>
      </c>
    </row>
    <row r="149" spans="1:7" ht="24" customHeight="1">
      <c r="A149" s="314" t="s">
        <v>181</v>
      </c>
      <c r="B149" s="248">
        <v>2</v>
      </c>
      <c r="C149" s="249">
        <f t="shared" si="17"/>
        <v>1</v>
      </c>
      <c r="D149" s="249"/>
      <c r="E149" s="249">
        <f t="shared" si="18"/>
        <v>7.2431739834729507</v>
      </c>
      <c r="F149" s="250">
        <f t="shared" si="19"/>
        <v>7</v>
      </c>
      <c r="G149" s="270">
        <v>142</v>
      </c>
    </row>
    <row r="150" spans="1:7" ht="24" customHeight="1">
      <c r="A150" s="314" t="s">
        <v>179</v>
      </c>
      <c r="B150" s="248">
        <v>2</v>
      </c>
      <c r="C150" s="249">
        <f t="shared" si="17"/>
        <v>1</v>
      </c>
      <c r="D150" s="249"/>
      <c r="E150" s="249">
        <f t="shared" si="18"/>
        <v>7.2431739834729507</v>
      </c>
      <c r="F150" s="250">
        <f t="shared" si="19"/>
        <v>7</v>
      </c>
      <c r="G150" s="270">
        <v>143</v>
      </c>
    </row>
    <row r="151" spans="1:7" ht="24" customHeight="1">
      <c r="A151" s="314" t="s">
        <v>190</v>
      </c>
      <c r="B151" s="248">
        <v>2</v>
      </c>
      <c r="C151" s="249">
        <f t="shared" si="17"/>
        <v>1</v>
      </c>
      <c r="D151" s="249"/>
      <c r="E151" s="249">
        <f t="shared" si="18"/>
        <v>7.2431739834729507</v>
      </c>
      <c r="F151" s="250">
        <f t="shared" si="19"/>
        <v>7</v>
      </c>
      <c r="G151" s="270">
        <v>144</v>
      </c>
    </row>
    <row r="152" spans="1:7" ht="24" customHeight="1">
      <c r="A152" s="314" t="s">
        <v>760</v>
      </c>
      <c r="B152" s="248">
        <v>2</v>
      </c>
      <c r="C152" s="249">
        <f t="shared" si="17"/>
        <v>1</v>
      </c>
      <c r="D152" s="249"/>
      <c r="E152" s="249">
        <f t="shared" si="18"/>
        <v>7.2431739834729507</v>
      </c>
      <c r="F152" s="250">
        <f t="shared" si="19"/>
        <v>7</v>
      </c>
      <c r="G152" s="270">
        <v>145</v>
      </c>
    </row>
    <row r="153" spans="1:7" ht="24" customHeight="1">
      <c r="A153" s="314" t="s">
        <v>194</v>
      </c>
      <c r="B153" s="248">
        <v>2</v>
      </c>
      <c r="C153" s="249">
        <f t="shared" si="17"/>
        <v>1</v>
      </c>
      <c r="D153" s="249"/>
      <c r="E153" s="249">
        <f t="shared" si="18"/>
        <v>7.2431739834729507</v>
      </c>
      <c r="F153" s="250">
        <f t="shared" si="19"/>
        <v>7</v>
      </c>
      <c r="G153" s="270">
        <v>146</v>
      </c>
    </row>
    <row r="154" spans="1:7" ht="24" customHeight="1">
      <c r="A154" s="314" t="s">
        <v>1299</v>
      </c>
      <c r="B154" s="248">
        <v>2</v>
      </c>
      <c r="C154" s="249">
        <f t="shared" si="17"/>
        <v>1</v>
      </c>
      <c r="D154" s="249"/>
      <c r="E154" s="249">
        <f t="shared" si="18"/>
        <v>7.2431739834729507</v>
      </c>
      <c r="F154" s="250">
        <f t="shared" si="19"/>
        <v>7</v>
      </c>
      <c r="G154" s="270">
        <v>147</v>
      </c>
    </row>
    <row r="155" spans="1:7" ht="24" customHeight="1">
      <c r="A155" s="314" t="s">
        <v>261</v>
      </c>
      <c r="B155" s="248">
        <v>2</v>
      </c>
      <c r="C155" s="249">
        <f t="shared" si="17"/>
        <v>1</v>
      </c>
      <c r="D155" s="249"/>
      <c r="E155" s="249">
        <f t="shared" si="18"/>
        <v>7.2431739834729507</v>
      </c>
      <c r="F155" s="250">
        <f t="shared" si="19"/>
        <v>7</v>
      </c>
      <c r="G155" s="270">
        <v>148</v>
      </c>
    </row>
    <row r="156" spans="1:7" ht="24" customHeight="1">
      <c r="A156" s="314" t="s">
        <v>1046</v>
      </c>
      <c r="B156" s="248">
        <v>2</v>
      </c>
      <c r="C156" s="249">
        <f t="shared" si="17"/>
        <v>1</v>
      </c>
      <c r="D156" s="249"/>
      <c r="E156" s="249">
        <f t="shared" si="18"/>
        <v>7.2431739834729507</v>
      </c>
      <c r="F156" s="250">
        <f t="shared" si="19"/>
        <v>7</v>
      </c>
      <c r="G156" s="270">
        <v>149</v>
      </c>
    </row>
    <row r="157" spans="1:7" ht="24" customHeight="1">
      <c r="A157" s="314" t="s">
        <v>270</v>
      </c>
      <c r="B157" s="248">
        <v>2</v>
      </c>
      <c r="C157" s="249">
        <f t="shared" si="17"/>
        <v>1</v>
      </c>
      <c r="D157" s="249"/>
      <c r="E157" s="249">
        <f t="shared" si="18"/>
        <v>7.2431739834729507</v>
      </c>
      <c r="F157" s="250">
        <f t="shared" si="19"/>
        <v>7</v>
      </c>
      <c r="G157" s="270">
        <v>150</v>
      </c>
    </row>
    <row r="158" spans="1:7" ht="24" customHeight="1">
      <c r="A158" s="314" t="s">
        <v>1047</v>
      </c>
      <c r="B158" s="248">
        <v>2</v>
      </c>
      <c r="C158" s="249">
        <f t="shared" si="17"/>
        <v>1</v>
      </c>
      <c r="D158" s="249"/>
      <c r="E158" s="249">
        <f t="shared" si="18"/>
        <v>7.2431739834729507</v>
      </c>
      <c r="F158" s="250">
        <f t="shared" si="19"/>
        <v>7</v>
      </c>
      <c r="G158" s="270">
        <v>151</v>
      </c>
    </row>
    <row r="159" spans="1:7" ht="24" customHeight="1">
      <c r="A159" s="314" t="s">
        <v>264</v>
      </c>
      <c r="B159" s="248">
        <v>2</v>
      </c>
      <c r="C159" s="249">
        <f t="shared" si="17"/>
        <v>1</v>
      </c>
      <c r="D159" s="249"/>
      <c r="E159" s="249">
        <f t="shared" si="18"/>
        <v>7.2431739834729507</v>
      </c>
      <c r="F159" s="250">
        <f t="shared" si="19"/>
        <v>7</v>
      </c>
      <c r="G159" s="270">
        <v>152</v>
      </c>
    </row>
    <row r="160" spans="1:7" ht="24" customHeight="1">
      <c r="A160" s="314" t="s">
        <v>317</v>
      </c>
      <c r="B160" s="248">
        <v>2</v>
      </c>
      <c r="C160" s="249">
        <f t="shared" si="17"/>
        <v>1</v>
      </c>
      <c r="D160" s="249"/>
      <c r="E160" s="249">
        <f t="shared" si="18"/>
        <v>7.2431739834729507</v>
      </c>
      <c r="F160" s="250">
        <f t="shared" si="19"/>
        <v>7</v>
      </c>
      <c r="G160" s="270">
        <v>153</v>
      </c>
    </row>
    <row r="161" spans="1:7" ht="24" customHeight="1">
      <c r="A161" s="314" t="s">
        <v>289</v>
      </c>
      <c r="B161" s="248">
        <v>2</v>
      </c>
      <c r="C161" s="249">
        <f t="shared" si="17"/>
        <v>1</v>
      </c>
      <c r="D161" s="249"/>
      <c r="E161" s="249">
        <f t="shared" si="18"/>
        <v>7.2431739834729507</v>
      </c>
      <c r="F161" s="250">
        <f t="shared" si="19"/>
        <v>7</v>
      </c>
      <c r="G161" s="270">
        <v>154</v>
      </c>
    </row>
    <row r="162" spans="1:7" ht="24" customHeight="1">
      <c r="A162" s="314" t="s">
        <v>318</v>
      </c>
      <c r="B162" s="248">
        <v>2</v>
      </c>
      <c r="C162" s="249">
        <f t="shared" si="17"/>
        <v>1</v>
      </c>
      <c r="D162" s="249"/>
      <c r="E162" s="249">
        <f t="shared" si="18"/>
        <v>7.2431739834729507</v>
      </c>
      <c r="F162" s="250">
        <f t="shared" si="19"/>
        <v>7</v>
      </c>
      <c r="G162" s="270">
        <v>155</v>
      </c>
    </row>
    <row r="163" spans="1:7" ht="24" customHeight="1">
      <c r="A163" s="314" t="s">
        <v>313</v>
      </c>
      <c r="B163" s="248">
        <v>2</v>
      </c>
      <c r="C163" s="249">
        <f t="shared" si="17"/>
        <v>1</v>
      </c>
      <c r="D163" s="249"/>
      <c r="E163" s="249">
        <f t="shared" si="18"/>
        <v>7.2431739834729507</v>
      </c>
      <c r="F163" s="250">
        <f t="shared" si="19"/>
        <v>7</v>
      </c>
      <c r="G163" s="270">
        <v>156</v>
      </c>
    </row>
    <row r="164" spans="1:7" ht="24" customHeight="1">
      <c r="A164" s="314" t="s">
        <v>301</v>
      </c>
      <c r="B164" s="248">
        <v>2</v>
      </c>
      <c r="C164" s="249">
        <f t="shared" si="17"/>
        <v>1</v>
      </c>
      <c r="D164" s="249"/>
      <c r="E164" s="249">
        <f t="shared" si="18"/>
        <v>7.2431739834729507</v>
      </c>
      <c r="F164" s="250">
        <f t="shared" si="19"/>
        <v>7</v>
      </c>
      <c r="G164" s="270">
        <v>157</v>
      </c>
    </row>
    <row r="165" spans="1:7" ht="24" customHeight="1">
      <c r="A165" s="314" t="s">
        <v>823</v>
      </c>
      <c r="B165" s="248">
        <v>2</v>
      </c>
      <c r="C165" s="249">
        <f t="shared" si="17"/>
        <v>1</v>
      </c>
      <c r="D165" s="249"/>
      <c r="E165" s="249">
        <f t="shared" si="18"/>
        <v>7.2431739834729507</v>
      </c>
      <c r="F165" s="250">
        <f t="shared" si="19"/>
        <v>7</v>
      </c>
      <c r="G165" s="270">
        <v>158</v>
      </c>
    </row>
    <row r="166" spans="1:7" ht="24" customHeight="1">
      <c r="A166" s="314" t="s">
        <v>1048</v>
      </c>
      <c r="B166" s="248">
        <v>2</v>
      </c>
      <c r="C166" s="249">
        <f t="shared" si="17"/>
        <v>1</v>
      </c>
      <c r="D166" s="249"/>
      <c r="E166" s="249">
        <f t="shared" si="18"/>
        <v>7.2431739834729507</v>
      </c>
      <c r="F166" s="250">
        <f t="shared" si="19"/>
        <v>7</v>
      </c>
      <c r="G166" s="270">
        <v>159</v>
      </c>
    </row>
    <row r="167" spans="1:7" ht="24" customHeight="1">
      <c r="A167" s="314" t="s">
        <v>333</v>
      </c>
      <c r="B167" s="248">
        <v>2</v>
      </c>
      <c r="C167" s="249">
        <f t="shared" si="17"/>
        <v>1</v>
      </c>
      <c r="D167" s="249"/>
      <c r="E167" s="249">
        <f t="shared" si="18"/>
        <v>7.2431739834729507</v>
      </c>
      <c r="F167" s="250">
        <f t="shared" si="19"/>
        <v>7</v>
      </c>
      <c r="G167" s="270">
        <v>160</v>
      </c>
    </row>
    <row r="168" spans="1:7" ht="24" customHeight="1">
      <c r="A168" s="314" t="s">
        <v>348</v>
      </c>
      <c r="B168" s="248">
        <v>2</v>
      </c>
      <c r="C168" s="249">
        <f t="shared" si="17"/>
        <v>1</v>
      </c>
      <c r="D168" s="249"/>
      <c r="E168" s="249">
        <f t="shared" si="18"/>
        <v>7.2431739834729507</v>
      </c>
      <c r="F168" s="250">
        <f t="shared" si="19"/>
        <v>7</v>
      </c>
      <c r="G168" s="270">
        <v>161</v>
      </c>
    </row>
    <row r="169" spans="1:7" ht="24" customHeight="1">
      <c r="A169" s="314" t="s">
        <v>339</v>
      </c>
      <c r="B169" s="248">
        <v>2</v>
      </c>
      <c r="C169" s="249">
        <f t="shared" si="17"/>
        <v>1</v>
      </c>
      <c r="D169" s="249"/>
      <c r="E169" s="249">
        <f t="shared" si="18"/>
        <v>7.2431739834729507</v>
      </c>
      <c r="F169" s="250">
        <f t="shared" si="19"/>
        <v>7</v>
      </c>
      <c r="G169" s="270">
        <v>162</v>
      </c>
    </row>
    <row r="170" spans="1:7" ht="24" customHeight="1">
      <c r="A170" s="314" t="s">
        <v>1049</v>
      </c>
      <c r="B170" s="248">
        <v>2</v>
      </c>
      <c r="C170" s="249">
        <f t="shared" si="17"/>
        <v>1</v>
      </c>
      <c r="D170" s="249"/>
      <c r="E170" s="249">
        <f t="shared" si="18"/>
        <v>7.2431739834729507</v>
      </c>
      <c r="F170" s="250">
        <f t="shared" si="19"/>
        <v>7</v>
      </c>
      <c r="G170" s="270">
        <v>163</v>
      </c>
    </row>
    <row r="171" spans="1:7" ht="24" customHeight="1">
      <c r="A171" s="314" t="s">
        <v>376</v>
      </c>
      <c r="B171" s="248">
        <v>2</v>
      </c>
      <c r="C171" s="249">
        <f t="shared" si="17"/>
        <v>1</v>
      </c>
      <c r="D171" s="249"/>
      <c r="E171" s="249">
        <f t="shared" si="18"/>
        <v>7.2431739834729507</v>
      </c>
      <c r="F171" s="250">
        <f t="shared" si="19"/>
        <v>7</v>
      </c>
      <c r="G171" s="270">
        <v>164</v>
      </c>
    </row>
    <row r="172" spans="1:7" ht="24" customHeight="1">
      <c r="A172" s="314" t="s">
        <v>1300</v>
      </c>
      <c r="B172" s="248">
        <v>2</v>
      </c>
      <c r="C172" s="249">
        <f t="shared" si="17"/>
        <v>1</v>
      </c>
      <c r="D172" s="249"/>
      <c r="E172" s="249">
        <f t="shared" si="18"/>
        <v>7.2431739834729507</v>
      </c>
      <c r="F172" s="250">
        <f t="shared" si="19"/>
        <v>7</v>
      </c>
      <c r="G172" s="270">
        <v>165</v>
      </c>
    </row>
    <row r="173" spans="1:7" ht="24" customHeight="1">
      <c r="A173" s="314" t="s">
        <v>1050</v>
      </c>
      <c r="B173" s="248">
        <v>2</v>
      </c>
      <c r="C173" s="249">
        <f t="shared" si="17"/>
        <v>1</v>
      </c>
      <c r="D173" s="249"/>
      <c r="E173" s="249">
        <f t="shared" si="18"/>
        <v>7.2431739834729507</v>
      </c>
      <c r="F173" s="250">
        <f t="shared" si="19"/>
        <v>7</v>
      </c>
      <c r="G173" s="270">
        <v>166</v>
      </c>
    </row>
    <row r="174" spans="1:7" ht="24" customHeight="1">
      <c r="A174" s="314" t="s">
        <v>402</v>
      </c>
      <c r="B174" s="248">
        <v>2</v>
      </c>
      <c r="C174" s="249">
        <f t="shared" si="17"/>
        <v>1</v>
      </c>
      <c r="D174" s="249"/>
      <c r="E174" s="249">
        <f t="shared" si="18"/>
        <v>7.2431739834729507</v>
      </c>
      <c r="F174" s="250">
        <f t="shared" si="19"/>
        <v>7</v>
      </c>
      <c r="G174" s="270">
        <v>167</v>
      </c>
    </row>
    <row r="175" spans="1:7" ht="24" customHeight="1">
      <c r="A175" s="314" t="s">
        <v>1051</v>
      </c>
      <c r="B175" s="248">
        <v>2</v>
      </c>
      <c r="C175" s="249">
        <f t="shared" si="17"/>
        <v>1</v>
      </c>
      <c r="D175" s="249"/>
      <c r="E175" s="249">
        <f t="shared" si="18"/>
        <v>7.2431739834729507</v>
      </c>
      <c r="F175" s="250">
        <f t="shared" si="19"/>
        <v>7</v>
      </c>
      <c r="G175" s="270">
        <v>168</v>
      </c>
    </row>
    <row r="176" spans="1:7" ht="24" customHeight="1">
      <c r="A176" s="314" t="s">
        <v>400</v>
      </c>
      <c r="B176" s="248">
        <v>2</v>
      </c>
      <c r="C176" s="249">
        <f t="shared" si="17"/>
        <v>1</v>
      </c>
      <c r="D176" s="249"/>
      <c r="E176" s="249">
        <f t="shared" si="18"/>
        <v>7.2431739834729507</v>
      </c>
      <c r="F176" s="250">
        <f t="shared" si="19"/>
        <v>7</v>
      </c>
      <c r="G176" s="270">
        <v>169</v>
      </c>
    </row>
    <row r="177" spans="1:7" ht="24" customHeight="1">
      <c r="A177" s="314" t="s">
        <v>896</v>
      </c>
      <c r="B177" s="248">
        <v>2</v>
      </c>
      <c r="C177" s="249">
        <f t="shared" si="17"/>
        <v>1</v>
      </c>
      <c r="D177" s="249"/>
      <c r="E177" s="249">
        <f t="shared" si="18"/>
        <v>7.2431739834729507</v>
      </c>
      <c r="F177" s="250">
        <f t="shared" si="19"/>
        <v>7</v>
      </c>
      <c r="G177" s="270">
        <v>170</v>
      </c>
    </row>
    <row r="178" spans="1:7" ht="24" customHeight="1">
      <c r="A178" s="314" t="s">
        <v>437</v>
      </c>
      <c r="B178" s="248">
        <v>2</v>
      </c>
      <c r="C178" s="249">
        <f t="shared" si="17"/>
        <v>1</v>
      </c>
      <c r="D178" s="249"/>
      <c r="E178" s="249">
        <f t="shared" si="18"/>
        <v>7.2431739834729507</v>
      </c>
      <c r="F178" s="250">
        <f t="shared" si="19"/>
        <v>7</v>
      </c>
      <c r="G178" s="270">
        <v>171</v>
      </c>
    </row>
    <row r="179" spans="1:7" ht="24" customHeight="1">
      <c r="A179" s="314" t="s">
        <v>428</v>
      </c>
      <c r="B179" s="248">
        <v>2</v>
      </c>
      <c r="C179" s="249">
        <f t="shared" si="17"/>
        <v>1</v>
      </c>
      <c r="D179" s="249"/>
      <c r="E179" s="249">
        <f t="shared" si="18"/>
        <v>7.2431739834729507</v>
      </c>
      <c r="F179" s="250">
        <f t="shared" si="19"/>
        <v>7</v>
      </c>
      <c r="G179" s="270">
        <v>172</v>
      </c>
    </row>
    <row r="180" spans="1:7" ht="24" customHeight="1">
      <c r="A180" s="314" t="s">
        <v>443</v>
      </c>
      <c r="B180" s="248">
        <v>2</v>
      </c>
      <c r="C180" s="249">
        <f t="shared" si="17"/>
        <v>1</v>
      </c>
      <c r="D180" s="249"/>
      <c r="E180" s="249">
        <f t="shared" si="18"/>
        <v>7.2431739834729507</v>
      </c>
      <c r="F180" s="250">
        <f t="shared" si="19"/>
        <v>7</v>
      </c>
      <c r="G180" s="270">
        <v>173</v>
      </c>
    </row>
    <row r="181" spans="1:7" ht="24" customHeight="1">
      <c r="A181" s="314" t="s">
        <v>432</v>
      </c>
      <c r="B181" s="248">
        <v>2</v>
      </c>
      <c r="C181" s="249">
        <f t="shared" si="17"/>
        <v>1</v>
      </c>
      <c r="D181" s="249"/>
      <c r="E181" s="249">
        <f t="shared" si="18"/>
        <v>7.2431739834729507</v>
      </c>
      <c r="F181" s="250">
        <f t="shared" si="19"/>
        <v>7</v>
      </c>
      <c r="G181" s="270">
        <v>174</v>
      </c>
    </row>
    <row r="182" spans="1:7" ht="24" customHeight="1">
      <c r="A182" s="314" t="s">
        <v>435</v>
      </c>
      <c r="B182" s="248">
        <v>2</v>
      </c>
      <c r="C182" s="249">
        <f t="shared" si="17"/>
        <v>1</v>
      </c>
      <c r="D182" s="249"/>
      <c r="E182" s="249">
        <f t="shared" si="18"/>
        <v>7.2431739834729507</v>
      </c>
      <c r="F182" s="250">
        <f t="shared" si="19"/>
        <v>7</v>
      </c>
      <c r="G182" s="270">
        <v>175</v>
      </c>
    </row>
    <row r="183" spans="1:7" ht="24" customHeight="1">
      <c r="A183" s="314" t="s">
        <v>1052</v>
      </c>
      <c r="B183" s="248">
        <v>2</v>
      </c>
      <c r="C183" s="249">
        <f t="shared" si="17"/>
        <v>1</v>
      </c>
      <c r="D183" s="249"/>
      <c r="E183" s="249">
        <f t="shared" si="18"/>
        <v>7.2431739834729507</v>
      </c>
      <c r="F183" s="250">
        <f t="shared" si="19"/>
        <v>7</v>
      </c>
      <c r="G183" s="270">
        <v>176</v>
      </c>
    </row>
    <row r="184" spans="1:7" ht="24" customHeight="1">
      <c r="A184" s="314" t="s">
        <v>463</v>
      </c>
      <c r="B184" s="248">
        <v>2</v>
      </c>
      <c r="C184" s="249">
        <f t="shared" si="17"/>
        <v>1</v>
      </c>
      <c r="D184" s="249"/>
      <c r="E184" s="249">
        <f t="shared" si="18"/>
        <v>7.2431739834729507</v>
      </c>
      <c r="F184" s="250">
        <f t="shared" si="19"/>
        <v>7</v>
      </c>
      <c r="G184" s="270">
        <v>177</v>
      </c>
    </row>
    <row r="185" spans="1:7" ht="24" customHeight="1">
      <c r="A185" s="314" t="s">
        <v>479</v>
      </c>
      <c r="B185" s="248">
        <v>2</v>
      </c>
      <c r="C185" s="249">
        <f t="shared" si="17"/>
        <v>1</v>
      </c>
      <c r="D185" s="249"/>
      <c r="E185" s="249">
        <f t="shared" si="18"/>
        <v>7.2431739834729507</v>
      </c>
      <c r="F185" s="250">
        <f t="shared" si="19"/>
        <v>7</v>
      </c>
      <c r="G185" s="270">
        <v>178</v>
      </c>
    </row>
    <row r="186" spans="1:7" ht="24" customHeight="1">
      <c r="A186" s="314" t="s">
        <v>1053</v>
      </c>
      <c r="B186" s="248">
        <v>2</v>
      </c>
      <c r="C186" s="249">
        <f t="shared" si="17"/>
        <v>1</v>
      </c>
      <c r="D186" s="249"/>
      <c r="E186" s="249">
        <f t="shared" si="18"/>
        <v>7.2431739834729507</v>
      </c>
      <c r="F186" s="250">
        <f t="shared" si="19"/>
        <v>7</v>
      </c>
      <c r="G186" s="270">
        <v>179</v>
      </c>
    </row>
    <row r="187" spans="1:7" ht="24" customHeight="1">
      <c r="A187" s="314" t="s">
        <v>483</v>
      </c>
      <c r="B187" s="248">
        <v>2</v>
      </c>
      <c r="C187" s="249">
        <f t="shared" si="17"/>
        <v>1</v>
      </c>
      <c r="D187" s="249"/>
      <c r="E187" s="249">
        <f t="shared" si="18"/>
        <v>7.2431739834729507</v>
      </c>
      <c r="F187" s="250">
        <f t="shared" si="19"/>
        <v>7</v>
      </c>
      <c r="G187" s="270">
        <v>180</v>
      </c>
    </row>
    <row r="188" spans="1:7" ht="24" customHeight="1">
      <c r="A188" s="314" t="s">
        <v>484</v>
      </c>
      <c r="B188" s="248">
        <v>2</v>
      </c>
      <c r="C188" s="249">
        <f t="shared" si="17"/>
        <v>1</v>
      </c>
      <c r="D188" s="249"/>
      <c r="E188" s="249">
        <f t="shared" si="18"/>
        <v>7.2431739834729507</v>
      </c>
      <c r="F188" s="250">
        <f t="shared" si="19"/>
        <v>7</v>
      </c>
      <c r="G188" s="270">
        <v>181</v>
      </c>
    </row>
    <row r="189" spans="1:7" ht="24" customHeight="1">
      <c r="A189" s="314" t="s">
        <v>551</v>
      </c>
      <c r="B189" s="248">
        <v>2</v>
      </c>
      <c r="C189" s="249">
        <f t="shared" si="17"/>
        <v>1</v>
      </c>
      <c r="D189" s="249"/>
      <c r="E189" s="249">
        <f t="shared" si="18"/>
        <v>7.2431739834729507</v>
      </c>
      <c r="F189" s="250">
        <f t="shared" si="19"/>
        <v>7</v>
      </c>
      <c r="G189" s="270">
        <v>182</v>
      </c>
    </row>
    <row r="190" spans="1:7" ht="24" customHeight="1">
      <c r="A190" s="314" t="s">
        <v>564</v>
      </c>
      <c r="B190" s="248">
        <v>2</v>
      </c>
      <c r="C190" s="249">
        <f t="shared" si="17"/>
        <v>1</v>
      </c>
      <c r="D190" s="249"/>
      <c r="E190" s="249">
        <f t="shared" si="18"/>
        <v>7.2431739834729507</v>
      </c>
      <c r="F190" s="250">
        <f t="shared" si="19"/>
        <v>7</v>
      </c>
      <c r="G190" s="270">
        <v>183</v>
      </c>
    </row>
    <row r="191" spans="1:7" ht="24" customHeight="1">
      <c r="A191" s="314" t="s">
        <v>576</v>
      </c>
      <c r="B191" s="248">
        <v>2</v>
      </c>
      <c r="C191" s="249">
        <f t="shared" si="17"/>
        <v>1</v>
      </c>
      <c r="D191" s="249"/>
      <c r="E191" s="249">
        <f t="shared" si="18"/>
        <v>7.2431739834729507</v>
      </c>
      <c r="F191" s="250">
        <f t="shared" si="19"/>
        <v>7</v>
      </c>
      <c r="G191" s="270">
        <v>184</v>
      </c>
    </row>
    <row r="192" spans="1:7" ht="24" customHeight="1">
      <c r="A192" s="314" t="s">
        <v>558</v>
      </c>
      <c r="B192" s="248">
        <v>2</v>
      </c>
      <c r="C192" s="249">
        <f t="shared" si="17"/>
        <v>1</v>
      </c>
      <c r="D192" s="249"/>
      <c r="E192" s="249">
        <f t="shared" si="18"/>
        <v>7.2431739834729507</v>
      </c>
      <c r="F192" s="250">
        <f t="shared" si="19"/>
        <v>7</v>
      </c>
      <c r="G192" s="270">
        <v>185</v>
      </c>
    </row>
    <row r="193" spans="1:7" ht="24" customHeight="1">
      <c r="A193" s="314" t="s">
        <v>614</v>
      </c>
      <c r="B193" s="248">
        <v>2</v>
      </c>
      <c r="C193" s="249">
        <f t="shared" si="17"/>
        <v>1</v>
      </c>
      <c r="D193" s="249"/>
      <c r="E193" s="249">
        <f t="shared" si="18"/>
        <v>7.2431739834729507</v>
      </c>
      <c r="F193" s="250">
        <f t="shared" si="19"/>
        <v>7</v>
      </c>
      <c r="G193" s="270">
        <v>186</v>
      </c>
    </row>
    <row r="194" spans="1:7" ht="24" customHeight="1">
      <c r="A194" s="314" t="s">
        <v>615</v>
      </c>
      <c r="B194" s="248">
        <v>2</v>
      </c>
      <c r="C194" s="249">
        <f t="shared" si="17"/>
        <v>1</v>
      </c>
      <c r="D194" s="249"/>
      <c r="E194" s="249">
        <f t="shared" si="18"/>
        <v>7.2431739834729507</v>
      </c>
      <c r="F194" s="250">
        <f t="shared" si="19"/>
        <v>7</v>
      </c>
      <c r="G194" s="270">
        <v>187</v>
      </c>
    </row>
    <row r="195" spans="1:7" ht="24" customHeight="1">
      <c r="A195" s="314" t="s">
        <v>742</v>
      </c>
      <c r="B195" s="248">
        <v>2</v>
      </c>
      <c r="C195" s="249">
        <f t="shared" si="17"/>
        <v>1</v>
      </c>
      <c r="D195" s="249"/>
      <c r="E195" s="249">
        <f t="shared" si="18"/>
        <v>7.2431739834729507</v>
      </c>
      <c r="F195" s="250">
        <f t="shared" si="19"/>
        <v>7</v>
      </c>
      <c r="G195" s="270">
        <v>188</v>
      </c>
    </row>
    <row r="196" spans="1:7" ht="24" customHeight="1">
      <c r="A196" s="314" t="s">
        <v>606</v>
      </c>
      <c r="B196" s="248">
        <v>2</v>
      </c>
      <c r="C196" s="249">
        <f t="shared" si="17"/>
        <v>1</v>
      </c>
      <c r="D196" s="249"/>
      <c r="E196" s="249">
        <f t="shared" si="18"/>
        <v>7.2431739834729507</v>
      </c>
      <c r="F196" s="250">
        <f t="shared" si="19"/>
        <v>7</v>
      </c>
      <c r="G196" s="270">
        <v>189</v>
      </c>
    </row>
    <row r="197" spans="1:7" ht="24" customHeight="1">
      <c r="A197" s="314" t="s">
        <v>601</v>
      </c>
      <c r="B197" s="248">
        <v>2</v>
      </c>
      <c r="C197" s="249">
        <f t="shared" si="17"/>
        <v>1</v>
      </c>
      <c r="D197" s="249"/>
      <c r="E197" s="249">
        <f t="shared" si="18"/>
        <v>7.2431739834729507</v>
      </c>
      <c r="F197" s="250">
        <f t="shared" si="19"/>
        <v>7</v>
      </c>
      <c r="G197" s="270">
        <v>190</v>
      </c>
    </row>
    <row r="198" spans="1:7" ht="24" customHeight="1">
      <c r="A198" s="314" t="s">
        <v>622</v>
      </c>
      <c r="B198" s="248">
        <v>2</v>
      </c>
      <c r="C198" s="249">
        <f t="shared" si="17"/>
        <v>1</v>
      </c>
      <c r="D198" s="249"/>
      <c r="E198" s="249">
        <f t="shared" si="18"/>
        <v>7.2431739834729507</v>
      </c>
      <c r="F198" s="250">
        <f t="shared" si="19"/>
        <v>7</v>
      </c>
      <c r="G198" s="270">
        <v>191</v>
      </c>
    </row>
    <row r="199" spans="1:7" ht="24" customHeight="1">
      <c r="A199" s="314" t="s">
        <v>603</v>
      </c>
      <c r="B199" s="248">
        <v>2</v>
      </c>
      <c r="C199" s="249">
        <f t="shared" si="17"/>
        <v>1</v>
      </c>
      <c r="D199" s="249"/>
      <c r="E199" s="249">
        <f t="shared" si="18"/>
        <v>7.2431739834729507</v>
      </c>
      <c r="F199" s="250">
        <f t="shared" si="19"/>
        <v>7</v>
      </c>
      <c r="G199" s="270">
        <v>192</v>
      </c>
    </row>
    <row r="200" spans="1:7" ht="24" customHeight="1">
      <c r="A200" s="314" t="s">
        <v>679</v>
      </c>
      <c r="B200" s="248">
        <v>2</v>
      </c>
      <c r="C200" s="249">
        <f t="shared" si="17"/>
        <v>1</v>
      </c>
      <c r="D200" s="249"/>
      <c r="E200" s="249">
        <f t="shared" si="18"/>
        <v>7.2431739834729507</v>
      </c>
      <c r="F200" s="250">
        <f t="shared" si="19"/>
        <v>7</v>
      </c>
      <c r="G200" s="270">
        <v>193</v>
      </c>
    </row>
    <row r="201" spans="1:7" ht="24" customHeight="1">
      <c r="A201" s="314" t="s">
        <v>682</v>
      </c>
      <c r="B201" s="248">
        <v>2</v>
      </c>
      <c r="C201" s="249">
        <f t="shared" ref="C201:C264" si="20">LOG(B201,2)</f>
        <v>1</v>
      </c>
      <c r="D201" s="249"/>
      <c r="E201" s="249">
        <f t="shared" ref="E201:E264" si="21">LOG(303/B201,2)</f>
        <v>7.2431739834729507</v>
      </c>
      <c r="F201" s="250">
        <f t="shared" ref="F201:F264" si="22">ROUND(E201,0)</f>
        <v>7</v>
      </c>
      <c r="G201" s="270">
        <v>194</v>
      </c>
    </row>
    <row r="202" spans="1:7" ht="24" customHeight="1">
      <c r="A202" s="314" t="s">
        <v>685</v>
      </c>
      <c r="B202" s="248">
        <v>2</v>
      </c>
      <c r="C202" s="249">
        <f t="shared" si="20"/>
        <v>1</v>
      </c>
      <c r="D202" s="249"/>
      <c r="E202" s="249">
        <f t="shared" si="21"/>
        <v>7.2431739834729507</v>
      </c>
      <c r="F202" s="250">
        <f t="shared" si="22"/>
        <v>7</v>
      </c>
      <c r="G202" s="270">
        <v>195</v>
      </c>
    </row>
    <row r="203" spans="1:7" ht="24" customHeight="1">
      <c r="A203" s="314" t="s">
        <v>717</v>
      </c>
      <c r="B203" s="248">
        <v>2</v>
      </c>
      <c r="C203" s="249">
        <f t="shared" si="20"/>
        <v>1</v>
      </c>
      <c r="D203" s="249"/>
      <c r="E203" s="249">
        <f t="shared" si="21"/>
        <v>7.2431739834729507</v>
      </c>
      <c r="F203" s="250">
        <f t="shared" si="22"/>
        <v>7</v>
      </c>
      <c r="G203" s="270">
        <v>196</v>
      </c>
    </row>
    <row r="204" spans="1:7" ht="24" customHeight="1">
      <c r="A204" s="314" t="s">
        <v>28</v>
      </c>
      <c r="B204" s="248">
        <v>2</v>
      </c>
      <c r="C204" s="249">
        <f t="shared" si="20"/>
        <v>1</v>
      </c>
      <c r="D204" s="249"/>
      <c r="E204" s="249">
        <f t="shared" si="21"/>
        <v>7.2431739834729507</v>
      </c>
      <c r="F204" s="250">
        <f t="shared" si="22"/>
        <v>7</v>
      </c>
      <c r="G204" s="270">
        <v>197</v>
      </c>
    </row>
    <row r="205" spans="1:7" ht="24" customHeight="1">
      <c r="A205" s="314" t="s">
        <v>804</v>
      </c>
      <c r="B205" s="248">
        <v>2</v>
      </c>
      <c r="C205" s="249">
        <f t="shared" si="20"/>
        <v>1</v>
      </c>
      <c r="D205" s="249"/>
      <c r="E205" s="249">
        <f t="shared" si="21"/>
        <v>7.2431739834729507</v>
      </c>
      <c r="F205" s="250">
        <f t="shared" si="22"/>
        <v>7</v>
      </c>
      <c r="G205" s="270">
        <v>198</v>
      </c>
    </row>
    <row r="206" spans="1:7" ht="24" customHeight="1">
      <c r="A206" s="314" t="s">
        <v>907</v>
      </c>
      <c r="B206" s="248">
        <v>2</v>
      </c>
      <c r="C206" s="249">
        <f t="shared" si="20"/>
        <v>1</v>
      </c>
      <c r="D206" s="249"/>
      <c r="E206" s="249">
        <f t="shared" si="21"/>
        <v>7.2431739834729507</v>
      </c>
      <c r="F206" s="250">
        <f t="shared" si="22"/>
        <v>7</v>
      </c>
      <c r="G206" s="270">
        <v>199</v>
      </c>
    </row>
    <row r="207" spans="1:7" ht="24" customHeight="1">
      <c r="A207" s="314" t="s">
        <v>819</v>
      </c>
      <c r="B207" s="248">
        <v>2</v>
      </c>
      <c r="C207" s="249">
        <f t="shared" si="20"/>
        <v>1</v>
      </c>
      <c r="D207" s="249"/>
      <c r="E207" s="249">
        <f t="shared" si="21"/>
        <v>7.2431739834729507</v>
      </c>
      <c r="F207" s="250">
        <f t="shared" si="22"/>
        <v>7</v>
      </c>
      <c r="G207" s="270">
        <v>200</v>
      </c>
    </row>
    <row r="208" spans="1:7" ht="24" customHeight="1">
      <c r="A208" s="314" t="s">
        <v>800</v>
      </c>
      <c r="B208" s="248">
        <v>2</v>
      </c>
      <c r="C208" s="249">
        <f t="shared" si="20"/>
        <v>1</v>
      </c>
      <c r="D208" s="249"/>
      <c r="E208" s="249">
        <f t="shared" si="21"/>
        <v>7.2431739834729507</v>
      </c>
      <c r="F208" s="250">
        <f t="shared" si="22"/>
        <v>7</v>
      </c>
      <c r="G208" s="270">
        <v>201</v>
      </c>
    </row>
    <row r="209" spans="1:7" ht="24" customHeight="1">
      <c r="A209" s="314" t="s">
        <v>844</v>
      </c>
      <c r="B209" s="248">
        <v>2</v>
      </c>
      <c r="C209" s="249">
        <f t="shared" si="20"/>
        <v>1</v>
      </c>
      <c r="D209" s="249"/>
      <c r="E209" s="249">
        <f t="shared" si="21"/>
        <v>7.2431739834729507</v>
      </c>
      <c r="F209" s="250">
        <f t="shared" si="22"/>
        <v>7</v>
      </c>
      <c r="G209" s="270">
        <v>202</v>
      </c>
    </row>
    <row r="210" spans="1:7" ht="24" customHeight="1">
      <c r="A210" s="314" t="s">
        <v>822</v>
      </c>
      <c r="B210" s="248">
        <v>2</v>
      </c>
      <c r="C210" s="249">
        <f t="shared" si="20"/>
        <v>1</v>
      </c>
      <c r="D210" s="249"/>
      <c r="E210" s="249">
        <f t="shared" si="21"/>
        <v>7.2431739834729507</v>
      </c>
      <c r="F210" s="250">
        <f t="shared" si="22"/>
        <v>7</v>
      </c>
      <c r="G210" s="270">
        <v>203</v>
      </c>
    </row>
    <row r="211" spans="1:7" ht="24" customHeight="1">
      <c r="A211" s="314" t="s">
        <v>836</v>
      </c>
      <c r="B211" s="248">
        <v>2</v>
      </c>
      <c r="C211" s="249">
        <f t="shared" si="20"/>
        <v>1</v>
      </c>
      <c r="D211" s="249"/>
      <c r="E211" s="249">
        <f t="shared" si="21"/>
        <v>7.2431739834729507</v>
      </c>
      <c r="F211" s="250">
        <f t="shared" si="22"/>
        <v>7</v>
      </c>
      <c r="G211" s="270">
        <v>204</v>
      </c>
    </row>
    <row r="212" spans="1:7" ht="24" customHeight="1">
      <c r="A212" s="314" t="s">
        <v>825</v>
      </c>
      <c r="B212" s="248">
        <v>2</v>
      </c>
      <c r="C212" s="249">
        <f t="shared" si="20"/>
        <v>1</v>
      </c>
      <c r="D212" s="249"/>
      <c r="E212" s="249">
        <f t="shared" si="21"/>
        <v>7.2431739834729507</v>
      </c>
      <c r="F212" s="250">
        <f t="shared" si="22"/>
        <v>7</v>
      </c>
      <c r="G212" s="270">
        <v>205</v>
      </c>
    </row>
    <row r="213" spans="1:7" ht="24" customHeight="1">
      <c r="A213" s="314" t="s">
        <v>812</v>
      </c>
      <c r="B213" s="248">
        <v>2</v>
      </c>
      <c r="C213" s="249">
        <f t="shared" si="20"/>
        <v>1</v>
      </c>
      <c r="D213" s="249"/>
      <c r="E213" s="249">
        <f t="shared" si="21"/>
        <v>7.2431739834729507</v>
      </c>
      <c r="F213" s="250">
        <f t="shared" si="22"/>
        <v>7</v>
      </c>
      <c r="G213" s="270">
        <v>206</v>
      </c>
    </row>
    <row r="214" spans="1:7" ht="24" customHeight="1">
      <c r="A214" s="314" t="s">
        <v>852</v>
      </c>
      <c r="B214" s="248">
        <v>2</v>
      </c>
      <c r="C214" s="249">
        <f t="shared" si="20"/>
        <v>1</v>
      </c>
      <c r="D214" s="249"/>
      <c r="E214" s="249">
        <f t="shared" si="21"/>
        <v>7.2431739834729507</v>
      </c>
      <c r="F214" s="250">
        <f t="shared" si="22"/>
        <v>7</v>
      </c>
      <c r="G214" s="270">
        <v>207</v>
      </c>
    </row>
    <row r="215" spans="1:7" ht="24" customHeight="1">
      <c r="A215" s="314" t="s">
        <v>853</v>
      </c>
      <c r="B215" s="248">
        <v>2</v>
      </c>
      <c r="C215" s="249">
        <f t="shared" si="20"/>
        <v>1</v>
      </c>
      <c r="D215" s="249"/>
      <c r="E215" s="249">
        <f t="shared" si="21"/>
        <v>7.2431739834729507</v>
      </c>
      <c r="F215" s="250">
        <f t="shared" si="22"/>
        <v>7</v>
      </c>
      <c r="G215" s="270">
        <v>208</v>
      </c>
    </row>
    <row r="216" spans="1:7" ht="24" customHeight="1">
      <c r="A216" s="314" t="s">
        <v>860</v>
      </c>
      <c r="B216" s="248">
        <v>2</v>
      </c>
      <c r="C216" s="249">
        <f t="shared" si="20"/>
        <v>1</v>
      </c>
      <c r="D216" s="249"/>
      <c r="E216" s="249">
        <f t="shared" si="21"/>
        <v>7.2431739834729507</v>
      </c>
      <c r="F216" s="250">
        <f t="shared" si="22"/>
        <v>7</v>
      </c>
      <c r="G216" s="270">
        <v>209</v>
      </c>
    </row>
    <row r="217" spans="1:7" ht="24" customHeight="1">
      <c r="A217" s="314" t="s">
        <v>902</v>
      </c>
      <c r="B217" s="248">
        <v>2</v>
      </c>
      <c r="C217" s="249">
        <f t="shared" si="20"/>
        <v>1</v>
      </c>
      <c r="D217" s="249"/>
      <c r="E217" s="249">
        <f t="shared" si="21"/>
        <v>7.2431739834729507</v>
      </c>
      <c r="F217" s="250">
        <f t="shared" si="22"/>
        <v>7</v>
      </c>
      <c r="G217" s="270">
        <v>210</v>
      </c>
    </row>
    <row r="218" spans="1:7" ht="24" customHeight="1" thickBot="1">
      <c r="A218" s="328" t="s">
        <v>757</v>
      </c>
      <c r="B218" s="252">
        <v>2</v>
      </c>
      <c r="C218" s="253">
        <f t="shared" si="20"/>
        <v>1</v>
      </c>
      <c r="D218" s="253"/>
      <c r="E218" s="253">
        <f t="shared" si="21"/>
        <v>7.2431739834729507</v>
      </c>
      <c r="F218" s="254">
        <f t="shared" si="22"/>
        <v>7</v>
      </c>
      <c r="G218" s="270">
        <v>211</v>
      </c>
    </row>
    <row r="219" spans="1:7" ht="24" customHeight="1">
      <c r="A219" s="329" t="s">
        <v>11</v>
      </c>
      <c r="B219" s="258">
        <v>1</v>
      </c>
      <c r="C219" s="259">
        <f t="shared" si="20"/>
        <v>0</v>
      </c>
      <c r="D219" s="259"/>
      <c r="E219" s="259">
        <f t="shared" si="21"/>
        <v>8.2431739834729498</v>
      </c>
      <c r="F219" s="260">
        <f t="shared" si="22"/>
        <v>8</v>
      </c>
      <c r="G219" s="270">
        <v>212</v>
      </c>
    </row>
    <row r="220" spans="1:7" ht="24" customHeight="1">
      <c r="A220" s="330" t="s">
        <v>1054</v>
      </c>
      <c r="B220" s="248">
        <v>1</v>
      </c>
      <c r="C220" s="249">
        <f t="shared" si="20"/>
        <v>0</v>
      </c>
      <c r="D220" s="249"/>
      <c r="E220" s="249">
        <f t="shared" si="21"/>
        <v>8.2431739834729498</v>
      </c>
      <c r="F220" s="261">
        <f t="shared" si="22"/>
        <v>8</v>
      </c>
      <c r="G220" s="270">
        <v>213</v>
      </c>
    </row>
    <row r="221" spans="1:7" ht="24" customHeight="1">
      <c r="A221" s="330" t="s">
        <v>29</v>
      </c>
      <c r="B221" s="248">
        <v>1</v>
      </c>
      <c r="C221" s="249">
        <f t="shared" si="20"/>
        <v>0</v>
      </c>
      <c r="D221" s="249"/>
      <c r="E221" s="249">
        <f t="shared" si="21"/>
        <v>8.2431739834729498</v>
      </c>
      <c r="F221" s="261">
        <f t="shared" si="22"/>
        <v>8</v>
      </c>
      <c r="G221" s="270">
        <v>214</v>
      </c>
    </row>
    <row r="222" spans="1:7" ht="24" customHeight="1">
      <c r="A222" s="330" t="s">
        <v>21</v>
      </c>
      <c r="B222" s="248">
        <v>1</v>
      </c>
      <c r="C222" s="249">
        <f t="shared" si="20"/>
        <v>0</v>
      </c>
      <c r="D222" s="249"/>
      <c r="E222" s="249">
        <f t="shared" si="21"/>
        <v>8.2431739834729498</v>
      </c>
      <c r="F222" s="261">
        <f t="shared" si="22"/>
        <v>8</v>
      </c>
      <c r="G222" s="270">
        <v>215</v>
      </c>
    </row>
    <row r="223" spans="1:7" ht="24" customHeight="1">
      <c r="A223" s="330" t="s">
        <v>16</v>
      </c>
      <c r="B223" s="248">
        <v>1</v>
      </c>
      <c r="C223" s="249">
        <f t="shared" si="20"/>
        <v>0</v>
      </c>
      <c r="D223" s="249"/>
      <c r="E223" s="249">
        <f t="shared" si="21"/>
        <v>8.2431739834729498</v>
      </c>
      <c r="F223" s="261">
        <f t="shared" si="22"/>
        <v>8</v>
      </c>
      <c r="G223" s="270">
        <v>216</v>
      </c>
    </row>
    <row r="224" spans="1:7" ht="24" customHeight="1">
      <c r="A224" s="330" t="s">
        <v>1055</v>
      </c>
      <c r="B224" s="248">
        <v>1</v>
      </c>
      <c r="C224" s="249">
        <f t="shared" si="20"/>
        <v>0</v>
      </c>
      <c r="D224" s="249"/>
      <c r="E224" s="249">
        <f t="shared" si="21"/>
        <v>8.2431739834729498</v>
      </c>
      <c r="F224" s="261">
        <f t="shared" si="22"/>
        <v>8</v>
      </c>
      <c r="G224" s="270">
        <v>217</v>
      </c>
    </row>
    <row r="225" spans="1:7" ht="24" customHeight="1">
      <c r="A225" s="330" t="s">
        <v>1301</v>
      </c>
      <c r="B225" s="248">
        <v>1</v>
      </c>
      <c r="C225" s="249">
        <f t="shared" si="20"/>
        <v>0</v>
      </c>
      <c r="D225" s="249"/>
      <c r="E225" s="249">
        <f t="shared" si="21"/>
        <v>8.2431739834729498</v>
      </c>
      <c r="F225" s="261">
        <f t="shared" si="22"/>
        <v>8</v>
      </c>
      <c r="G225" s="270">
        <v>218</v>
      </c>
    </row>
    <row r="226" spans="1:7" ht="24" customHeight="1">
      <c r="A226" s="330" t="s">
        <v>43</v>
      </c>
      <c r="B226" s="248">
        <v>1</v>
      </c>
      <c r="C226" s="249">
        <f t="shared" si="20"/>
        <v>0</v>
      </c>
      <c r="D226" s="249"/>
      <c r="E226" s="249">
        <f t="shared" si="21"/>
        <v>8.2431739834729498</v>
      </c>
      <c r="F226" s="261">
        <f t="shared" si="22"/>
        <v>8</v>
      </c>
      <c r="G226" s="270">
        <v>219</v>
      </c>
    </row>
    <row r="227" spans="1:7" ht="24" customHeight="1">
      <c r="A227" s="330" t="s">
        <v>1302</v>
      </c>
      <c r="B227" s="248">
        <v>1</v>
      </c>
      <c r="C227" s="249">
        <f t="shared" si="20"/>
        <v>0</v>
      </c>
      <c r="D227" s="249"/>
      <c r="E227" s="249">
        <f t="shared" si="21"/>
        <v>8.2431739834729498</v>
      </c>
      <c r="F227" s="261">
        <f t="shared" si="22"/>
        <v>8</v>
      </c>
      <c r="G227" s="270">
        <v>220</v>
      </c>
    </row>
    <row r="228" spans="1:7" ht="24" customHeight="1">
      <c r="A228" s="330" t="s">
        <v>46</v>
      </c>
      <c r="B228" s="248">
        <v>1</v>
      </c>
      <c r="C228" s="249">
        <f t="shared" si="20"/>
        <v>0</v>
      </c>
      <c r="D228" s="249"/>
      <c r="E228" s="249">
        <f t="shared" si="21"/>
        <v>8.2431739834729498</v>
      </c>
      <c r="F228" s="261">
        <f t="shared" si="22"/>
        <v>8</v>
      </c>
      <c r="G228" s="270">
        <v>221</v>
      </c>
    </row>
    <row r="229" spans="1:7" ht="24" customHeight="1">
      <c r="A229" s="330" t="s">
        <v>77</v>
      </c>
      <c r="B229" s="248">
        <v>1</v>
      </c>
      <c r="C229" s="249">
        <f t="shared" si="20"/>
        <v>0</v>
      </c>
      <c r="D229" s="249"/>
      <c r="E229" s="249">
        <f t="shared" si="21"/>
        <v>8.2431739834729498</v>
      </c>
      <c r="F229" s="261">
        <f t="shared" si="22"/>
        <v>8</v>
      </c>
      <c r="G229" s="270">
        <v>222</v>
      </c>
    </row>
    <row r="230" spans="1:7" ht="24" customHeight="1">
      <c r="A230" s="330" t="s">
        <v>78</v>
      </c>
      <c r="B230" s="248">
        <v>1</v>
      </c>
      <c r="C230" s="249">
        <f t="shared" si="20"/>
        <v>0</v>
      </c>
      <c r="D230" s="249"/>
      <c r="E230" s="249">
        <f t="shared" si="21"/>
        <v>8.2431739834729498</v>
      </c>
      <c r="F230" s="261">
        <f t="shared" si="22"/>
        <v>8</v>
      </c>
      <c r="G230" s="270">
        <v>223</v>
      </c>
    </row>
    <row r="231" spans="1:7" ht="24" customHeight="1">
      <c r="A231" s="330" t="s">
        <v>47</v>
      </c>
      <c r="B231" s="248">
        <v>1</v>
      </c>
      <c r="C231" s="249">
        <f t="shared" si="20"/>
        <v>0</v>
      </c>
      <c r="D231" s="249"/>
      <c r="E231" s="249">
        <f t="shared" si="21"/>
        <v>8.2431739834729498</v>
      </c>
      <c r="F231" s="261">
        <f t="shared" si="22"/>
        <v>8</v>
      </c>
      <c r="G231" s="270">
        <v>224</v>
      </c>
    </row>
    <row r="232" spans="1:7" ht="24" customHeight="1">
      <c r="A232" s="330" t="s">
        <v>84</v>
      </c>
      <c r="B232" s="248">
        <v>1</v>
      </c>
      <c r="C232" s="249">
        <f t="shared" si="20"/>
        <v>0</v>
      </c>
      <c r="D232" s="249"/>
      <c r="E232" s="249">
        <f t="shared" si="21"/>
        <v>8.2431739834729498</v>
      </c>
      <c r="F232" s="261">
        <f t="shared" si="22"/>
        <v>8</v>
      </c>
      <c r="G232" s="270">
        <v>225</v>
      </c>
    </row>
    <row r="233" spans="1:7" ht="24" customHeight="1">
      <c r="A233" s="330" t="s">
        <v>49</v>
      </c>
      <c r="B233" s="248">
        <v>1</v>
      </c>
      <c r="C233" s="249">
        <f t="shared" si="20"/>
        <v>0</v>
      </c>
      <c r="D233" s="249"/>
      <c r="E233" s="249">
        <f t="shared" si="21"/>
        <v>8.2431739834729498</v>
      </c>
      <c r="F233" s="261">
        <f t="shared" si="22"/>
        <v>8</v>
      </c>
      <c r="G233" s="270">
        <v>226</v>
      </c>
    </row>
    <row r="234" spans="1:7" ht="24" customHeight="1">
      <c r="A234" s="330" t="s">
        <v>1056</v>
      </c>
      <c r="B234" s="248">
        <v>1</v>
      </c>
      <c r="C234" s="249">
        <f t="shared" si="20"/>
        <v>0</v>
      </c>
      <c r="D234" s="249"/>
      <c r="E234" s="249">
        <f t="shared" si="21"/>
        <v>8.2431739834729498</v>
      </c>
      <c r="F234" s="261">
        <f t="shared" si="22"/>
        <v>8</v>
      </c>
      <c r="G234" s="270">
        <v>227</v>
      </c>
    </row>
    <row r="235" spans="1:7" ht="24" customHeight="1">
      <c r="A235" s="330" t="s">
        <v>50</v>
      </c>
      <c r="B235" s="248">
        <v>1</v>
      </c>
      <c r="C235" s="249">
        <f t="shared" si="20"/>
        <v>0</v>
      </c>
      <c r="D235" s="249"/>
      <c r="E235" s="249">
        <f t="shared" si="21"/>
        <v>8.2431739834729498</v>
      </c>
      <c r="F235" s="261">
        <f t="shared" si="22"/>
        <v>8</v>
      </c>
      <c r="G235" s="270">
        <v>228</v>
      </c>
    </row>
    <row r="236" spans="1:7" ht="24" customHeight="1">
      <c r="A236" s="330" t="s">
        <v>1303</v>
      </c>
      <c r="B236" s="248">
        <v>1</v>
      </c>
      <c r="C236" s="249">
        <f t="shared" si="20"/>
        <v>0</v>
      </c>
      <c r="D236" s="249"/>
      <c r="E236" s="249">
        <f t="shared" si="21"/>
        <v>8.2431739834729498</v>
      </c>
      <c r="F236" s="261">
        <f t="shared" si="22"/>
        <v>8</v>
      </c>
      <c r="G236" s="270">
        <v>229</v>
      </c>
    </row>
    <row r="237" spans="1:7" ht="24" customHeight="1">
      <c r="A237" s="330" t="s">
        <v>1057</v>
      </c>
      <c r="B237" s="248">
        <v>1</v>
      </c>
      <c r="C237" s="249">
        <f t="shared" si="20"/>
        <v>0</v>
      </c>
      <c r="D237" s="249"/>
      <c r="E237" s="249">
        <f t="shared" si="21"/>
        <v>8.2431739834729498</v>
      </c>
      <c r="F237" s="261">
        <f t="shared" si="22"/>
        <v>8</v>
      </c>
      <c r="G237" s="270">
        <v>230</v>
      </c>
    </row>
    <row r="238" spans="1:7" ht="24" customHeight="1">
      <c r="A238" s="330" t="s">
        <v>433</v>
      </c>
      <c r="B238" s="248">
        <v>1</v>
      </c>
      <c r="C238" s="249">
        <f t="shared" si="20"/>
        <v>0</v>
      </c>
      <c r="D238" s="249"/>
      <c r="E238" s="249">
        <f t="shared" si="21"/>
        <v>8.2431739834729498</v>
      </c>
      <c r="F238" s="261">
        <f t="shared" si="22"/>
        <v>8</v>
      </c>
      <c r="G238" s="270">
        <v>231</v>
      </c>
    </row>
    <row r="239" spans="1:7" ht="24" customHeight="1">
      <c r="A239" s="330" t="s">
        <v>52</v>
      </c>
      <c r="B239" s="248">
        <v>1</v>
      </c>
      <c r="C239" s="249">
        <f t="shared" si="20"/>
        <v>0</v>
      </c>
      <c r="D239" s="249"/>
      <c r="E239" s="249">
        <f t="shared" si="21"/>
        <v>8.2431739834729498</v>
      </c>
      <c r="F239" s="261">
        <f t="shared" si="22"/>
        <v>8</v>
      </c>
      <c r="G239" s="270">
        <v>232</v>
      </c>
    </row>
    <row r="240" spans="1:7" ht="24" customHeight="1">
      <c r="A240" s="330" t="s">
        <v>1058</v>
      </c>
      <c r="B240" s="248">
        <v>1</v>
      </c>
      <c r="C240" s="249">
        <f t="shared" si="20"/>
        <v>0</v>
      </c>
      <c r="D240" s="249"/>
      <c r="E240" s="249">
        <f t="shared" si="21"/>
        <v>8.2431739834729498</v>
      </c>
      <c r="F240" s="261">
        <f t="shared" si="22"/>
        <v>8</v>
      </c>
      <c r="G240" s="270">
        <v>233</v>
      </c>
    </row>
    <row r="241" spans="1:7" ht="24" customHeight="1">
      <c r="A241" s="330" t="s">
        <v>53</v>
      </c>
      <c r="B241" s="248">
        <v>1</v>
      </c>
      <c r="C241" s="249">
        <f t="shared" si="20"/>
        <v>0</v>
      </c>
      <c r="D241" s="249"/>
      <c r="E241" s="249">
        <f t="shared" si="21"/>
        <v>8.2431739834729498</v>
      </c>
      <c r="F241" s="261">
        <f t="shared" si="22"/>
        <v>8</v>
      </c>
      <c r="G241" s="270">
        <v>234</v>
      </c>
    </row>
    <row r="242" spans="1:7" ht="24" customHeight="1">
      <c r="A242" s="330" t="s">
        <v>69</v>
      </c>
      <c r="B242" s="248">
        <v>1</v>
      </c>
      <c r="C242" s="249">
        <f t="shared" si="20"/>
        <v>0</v>
      </c>
      <c r="D242" s="249"/>
      <c r="E242" s="249">
        <f t="shared" si="21"/>
        <v>8.2431739834729498</v>
      </c>
      <c r="F242" s="261">
        <f t="shared" si="22"/>
        <v>8</v>
      </c>
      <c r="G242" s="270">
        <v>235</v>
      </c>
    </row>
    <row r="243" spans="1:7" ht="24" customHeight="1">
      <c r="A243" s="330" t="s">
        <v>71</v>
      </c>
      <c r="B243" s="248">
        <v>1</v>
      </c>
      <c r="C243" s="249">
        <f t="shared" si="20"/>
        <v>0</v>
      </c>
      <c r="D243" s="249"/>
      <c r="E243" s="249">
        <f t="shared" si="21"/>
        <v>8.2431739834729498</v>
      </c>
      <c r="F243" s="261">
        <f t="shared" si="22"/>
        <v>8</v>
      </c>
      <c r="G243" s="270">
        <v>236</v>
      </c>
    </row>
    <row r="244" spans="1:7" ht="24" customHeight="1">
      <c r="A244" s="330" t="s">
        <v>1059</v>
      </c>
      <c r="B244" s="248">
        <v>1</v>
      </c>
      <c r="C244" s="249">
        <f t="shared" si="20"/>
        <v>0</v>
      </c>
      <c r="D244" s="249"/>
      <c r="E244" s="249">
        <f t="shared" si="21"/>
        <v>8.2431739834729498</v>
      </c>
      <c r="F244" s="261">
        <f t="shared" si="22"/>
        <v>8</v>
      </c>
      <c r="G244" s="270">
        <v>237</v>
      </c>
    </row>
    <row r="245" spans="1:7" ht="24" customHeight="1">
      <c r="A245" s="330" t="s">
        <v>57</v>
      </c>
      <c r="B245" s="248">
        <v>1</v>
      </c>
      <c r="C245" s="249">
        <f t="shared" si="20"/>
        <v>0</v>
      </c>
      <c r="D245" s="249"/>
      <c r="E245" s="249">
        <f t="shared" si="21"/>
        <v>8.2431739834729498</v>
      </c>
      <c r="F245" s="261">
        <f t="shared" si="22"/>
        <v>8</v>
      </c>
      <c r="G245" s="270">
        <v>238</v>
      </c>
    </row>
    <row r="246" spans="1:7" ht="24" customHeight="1">
      <c r="A246" s="330" t="s">
        <v>79</v>
      </c>
      <c r="B246" s="248">
        <v>1</v>
      </c>
      <c r="C246" s="249">
        <f t="shared" si="20"/>
        <v>0</v>
      </c>
      <c r="D246" s="249"/>
      <c r="E246" s="249">
        <f t="shared" si="21"/>
        <v>8.2431739834729498</v>
      </c>
      <c r="F246" s="261">
        <f t="shared" si="22"/>
        <v>8</v>
      </c>
      <c r="G246" s="270">
        <v>239</v>
      </c>
    </row>
    <row r="247" spans="1:7" ht="24" customHeight="1">
      <c r="A247" s="330" t="s">
        <v>58</v>
      </c>
      <c r="B247" s="248">
        <v>1</v>
      </c>
      <c r="C247" s="249">
        <f t="shared" si="20"/>
        <v>0</v>
      </c>
      <c r="D247" s="249"/>
      <c r="E247" s="249">
        <f t="shared" si="21"/>
        <v>8.2431739834729498</v>
      </c>
      <c r="F247" s="261">
        <f t="shared" si="22"/>
        <v>8</v>
      </c>
      <c r="G247" s="270">
        <v>240</v>
      </c>
    </row>
    <row r="248" spans="1:7" ht="24" customHeight="1">
      <c r="A248" s="330" t="s">
        <v>59</v>
      </c>
      <c r="B248" s="248">
        <v>1</v>
      </c>
      <c r="C248" s="249">
        <f t="shared" si="20"/>
        <v>0</v>
      </c>
      <c r="D248" s="249"/>
      <c r="E248" s="249">
        <f t="shared" si="21"/>
        <v>8.2431739834729498</v>
      </c>
      <c r="F248" s="261">
        <f t="shared" si="22"/>
        <v>8</v>
      </c>
      <c r="G248" s="270">
        <v>241</v>
      </c>
    </row>
    <row r="249" spans="1:7" ht="24" customHeight="1">
      <c r="A249" s="330" t="s">
        <v>73</v>
      </c>
      <c r="B249" s="248">
        <v>1</v>
      </c>
      <c r="C249" s="249">
        <f t="shared" si="20"/>
        <v>0</v>
      </c>
      <c r="D249" s="249"/>
      <c r="E249" s="249">
        <f t="shared" si="21"/>
        <v>8.2431739834729498</v>
      </c>
      <c r="F249" s="261">
        <f t="shared" si="22"/>
        <v>8</v>
      </c>
      <c r="G249" s="270">
        <v>242</v>
      </c>
    </row>
    <row r="250" spans="1:7" ht="24" customHeight="1">
      <c r="A250" s="330" t="s">
        <v>1294</v>
      </c>
      <c r="B250" s="248">
        <v>1</v>
      </c>
      <c r="C250" s="249">
        <f t="shared" si="20"/>
        <v>0</v>
      </c>
      <c r="D250" s="249"/>
      <c r="E250" s="249">
        <f t="shared" si="21"/>
        <v>8.2431739834729498</v>
      </c>
      <c r="F250" s="261">
        <f t="shared" si="22"/>
        <v>8</v>
      </c>
      <c r="G250" s="270">
        <v>243</v>
      </c>
    </row>
    <row r="251" spans="1:7" ht="24" customHeight="1">
      <c r="A251" s="330" t="s">
        <v>75</v>
      </c>
      <c r="B251" s="248">
        <v>1</v>
      </c>
      <c r="C251" s="249">
        <f t="shared" si="20"/>
        <v>0</v>
      </c>
      <c r="D251" s="249"/>
      <c r="E251" s="249">
        <f t="shared" si="21"/>
        <v>8.2431739834729498</v>
      </c>
      <c r="F251" s="261">
        <f t="shared" si="22"/>
        <v>8</v>
      </c>
      <c r="G251" s="270">
        <v>244</v>
      </c>
    </row>
    <row r="252" spans="1:7" ht="24" customHeight="1">
      <c r="A252" s="330" t="s">
        <v>92</v>
      </c>
      <c r="B252" s="248">
        <v>1</v>
      </c>
      <c r="C252" s="249">
        <f t="shared" si="20"/>
        <v>0</v>
      </c>
      <c r="D252" s="249"/>
      <c r="E252" s="249">
        <f t="shared" si="21"/>
        <v>8.2431739834729498</v>
      </c>
      <c r="F252" s="261">
        <f t="shared" si="22"/>
        <v>8</v>
      </c>
      <c r="G252" s="270">
        <v>245</v>
      </c>
    </row>
    <row r="253" spans="1:7" ht="24" customHeight="1">
      <c r="A253" s="330" t="s">
        <v>1060</v>
      </c>
      <c r="B253" s="248">
        <v>1</v>
      </c>
      <c r="C253" s="249">
        <f t="shared" si="20"/>
        <v>0</v>
      </c>
      <c r="D253" s="249"/>
      <c r="E253" s="249">
        <f t="shared" si="21"/>
        <v>8.2431739834729498</v>
      </c>
      <c r="F253" s="261">
        <f t="shared" si="22"/>
        <v>8</v>
      </c>
      <c r="G253" s="270">
        <v>246</v>
      </c>
    </row>
    <row r="254" spans="1:7" ht="24" customHeight="1">
      <c r="A254" s="330" t="s">
        <v>61</v>
      </c>
      <c r="B254" s="248">
        <v>1</v>
      </c>
      <c r="C254" s="249">
        <f t="shared" si="20"/>
        <v>0</v>
      </c>
      <c r="D254" s="249"/>
      <c r="E254" s="249">
        <f t="shared" si="21"/>
        <v>8.2431739834729498</v>
      </c>
      <c r="F254" s="261">
        <f t="shared" si="22"/>
        <v>8</v>
      </c>
      <c r="G254" s="270">
        <v>247</v>
      </c>
    </row>
    <row r="255" spans="1:7" ht="24" customHeight="1">
      <c r="A255" s="330" t="s">
        <v>1304</v>
      </c>
      <c r="B255" s="248">
        <v>1</v>
      </c>
      <c r="C255" s="249">
        <f t="shared" si="20"/>
        <v>0</v>
      </c>
      <c r="D255" s="249"/>
      <c r="E255" s="249">
        <f t="shared" si="21"/>
        <v>8.2431739834729498</v>
      </c>
      <c r="F255" s="261">
        <f t="shared" si="22"/>
        <v>8</v>
      </c>
      <c r="G255" s="270">
        <v>248</v>
      </c>
    </row>
    <row r="256" spans="1:7" ht="24" customHeight="1">
      <c r="A256" s="330" t="s">
        <v>81</v>
      </c>
      <c r="B256" s="248">
        <v>1</v>
      </c>
      <c r="C256" s="249">
        <f t="shared" si="20"/>
        <v>0</v>
      </c>
      <c r="D256" s="249"/>
      <c r="E256" s="249">
        <f t="shared" si="21"/>
        <v>8.2431739834729498</v>
      </c>
      <c r="F256" s="261">
        <f t="shared" si="22"/>
        <v>8</v>
      </c>
      <c r="G256" s="270">
        <v>249</v>
      </c>
    </row>
    <row r="257" spans="1:7" ht="24" customHeight="1">
      <c r="A257" s="330" t="s">
        <v>1061</v>
      </c>
      <c r="B257" s="248">
        <v>1</v>
      </c>
      <c r="C257" s="249">
        <f t="shared" si="20"/>
        <v>0</v>
      </c>
      <c r="D257" s="249"/>
      <c r="E257" s="249">
        <f t="shared" si="21"/>
        <v>8.2431739834729498</v>
      </c>
      <c r="F257" s="261">
        <f t="shared" si="22"/>
        <v>8</v>
      </c>
      <c r="G257" s="270">
        <v>250</v>
      </c>
    </row>
    <row r="258" spans="1:7" ht="24" customHeight="1">
      <c r="A258" s="330" t="s">
        <v>65</v>
      </c>
      <c r="B258" s="248">
        <v>1</v>
      </c>
      <c r="C258" s="249">
        <f t="shared" si="20"/>
        <v>0</v>
      </c>
      <c r="D258" s="249"/>
      <c r="E258" s="249">
        <f t="shared" si="21"/>
        <v>8.2431739834729498</v>
      </c>
      <c r="F258" s="261">
        <f t="shared" si="22"/>
        <v>8</v>
      </c>
      <c r="G258" s="270">
        <v>251</v>
      </c>
    </row>
    <row r="259" spans="1:7" ht="24" customHeight="1">
      <c r="A259" s="330" t="s">
        <v>82</v>
      </c>
      <c r="B259" s="248">
        <v>1</v>
      </c>
      <c r="C259" s="249">
        <f t="shared" si="20"/>
        <v>0</v>
      </c>
      <c r="D259" s="249"/>
      <c r="E259" s="249">
        <f t="shared" si="21"/>
        <v>8.2431739834729498</v>
      </c>
      <c r="F259" s="261">
        <f t="shared" si="22"/>
        <v>8</v>
      </c>
      <c r="G259" s="270">
        <v>252</v>
      </c>
    </row>
    <row r="260" spans="1:7" ht="24" customHeight="1">
      <c r="A260" s="330" t="s">
        <v>67</v>
      </c>
      <c r="B260" s="248">
        <v>1</v>
      </c>
      <c r="C260" s="249">
        <f t="shared" si="20"/>
        <v>0</v>
      </c>
      <c r="D260" s="249"/>
      <c r="E260" s="249">
        <f t="shared" si="21"/>
        <v>8.2431739834729498</v>
      </c>
      <c r="F260" s="261">
        <f t="shared" si="22"/>
        <v>8</v>
      </c>
      <c r="G260" s="270">
        <v>253</v>
      </c>
    </row>
    <row r="261" spans="1:7" ht="24" customHeight="1">
      <c r="A261" s="330" t="s">
        <v>134</v>
      </c>
      <c r="B261" s="248">
        <v>1</v>
      </c>
      <c r="C261" s="249">
        <f t="shared" si="20"/>
        <v>0</v>
      </c>
      <c r="D261" s="249"/>
      <c r="E261" s="249">
        <f t="shared" si="21"/>
        <v>8.2431739834729498</v>
      </c>
      <c r="F261" s="261">
        <f t="shared" si="22"/>
        <v>8</v>
      </c>
      <c r="G261" s="270">
        <v>254</v>
      </c>
    </row>
    <row r="262" spans="1:7" ht="24" customHeight="1">
      <c r="A262" s="330" t="s">
        <v>153</v>
      </c>
      <c r="B262" s="248">
        <v>1</v>
      </c>
      <c r="C262" s="249">
        <f t="shared" si="20"/>
        <v>0</v>
      </c>
      <c r="D262" s="249"/>
      <c r="E262" s="249">
        <f t="shared" si="21"/>
        <v>8.2431739834729498</v>
      </c>
      <c r="F262" s="261">
        <f t="shared" si="22"/>
        <v>8</v>
      </c>
      <c r="G262" s="270">
        <v>255</v>
      </c>
    </row>
    <row r="263" spans="1:7" ht="24" customHeight="1">
      <c r="A263" s="330" t="s">
        <v>116</v>
      </c>
      <c r="B263" s="248">
        <v>1</v>
      </c>
      <c r="C263" s="249">
        <f t="shared" si="20"/>
        <v>0</v>
      </c>
      <c r="D263" s="249"/>
      <c r="E263" s="249">
        <f t="shared" si="21"/>
        <v>8.2431739834729498</v>
      </c>
      <c r="F263" s="261">
        <f t="shared" si="22"/>
        <v>8</v>
      </c>
      <c r="G263" s="270">
        <v>256</v>
      </c>
    </row>
    <row r="264" spans="1:7" ht="24" customHeight="1">
      <c r="A264" s="330" t="s">
        <v>117</v>
      </c>
      <c r="B264" s="248">
        <v>1</v>
      </c>
      <c r="C264" s="249">
        <f t="shared" si="20"/>
        <v>0</v>
      </c>
      <c r="D264" s="249"/>
      <c r="E264" s="249">
        <f t="shared" si="21"/>
        <v>8.2431739834729498</v>
      </c>
      <c r="F264" s="261">
        <f t="shared" si="22"/>
        <v>8</v>
      </c>
      <c r="G264" s="270">
        <v>257</v>
      </c>
    </row>
    <row r="265" spans="1:7" ht="24" customHeight="1">
      <c r="A265" s="330" t="s">
        <v>110</v>
      </c>
      <c r="B265" s="248">
        <v>1</v>
      </c>
      <c r="C265" s="249">
        <f t="shared" ref="C265:C328" si="23">LOG(B265,2)</f>
        <v>0</v>
      </c>
      <c r="D265" s="249"/>
      <c r="E265" s="249">
        <f t="shared" ref="E265:E328" si="24">LOG(303/B265,2)</f>
        <v>8.2431739834729498</v>
      </c>
      <c r="F265" s="261">
        <f t="shared" ref="F265:F328" si="25">ROUND(E265,0)</f>
        <v>8</v>
      </c>
      <c r="G265" s="270">
        <v>258</v>
      </c>
    </row>
    <row r="266" spans="1:7" ht="24" customHeight="1">
      <c r="A266" s="330" t="s">
        <v>138</v>
      </c>
      <c r="B266" s="248">
        <v>1</v>
      </c>
      <c r="C266" s="249">
        <f t="shared" si="23"/>
        <v>0</v>
      </c>
      <c r="D266" s="249"/>
      <c r="E266" s="249">
        <f t="shared" si="24"/>
        <v>8.2431739834729498</v>
      </c>
      <c r="F266" s="261">
        <f t="shared" si="25"/>
        <v>8</v>
      </c>
      <c r="G266" s="270">
        <v>259</v>
      </c>
    </row>
    <row r="267" spans="1:7" ht="24" customHeight="1">
      <c r="A267" s="330" t="s">
        <v>111</v>
      </c>
      <c r="B267" s="248">
        <v>1</v>
      </c>
      <c r="C267" s="249">
        <f t="shared" si="23"/>
        <v>0</v>
      </c>
      <c r="D267" s="249"/>
      <c r="E267" s="249">
        <f t="shared" si="24"/>
        <v>8.2431739834729498</v>
      </c>
      <c r="F267" s="261">
        <f t="shared" si="25"/>
        <v>8</v>
      </c>
      <c r="G267" s="270">
        <v>260</v>
      </c>
    </row>
    <row r="268" spans="1:7" ht="24" customHeight="1">
      <c r="A268" s="330" t="s">
        <v>112</v>
      </c>
      <c r="B268" s="248">
        <v>1</v>
      </c>
      <c r="C268" s="249">
        <f t="shared" si="23"/>
        <v>0</v>
      </c>
      <c r="D268" s="249"/>
      <c r="E268" s="249">
        <f t="shared" si="24"/>
        <v>8.2431739834729498</v>
      </c>
      <c r="F268" s="261">
        <f t="shared" si="25"/>
        <v>8</v>
      </c>
      <c r="G268" s="270">
        <v>261</v>
      </c>
    </row>
    <row r="269" spans="1:7" ht="24" customHeight="1">
      <c r="A269" s="330" t="s">
        <v>121</v>
      </c>
      <c r="B269" s="248">
        <v>1</v>
      </c>
      <c r="C269" s="249">
        <f t="shared" si="23"/>
        <v>0</v>
      </c>
      <c r="D269" s="249"/>
      <c r="E269" s="249">
        <f t="shared" si="24"/>
        <v>8.2431739834729498</v>
      </c>
      <c r="F269" s="261">
        <f t="shared" si="25"/>
        <v>8</v>
      </c>
      <c r="G269" s="270">
        <v>262</v>
      </c>
    </row>
    <row r="270" spans="1:7" ht="24" customHeight="1">
      <c r="A270" s="330" t="s">
        <v>122</v>
      </c>
      <c r="B270" s="248">
        <v>1</v>
      </c>
      <c r="C270" s="249">
        <f t="shared" si="23"/>
        <v>0</v>
      </c>
      <c r="D270" s="249"/>
      <c r="E270" s="249">
        <f t="shared" si="24"/>
        <v>8.2431739834729498</v>
      </c>
      <c r="F270" s="261">
        <f t="shared" si="25"/>
        <v>8</v>
      </c>
      <c r="G270" s="270">
        <v>263</v>
      </c>
    </row>
    <row r="271" spans="1:7" ht="24" customHeight="1">
      <c r="A271" s="330" t="s">
        <v>123</v>
      </c>
      <c r="B271" s="248">
        <v>1</v>
      </c>
      <c r="C271" s="249">
        <f t="shared" si="23"/>
        <v>0</v>
      </c>
      <c r="D271" s="249"/>
      <c r="E271" s="249">
        <f t="shared" si="24"/>
        <v>8.2431739834729498</v>
      </c>
      <c r="F271" s="261">
        <f t="shared" si="25"/>
        <v>8</v>
      </c>
      <c r="G271" s="270">
        <v>264</v>
      </c>
    </row>
    <row r="272" spans="1:7" ht="24" customHeight="1">
      <c r="A272" s="330" t="s">
        <v>1062</v>
      </c>
      <c r="B272" s="248">
        <v>1</v>
      </c>
      <c r="C272" s="249">
        <f t="shared" si="23"/>
        <v>0</v>
      </c>
      <c r="D272" s="249"/>
      <c r="E272" s="249">
        <f t="shared" si="24"/>
        <v>8.2431739834729498</v>
      </c>
      <c r="F272" s="261">
        <f t="shared" si="25"/>
        <v>8</v>
      </c>
      <c r="G272" s="270">
        <v>265</v>
      </c>
    </row>
    <row r="273" spans="1:7" ht="24" customHeight="1">
      <c r="A273" s="330" t="s">
        <v>127</v>
      </c>
      <c r="B273" s="248">
        <v>1</v>
      </c>
      <c r="C273" s="249">
        <f t="shared" si="23"/>
        <v>0</v>
      </c>
      <c r="D273" s="249"/>
      <c r="E273" s="249">
        <f t="shared" si="24"/>
        <v>8.2431739834729498</v>
      </c>
      <c r="F273" s="261">
        <f t="shared" si="25"/>
        <v>8</v>
      </c>
      <c r="G273" s="270">
        <v>266</v>
      </c>
    </row>
    <row r="274" spans="1:7" ht="24" customHeight="1">
      <c r="A274" s="330" t="s">
        <v>128</v>
      </c>
      <c r="B274" s="248">
        <v>1</v>
      </c>
      <c r="C274" s="249">
        <f t="shared" si="23"/>
        <v>0</v>
      </c>
      <c r="D274" s="249"/>
      <c r="E274" s="249">
        <f t="shared" si="24"/>
        <v>8.2431739834729498</v>
      </c>
      <c r="F274" s="261">
        <f t="shared" si="25"/>
        <v>8</v>
      </c>
      <c r="G274" s="270">
        <v>267</v>
      </c>
    </row>
    <row r="275" spans="1:7" ht="24" customHeight="1">
      <c r="A275" s="330" t="s">
        <v>1305</v>
      </c>
      <c r="B275" s="248">
        <v>1</v>
      </c>
      <c r="C275" s="249">
        <f t="shared" si="23"/>
        <v>0</v>
      </c>
      <c r="D275" s="249"/>
      <c r="E275" s="249">
        <f t="shared" si="24"/>
        <v>8.2431739834729498</v>
      </c>
      <c r="F275" s="261">
        <f t="shared" si="25"/>
        <v>8</v>
      </c>
      <c r="G275" s="270">
        <v>268</v>
      </c>
    </row>
    <row r="276" spans="1:7" ht="24" customHeight="1">
      <c r="A276" s="330" t="s">
        <v>129</v>
      </c>
      <c r="B276" s="248">
        <v>1</v>
      </c>
      <c r="C276" s="249">
        <f t="shared" si="23"/>
        <v>0</v>
      </c>
      <c r="D276" s="249"/>
      <c r="E276" s="249">
        <f t="shared" si="24"/>
        <v>8.2431739834729498</v>
      </c>
      <c r="F276" s="261">
        <f t="shared" si="25"/>
        <v>8</v>
      </c>
      <c r="G276" s="270">
        <v>269</v>
      </c>
    </row>
    <row r="277" spans="1:7" ht="24" customHeight="1">
      <c r="A277" s="330" t="s">
        <v>1063</v>
      </c>
      <c r="B277" s="248">
        <v>1</v>
      </c>
      <c r="C277" s="249">
        <f t="shared" si="23"/>
        <v>0</v>
      </c>
      <c r="D277" s="249"/>
      <c r="E277" s="249">
        <f t="shared" si="24"/>
        <v>8.2431739834729498</v>
      </c>
      <c r="F277" s="261">
        <f t="shared" si="25"/>
        <v>8</v>
      </c>
      <c r="G277" s="270">
        <v>270</v>
      </c>
    </row>
    <row r="278" spans="1:7" ht="24" customHeight="1">
      <c r="A278" s="330" t="s">
        <v>1064</v>
      </c>
      <c r="B278" s="248">
        <v>1</v>
      </c>
      <c r="C278" s="249">
        <f t="shared" si="23"/>
        <v>0</v>
      </c>
      <c r="D278" s="249"/>
      <c r="E278" s="249">
        <f t="shared" si="24"/>
        <v>8.2431739834729498</v>
      </c>
      <c r="F278" s="261">
        <f t="shared" si="25"/>
        <v>8</v>
      </c>
      <c r="G278" s="270">
        <v>271</v>
      </c>
    </row>
    <row r="279" spans="1:7" ht="24" customHeight="1">
      <c r="A279" s="330" t="s">
        <v>1278</v>
      </c>
      <c r="B279" s="248">
        <v>1</v>
      </c>
      <c r="C279" s="249">
        <f t="shared" si="23"/>
        <v>0</v>
      </c>
      <c r="D279" s="249"/>
      <c r="E279" s="249">
        <f t="shared" si="24"/>
        <v>8.2431739834729498</v>
      </c>
      <c r="F279" s="261">
        <f t="shared" si="25"/>
        <v>8</v>
      </c>
      <c r="G279" s="270">
        <v>272</v>
      </c>
    </row>
    <row r="280" spans="1:7" ht="24" customHeight="1">
      <c r="A280" s="330" t="s">
        <v>1291</v>
      </c>
      <c r="B280" s="248">
        <v>1</v>
      </c>
      <c r="C280" s="249">
        <f t="shared" si="23"/>
        <v>0</v>
      </c>
      <c r="D280" s="249"/>
      <c r="E280" s="249">
        <f t="shared" si="24"/>
        <v>8.2431739834729498</v>
      </c>
      <c r="F280" s="261">
        <f t="shared" si="25"/>
        <v>8</v>
      </c>
      <c r="G280" s="270">
        <v>273</v>
      </c>
    </row>
    <row r="281" spans="1:7" ht="24" customHeight="1">
      <c r="A281" s="330" t="s">
        <v>1108</v>
      </c>
      <c r="B281" s="248">
        <v>1</v>
      </c>
      <c r="C281" s="249">
        <f t="shared" si="23"/>
        <v>0</v>
      </c>
      <c r="D281" s="249"/>
      <c r="E281" s="249">
        <f t="shared" si="24"/>
        <v>8.2431739834729498</v>
      </c>
      <c r="F281" s="261">
        <f t="shared" si="25"/>
        <v>8</v>
      </c>
      <c r="G281" s="270">
        <v>274</v>
      </c>
    </row>
    <row r="282" spans="1:7" ht="24" customHeight="1">
      <c r="A282" s="330" t="s">
        <v>1065</v>
      </c>
      <c r="B282" s="248">
        <v>1</v>
      </c>
      <c r="C282" s="249">
        <f t="shared" si="23"/>
        <v>0</v>
      </c>
      <c r="D282" s="249"/>
      <c r="E282" s="249">
        <f t="shared" si="24"/>
        <v>8.2431739834729498</v>
      </c>
      <c r="F282" s="261">
        <f t="shared" si="25"/>
        <v>8</v>
      </c>
      <c r="G282" s="270">
        <v>275</v>
      </c>
    </row>
    <row r="283" spans="1:7" ht="24" customHeight="1">
      <c r="A283" s="330" t="s">
        <v>132</v>
      </c>
      <c r="B283" s="248">
        <v>1</v>
      </c>
      <c r="C283" s="249">
        <f t="shared" si="23"/>
        <v>0</v>
      </c>
      <c r="D283" s="249"/>
      <c r="E283" s="249">
        <f t="shared" si="24"/>
        <v>8.2431739834729498</v>
      </c>
      <c r="F283" s="261">
        <f t="shared" si="25"/>
        <v>8</v>
      </c>
      <c r="G283" s="270">
        <v>276</v>
      </c>
    </row>
    <row r="284" spans="1:7" ht="24" customHeight="1">
      <c r="A284" s="330" t="s">
        <v>1066</v>
      </c>
      <c r="B284" s="248">
        <v>1</v>
      </c>
      <c r="C284" s="249">
        <f t="shared" si="23"/>
        <v>0</v>
      </c>
      <c r="D284" s="249"/>
      <c r="E284" s="249">
        <f t="shared" si="24"/>
        <v>8.2431739834729498</v>
      </c>
      <c r="F284" s="261">
        <f t="shared" si="25"/>
        <v>8</v>
      </c>
      <c r="G284" s="270">
        <v>277</v>
      </c>
    </row>
    <row r="285" spans="1:7" ht="24" customHeight="1">
      <c r="A285" s="330" t="s">
        <v>141</v>
      </c>
      <c r="B285" s="248">
        <v>1</v>
      </c>
      <c r="C285" s="249">
        <f t="shared" si="23"/>
        <v>0</v>
      </c>
      <c r="D285" s="249"/>
      <c r="E285" s="249">
        <f t="shared" si="24"/>
        <v>8.2431739834729498</v>
      </c>
      <c r="F285" s="261">
        <f t="shared" si="25"/>
        <v>8</v>
      </c>
      <c r="G285" s="270">
        <v>278</v>
      </c>
    </row>
    <row r="286" spans="1:7" ht="24" customHeight="1">
      <c r="A286" s="330" t="s">
        <v>114</v>
      </c>
      <c r="B286" s="248">
        <v>1</v>
      </c>
      <c r="C286" s="249">
        <f t="shared" si="23"/>
        <v>0</v>
      </c>
      <c r="D286" s="249"/>
      <c r="E286" s="249">
        <f t="shared" si="24"/>
        <v>8.2431739834729498</v>
      </c>
      <c r="F286" s="261">
        <f t="shared" si="25"/>
        <v>8</v>
      </c>
      <c r="G286" s="270">
        <v>279</v>
      </c>
    </row>
    <row r="287" spans="1:7" ht="24" customHeight="1">
      <c r="A287" s="330" t="s">
        <v>142</v>
      </c>
      <c r="B287" s="248">
        <v>1</v>
      </c>
      <c r="C287" s="249">
        <f t="shared" si="23"/>
        <v>0</v>
      </c>
      <c r="D287" s="249"/>
      <c r="E287" s="249">
        <f t="shared" si="24"/>
        <v>8.2431739834729498</v>
      </c>
      <c r="F287" s="261">
        <f t="shared" si="25"/>
        <v>8</v>
      </c>
      <c r="G287" s="270">
        <v>280</v>
      </c>
    </row>
    <row r="288" spans="1:7" ht="24" customHeight="1">
      <c r="A288" s="330" t="s">
        <v>143</v>
      </c>
      <c r="B288" s="248">
        <v>1</v>
      </c>
      <c r="C288" s="249">
        <f t="shared" si="23"/>
        <v>0</v>
      </c>
      <c r="D288" s="249"/>
      <c r="E288" s="249">
        <f t="shared" si="24"/>
        <v>8.2431739834729498</v>
      </c>
      <c r="F288" s="261">
        <f t="shared" si="25"/>
        <v>8</v>
      </c>
      <c r="G288" s="270">
        <v>281</v>
      </c>
    </row>
    <row r="289" spans="1:7" ht="24" customHeight="1">
      <c r="A289" s="330" t="s">
        <v>1067</v>
      </c>
      <c r="B289" s="248">
        <v>1</v>
      </c>
      <c r="C289" s="249">
        <f t="shared" si="23"/>
        <v>0</v>
      </c>
      <c r="D289" s="249"/>
      <c r="E289" s="249">
        <f t="shared" si="24"/>
        <v>8.2431739834729498</v>
      </c>
      <c r="F289" s="261">
        <f t="shared" si="25"/>
        <v>8</v>
      </c>
      <c r="G289" s="270">
        <v>282</v>
      </c>
    </row>
    <row r="290" spans="1:7" ht="24" customHeight="1">
      <c r="A290" s="330" t="s">
        <v>180</v>
      </c>
      <c r="B290" s="248">
        <v>1</v>
      </c>
      <c r="C290" s="249">
        <f t="shared" si="23"/>
        <v>0</v>
      </c>
      <c r="D290" s="249"/>
      <c r="E290" s="249">
        <f t="shared" si="24"/>
        <v>8.2431739834729498</v>
      </c>
      <c r="F290" s="261">
        <f t="shared" si="25"/>
        <v>8</v>
      </c>
      <c r="G290" s="270">
        <v>283</v>
      </c>
    </row>
    <row r="291" spans="1:7" ht="24" customHeight="1">
      <c r="A291" s="330" t="s">
        <v>176</v>
      </c>
      <c r="B291" s="248">
        <v>1</v>
      </c>
      <c r="C291" s="249">
        <f t="shared" si="23"/>
        <v>0</v>
      </c>
      <c r="D291" s="249"/>
      <c r="E291" s="249">
        <f t="shared" si="24"/>
        <v>8.2431739834729498</v>
      </c>
      <c r="F291" s="261">
        <f t="shared" si="25"/>
        <v>8</v>
      </c>
      <c r="G291" s="270">
        <v>284</v>
      </c>
    </row>
    <row r="292" spans="1:7" ht="24" customHeight="1">
      <c r="A292" s="330" t="s">
        <v>177</v>
      </c>
      <c r="B292" s="248">
        <v>1</v>
      </c>
      <c r="C292" s="249">
        <f t="shared" si="23"/>
        <v>0</v>
      </c>
      <c r="D292" s="249"/>
      <c r="E292" s="249">
        <f t="shared" si="24"/>
        <v>8.2431739834729498</v>
      </c>
      <c r="F292" s="261">
        <f t="shared" si="25"/>
        <v>8</v>
      </c>
      <c r="G292" s="270">
        <v>285</v>
      </c>
    </row>
    <row r="293" spans="1:7" ht="24" customHeight="1">
      <c r="A293" s="330" t="s">
        <v>184</v>
      </c>
      <c r="B293" s="248">
        <v>1</v>
      </c>
      <c r="C293" s="249">
        <f t="shared" si="23"/>
        <v>0</v>
      </c>
      <c r="D293" s="249"/>
      <c r="E293" s="249">
        <f t="shared" si="24"/>
        <v>8.2431739834729498</v>
      </c>
      <c r="F293" s="261">
        <f t="shared" si="25"/>
        <v>8</v>
      </c>
      <c r="G293" s="270">
        <v>286</v>
      </c>
    </row>
    <row r="294" spans="1:7" ht="24" customHeight="1">
      <c r="A294" s="330" t="s">
        <v>1288</v>
      </c>
      <c r="B294" s="248">
        <v>1</v>
      </c>
      <c r="C294" s="249">
        <f t="shared" si="23"/>
        <v>0</v>
      </c>
      <c r="D294" s="249"/>
      <c r="E294" s="249">
        <f t="shared" si="24"/>
        <v>8.2431739834729498</v>
      </c>
      <c r="F294" s="261">
        <f t="shared" si="25"/>
        <v>8</v>
      </c>
      <c r="G294" s="270">
        <v>287</v>
      </c>
    </row>
    <row r="295" spans="1:7" ht="24" customHeight="1">
      <c r="A295" s="330" t="s">
        <v>1068</v>
      </c>
      <c r="B295" s="248">
        <v>1</v>
      </c>
      <c r="C295" s="249">
        <f t="shared" si="23"/>
        <v>0</v>
      </c>
      <c r="D295" s="249"/>
      <c r="E295" s="249">
        <f t="shared" si="24"/>
        <v>8.2431739834729498</v>
      </c>
      <c r="F295" s="261">
        <f t="shared" si="25"/>
        <v>8</v>
      </c>
      <c r="G295" s="270">
        <v>288</v>
      </c>
    </row>
    <row r="296" spans="1:7" ht="24" customHeight="1">
      <c r="A296" s="330" t="s">
        <v>1069</v>
      </c>
      <c r="B296" s="248">
        <v>1</v>
      </c>
      <c r="C296" s="249">
        <f t="shared" si="23"/>
        <v>0</v>
      </c>
      <c r="D296" s="249"/>
      <c r="E296" s="249">
        <f t="shared" si="24"/>
        <v>8.2431739834729498</v>
      </c>
      <c r="F296" s="261">
        <f t="shared" si="25"/>
        <v>8</v>
      </c>
      <c r="G296" s="270">
        <v>289</v>
      </c>
    </row>
    <row r="297" spans="1:7" ht="24" customHeight="1">
      <c r="A297" s="330" t="s">
        <v>198</v>
      </c>
      <c r="B297" s="248">
        <v>1</v>
      </c>
      <c r="C297" s="249">
        <f t="shared" si="23"/>
        <v>0</v>
      </c>
      <c r="D297" s="249"/>
      <c r="E297" s="249">
        <f t="shared" si="24"/>
        <v>8.2431739834729498</v>
      </c>
      <c r="F297" s="261">
        <f t="shared" si="25"/>
        <v>8</v>
      </c>
      <c r="G297" s="270">
        <v>290</v>
      </c>
    </row>
    <row r="298" spans="1:7" ht="24" customHeight="1">
      <c r="A298" s="330" t="s">
        <v>199</v>
      </c>
      <c r="B298" s="248">
        <v>1</v>
      </c>
      <c r="C298" s="249">
        <f t="shared" si="23"/>
        <v>0</v>
      </c>
      <c r="D298" s="249"/>
      <c r="E298" s="249">
        <f t="shared" si="24"/>
        <v>8.2431739834729498</v>
      </c>
      <c r="F298" s="261">
        <f t="shared" si="25"/>
        <v>8</v>
      </c>
      <c r="G298" s="270">
        <v>291</v>
      </c>
    </row>
    <row r="299" spans="1:7" ht="24" customHeight="1">
      <c r="A299" s="330" t="s">
        <v>1306</v>
      </c>
      <c r="B299" s="248">
        <v>1</v>
      </c>
      <c r="C299" s="249">
        <f t="shared" si="23"/>
        <v>0</v>
      </c>
      <c r="D299" s="249"/>
      <c r="E299" s="249">
        <f t="shared" si="24"/>
        <v>8.2431739834729498</v>
      </c>
      <c r="F299" s="261">
        <f t="shared" si="25"/>
        <v>8</v>
      </c>
      <c r="G299" s="270">
        <v>292</v>
      </c>
    </row>
    <row r="300" spans="1:7" ht="24" customHeight="1">
      <c r="A300" s="330" t="s">
        <v>201</v>
      </c>
      <c r="B300" s="248">
        <v>1</v>
      </c>
      <c r="C300" s="249">
        <f t="shared" si="23"/>
        <v>0</v>
      </c>
      <c r="D300" s="249"/>
      <c r="E300" s="249">
        <f t="shared" si="24"/>
        <v>8.2431739834729498</v>
      </c>
      <c r="F300" s="261">
        <f t="shared" si="25"/>
        <v>8</v>
      </c>
      <c r="G300" s="270">
        <v>293</v>
      </c>
    </row>
    <row r="301" spans="1:7" ht="24" customHeight="1">
      <c r="A301" s="330" t="s">
        <v>220</v>
      </c>
      <c r="B301" s="248">
        <v>1</v>
      </c>
      <c r="C301" s="249">
        <f t="shared" si="23"/>
        <v>0</v>
      </c>
      <c r="D301" s="249"/>
      <c r="E301" s="249">
        <f t="shared" si="24"/>
        <v>8.2431739834729498</v>
      </c>
      <c r="F301" s="261">
        <f t="shared" si="25"/>
        <v>8</v>
      </c>
      <c r="G301" s="270">
        <v>294</v>
      </c>
    </row>
    <row r="302" spans="1:7" ht="24" customHeight="1">
      <c r="A302" s="330" t="s">
        <v>192</v>
      </c>
      <c r="B302" s="248">
        <v>1</v>
      </c>
      <c r="C302" s="249">
        <f t="shared" si="23"/>
        <v>0</v>
      </c>
      <c r="D302" s="249"/>
      <c r="E302" s="249">
        <f t="shared" si="24"/>
        <v>8.2431739834729498</v>
      </c>
      <c r="F302" s="261">
        <f t="shared" si="25"/>
        <v>8</v>
      </c>
      <c r="G302" s="270">
        <v>295</v>
      </c>
    </row>
    <row r="303" spans="1:7" ht="24" customHeight="1">
      <c r="A303" s="330" t="s">
        <v>193</v>
      </c>
      <c r="B303" s="248">
        <v>1</v>
      </c>
      <c r="C303" s="249">
        <f t="shared" si="23"/>
        <v>0</v>
      </c>
      <c r="D303" s="249"/>
      <c r="E303" s="249">
        <f t="shared" si="24"/>
        <v>8.2431739834729498</v>
      </c>
      <c r="F303" s="261">
        <f t="shared" si="25"/>
        <v>8</v>
      </c>
      <c r="G303" s="270">
        <v>296</v>
      </c>
    </row>
    <row r="304" spans="1:7" ht="24" customHeight="1">
      <c r="A304" s="330" t="s">
        <v>1307</v>
      </c>
      <c r="B304" s="248">
        <v>1</v>
      </c>
      <c r="C304" s="249">
        <f t="shared" si="23"/>
        <v>0</v>
      </c>
      <c r="D304" s="249"/>
      <c r="E304" s="249">
        <f t="shared" si="24"/>
        <v>8.2431739834729498</v>
      </c>
      <c r="F304" s="261">
        <f t="shared" si="25"/>
        <v>8</v>
      </c>
      <c r="G304" s="270">
        <v>297</v>
      </c>
    </row>
    <row r="305" spans="1:7" ht="24" customHeight="1">
      <c r="A305" s="330" t="s">
        <v>211</v>
      </c>
      <c r="B305" s="248">
        <v>1</v>
      </c>
      <c r="C305" s="249">
        <f t="shared" si="23"/>
        <v>0</v>
      </c>
      <c r="D305" s="249"/>
      <c r="E305" s="249">
        <f t="shared" si="24"/>
        <v>8.2431739834729498</v>
      </c>
      <c r="F305" s="261">
        <f t="shared" si="25"/>
        <v>8</v>
      </c>
      <c r="G305" s="270">
        <v>298</v>
      </c>
    </row>
    <row r="306" spans="1:7" ht="24" customHeight="1">
      <c r="A306" s="330" t="s">
        <v>204</v>
      </c>
      <c r="B306" s="248">
        <v>1</v>
      </c>
      <c r="C306" s="249">
        <f t="shared" si="23"/>
        <v>0</v>
      </c>
      <c r="D306" s="249"/>
      <c r="E306" s="249">
        <f t="shared" si="24"/>
        <v>8.2431739834729498</v>
      </c>
      <c r="F306" s="261">
        <f t="shared" si="25"/>
        <v>8</v>
      </c>
      <c r="G306" s="270">
        <v>299</v>
      </c>
    </row>
    <row r="307" spans="1:7" ht="24" customHeight="1">
      <c r="A307" s="330" t="s">
        <v>205</v>
      </c>
      <c r="B307" s="248">
        <v>1</v>
      </c>
      <c r="C307" s="249">
        <f t="shared" si="23"/>
        <v>0</v>
      </c>
      <c r="D307" s="249"/>
      <c r="E307" s="249">
        <f t="shared" si="24"/>
        <v>8.2431739834729498</v>
      </c>
      <c r="F307" s="261">
        <f t="shared" si="25"/>
        <v>8</v>
      </c>
      <c r="G307" s="270">
        <v>300</v>
      </c>
    </row>
    <row r="308" spans="1:7" ht="24" customHeight="1">
      <c r="A308" s="330" t="s">
        <v>1286</v>
      </c>
      <c r="B308" s="248">
        <v>1</v>
      </c>
      <c r="C308" s="249">
        <f t="shared" si="23"/>
        <v>0</v>
      </c>
      <c r="D308" s="249"/>
      <c r="E308" s="249">
        <f t="shared" si="24"/>
        <v>8.2431739834729498</v>
      </c>
      <c r="F308" s="261">
        <f t="shared" si="25"/>
        <v>8</v>
      </c>
      <c r="G308" s="270">
        <v>301</v>
      </c>
    </row>
    <row r="309" spans="1:7" ht="24" customHeight="1">
      <c r="A309" s="330" t="s">
        <v>212</v>
      </c>
      <c r="B309" s="248">
        <v>1</v>
      </c>
      <c r="C309" s="249">
        <f t="shared" si="23"/>
        <v>0</v>
      </c>
      <c r="D309" s="249"/>
      <c r="E309" s="249">
        <f t="shared" si="24"/>
        <v>8.2431739834729498</v>
      </c>
      <c r="F309" s="261">
        <f t="shared" si="25"/>
        <v>8</v>
      </c>
      <c r="G309" s="270">
        <v>302</v>
      </c>
    </row>
    <row r="310" spans="1:7" ht="24" customHeight="1">
      <c r="A310" s="330" t="s">
        <v>1070</v>
      </c>
      <c r="B310" s="248">
        <v>1</v>
      </c>
      <c r="C310" s="249">
        <f t="shared" si="23"/>
        <v>0</v>
      </c>
      <c r="D310" s="249"/>
      <c r="E310" s="249">
        <f t="shared" si="24"/>
        <v>8.2431739834729498</v>
      </c>
      <c r="F310" s="261">
        <f t="shared" si="25"/>
        <v>8</v>
      </c>
      <c r="G310" s="270">
        <v>303</v>
      </c>
    </row>
    <row r="311" spans="1:7" ht="24" customHeight="1">
      <c r="A311" s="330" t="s">
        <v>206</v>
      </c>
      <c r="B311" s="248">
        <v>1</v>
      </c>
      <c r="C311" s="249">
        <f t="shared" si="23"/>
        <v>0</v>
      </c>
      <c r="D311" s="249"/>
      <c r="E311" s="249">
        <f t="shared" si="24"/>
        <v>8.2431739834729498</v>
      </c>
      <c r="F311" s="261">
        <f t="shared" si="25"/>
        <v>8</v>
      </c>
      <c r="G311" s="270">
        <v>304</v>
      </c>
    </row>
    <row r="312" spans="1:7" ht="24" customHeight="1">
      <c r="A312" s="330" t="s">
        <v>207</v>
      </c>
      <c r="B312" s="248">
        <v>1</v>
      </c>
      <c r="C312" s="249">
        <f t="shared" si="23"/>
        <v>0</v>
      </c>
      <c r="D312" s="249"/>
      <c r="E312" s="249">
        <f t="shared" si="24"/>
        <v>8.2431739834729498</v>
      </c>
      <c r="F312" s="261">
        <f t="shared" si="25"/>
        <v>8</v>
      </c>
      <c r="G312" s="270">
        <v>305</v>
      </c>
    </row>
    <row r="313" spans="1:7" ht="24" customHeight="1">
      <c r="A313" s="330" t="s">
        <v>222</v>
      </c>
      <c r="B313" s="248">
        <v>1</v>
      </c>
      <c r="C313" s="249">
        <f t="shared" si="23"/>
        <v>0</v>
      </c>
      <c r="D313" s="249"/>
      <c r="E313" s="249">
        <f t="shared" si="24"/>
        <v>8.2431739834729498</v>
      </c>
      <c r="F313" s="261">
        <f t="shared" si="25"/>
        <v>8</v>
      </c>
      <c r="G313" s="270">
        <v>306</v>
      </c>
    </row>
    <row r="314" spans="1:7" ht="24" customHeight="1">
      <c r="A314" s="330" t="s">
        <v>214</v>
      </c>
      <c r="B314" s="248">
        <v>1</v>
      </c>
      <c r="C314" s="249">
        <f t="shared" si="23"/>
        <v>0</v>
      </c>
      <c r="D314" s="249"/>
      <c r="E314" s="249">
        <f t="shared" si="24"/>
        <v>8.2431739834729498</v>
      </c>
      <c r="F314" s="261">
        <f t="shared" si="25"/>
        <v>8</v>
      </c>
      <c r="G314" s="270">
        <v>307</v>
      </c>
    </row>
    <row r="315" spans="1:7" ht="24" customHeight="1">
      <c r="A315" s="330" t="s">
        <v>1071</v>
      </c>
      <c r="B315" s="248">
        <v>1</v>
      </c>
      <c r="C315" s="249">
        <f t="shared" si="23"/>
        <v>0</v>
      </c>
      <c r="D315" s="249"/>
      <c r="E315" s="249">
        <f t="shared" si="24"/>
        <v>8.2431739834729498</v>
      </c>
      <c r="F315" s="261">
        <f t="shared" si="25"/>
        <v>8</v>
      </c>
      <c r="G315" s="270">
        <v>308</v>
      </c>
    </row>
    <row r="316" spans="1:7" ht="24" customHeight="1">
      <c r="A316" s="330" t="s">
        <v>208</v>
      </c>
      <c r="B316" s="248">
        <v>1</v>
      </c>
      <c r="C316" s="249">
        <f t="shared" si="23"/>
        <v>0</v>
      </c>
      <c r="D316" s="249"/>
      <c r="E316" s="249">
        <f t="shared" si="24"/>
        <v>8.2431739834729498</v>
      </c>
      <c r="F316" s="261">
        <f t="shared" si="25"/>
        <v>8</v>
      </c>
      <c r="G316" s="270">
        <v>309</v>
      </c>
    </row>
    <row r="317" spans="1:7" ht="24" customHeight="1">
      <c r="A317" s="330" t="s">
        <v>221</v>
      </c>
      <c r="B317" s="248">
        <v>1</v>
      </c>
      <c r="C317" s="249">
        <f t="shared" si="23"/>
        <v>0</v>
      </c>
      <c r="D317" s="249"/>
      <c r="E317" s="249">
        <f t="shared" si="24"/>
        <v>8.2431739834729498</v>
      </c>
      <c r="F317" s="261">
        <f t="shared" si="25"/>
        <v>8</v>
      </c>
      <c r="G317" s="270">
        <v>310</v>
      </c>
    </row>
    <row r="318" spans="1:7" ht="24" customHeight="1">
      <c r="A318" s="330" t="s">
        <v>215</v>
      </c>
      <c r="B318" s="248">
        <v>1</v>
      </c>
      <c r="C318" s="249">
        <f t="shared" si="23"/>
        <v>0</v>
      </c>
      <c r="D318" s="249"/>
      <c r="E318" s="249">
        <f t="shared" si="24"/>
        <v>8.2431739834729498</v>
      </c>
      <c r="F318" s="261">
        <f t="shared" si="25"/>
        <v>8</v>
      </c>
      <c r="G318" s="270">
        <v>311</v>
      </c>
    </row>
    <row r="319" spans="1:7" ht="24" customHeight="1">
      <c r="A319" s="330" t="s">
        <v>210</v>
      </c>
      <c r="B319" s="248">
        <v>1</v>
      </c>
      <c r="C319" s="249">
        <f t="shared" si="23"/>
        <v>0</v>
      </c>
      <c r="D319" s="249"/>
      <c r="E319" s="249">
        <f t="shared" si="24"/>
        <v>8.2431739834729498</v>
      </c>
      <c r="F319" s="261">
        <f t="shared" si="25"/>
        <v>8</v>
      </c>
      <c r="G319" s="270">
        <v>312</v>
      </c>
    </row>
    <row r="320" spans="1:7" ht="24" customHeight="1">
      <c r="A320" s="330" t="s">
        <v>1072</v>
      </c>
      <c r="B320" s="248">
        <v>1</v>
      </c>
      <c r="C320" s="249">
        <f t="shared" si="23"/>
        <v>0</v>
      </c>
      <c r="D320" s="249"/>
      <c r="E320" s="249">
        <f t="shared" si="24"/>
        <v>8.2431739834729498</v>
      </c>
      <c r="F320" s="261">
        <f t="shared" si="25"/>
        <v>8</v>
      </c>
      <c r="G320" s="270">
        <v>313</v>
      </c>
    </row>
    <row r="321" spans="1:7" ht="24" customHeight="1">
      <c r="A321" s="330" t="s">
        <v>246</v>
      </c>
      <c r="B321" s="248">
        <v>1</v>
      </c>
      <c r="C321" s="249">
        <f t="shared" si="23"/>
        <v>0</v>
      </c>
      <c r="D321" s="249"/>
      <c r="E321" s="249">
        <f t="shared" si="24"/>
        <v>8.2431739834729498</v>
      </c>
      <c r="F321" s="261">
        <f t="shared" si="25"/>
        <v>8</v>
      </c>
      <c r="G321" s="270">
        <v>314</v>
      </c>
    </row>
    <row r="322" spans="1:7" ht="24" customHeight="1">
      <c r="A322" s="330" t="s">
        <v>252</v>
      </c>
      <c r="B322" s="248">
        <v>1</v>
      </c>
      <c r="C322" s="249">
        <f t="shared" si="23"/>
        <v>0</v>
      </c>
      <c r="D322" s="249"/>
      <c r="E322" s="249">
        <f t="shared" si="24"/>
        <v>8.2431739834729498</v>
      </c>
      <c r="F322" s="261">
        <f t="shared" si="25"/>
        <v>8</v>
      </c>
      <c r="G322" s="270">
        <v>315</v>
      </c>
    </row>
    <row r="323" spans="1:7" ht="24" customHeight="1">
      <c r="A323" s="330" t="s">
        <v>271</v>
      </c>
      <c r="B323" s="248">
        <v>1</v>
      </c>
      <c r="C323" s="249">
        <f t="shared" si="23"/>
        <v>0</v>
      </c>
      <c r="D323" s="249"/>
      <c r="E323" s="249">
        <f t="shared" si="24"/>
        <v>8.2431739834729498</v>
      </c>
      <c r="F323" s="261">
        <f t="shared" si="25"/>
        <v>8</v>
      </c>
      <c r="G323" s="270">
        <v>316</v>
      </c>
    </row>
    <row r="324" spans="1:7" ht="24" customHeight="1">
      <c r="A324" s="330" t="s">
        <v>254</v>
      </c>
      <c r="B324" s="248">
        <v>1</v>
      </c>
      <c r="C324" s="249">
        <f t="shared" si="23"/>
        <v>0</v>
      </c>
      <c r="D324" s="249"/>
      <c r="E324" s="249">
        <f t="shared" si="24"/>
        <v>8.2431739834729498</v>
      </c>
      <c r="F324" s="261">
        <f t="shared" si="25"/>
        <v>8</v>
      </c>
      <c r="G324" s="270">
        <v>317</v>
      </c>
    </row>
    <row r="325" spans="1:7" ht="24" customHeight="1">
      <c r="A325" s="330" t="s">
        <v>255</v>
      </c>
      <c r="B325" s="248">
        <v>1</v>
      </c>
      <c r="C325" s="249">
        <f t="shared" si="23"/>
        <v>0</v>
      </c>
      <c r="D325" s="249"/>
      <c r="E325" s="249">
        <f t="shared" si="24"/>
        <v>8.2431739834729498</v>
      </c>
      <c r="F325" s="261">
        <f t="shared" si="25"/>
        <v>8</v>
      </c>
      <c r="G325" s="270">
        <v>318</v>
      </c>
    </row>
    <row r="326" spans="1:7" ht="24" customHeight="1">
      <c r="A326" s="330" t="s">
        <v>256</v>
      </c>
      <c r="B326" s="248">
        <v>1</v>
      </c>
      <c r="C326" s="249">
        <f t="shared" si="23"/>
        <v>0</v>
      </c>
      <c r="D326" s="249"/>
      <c r="E326" s="249">
        <f t="shared" si="24"/>
        <v>8.2431739834729498</v>
      </c>
      <c r="F326" s="261">
        <f t="shared" si="25"/>
        <v>8</v>
      </c>
      <c r="G326" s="270">
        <v>319</v>
      </c>
    </row>
    <row r="327" spans="1:7" ht="24" customHeight="1">
      <c r="A327" s="330" t="s">
        <v>266</v>
      </c>
      <c r="B327" s="248">
        <v>1</v>
      </c>
      <c r="C327" s="249">
        <f t="shared" si="23"/>
        <v>0</v>
      </c>
      <c r="D327" s="249"/>
      <c r="E327" s="249">
        <f t="shared" si="24"/>
        <v>8.2431739834729498</v>
      </c>
      <c r="F327" s="261">
        <f t="shared" si="25"/>
        <v>8</v>
      </c>
      <c r="G327" s="270">
        <v>320</v>
      </c>
    </row>
    <row r="328" spans="1:7" ht="24" customHeight="1">
      <c r="A328" s="330" t="s">
        <v>1073</v>
      </c>
      <c r="B328" s="248">
        <v>1</v>
      </c>
      <c r="C328" s="249">
        <f t="shared" si="23"/>
        <v>0</v>
      </c>
      <c r="D328" s="249"/>
      <c r="E328" s="249">
        <f t="shared" si="24"/>
        <v>8.2431739834729498</v>
      </c>
      <c r="F328" s="261">
        <f t="shared" si="25"/>
        <v>8</v>
      </c>
      <c r="G328" s="270">
        <v>321</v>
      </c>
    </row>
    <row r="329" spans="1:7" ht="24" customHeight="1">
      <c r="A329" s="330" t="s">
        <v>257</v>
      </c>
      <c r="B329" s="248">
        <v>1</v>
      </c>
      <c r="C329" s="249">
        <f t="shared" ref="C329:C392" si="26">LOG(B329,2)</f>
        <v>0</v>
      </c>
      <c r="D329" s="249"/>
      <c r="E329" s="249">
        <f t="shared" ref="E329:E392" si="27">LOG(303/B329,2)</f>
        <v>8.2431739834729498</v>
      </c>
      <c r="F329" s="261">
        <f t="shared" ref="F329:F392" si="28">ROUND(E329,0)</f>
        <v>8</v>
      </c>
      <c r="G329" s="270">
        <v>322</v>
      </c>
    </row>
    <row r="330" spans="1:7" ht="24" customHeight="1">
      <c r="A330" s="330" t="s">
        <v>1074</v>
      </c>
      <c r="B330" s="248">
        <v>1</v>
      </c>
      <c r="C330" s="249">
        <f t="shared" si="26"/>
        <v>0</v>
      </c>
      <c r="D330" s="249"/>
      <c r="E330" s="249">
        <f t="shared" si="27"/>
        <v>8.2431739834729498</v>
      </c>
      <c r="F330" s="261">
        <f t="shared" si="28"/>
        <v>8</v>
      </c>
      <c r="G330" s="270">
        <v>323</v>
      </c>
    </row>
    <row r="331" spans="1:7" ht="24" customHeight="1">
      <c r="A331" s="330" t="s">
        <v>259</v>
      </c>
      <c r="B331" s="248">
        <v>1</v>
      </c>
      <c r="C331" s="249">
        <f t="shared" si="26"/>
        <v>0</v>
      </c>
      <c r="D331" s="249"/>
      <c r="E331" s="249">
        <f t="shared" si="27"/>
        <v>8.2431739834729498</v>
      </c>
      <c r="F331" s="261">
        <f t="shared" si="28"/>
        <v>8</v>
      </c>
      <c r="G331" s="270">
        <v>324</v>
      </c>
    </row>
    <row r="332" spans="1:7" ht="24" customHeight="1">
      <c r="A332" s="330" t="s">
        <v>260</v>
      </c>
      <c r="B332" s="248">
        <v>1</v>
      </c>
      <c r="C332" s="249">
        <f t="shared" si="26"/>
        <v>0</v>
      </c>
      <c r="D332" s="249"/>
      <c r="E332" s="249">
        <f t="shared" si="27"/>
        <v>8.2431739834729498</v>
      </c>
      <c r="F332" s="261">
        <f t="shared" si="28"/>
        <v>8</v>
      </c>
      <c r="G332" s="270">
        <v>325</v>
      </c>
    </row>
    <row r="333" spans="1:7" ht="24" customHeight="1">
      <c r="A333" s="330" t="s">
        <v>249</v>
      </c>
      <c r="B333" s="248">
        <v>1</v>
      </c>
      <c r="C333" s="249">
        <f t="shared" si="26"/>
        <v>0</v>
      </c>
      <c r="D333" s="249"/>
      <c r="E333" s="249">
        <f t="shared" si="27"/>
        <v>8.2431739834729498</v>
      </c>
      <c r="F333" s="261">
        <f t="shared" si="28"/>
        <v>8</v>
      </c>
      <c r="G333" s="270">
        <v>326</v>
      </c>
    </row>
    <row r="334" spans="1:7" ht="24" customHeight="1">
      <c r="A334" s="330" t="s">
        <v>272</v>
      </c>
      <c r="B334" s="248">
        <v>1</v>
      </c>
      <c r="C334" s="249">
        <f t="shared" si="26"/>
        <v>0</v>
      </c>
      <c r="D334" s="249"/>
      <c r="E334" s="249">
        <f t="shared" si="27"/>
        <v>8.2431739834729498</v>
      </c>
      <c r="F334" s="261">
        <f t="shared" si="28"/>
        <v>8</v>
      </c>
      <c r="G334" s="270">
        <v>327</v>
      </c>
    </row>
    <row r="335" spans="1:7" ht="24" customHeight="1">
      <c r="A335" s="330" t="s">
        <v>267</v>
      </c>
      <c r="B335" s="248">
        <v>1</v>
      </c>
      <c r="C335" s="249">
        <f t="shared" si="26"/>
        <v>0</v>
      </c>
      <c r="D335" s="249"/>
      <c r="E335" s="249">
        <f t="shared" si="27"/>
        <v>8.2431739834729498</v>
      </c>
      <c r="F335" s="261">
        <f t="shared" si="28"/>
        <v>8</v>
      </c>
      <c r="G335" s="270">
        <v>328</v>
      </c>
    </row>
    <row r="336" spans="1:7" ht="24" customHeight="1">
      <c r="A336" s="330" t="s">
        <v>268</v>
      </c>
      <c r="B336" s="248">
        <v>1</v>
      </c>
      <c r="C336" s="249">
        <f t="shared" si="26"/>
        <v>0</v>
      </c>
      <c r="D336" s="249"/>
      <c r="E336" s="249">
        <f t="shared" si="27"/>
        <v>8.2431739834729498</v>
      </c>
      <c r="F336" s="261">
        <f t="shared" si="28"/>
        <v>8</v>
      </c>
      <c r="G336" s="270">
        <v>329</v>
      </c>
    </row>
    <row r="337" spans="1:7" ht="24" customHeight="1">
      <c r="A337" s="330" t="s">
        <v>250</v>
      </c>
      <c r="B337" s="248">
        <v>1</v>
      </c>
      <c r="C337" s="249">
        <f t="shared" si="26"/>
        <v>0</v>
      </c>
      <c r="D337" s="249"/>
      <c r="E337" s="249">
        <f t="shared" si="27"/>
        <v>8.2431739834729498</v>
      </c>
      <c r="F337" s="261">
        <f t="shared" si="28"/>
        <v>8</v>
      </c>
      <c r="G337" s="270">
        <v>330</v>
      </c>
    </row>
    <row r="338" spans="1:7" ht="24" customHeight="1">
      <c r="A338" s="330" t="s">
        <v>1308</v>
      </c>
      <c r="B338" s="248">
        <v>1</v>
      </c>
      <c r="C338" s="249">
        <f t="shared" si="26"/>
        <v>0</v>
      </c>
      <c r="D338" s="249"/>
      <c r="E338" s="249">
        <f t="shared" si="27"/>
        <v>8.2431739834729498</v>
      </c>
      <c r="F338" s="261">
        <f t="shared" si="28"/>
        <v>8</v>
      </c>
      <c r="G338" s="270">
        <v>331</v>
      </c>
    </row>
    <row r="339" spans="1:7" ht="24" customHeight="1">
      <c r="A339" s="330" t="s">
        <v>251</v>
      </c>
      <c r="B339" s="248">
        <v>1</v>
      </c>
      <c r="C339" s="249">
        <f t="shared" si="26"/>
        <v>0</v>
      </c>
      <c r="D339" s="249"/>
      <c r="E339" s="249">
        <f t="shared" si="27"/>
        <v>8.2431739834729498</v>
      </c>
      <c r="F339" s="261">
        <f t="shared" si="28"/>
        <v>8</v>
      </c>
      <c r="G339" s="270">
        <v>332</v>
      </c>
    </row>
    <row r="340" spans="1:7" ht="24" customHeight="1">
      <c r="A340" s="330" t="s">
        <v>1075</v>
      </c>
      <c r="B340" s="248">
        <v>1</v>
      </c>
      <c r="C340" s="249">
        <f t="shared" si="26"/>
        <v>0</v>
      </c>
      <c r="D340" s="249"/>
      <c r="E340" s="249">
        <f t="shared" si="27"/>
        <v>8.2431739834729498</v>
      </c>
      <c r="F340" s="261">
        <f t="shared" si="28"/>
        <v>8</v>
      </c>
      <c r="G340" s="270">
        <v>333</v>
      </c>
    </row>
    <row r="341" spans="1:7" ht="24" customHeight="1">
      <c r="A341" s="330" t="s">
        <v>265</v>
      </c>
      <c r="B341" s="248">
        <v>1</v>
      </c>
      <c r="C341" s="249">
        <f t="shared" si="26"/>
        <v>0</v>
      </c>
      <c r="D341" s="249"/>
      <c r="E341" s="249">
        <f t="shared" si="27"/>
        <v>8.2431739834729498</v>
      </c>
      <c r="F341" s="261">
        <f t="shared" si="28"/>
        <v>8</v>
      </c>
      <c r="G341" s="270">
        <v>334</v>
      </c>
    </row>
    <row r="342" spans="1:7" ht="24" customHeight="1">
      <c r="A342" s="330" t="s">
        <v>1290</v>
      </c>
      <c r="B342" s="248">
        <v>1</v>
      </c>
      <c r="C342" s="249">
        <f t="shared" si="26"/>
        <v>0</v>
      </c>
      <c r="D342" s="249"/>
      <c r="E342" s="249">
        <f t="shared" si="27"/>
        <v>8.2431739834729498</v>
      </c>
      <c r="F342" s="261">
        <f t="shared" si="28"/>
        <v>8</v>
      </c>
      <c r="G342" s="270">
        <v>335</v>
      </c>
    </row>
    <row r="343" spans="1:7" ht="24" customHeight="1">
      <c r="A343" s="330" t="s">
        <v>1076</v>
      </c>
      <c r="B343" s="248">
        <v>1</v>
      </c>
      <c r="C343" s="249">
        <f t="shared" si="26"/>
        <v>0</v>
      </c>
      <c r="D343" s="249"/>
      <c r="E343" s="249">
        <f t="shared" si="27"/>
        <v>8.2431739834729498</v>
      </c>
      <c r="F343" s="261">
        <f t="shared" si="28"/>
        <v>8</v>
      </c>
      <c r="G343" s="270">
        <v>336</v>
      </c>
    </row>
    <row r="344" spans="1:7" ht="24" customHeight="1">
      <c r="A344" s="330" t="s">
        <v>297</v>
      </c>
      <c r="B344" s="248">
        <v>1</v>
      </c>
      <c r="C344" s="249">
        <f t="shared" si="26"/>
        <v>0</v>
      </c>
      <c r="D344" s="249"/>
      <c r="E344" s="249">
        <f t="shared" si="27"/>
        <v>8.2431739834729498</v>
      </c>
      <c r="F344" s="261">
        <f t="shared" si="28"/>
        <v>8</v>
      </c>
      <c r="G344" s="270">
        <v>337</v>
      </c>
    </row>
    <row r="345" spans="1:7" ht="24" customHeight="1">
      <c r="A345" s="330" t="s">
        <v>305</v>
      </c>
      <c r="B345" s="248">
        <v>1</v>
      </c>
      <c r="C345" s="249">
        <f t="shared" si="26"/>
        <v>0</v>
      </c>
      <c r="D345" s="249"/>
      <c r="E345" s="249">
        <f t="shared" si="27"/>
        <v>8.2431739834729498</v>
      </c>
      <c r="F345" s="261">
        <f t="shared" si="28"/>
        <v>8</v>
      </c>
      <c r="G345" s="270">
        <v>338</v>
      </c>
    </row>
    <row r="346" spans="1:7" ht="24" customHeight="1">
      <c r="A346" s="330" t="s">
        <v>290</v>
      </c>
      <c r="B346" s="248">
        <v>1</v>
      </c>
      <c r="C346" s="249">
        <f t="shared" si="26"/>
        <v>0</v>
      </c>
      <c r="D346" s="249"/>
      <c r="E346" s="249">
        <f t="shared" si="27"/>
        <v>8.2431739834729498</v>
      </c>
      <c r="F346" s="261">
        <f t="shared" si="28"/>
        <v>8</v>
      </c>
      <c r="G346" s="270">
        <v>339</v>
      </c>
    </row>
    <row r="347" spans="1:7" ht="24" customHeight="1">
      <c r="A347" s="330" t="s">
        <v>1287</v>
      </c>
      <c r="B347" s="248">
        <v>1</v>
      </c>
      <c r="C347" s="249">
        <f t="shared" si="26"/>
        <v>0</v>
      </c>
      <c r="D347" s="249"/>
      <c r="E347" s="249">
        <f t="shared" si="27"/>
        <v>8.2431739834729498</v>
      </c>
      <c r="F347" s="261">
        <f t="shared" si="28"/>
        <v>8</v>
      </c>
      <c r="G347" s="270">
        <v>340</v>
      </c>
    </row>
    <row r="348" spans="1:7" ht="24" customHeight="1">
      <c r="A348" s="330" t="s">
        <v>1077</v>
      </c>
      <c r="B348" s="248">
        <v>1</v>
      </c>
      <c r="C348" s="249">
        <f t="shared" si="26"/>
        <v>0</v>
      </c>
      <c r="D348" s="249"/>
      <c r="E348" s="249">
        <f t="shared" si="27"/>
        <v>8.2431739834729498</v>
      </c>
      <c r="F348" s="261">
        <f t="shared" si="28"/>
        <v>8</v>
      </c>
      <c r="G348" s="270">
        <v>341</v>
      </c>
    </row>
    <row r="349" spans="1:7" ht="24" customHeight="1">
      <c r="A349" s="330" t="s">
        <v>1280</v>
      </c>
      <c r="B349" s="248">
        <v>1</v>
      </c>
      <c r="C349" s="249">
        <f t="shared" si="26"/>
        <v>0</v>
      </c>
      <c r="D349" s="249"/>
      <c r="E349" s="249">
        <f t="shared" si="27"/>
        <v>8.2431739834729498</v>
      </c>
      <c r="F349" s="261">
        <f t="shared" si="28"/>
        <v>8</v>
      </c>
      <c r="G349" s="270">
        <v>342</v>
      </c>
    </row>
    <row r="350" spans="1:7" ht="24" customHeight="1">
      <c r="A350" s="330" t="s">
        <v>1295</v>
      </c>
      <c r="B350" s="248">
        <v>1</v>
      </c>
      <c r="C350" s="249">
        <f t="shared" si="26"/>
        <v>0</v>
      </c>
      <c r="D350" s="249"/>
      <c r="E350" s="249">
        <f t="shared" si="27"/>
        <v>8.2431739834729498</v>
      </c>
      <c r="F350" s="261">
        <f t="shared" si="28"/>
        <v>8</v>
      </c>
      <c r="G350" s="270">
        <v>343</v>
      </c>
    </row>
    <row r="351" spans="1:7" ht="24" customHeight="1">
      <c r="A351" s="330" t="s">
        <v>298</v>
      </c>
      <c r="B351" s="248">
        <v>1</v>
      </c>
      <c r="C351" s="249">
        <f t="shared" si="26"/>
        <v>0</v>
      </c>
      <c r="D351" s="249"/>
      <c r="E351" s="249">
        <f t="shared" si="27"/>
        <v>8.2431739834729498</v>
      </c>
      <c r="F351" s="261">
        <f t="shared" si="28"/>
        <v>8</v>
      </c>
      <c r="G351" s="270">
        <v>344</v>
      </c>
    </row>
    <row r="352" spans="1:7" ht="24" customHeight="1">
      <c r="A352" s="330" t="s">
        <v>1078</v>
      </c>
      <c r="B352" s="248">
        <v>1</v>
      </c>
      <c r="C352" s="249">
        <f t="shared" si="26"/>
        <v>0</v>
      </c>
      <c r="D352" s="249"/>
      <c r="E352" s="249">
        <f t="shared" si="27"/>
        <v>8.2431739834729498</v>
      </c>
      <c r="F352" s="261">
        <f t="shared" si="28"/>
        <v>8</v>
      </c>
      <c r="G352" s="270">
        <v>345</v>
      </c>
    </row>
    <row r="353" spans="1:7" ht="24" customHeight="1">
      <c r="A353" s="330" t="s">
        <v>306</v>
      </c>
      <c r="B353" s="248">
        <v>1</v>
      </c>
      <c r="C353" s="249">
        <f t="shared" si="26"/>
        <v>0</v>
      </c>
      <c r="D353" s="249"/>
      <c r="E353" s="249">
        <f t="shared" si="27"/>
        <v>8.2431739834729498</v>
      </c>
      <c r="F353" s="261">
        <f t="shared" si="28"/>
        <v>8</v>
      </c>
      <c r="G353" s="270">
        <v>346</v>
      </c>
    </row>
    <row r="354" spans="1:7" ht="24" customHeight="1">
      <c r="A354" s="330" t="s">
        <v>319</v>
      </c>
      <c r="B354" s="248">
        <v>1</v>
      </c>
      <c r="C354" s="249">
        <f t="shared" si="26"/>
        <v>0</v>
      </c>
      <c r="D354" s="249"/>
      <c r="E354" s="249">
        <f t="shared" si="27"/>
        <v>8.2431739834729498</v>
      </c>
      <c r="F354" s="261">
        <f t="shared" si="28"/>
        <v>8</v>
      </c>
      <c r="G354" s="270">
        <v>347</v>
      </c>
    </row>
    <row r="355" spans="1:7" ht="24" customHeight="1">
      <c r="A355" s="330" t="s">
        <v>1309</v>
      </c>
      <c r="B355" s="248">
        <v>1</v>
      </c>
      <c r="C355" s="249">
        <f t="shared" si="26"/>
        <v>0</v>
      </c>
      <c r="D355" s="249"/>
      <c r="E355" s="249">
        <f t="shared" si="27"/>
        <v>8.2431739834729498</v>
      </c>
      <c r="F355" s="261">
        <f t="shared" si="28"/>
        <v>8</v>
      </c>
      <c r="G355" s="270">
        <v>348</v>
      </c>
    </row>
    <row r="356" spans="1:7" ht="24" customHeight="1">
      <c r="A356" s="330" t="s">
        <v>1079</v>
      </c>
      <c r="B356" s="248">
        <v>1</v>
      </c>
      <c r="C356" s="249">
        <f t="shared" si="26"/>
        <v>0</v>
      </c>
      <c r="D356" s="249"/>
      <c r="E356" s="249">
        <f t="shared" si="27"/>
        <v>8.2431739834729498</v>
      </c>
      <c r="F356" s="261">
        <f t="shared" si="28"/>
        <v>8</v>
      </c>
      <c r="G356" s="270">
        <v>349</v>
      </c>
    </row>
    <row r="357" spans="1:7" ht="24" customHeight="1">
      <c r="A357" s="330" t="s">
        <v>299</v>
      </c>
      <c r="B357" s="248">
        <v>1</v>
      </c>
      <c r="C357" s="249">
        <f t="shared" si="26"/>
        <v>0</v>
      </c>
      <c r="D357" s="249"/>
      <c r="E357" s="249">
        <f t="shared" si="27"/>
        <v>8.2431739834729498</v>
      </c>
      <c r="F357" s="261">
        <f t="shared" si="28"/>
        <v>8</v>
      </c>
      <c r="G357" s="270">
        <v>350</v>
      </c>
    </row>
    <row r="358" spans="1:7" ht="24" customHeight="1">
      <c r="A358" s="330" t="s">
        <v>314</v>
      </c>
      <c r="B358" s="248">
        <v>1</v>
      </c>
      <c r="C358" s="249">
        <f t="shared" si="26"/>
        <v>0</v>
      </c>
      <c r="D358" s="249"/>
      <c r="E358" s="249">
        <f t="shared" si="27"/>
        <v>8.2431739834729498</v>
      </c>
      <c r="F358" s="261">
        <f t="shared" si="28"/>
        <v>8</v>
      </c>
      <c r="G358" s="270">
        <v>351</v>
      </c>
    </row>
    <row r="359" spans="1:7" ht="24" customHeight="1">
      <c r="A359" s="330" t="s">
        <v>1080</v>
      </c>
      <c r="B359" s="248">
        <v>1</v>
      </c>
      <c r="C359" s="249">
        <f t="shared" si="26"/>
        <v>0</v>
      </c>
      <c r="D359" s="249"/>
      <c r="E359" s="249">
        <f t="shared" si="27"/>
        <v>8.2431739834729498</v>
      </c>
      <c r="F359" s="261">
        <f t="shared" si="28"/>
        <v>8</v>
      </c>
      <c r="G359" s="270">
        <v>352</v>
      </c>
    </row>
    <row r="360" spans="1:7" ht="24" customHeight="1">
      <c r="A360" s="330" t="s">
        <v>293</v>
      </c>
      <c r="B360" s="248">
        <v>1</v>
      </c>
      <c r="C360" s="249">
        <f t="shared" si="26"/>
        <v>0</v>
      </c>
      <c r="D360" s="249"/>
      <c r="E360" s="249">
        <f t="shared" si="27"/>
        <v>8.2431739834729498</v>
      </c>
      <c r="F360" s="261">
        <f t="shared" si="28"/>
        <v>8</v>
      </c>
      <c r="G360" s="270">
        <v>353</v>
      </c>
    </row>
    <row r="361" spans="1:7" ht="24" customHeight="1">
      <c r="A361" s="330" t="s">
        <v>315</v>
      </c>
      <c r="B361" s="248">
        <v>1</v>
      </c>
      <c r="C361" s="249">
        <f t="shared" si="26"/>
        <v>0</v>
      </c>
      <c r="D361" s="249"/>
      <c r="E361" s="249">
        <f t="shared" si="27"/>
        <v>8.2431739834729498</v>
      </c>
      <c r="F361" s="261">
        <f t="shared" si="28"/>
        <v>8</v>
      </c>
      <c r="G361" s="270">
        <v>354</v>
      </c>
    </row>
    <row r="362" spans="1:7" ht="24" customHeight="1">
      <c r="A362" s="330" t="s">
        <v>300</v>
      </c>
      <c r="B362" s="248">
        <v>1</v>
      </c>
      <c r="C362" s="249">
        <f t="shared" si="26"/>
        <v>0</v>
      </c>
      <c r="D362" s="249"/>
      <c r="E362" s="249">
        <f t="shared" si="27"/>
        <v>8.2431739834729498</v>
      </c>
      <c r="F362" s="261">
        <f t="shared" si="28"/>
        <v>8</v>
      </c>
      <c r="G362" s="270">
        <v>355</v>
      </c>
    </row>
    <row r="363" spans="1:7" ht="24" customHeight="1">
      <c r="A363" s="330" t="s">
        <v>294</v>
      </c>
      <c r="B363" s="248">
        <v>1</v>
      </c>
      <c r="C363" s="249">
        <f t="shared" si="26"/>
        <v>0</v>
      </c>
      <c r="D363" s="249"/>
      <c r="E363" s="249">
        <f t="shared" si="27"/>
        <v>8.2431739834729498</v>
      </c>
      <c r="F363" s="261">
        <f t="shared" si="28"/>
        <v>8</v>
      </c>
      <c r="G363" s="270">
        <v>356</v>
      </c>
    </row>
    <row r="364" spans="1:7" ht="24" customHeight="1">
      <c r="A364" s="330" t="s">
        <v>302</v>
      </c>
      <c r="B364" s="248">
        <v>1</v>
      </c>
      <c r="C364" s="249">
        <f t="shared" si="26"/>
        <v>0</v>
      </c>
      <c r="D364" s="249"/>
      <c r="E364" s="249">
        <f t="shared" si="27"/>
        <v>8.2431739834729498</v>
      </c>
      <c r="F364" s="261">
        <f t="shared" si="28"/>
        <v>8</v>
      </c>
      <c r="G364" s="270">
        <v>357</v>
      </c>
    </row>
    <row r="365" spans="1:7" ht="24" customHeight="1">
      <c r="A365" s="330" t="s">
        <v>303</v>
      </c>
      <c r="B365" s="248">
        <v>1</v>
      </c>
      <c r="C365" s="249">
        <f t="shared" si="26"/>
        <v>0</v>
      </c>
      <c r="D365" s="249"/>
      <c r="E365" s="249">
        <f t="shared" si="27"/>
        <v>8.2431739834729498</v>
      </c>
      <c r="F365" s="261">
        <f t="shared" si="28"/>
        <v>8</v>
      </c>
      <c r="G365" s="270">
        <v>358</v>
      </c>
    </row>
    <row r="366" spans="1:7" ht="24" customHeight="1">
      <c r="A366" s="330" t="s">
        <v>296</v>
      </c>
      <c r="B366" s="248">
        <v>1</v>
      </c>
      <c r="C366" s="249">
        <f t="shared" si="26"/>
        <v>0</v>
      </c>
      <c r="D366" s="249"/>
      <c r="E366" s="249">
        <f t="shared" si="27"/>
        <v>8.2431739834729498</v>
      </c>
      <c r="F366" s="261">
        <f t="shared" si="28"/>
        <v>8</v>
      </c>
      <c r="G366" s="270">
        <v>359</v>
      </c>
    </row>
    <row r="367" spans="1:7" ht="24" customHeight="1">
      <c r="A367" s="330" t="s">
        <v>316</v>
      </c>
      <c r="B367" s="248">
        <v>1</v>
      </c>
      <c r="C367" s="249">
        <f t="shared" si="26"/>
        <v>0</v>
      </c>
      <c r="D367" s="249"/>
      <c r="E367" s="249">
        <f t="shared" si="27"/>
        <v>8.2431739834729498</v>
      </c>
      <c r="F367" s="261">
        <f t="shared" si="28"/>
        <v>8</v>
      </c>
      <c r="G367" s="270">
        <v>360</v>
      </c>
    </row>
    <row r="368" spans="1:7" ht="24" customHeight="1">
      <c r="A368" s="330" t="s">
        <v>347</v>
      </c>
      <c r="B368" s="248">
        <v>1</v>
      </c>
      <c r="C368" s="249">
        <f t="shared" si="26"/>
        <v>0</v>
      </c>
      <c r="D368" s="249"/>
      <c r="E368" s="249">
        <f t="shared" si="27"/>
        <v>8.2431739834729498</v>
      </c>
      <c r="F368" s="261">
        <f t="shared" si="28"/>
        <v>8</v>
      </c>
      <c r="G368" s="270">
        <v>361</v>
      </c>
    </row>
    <row r="369" spans="1:7" ht="24" customHeight="1">
      <c r="A369" s="330" t="s">
        <v>1310</v>
      </c>
      <c r="B369" s="248">
        <v>1</v>
      </c>
      <c r="C369" s="249">
        <f t="shared" si="26"/>
        <v>0</v>
      </c>
      <c r="D369" s="249"/>
      <c r="E369" s="249">
        <f t="shared" si="27"/>
        <v>8.2431739834729498</v>
      </c>
      <c r="F369" s="261">
        <f t="shared" si="28"/>
        <v>8</v>
      </c>
      <c r="G369" s="270">
        <v>362</v>
      </c>
    </row>
    <row r="370" spans="1:7" ht="24" customHeight="1">
      <c r="A370" s="330" t="s">
        <v>1311</v>
      </c>
      <c r="B370" s="248">
        <v>1</v>
      </c>
      <c r="C370" s="249">
        <f t="shared" si="26"/>
        <v>0</v>
      </c>
      <c r="D370" s="249"/>
      <c r="E370" s="249">
        <f t="shared" si="27"/>
        <v>8.2431739834729498</v>
      </c>
      <c r="F370" s="261">
        <f t="shared" si="28"/>
        <v>8</v>
      </c>
      <c r="G370" s="270">
        <v>363</v>
      </c>
    </row>
    <row r="371" spans="1:7" ht="24" customHeight="1">
      <c r="A371" s="330" t="s">
        <v>1312</v>
      </c>
      <c r="B371" s="248">
        <v>1</v>
      </c>
      <c r="C371" s="249">
        <f t="shared" si="26"/>
        <v>0</v>
      </c>
      <c r="D371" s="249"/>
      <c r="E371" s="249">
        <f t="shared" si="27"/>
        <v>8.2431739834729498</v>
      </c>
      <c r="F371" s="261">
        <f t="shared" si="28"/>
        <v>8</v>
      </c>
      <c r="G371" s="270">
        <v>364</v>
      </c>
    </row>
    <row r="372" spans="1:7" ht="24" customHeight="1">
      <c r="A372" s="330" t="s">
        <v>359</v>
      </c>
      <c r="B372" s="248">
        <v>1</v>
      </c>
      <c r="C372" s="249">
        <f t="shared" si="26"/>
        <v>0</v>
      </c>
      <c r="D372" s="249"/>
      <c r="E372" s="249">
        <f t="shared" si="27"/>
        <v>8.2431739834729498</v>
      </c>
      <c r="F372" s="261">
        <f t="shared" si="28"/>
        <v>8</v>
      </c>
      <c r="G372" s="270">
        <v>365</v>
      </c>
    </row>
    <row r="373" spans="1:7" ht="24" customHeight="1">
      <c r="A373" s="330" t="s">
        <v>1313</v>
      </c>
      <c r="B373" s="248">
        <v>1</v>
      </c>
      <c r="C373" s="249">
        <f t="shared" si="26"/>
        <v>0</v>
      </c>
      <c r="D373" s="249"/>
      <c r="E373" s="249">
        <f t="shared" si="27"/>
        <v>8.2431739834729498</v>
      </c>
      <c r="F373" s="261">
        <f t="shared" si="28"/>
        <v>8</v>
      </c>
      <c r="G373" s="270">
        <v>366</v>
      </c>
    </row>
    <row r="374" spans="1:7" ht="24" customHeight="1">
      <c r="A374" s="330" t="s">
        <v>350</v>
      </c>
      <c r="B374" s="248">
        <v>1</v>
      </c>
      <c r="C374" s="249">
        <f t="shared" si="26"/>
        <v>0</v>
      </c>
      <c r="D374" s="249"/>
      <c r="E374" s="249">
        <f t="shared" si="27"/>
        <v>8.2431739834729498</v>
      </c>
      <c r="F374" s="261">
        <f t="shared" si="28"/>
        <v>8</v>
      </c>
      <c r="G374" s="270">
        <v>367</v>
      </c>
    </row>
    <row r="375" spans="1:7" ht="24" customHeight="1">
      <c r="A375" s="330" t="s">
        <v>351</v>
      </c>
      <c r="B375" s="248">
        <v>1</v>
      </c>
      <c r="C375" s="249">
        <f t="shared" si="26"/>
        <v>0</v>
      </c>
      <c r="D375" s="249"/>
      <c r="E375" s="249">
        <f t="shared" si="27"/>
        <v>8.2431739834729498</v>
      </c>
      <c r="F375" s="261">
        <f t="shared" si="28"/>
        <v>8</v>
      </c>
      <c r="G375" s="270">
        <v>368</v>
      </c>
    </row>
    <row r="376" spans="1:7" ht="24" customHeight="1">
      <c r="A376" s="330" t="s">
        <v>1081</v>
      </c>
      <c r="B376" s="248">
        <v>1</v>
      </c>
      <c r="C376" s="249">
        <f t="shared" si="26"/>
        <v>0</v>
      </c>
      <c r="D376" s="249"/>
      <c r="E376" s="249">
        <f t="shared" si="27"/>
        <v>8.2431739834729498</v>
      </c>
      <c r="F376" s="261">
        <f t="shared" si="28"/>
        <v>8</v>
      </c>
      <c r="G376" s="270">
        <v>369</v>
      </c>
    </row>
    <row r="377" spans="1:7" ht="24" customHeight="1">
      <c r="A377" s="330" t="s">
        <v>341</v>
      </c>
      <c r="B377" s="248">
        <v>1</v>
      </c>
      <c r="C377" s="249">
        <f t="shared" si="26"/>
        <v>0</v>
      </c>
      <c r="D377" s="249"/>
      <c r="E377" s="249">
        <f t="shared" si="27"/>
        <v>8.2431739834729498</v>
      </c>
      <c r="F377" s="261">
        <f t="shared" si="28"/>
        <v>8</v>
      </c>
      <c r="G377" s="270">
        <v>370</v>
      </c>
    </row>
    <row r="378" spans="1:7" ht="24" customHeight="1">
      <c r="A378" s="330" t="s">
        <v>342</v>
      </c>
      <c r="B378" s="248">
        <v>1</v>
      </c>
      <c r="C378" s="249">
        <f t="shared" si="26"/>
        <v>0</v>
      </c>
      <c r="D378" s="249"/>
      <c r="E378" s="249">
        <f t="shared" si="27"/>
        <v>8.2431739834729498</v>
      </c>
      <c r="F378" s="261">
        <f t="shared" si="28"/>
        <v>8</v>
      </c>
      <c r="G378" s="270">
        <v>371</v>
      </c>
    </row>
    <row r="379" spans="1:7" ht="24" customHeight="1">
      <c r="A379" s="330" t="s">
        <v>343</v>
      </c>
      <c r="B379" s="248">
        <v>1</v>
      </c>
      <c r="C379" s="249">
        <f t="shared" si="26"/>
        <v>0</v>
      </c>
      <c r="D379" s="249"/>
      <c r="E379" s="249">
        <f t="shared" si="27"/>
        <v>8.2431739834729498</v>
      </c>
      <c r="F379" s="261">
        <f t="shared" si="28"/>
        <v>8</v>
      </c>
      <c r="G379" s="270">
        <v>372</v>
      </c>
    </row>
    <row r="380" spans="1:7" ht="24" customHeight="1">
      <c r="A380" s="330" t="s">
        <v>344</v>
      </c>
      <c r="B380" s="248">
        <v>1</v>
      </c>
      <c r="C380" s="249">
        <f t="shared" si="26"/>
        <v>0</v>
      </c>
      <c r="D380" s="249"/>
      <c r="E380" s="249">
        <f t="shared" si="27"/>
        <v>8.2431739834729498</v>
      </c>
      <c r="F380" s="261">
        <f t="shared" si="28"/>
        <v>8</v>
      </c>
      <c r="G380" s="270">
        <v>373</v>
      </c>
    </row>
    <row r="381" spans="1:7" ht="24" customHeight="1">
      <c r="A381" s="330" t="s">
        <v>1082</v>
      </c>
      <c r="B381" s="248">
        <v>1</v>
      </c>
      <c r="C381" s="249">
        <f t="shared" si="26"/>
        <v>0</v>
      </c>
      <c r="D381" s="249"/>
      <c r="E381" s="249">
        <f t="shared" si="27"/>
        <v>8.2431739834729498</v>
      </c>
      <c r="F381" s="261">
        <f t="shared" si="28"/>
        <v>8</v>
      </c>
      <c r="G381" s="270">
        <v>374</v>
      </c>
    </row>
    <row r="382" spans="1:7" ht="24" customHeight="1">
      <c r="A382" s="330" t="s">
        <v>345</v>
      </c>
      <c r="B382" s="248">
        <v>1</v>
      </c>
      <c r="C382" s="249">
        <f t="shared" si="26"/>
        <v>0</v>
      </c>
      <c r="D382" s="249"/>
      <c r="E382" s="249">
        <f t="shared" si="27"/>
        <v>8.2431739834729498</v>
      </c>
      <c r="F382" s="261">
        <f t="shared" si="28"/>
        <v>8</v>
      </c>
      <c r="G382" s="270">
        <v>375</v>
      </c>
    </row>
    <row r="383" spans="1:7" ht="24" customHeight="1">
      <c r="A383" s="330" t="s">
        <v>346</v>
      </c>
      <c r="B383" s="248">
        <v>1</v>
      </c>
      <c r="C383" s="249">
        <f t="shared" si="26"/>
        <v>0</v>
      </c>
      <c r="D383" s="249"/>
      <c r="E383" s="249">
        <f t="shared" si="27"/>
        <v>8.2431739834729498</v>
      </c>
      <c r="F383" s="261">
        <f t="shared" si="28"/>
        <v>8</v>
      </c>
      <c r="G383" s="270">
        <v>376</v>
      </c>
    </row>
    <row r="384" spans="1:7" ht="24" customHeight="1">
      <c r="A384" s="330" t="s">
        <v>1083</v>
      </c>
      <c r="B384" s="248">
        <v>1</v>
      </c>
      <c r="C384" s="249">
        <f t="shared" si="26"/>
        <v>0</v>
      </c>
      <c r="D384" s="249"/>
      <c r="E384" s="249">
        <f t="shared" si="27"/>
        <v>8.2431739834729498</v>
      </c>
      <c r="F384" s="261">
        <f t="shared" si="28"/>
        <v>8</v>
      </c>
      <c r="G384" s="270">
        <v>377</v>
      </c>
    </row>
    <row r="385" spans="1:7" ht="24" customHeight="1">
      <c r="A385" s="330" t="s">
        <v>1084</v>
      </c>
      <c r="B385" s="248">
        <v>1</v>
      </c>
      <c r="C385" s="249">
        <f t="shared" si="26"/>
        <v>0</v>
      </c>
      <c r="D385" s="249"/>
      <c r="E385" s="249">
        <f t="shared" si="27"/>
        <v>8.2431739834729498</v>
      </c>
      <c r="F385" s="261">
        <f t="shared" si="28"/>
        <v>8</v>
      </c>
      <c r="G385" s="270">
        <v>378</v>
      </c>
    </row>
    <row r="386" spans="1:7" ht="24" customHeight="1">
      <c r="A386" s="330" t="s">
        <v>1085</v>
      </c>
      <c r="B386" s="248">
        <v>1</v>
      </c>
      <c r="C386" s="249">
        <f t="shared" si="26"/>
        <v>0</v>
      </c>
      <c r="D386" s="249"/>
      <c r="E386" s="249">
        <f t="shared" si="27"/>
        <v>8.2431739834729498</v>
      </c>
      <c r="F386" s="261">
        <f t="shared" si="28"/>
        <v>8</v>
      </c>
      <c r="G386" s="270">
        <v>379</v>
      </c>
    </row>
    <row r="387" spans="1:7" ht="24" customHeight="1">
      <c r="A387" s="330" t="s">
        <v>1086</v>
      </c>
      <c r="B387" s="248">
        <v>1</v>
      </c>
      <c r="C387" s="249">
        <f t="shared" si="26"/>
        <v>0</v>
      </c>
      <c r="D387" s="249"/>
      <c r="E387" s="249">
        <f t="shared" si="27"/>
        <v>8.2431739834729498</v>
      </c>
      <c r="F387" s="261">
        <f t="shared" si="28"/>
        <v>8</v>
      </c>
      <c r="G387" s="270">
        <v>380</v>
      </c>
    </row>
    <row r="388" spans="1:7" ht="24" customHeight="1">
      <c r="A388" s="330" t="s">
        <v>1087</v>
      </c>
      <c r="B388" s="248">
        <v>1</v>
      </c>
      <c r="C388" s="249">
        <f t="shared" si="26"/>
        <v>0</v>
      </c>
      <c r="D388" s="249"/>
      <c r="E388" s="249">
        <f t="shared" si="27"/>
        <v>8.2431739834729498</v>
      </c>
      <c r="F388" s="261">
        <f t="shared" si="28"/>
        <v>8</v>
      </c>
      <c r="G388" s="270">
        <v>381</v>
      </c>
    </row>
    <row r="389" spans="1:7" ht="24" customHeight="1">
      <c r="A389" s="330" t="s">
        <v>1088</v>
      </c>
      <c r="B389" s="248">
        <v>1</v>
      </c>
      <c r="C389" s="249">
        <f t="shared" si="26"/>
        <v>0</v>
      </c>
      <c r="D389" s="249"/>
      <c r="E389" s="249">
        <f t="shared" si="27"/>
        <v>8.2431739834729498</v>
      </c>
      <c r="F389" s="261">
        <f t="shared" si="28"/>
        <v>8</v>
      </c>
      <c r="G389" s="270">
        <v>382</v>
      </c>
    </row>
    <row r="390" spans="1:7" ht="24" customHeight="1">
      <c r="A390" s="330" t="s">
        <v>1089</v>
      </c>
      <c r="B390" s="248">
        <v>1</v>
      </c>
      <c r="C390" s="249">
        <f t="shared" si="26"/>
        <v>0</v>
      </c>
      <c r="D390" s="249"/>
      <c r="E390" s="249">
        <f t="shared" si="27"/>
        <v>8.2431739834729498</v>
      </c>
      <c r="F390" s="261">
        <f t="shared" si="28"/>
        <v>8</v>
      </c>
      <c r="G390" s="270">
        <v>383</v>
      </c>
    </row>
    <row r="391" spans="1:7" ht="24" customHeight="1">
      <c r="A391" s="330" t="s">
        <v>1314</v>
      </c>
      <c r="B391" s="248">
        <v>1</v>
      </c>
      <c r="C391" s="249">
        <f t="shared" si="26"/>
        <v>0</v>
      </c>
      <c r="D391" s="249"/>
      <c r="E391" s="249">
        <f t="shared" si="27"/>
        <v>8.2431739834729498</v>
      </c>
      <c r="F391" s="261">
        <f t="shared" si="28"/>
        <v>8</v>
      </c>
      <c r="G391" s="270">
        <v>384</v>
      </c>
    </row>
    <row r="392" spans="1:7" ht="24" customHeight="1">
      <c r="A392" s="330" t="s">
        <v>381</v>
      </c>
      <c r="B392" s="248">
        <v>1</v>
      </c>
      <c r="C392" s="249">
        <f t="shared" si="26"/>
        <v>0</v>
      </c>
      <c r="D392" s="249"/>
      <c r="E392" s="249">
        <f t="shared" si="27"/>
        <v>8.2431739834729498</v>
      </c>
      <c r="F392" s="261">
        <f t="shared" si="28"/>
        <v>8</v>
      </c>
      <c r="G392" s="270">
        <v>385</v>
      </c>
    </row>
    <row r="393" spans="1:7" ht="24" customHeight="1">
      <c r="A393" s="330" t="s">
        <v>377</v>
      </c>
      <c r="B393" s="248">
        <v>1</v>
      </c>
      <c r="C393" s="249">
        <f t="shared" ref="C393:C456" si="29">LOG(B393,2)</f>
        <v>0</v>
      </c>
      <c r="D393" s="249"/>
      <c r="E393" s="249">
        <f t="shared" ref="E393:E456" si="30">LOG(303/B393,2)</f>
        <v>8.2431739834729498</v>
      </c>
      <c r="F393" s="261">
        <f t="shared" ref="F393:F456" si="31">ROUND(E393,0)</f>
        <v>8</v>
      </c>
      <c r="G393" s="270">
        <v>386</v>
      </c>
    </row>
    <row r="394" spans="1:7" ht="24" customHeight="1">
      <c r="A394" s="330" t="s">
        <v>370</v>
      </c>
      <c r="B394" s="248">
        <v>1</v>
      </c>
      <c r="C394" s="249">
        <f t="shared" si="29"/>
        <v>0</v>
      </c>
      <c r="D394" s="249"/>
      <c r="E394" s="249">
        <f t="shared" si="30"/>
        <v>8.2431739834729498</v>
      </c>
      <c r="F394" s="261">
        <f t="shared" si="31"/>
        <v>8</v>
      </c>
      <c r="G394" s="270">
        <v>387</v>
      </c>
    </row>
    <row r="395" spans="1:7" ht="24" customHeight="1">
      <c r="A395" s="330" t="s">
        <v>382</v>
      </c>
      <c r="B395" s="248">
        <v>1</v>
      </c>
      <c r="C395" s="249">
        <f t="shared" si="29"/>
        <v>0</v>
      </c>
      <c r="D395" s="249"/>
      <c r="E395" s="249">
        <f t="shared" si="30"/>
        <v>8.2431739834729498</v>
      </c>
      <c r="F395" s="261">
        <f t="shared" si="31"/>
        <v>8</v>
      </c>
      <c r="G395" s="270">
        <v>388</v>
      </c>
    </row>
    <row r="396" spans="1:7" ht="24" customHeight="1">
      <c r="A396" s="330" t="s">
        <v>1315</v>
      </c>
      <c r="B396" s="248">
        <v>1</v>
      </c>
      <c r="C396" s="249">
        <f t="shared" si="29"/>
        <v>0</v>
      </c>
      <c r="D396" s="249"/>
      <c r="E396" s="249">
        <f t="shared" si="30"/>
        <v>8.2431739834729498</v>
      </c>
      <c r="F396" s="261">
        <f t="shared" si="31"/>
        <v>8</v>
      </c>
      <c r="G396" s="270">
        <v>389</v>
      </c>
    </row>
    <row r="397" spans="1:7" ht="24" customHeight="1">
      <c r="A397" s="330" t="s">
        <v>1284</v>
      </c>
      <c r="B397" s="248">
        <v>1</v>
      </c>
      <c r="C397" s="249">
        <f t="shared" si="29"/>
        <v>0</v>
      </c>
      <c r="D397" s="249"/>
      <c r="E397" s="249">
        <f t="shared" si="30"/>
        <v>8.2431739834729498</v>
      </c>
      <c r="F397" s="261">
        <f t="shared" si="31"/>
        <v>8</v>
      </c>
      <c r="G397" s="270">
        <v>390</v>
      </c>
    </row>
    <row r="398" spans="1:7" ht="24" customHeight="1">
      <c r="A398" s="330" t="s">
        <v>1283</v>
      </c>
      <c r="B398" s="248">
        <v>1</v>
      </c>
      <c r="C398" s="249">
        <f t="shared" si="29"/>
        <v>0</v>
      </c>
      <c r="D398" s="249"/>
      <c r="E398" s="249">
        <f t="shared" si="30"/>
        <v>8.2431739834729498</v>
      </c>
      <c r="F398" s="261">
        <f t="shared" si="31"/>
        <v>8</v>
      </c>
      <c r="G398" s="270">
        <v>391</v>
      </c>
    </row>
    <row r="399" spans="1:7" ht="24" customHeight="1">
      <c r="A399" s="330" t="s">
        <v>1316</v>
      </c>
      <c r="B399" s="248">
        <v>1</v>
      </c>
      <c r="C399" s="249">
        <f t="shared" si="29"/>
        <v>0</v>
      </c>
      <c r="D399" s="249"/>
      <c r="E399" s="249">
        <f t="shared" si="30"/>
        <v>8.2431739834729498</v>
      </c>
      <c r="F399" s="261">
        <f t="shared" si="31"/>
        <v>8</v>
      </c>
      <c r="G399" s="270">
        <v>392</v>
      </c>
    </row>
    <row r="400" spans="1:7" ht="24" customHeight="1">
      <c r="A400" s="330" t="s">
        <v>385</v>
      </c>
      <c r="B400" s="248">
        <v>1</v>
      </c>
      <c r="C400" s="249">
        <f t="shared" si="29"/>
        <v>0</v>
      </c>
      <c r="D400" s="249"/>
      <c r="E400" s="249">
        <f t="shared" si="30"/>
        <v>8.2431739834729498</v>
      </c>
      <c r="F400" s="261">
        <f t="shared" si="31"/>
        <v>8</v>
      </c>
      <c r="G400" s="270">
        <v>393</v>
      </c>
    </row>
    <row r="401" spans="1:7" ht="24" customHeight="1">
      <c r="A401" s="330" t="s">
        <v>401</v>
      </c>
      <c r="B401" s="248">
        <v>1</v>
      </c>
      <c r="C401" s="249">
        <f t="shared" si="29"/>
        <v>0</v>
      </c>
      <c r="D401" s="249"/>
      <c r="E401" s="249">
        <f t="shared" si="30"/>
        <v>8.2431739834729498</v>
      </c>
      <c r="F401" s="261">
        <f t="shared" si="31"/>
        <v>8</v>
      </c>
      <c r="G401" s="270">
        <v>394</v>
      </c>
    </row>
    <row r="402" spans="1:7" ht="24" customHeight="1">
      <c r="A402" s="330" t="s">
        <v>1317</v>
      </c>
      <c r="B402" s="248">
        <v>1</v>
      </c>
      <c r="C402" s="249">
        <f t="shared" si="29"/>
        <v>0</v>
      </c>
      <c r="D402" s="249"/>
      <c r="E402" s="249">
        <f t="shared" si="30"/>
        <v>8.2431739834729498</v>
      </c>
      <c r="F402" s="261">
        <f t="shared" si="31"/>
        <v>8</v>
      </c>
      <c r="G402" s="270">
        <v>395</v>
      </c>
    </row>
    <row r="403" spans="1:7" ht="24" customHeight="1">
      <c r="A403" s="330" t="s">
        <v>404</v>
      </c>
      <c r="B403" s="248">
        <v>1</v>
      </c>
      <c r="C403" s="249">
        <f t="shared" si="29"/>
        <v>0</v>
      </c>
      <c r="D403" s="249"/>
      <c r="E403" s="249">
        <f t="shared" si="30"/>
        <v>8.2431739834729498</v>
      </c>
      <c r="F403" s="261">
        <f t="shared" si="31"/>
        <v>8</v>
      </c>
      <c r="G403" s="270">
        <v>396</v>
      </c>
    </row>
    <row r="404" spans="1:7" ht="24" customHeight="1">
      <c r="A404" s="330" t="s">
        <v>413</v>
      </c>
      <c r="B404" s="248">
        <v>1</v>
      </c>
      <c r="C404" s="249">
        <f t="shared" si="29"/>
        <v>0</v>
      </c>
      <c r="D404" s="249"/>
      <c r="E404" s="249">
        <f t="shared" si="30"/>
        <v>8.2431739834729498</v>
      </c>
      <c r="F404" s="261">
        <f t="shared" si="31"/>
        <v>8</v>
      </c>
      <c r="G404" s="270">
        <v>397</v>
      </c>
    </row>
    <row r="405" spans="1:7" ht="24" customHeight="1">
      <c r="A405" s="330" t="s">
        <v>411</v>
      </c>
      <c r="B405" s="248">
        <v>1</v>
      </c>
      <c r="C405" s="249">
        <f t="shared" si="29"/>
        <v>0</v>
      </c>
      <c r="D405" s="249"/>
      <c r="E405" s="249">
        <f t="shared" si="30"/>
        <v>8.2431739834729498</v>
      </c>
      <c r="F405" s="261">
        <f t="shared" si="31"/>
        <v>8</v>
      </c>
      <c r="G405" s="270">
        <v>398</v>
      </c>
    </row>
    <row r="406" spans="1:7" ht="24" customHeight="1">
      <c r="A406" s="330" t="s">
        <v>399</v>
      </c>
      <c r="B406" s="248">
        <v>1</v>
      </c>
      <c r="C406" s="249">
        <f t="shared" si="29"/>
        <v>0</v>
      </c>
      <c r="D406" s="249"/>
      <c r="E406" s="249">
        <f t="shared" si="30"/>
        <v>8.2431739834729498</v>
      </c>
      <c r="F406" s="261">
        <f t="shared" si="31"/>
        <v>8</v>
      </c>
      <c r="G406" s="270">
        <v>399</v>
      </c>
    </row>
    <row r="407" spans="1:7" ht="24" customHeight="1">
      <c r="A407" s="330" t="s">
        <v>1090</v>
      </c>
      <c r="B407" s="248">
        <v>1</v>
      </c>
      <c r="C407" s="249">
        <f t="shared" si="29"/>
        <v>0</v>
      </c>
      <c r="D407" s="249"/>
      <c r="E407" s="249">
        <f t="shared" si="30"/>
        <v>8.2431739834729498</v>
      </c>
      <c r="F407" s="261">
        <f t="shared" si="31"/>
        <v>8</v>
      </c>
      <c r="G407" s="270">
        <v>400</v>
      </c>
    </row>
    <row r="408" spans="1:7" ht="24" customHeight="1">
      <c r="A408" s="330" t="s">
        <v>1091</v>
      </c>
      <c r="B408" s="248">
        <v>1</v>
      </c>
      <c r="C408" s="249">
        <f t="shared" si="29"/>
        <v>0</v>
      </c>
      <c r="D408" s="249"/>
      <c r="E408" s="249">
        <f t="shared" si="30"/>
        <v>8.2431739834729498</v>
      </c>
      <c r="F408" s="261">
        <f t="shared" si="31"/>
        <v>8</v>
      </c>
      <c r="G408" s="270">
        <v>401</v>
      </c>
    </row>
    <row r="409" spans="1:7" ht="24" customHeight="1">
      <c r="A409" s="330" t="s">
        <v>527</v>
      </c>
      <c r="B409" s="248">
        <v>1</v>
      </c>
      <c r="C409" s="249">
        <f t="shared" si="29"/>
        <v>0</v>
      </c>
      <c r="D409" s="249"/>
      <c r="E409" s="249">
        <f t="shared" si="30"/>
        <v>8.2431739834729498</v>
      </c>
      <c r="F409" s="261">
        <f t="shared" si="31"/>
        <v>8</v>
      </c>
      <c r="G409" s="270">
        <v>402</v>
      </c>
    </row>
    <row r="410" spans="1:7" ht="24" customHeight="1">
      <c r="A410" s="330" t="s">
        <v>406</v>
      </c>
      <c r="B410" s="248">
        <v>1</v>
      </c>
      <c r="C410" s="249">
        <f t="shared" si="29"/>
        <v>0</v>
      </c>
      <c r="D410" s="249"/>
      <c r="E410" s="249">
        <f t="shared" si="30"/>
        <v>8.2431739834729498</v>
      </c>
      <c r="F410" s="261">
        <f t="shared" si="31"/>
        <v>8</v>
      </c>
      <c r="G410" s="270">
        <v>403</v>
      </c>
    </row>
    <row r="411" spans="1:7" ht="24" customHeight="1">
      <c r="A411" s="330" t="s">
        <v>408</v>
      </c>
      <c r="B411" s="248">
        <v>1</v>
      </c>
      <c r="C411" s="249">
        <f t="shared" si="29"/>
        <v>0</v>
      </c>
      <c r="D411" s="249"/>
      <c r="E411" s="249">
        <f t="shared" si="30"/>
        <v>8.2431739834729498</v>
      </c>
      <c r="F411" s="261">
        <f t="shared" si="31"/>
        <v>8</v>
      </c>
      <c r="G411" s="270">
        <v>404</v>
      </c>
    </row>
    <row r="412" spans="1:7" ht="24" customHeight="1">
      <c r="A412" s="330" t="s">
        <v>442</v>
      </c>
      <c r="B412" s="248">
        <v>1</v>
      </c>
      <c r="C412" s="249">
        <f t="shared" si="29"/>
        <v>0</v>
      </c>
      <c r="D412" s="249"/>
      <c r="E412" s="249">
        <f t="shared" si="30"/>
        <v>8.2431739834729498</v>
      </c>
      <c r="F412" s="261">
        <f t="shared" si="31"/>
        <v>8</v>
      </c>
      <c r="G412" s="270">
        <v>405</v>
      </c>
    </row>
    <row r="413" spans="1:7" ht="24" customHeight="1">
      <c r="A413" s="330" t="s">
        <v>429</v>
      </c>
      <c r="B413" s="248">
        <v>1</v>
      </c>
      <c r="C413" s="249">
        <f t="shared" si="29"/>
        <v>0</v>
      </c>
      <c r="D413" s="249"/>
      <c r="E413" s="249">
        <f t="shared" si="30"/>
        <v>8.2431739834729498</v>
      </c>
      <c r="F413" s="261">
        <f t="shared" si="31"/>
        <v>8</v>
      </c>
      <c r="G413" s="270">
        <v>406</v>
      </c>
    </row>
    <row r="414" spans="1:7" ht="24" customHeight="1">
      <c r="A414" s="330" t="s">
        <v>1277</v>
      </c>
      <c r="B414" s="248">
        <v>1</v>
      </c>
      <c r="C414" s="249">
        <f t="shared" si="29"/>
        <v>0</v>
      </c>
      <c r="D414" s="249"/>
      <c r="E414" s="249">
        <f t="shared" si="30"/>
        <v>8.2431739834729498</v>
      </c>
      <c r="F414" s="261">
        <f t="shared" si="31"/>
        <v>8</v>
      </c>
      <c r="G414" s="270">
        <v>407</v>
      </c>
    </row>
    <row r="415" spans="1:7" ht="24" customHeight="1">
      <c r="A415" s="330" t="s">
        <v>1092</v>
      </c>
      <c r="B415" s="248">
        <v>1</v>
      </c>
      <c r="C415" s="249">
        <f t="shared" si="29"/>
        <v>0</v>
      </c>
      <c r="D415" s="249"/>
      <c r="E415" s="249">
        <f t="shared" si="30"/>
        <v>8.2431739834729498</v>
      </c>
      <c r="F415" s="261">
        <f t="shared" si="31"/>
        <v>8</v>
      </c>
      <c r="G415" s="270">
        <v>408</v>
      </c>
    </row>
    <row r="416" spans="1:7" ht="24" customHeight="1">
      <c r="A416" s="330" t="s">
        <v>430</v>
      </c>
      <c r="B416" s="248">
        <v>1</v>
      </c>
      <c r="C416" s="249">
        <f t="shared" si="29"/>
        <v>0</v>
      </c>
      <c r="D416" s="249"/>
      <c r="E416" s="249">
        <f t="shared" si="30"/>
        <v>8.2431739834729498</v>
      </c>
      <c r="F416" s="261">
        <f t="shared" si="31"/>
        <v>8</v>
      </c>
      <c r="G416" s="270">
        <v>409</v>
      </c>
    </row>
    <row r="417" spans="1:7" ht="24" customHeight="1">
      <c r="A417" s="330" t="s">
        <v>431</v>
      </c>
      <c r="B417" s="248">
        <v>1</v>
      </c>
      <c r="C417" s="249">
        <f t="shared" si="29"/>
        <v>0</v>
      </c>
      <c r="D417" s="249"/>
      <c r="E417" s="249">
        <f t="shared" si="30"/>
        <v>8.2431739834729498</v>
      </c>
      <c r="F417" s="261">
        <f t="shared" si="31"/>
        <v>8</v>
      </c>
      <c r="G417" s="270">
        <v>410</v>
      </c>
    </row>
    <row r="418" spans="1:7" ht="24" customHeight="1">
      <c r="A418" s="330" t="s">
        <v>450</v>
      </c>
      <c r="B418" s="248">
        <v>1</v>
      </c>
      <c r="C418" s="249">
        <f t="shared" si="29"/>
        <v>0</v>
      </c>
      <c r="D418" s="249"/>
      <c r="E418" s="249">
        <f t="shared" si="30"/>
        <v>8.2431739834729498</v>
      </c>
      <c r="F418" s="261">
        <f t="shared" si="31"/>
        <v>8</v>
      </c>
      <c r="G418" s="270">
        <v>411</v>
      </c>
    </row>
    <row r="419" spans="1:7" ht="24" customHeight="1">
      <c r="A419" s="330" t="s">
        <v>438</v>
      </c>
      <c r="B419" s="248">
        <v>1</v>
      </c>
      <c r="C419" s="249">
        <f t="shared" si="29"/>
        <v>0</v>
      </c>
      <c r="D419" s="249"/>
      <c r="E419" s="249">
        <f t="shared" si="30"/>
        <v>8.2431739834729498</v>
      </c>
      <c r="F419" s="261">
        <f t="shared" si="31"/>
        <v>8</v>
      </c>
      <c r="G419" s="270">
        <v>412</v>
      </c>
    </row>
    <row r="420" spans="1:7" ht="24" customHeight="1">
      <c r="A420" s="330" t="s">
        <v>1093</v>
      </c>
      <c r="B420" s="248">
        <v>1</v>
      </c>
      <c r="C420" s="249">
        <f t="shared" si="29"/>
        <v>0</v>
      </c>
      <c r="D420" s="249"/>
      <c r="E420" s="249">
        <f t="shared" si="30"/>
        <v>8.2431739834729498</v>
      </c>
      <c r="F420" s="261">
        <f t="shared" si="31"/>
        <v>8</v>
      </c>
      <c r="G420" s="270">
        <v>413</v>
      </c>
    </row>
    <row r="421" spans="1:7" ht="24" customHeight="1">
      <c r="A421" s="330" t="s">
        <v>441</v>
      </c>
      <c r="B421" s="248">
        <v>1</v>
      </c>
      <c r="C421" s="249">
        <f t="shared" si="29"/>
        <v>0</v>
      </c>
      <c r="D421" s="249"/>
      <c r="E421" s="249">
        <f t="shared" si="30"/>
        <v>8.2431739834729498</v>
      </c>
      <c r="F421" s="261">
        <f t="shared" si="31"/>
        <v>8</v>
      </c>
      <c r="G421" s="270">
        <v>414</v>
      </c>
    </row>
    <row r="422" spans="1:7" ht="24" customHeight="1">
      <c r="A422" s="330" t="s">
        <v>434</v>
      </c>
      <c r="B422" s="248">
        <v>1</v>
      </c>
      <c r="C422" s="249">
        <f t="shared" si="29"/>
        <v>0</v>
      </c>
      <c r="D422" s="249"/>
      <c r="E422" s="249">
        <f t="shared" si="30"/>
        <v>8.2431739834729498</v>
      </c>
      <c r="F422" s="261">
        <f t="shared" si="31"/>
        <v>8</v>
      </c>
      <c r="G422" s="270">
        <v>415</v>
      </c>
    </row>
    <row r="423" spans="1:7" ht="24" customHeight="1">
      <c r="A423" s="330" t="s">
        <v>436</v>
      </c>
      <c r="B423" s="248">
        <v>1</v>
      </c>
      <c r="C423" s="249">
        <f t="shared" si="29"/>
        <v>0</v>
      </c>
      <c r="D423" s="249"/>
      <c r="E423" s="249">
        <f t="shared" si="30"/>
        <v>8.2431739834729498</v>
      </c>
      <c r="F423" s="261">
        <f t="shared" si="31"/>
        <v>8</v>
      </c>
      <c r="G423" s="270">
        <v>416</v>
      </c>
    </row>
    <row r="424" spans="1:7" ht="24" customHeight="1">
      <c r="A424" s="330" t="s">
        <v>1094</v>
      </c>
      <c r="B424" s="248">
        <v>1</v>
      </c>
      <c r="C424" s="249">
        <f t="shared" si="29"/>
        <v>0</v>
      </c>
      <c r="D424" s="249"/>
      <c r="E424" s="249">
        <f t="shared" si="30"/>
        <v>8.2431739834729498</v>
      </c>
      <c r="F424" s="261">
        <f t="shared" si="31"/>
        <v>8</v>
      </c>
      <c r="G424" s="270">
        <v>417</v>
      </c>
    </row>
    <row r="425" spans="1:7" ht="24" customHeight="1">
      <c r="A425" s="330" t="s">
        <v>460</v>
      </c>
      <c r="B425" s="248">
        <v>1</v>
      </c>
      <c r="C425" s="249">
        <f t="shared" si="29"/>
        <v>0</v>
      </c>
      <c r="D425" s="249"/>
      <c r="E425" s="249">
        <f t="shared" si="30"/>
        <v>8.2431739834729498</v>
      </c>
      <c r="F425" s="261">
        <f t="shared" si="31"/>
        <v>8</v>
      </c>
      <c r="G425" s="270">
        <v>418</v>
      </c>
    </row>
    <row r="426" spans="1:7" ht="24" customHeight="1">
      <c r="A426" s="330" t="s">
        <v>1095</v>
      </c>
      <c r="B426" s="248">
        <v>1</v>
      </c>
      <c r="C426" s="249">
        <f t="shared" si="29"/>
        <v>0</v>
      </c>
      <c r="D426" s="249"/>
      <c r="E426" s="249">
        <f t="shared" si="30"/>
        <v>8.2431739834729498</v>
      </c>
      <c r="F426" s="261">
        <f t="shared" si="31"/>
        <v>8</v>
      </c>
      <c r="G426" s="270">
        <v>419</v>
      </c>
    </row>
    <row r="427" spans="1:7" ht="24" customHeight="1">
      <c r="A427" s="330" t="s">
        <v>464</v>
      </c>
      <c r="B427" s="248">
        <v>1</v>
      </c>
      <c r="C427" s="249">
        <f t="shared" si="29"/>
        <v>0</v>
      </c>
      <c r="D427" s="249"/>
      <c r="E427" s="249">
        <f t="shared" si="30"/>
        <v>8.2431739834729498</v>
      </c>
      <c r="F427" s="261">
        <f t="shared" si="31"/>
        <v>8</v>
      </c>
      <c r="G427" s="270">
        <v>420</v>
      </c>
    </row>
    <row r="428" spans="1:7" ht="24" customHeight="1">
      <c r="A428" s="330" t="s">
        <v>465</v>
      </c>
      <c r="B428" s="248">
        <v>1</v>
      </c>
      <c r="C428" s="249">
        <f t="shared" si="29"/>
        <v>0</v>
      </c>
      <c r="D428" s="249"/>
      <c r="E428" s="249">
        <f t="shared" si="30"/>
        <v>8.2431739834729498</v>
      </c>
      <c r="F428" s="261">
        <f t="shared" si="31"/>
        <v>8</v>
      </c>
      <c r="G428" s="270">
        <v>421</v>
      </c>
    </row>
    <row r="429" spans="1:7" ht="24" customHeight="1">
      <c r="A429" s="330" t="s">
        <v>469</v>
      </c>
      <c r="B429" s="248">
        <v>1</v>
      </c>
      <c r="C429" s="249">
        <f t="shared" si="29"/>
        <v>0</v>
      </c>
      <c r="D429" s="249"/>
      <c r="E429" s="249">
        <f t="shared" si="30"/>
        <v>8.2431739834729498</v>
      </c>
      <c r="F429" s="261">
        <f t="shared" si="31"/>
        <v>8</v>
      </c>
      <c r="G429" s="270">
        <v>422</v>
      </c>
    </row>
    <row r="430" spans="1:7" ht="24" customHeight="1">
      <c r="A430" s="330" t="s">
        <v>467</v>
      </c>
      <c r="B430" s="248">
        <v>1</v>
      </c>
      <c r="C430" s="249">
        <f t="shared" si="29"/>
        <v>0</v>
      </c>
      <c r="D430" s="249"/>
      <c r="E430" s="249">
        <f t="shared" si="30"/>
        <v>8.2431739834729498</v>
      </c>
      <c r="F430" s="261">
        <f t="shared" si="31"/>
        <v>8</v>
      </c>
      <c r="G430" s="270">
        <v>423</v>
      </c>
    </row>
    <row r="431" spans="1:7" ht="24" customHeight="1">
      <c r="A431" s="330" t="s">
        <v>470</v>
      </c>
      <c r="B431" s="248">
        <v>1</v>
      </c>
      <c r="C431" s="249">
        <f t="shared" si="29"/>
        <v>0</v>
      </c>
      <c r="D431" s="249"/>
      <c r="E431" s="249">
        <f t="shared" si="30"/>
        <v>8.2431739834729498</v>
      </c>
      <c r="F431" s="261">
        <f t="shared" si="31"/>
        <v>8</v>
      </c>
      <c r="G431" s="270">
        <v>424</v>
      </c>
    </row>
    <row r="432" spans="1:7" ht="24" customHeight="1">
      <c r="A432" s="330" t="s">
        <v>492</v>
      </c>
      <c r="B432" s="248">
        <v>1</v>
      </c>
      <c r="C432" s="249">
        <f t="shared" si="29"/>
        <v>0</v>
      </c>
      <c r="D432" s="249"/>
      <c r="E432" s="249">
        <f t="shared" si="30"/>
        <v>8.2431739834729498</v>
      </c>
      <c r="F432" s="261">
        <f t="shared" si="31"/>
        <v>8</v>
      </c>
      <c r="G432" s="270">
        <v>425</v>
      </c>
    </row>
    <row r="433" spans="1:7" ht="24" customHeight="1">
      <c r="A433" s="330" t="s">
        <v>473</v>
      </c>
      <c r="B433" s="248">
        <v>1</v>
      </c>
      <c r="C433" s="249">
        <f t="shared" si="29"/>
        <v>0</v>
      </c>
      <c r="D433" s="249"/>
      <c r="E433" s="249">
        <f t="shared" si="30"/>
        <v>8.2431739834729498</v>
      </c>
      <c r="F433" s="261">
        <f t="shared" si="31"/>
        <v>8</v>
      </c>
      <c r="G433" s="270">
        <v>426</v>
      </c>
    </row>
    <row r="434" spans="1:7" ht="24" customHeight="1">
      <c r="A434" s="330" t="s">
        <v>474</v>
      </c>
      <c r="B434" s="248">
        <v>1</v>
      </c>
      <c r="C434" s="249">
        <f t="shared" si="29"/>
        <v>0</v>
      </c>
      <c r="D434" s="249"/>
      <c r="E434" s="249">
        <f t="shared" si="30"/>
        <v>8.2431739834729498</v>
      </c>
      <c r="F434" s="261">
        <f t="shared" si="31"/>
        <v>8</v>
      </c>
      <c r="G434" s="270">
        <v>427</v>
      </c>
    </row>
    <row r="435" spans="1:7" ht="24" customHeight="1">
      <c r="A435" s="330" t="s">
        <v>480</v>
      </c>
      <c r="B435" s="248">
        <v>1</v>
      </c>
      <c r="C435" s="249">
        <f t="shared" si="29"/>
        <v>0</v>
      </c>
      <c r="D435" s="249"/>
      <c r="E435" s="249">
        <f t="shared" si="30"/>
        <v>8.2431739834729498</v>
      </c>
      <c r="F435" s="261">
        <f t="shared" si="31"/>
        <v>8</v>
      </c>
      <c r="G435" s="270">
        <v>428</v>
      </c>
    </row>
    <row r="436" spans="1:7" ht="24" customHeight="1">
      <c r="A436" s="330" t="s">
        <v>1096</v>
      </c>
      <c r="B436" s="248">
        <v>1</v>
      </c>
      <c r="C436" s="249">
        <f t="shared" si="29"/>
        <v>0</v>
      </c>
      <c r="D436" s="249"/>
      <c r="E436" s="249">
        <f t="shared" si="30"/>
        <v>8.2431739834729498</v>
      </c>
      <c r="F436" s="261">
        <f t="shared" si="31"/>
        <v>8</v>
      </c>
      <c r="G436" s="270">
        <v>429</v>
      </c>
    </row>
    <row r="437" spans="1:7" ht="24" customHeight="1">
      <c r="A437" s="330" t="s">
        <v>477</v>
      </c>
      <c r="B437" s="248">
        <v>1</v>
      </c>
      <c r="C437" s="249">
        <f t="shared" si="29"/>
        <v>0</v>
      </c>
      <c r="D437" s="249"/>
      <c r="E437" s="249">
        <f t="shared" si="30"/>
        <v>8.2431739834729498</v>
      </c>
      <c r="F437" s="261">
        <f t="shared" si="31"/>
        <v>8</v>
      </c>
      <c r="G437" s="270">
        <v>430</v>
      </c>
    </row>
    <row r="438" spans="1:7" ht="24" customHeight="1">
      <c r="A438" s="330" t="s">
        <v>487</v>
      </c>
      <c r="B438" s="248">
        <v>1</v>
      </c>
      <c r="C438" s="249">
        <f t="shared" si="29"/>
        <v>0</v>
      </c>
      <c r="D438" s="249"/>
      <c r="E438" s="249">
        <f t="shared" si="30"/>
        <v>8.2431739834729498</v>
      </c>
      <c r="F438" s="261">
        <f t="shared" si="31"/>
        <v>8</v>
      </c>
      <c r="G438" s="270">
        <v>431</v>
      </c>
    </row>
    <row r="439" spans="1:7" ht="24" customHeight="1">
      <c r="A439" s="330" t="s">
        <v>530</v>
      </c>
      <c r="B439" s="248">
        <v>1</v>
      </c>
      <c r="C439" s="249">
        <f t="shared" si="29"/>
        <v>0</v>
      </c>
      <c r="D439" s="249"/>
      <c r="E439" s="249">
        <f t="shared" si="30"/>
        <v>8.2431739834729498</v>
      </c>
      <c r="F439" s="261">
        <f t="shared" si="31"/>
        <v>8</v>
      </c>
      <c r="G439" s="270">
        <v>432</v>
      </c>
    </row>
    <row r="440" spans="1:7" ht="24" customHeight="1">
      <c r="A440" s="330" t="s">
        <v>520</v>
      </c>
      <c r="B440" s="248">
        <v>1</v>
      </c>
      <c r="C440" s="249">
        <f t="shared" si="29"/>
        <v>0</v>
      </c>
      <c r="D440" s="249"/>
      <c r="E440" s="249">
        <f t="shared" si="30"/>
        <v>8.2431739834729498</v>
      </c>
      <c r="F440" s="261">
        <f t="shared" si="31"/>
        <v>8</v>
      </c>
      <c r="G440" s="270">
        <v>433</v>
      </c>
    </row>
    <row r="441" spans="1:7" ht="24" customHeight="1">
      <c r="A441" s="330" t="s">
        <v>524</v>
      </c>
      <c r="B441" s="248">
        <v>1</v>
      </c>
      <c r="C441" s="249">
        <f t="shared" si="29"/>
        <v>0</v>
      </c>
      <c r="D441" s="249"/>
      <c r="E441" s="249">
        <f t="shared" si="30"/>
        <v>8.2431739834729498</v>
      </c>
      <c r="F441" s="261">
        <f t="shared" si="31"/>
        <v>8</v>
      </c>
      <c r="G441" s="270">
        <v>434</v>
      </c>
    </row>
    <row r="442" spans="1:7" ht="24" customHeight="1">
      <c r="A442" s="330" t="s">
        <v>1318</v>
      </c>
      <c r="B442" s="248">
        <v>1</v>
      </c>
      <c r="C442" s="249">
        <f t="shared" si="29"/>
        <v>0</v>
      </c>
      <c r="D442" s="249"/>
      <c r="E442" s="249">
        <f t="shared" si="30"/>
        <v>8.2431739834729498</v>
      </c>
      <c r="F442" s="261">
        <f t="shared" si="31"/>
        <v>8</v>
      </c>
      <c r="G442" s="270">
        <v>435</v>
      </c>
    </row>
    <row r="443" spans="1:7" ht="24" customHeight="1">
      <c r="A443" s="330" t="s">
        <v>526</v>
      </c>
      <c r="B443" s="248">
        <v>1</v>
      </c>
      <c r="C443" s="249">
        <f t="shared" si="29"/>
        <v>0</v>
      </c>
      <c r="D443" s="249"/>
      <c r="E443" s="249">
        <f t="shared" si="30"/>
        <v>8.2431739834729498</v>
      </c>
      <c r="F443" s="261">
        <f t="shared" si="31"/>
        <v>8</v>
      </c>
      <c r="G443" s="270">
        <v>436</v>
      </c>
    </row>
    <row r="444" spans="1:7" ht="24" customHeight="1">
      <c r="A444" s="330" t="s">
        <v>529</v>
      </c>
      <c r="B444" s="248">
        <v>1</v>
      </c>
      <c r="C444" s="249">
        <f t="shared" si="29"/>
        <v>0</v>
      </c>
      <c r="D444" s="249"/>
      <c r="E444" s="249">
        <f t="shared" si="30"/>
        <v>8.2431739834729498</v>
      </c>
      <c r="F444" s="261">
        <f t="shared" si="31"/>
        <v>8</v>
      </c>
      <c r="G444" s="270">
        <v>437</v>
      </c>
    </row>
    <row r="445" spans="1:7" ht="24" customHeight="1">
      <c r="A445" s="330" t="s">
        <v>521</v>
      </c>
      <c r="B445" s="248">
        <v>1</v>
      </c>
      <c r="C445" s="249">
        <f t="shared" si="29"/>
        <v>0</v>
      </c>
      <c r="D445" s="249"/>
      <c r="E445" s="249">
        <f t="shared" si="30"/>
        <v>8.2431739834729498</v>
      </c>
      <c r="F445" s="261">
        <f t="shared" si="31"/>
        <v>8</v>
      </c>
      <c r="G445" s="270">
        <v>438</v>
      </c>
    </row>
    <row r="446" spans="1:7" ht="24" customHeight="1">
      <c r="A446" s="330" t="s">
        <v>522</v>
      </c>
      <c r="B446" s="248">
        <v>1</v>
      </c>
      <c r="C446" s="249">
        <f t="shared" si="29"/>
        <v>0</v>
      </c>
      <c r="D446" s="249"/>
      <c r="E446" s="249">
        <f t="shared" si="30"/>
        <v>8.2431739834729498</v>
      </c>
      <c r="F446" s="261">
        <f t="shared" si="31"/>
        <v>8</v>
      </c>
      <c r="G446" s="270">
        <v>439</v>
      </c>
    </row>
    <row r="447" spans="1:7" ht="24" customHeight="1">
      <c r="A447" s="330" t="s">
        <v>531</v>
      </c>
      <c r="B447" s="248">
        <v>1</v>
      </c>
      <c r="C447" s="249">
        <f t="shared" si="29"/>
        <v>0</v>
      </c>
      <c r="D447" s="249"/>
      <c r="E447" s="249">
        <f t="shared" si="30"/>
        <v>8.2431739834729498</v>
      </c>
      <c r="F447" s="261">
        <f t="shared" si="31"/>
        <v>8</v>
      </c>
      <c r="G447" s="270">
        <v>440</v>
      </c>
    </row>
    <row r="448" spans="1:7" ht="24" customHeight="1">
      <c r="A448" s="330" t="s">
        <v>1296</v>
      </c>
      <c r="B448" s="248">
        <v>1</v>
      </c>
      <c r="C448" s="249">
        <f t="shared" si="29"/>
        <v>0</v>
      </c>
      <c r="D448" s="249"/>
      <c r="E448" s="249">
        <f t="shared" si="30"/>
        <v>8.2431739834729498</v>
      </c>
      <c r="F448" s="261">
        <f t="shared" si="31"/>
        <v>8</v>
      </c>
      <c r="G448" s="270">
        <v>441</v>
      </c>
    </row>
    <row r="449" spans="1:7" ht="24" customHeight="1">
      <c r="A449" s="330" t="s">
        <v>528</v>
      </c>
      <c r="B449" s="248">
        <v>1</v>
      </c>
      <c r="C449" s="249">
        <f t="shared" si="29"/>
        <v>0</v>
      </c>
      <c r="D449" s="249"/>
      <c r="E449" s="249">
        <f t="shared" si="30"/>
        <v>8.2431739834729498</v>
      </c>
      <c r="F449" s="261">
        <f t="shared" si="31"/>
        <v>8</v>
      </c>
      <c r="G449" s="270">
        <v>442</v>
      </c>
    </row>
    <row r="450" spans="1:7" ht="24" customHeight="1">
      <c r="A450" s="330" t="s">
        <v>547</v>
      </c>
      <c r="B450" s="248">
        <v>1</v>
      </c>
      <c r="C450" s="249">
        <f t="shared" si="29"/>
        <v>0</v>
      </c>
      <c r="D450" s="249"/>
      <c r="E450" s="249">
        <f t="shared" si="30"/>
        <v>8.2431739834729498</v>
      </c>
      <c r="F450" s="261">
        <f t="shared" si="31"/>
        <v>8</v>
      </c>
      <c r="G450" s="270">
        <v>443</v>
      </c>
    </row>
    <row r="451" spans="1:7" ht="24" customHeight="1">
      <c r="A451" s="330" t="s">
        <v>548</v>
      </c>
      <c r="B451" s="248">
        <v>1</v>
      </c>
      <c r="C451" s="249">
        <f t="shared" si="29"/>
        <v>0</v>
      </c>
      <c r="D451" s="249"/>
      <c r="E451" s="249">
        <f t="shared" si="30"/>
        <v>8.2431739834729498</v>
      </c>
      <c r="F451" s="261">
        <f t="shared" si="31"/>
        <v>8</v>
      </c>
      <c r="G451" s="270">
        <v>444</v>
      </c>
    </row>
    <row r="452" spans="1:7" ht="24" customHeight="1">
      <c r="A452" s="330" t="s">
        <v>549</v>
      </c>
      <c r="B452" s="248">
        <v>1</v>
      </c>
      <c r="C452" s="249">
        <f t="shared" si="29"/>
        <v>0</v>
      </c>
      <c r="D452" s="249"/>
      <c r="E452" s="249">
        <f t="shared" si="30"/>
        <v>8.2431739834729498</v>
      </c>
      <c r="F452" s="261">
        <f t="shared" si="31"/>
        <v>8</v>
      </c>
      <c r="G452" s="270">
        <v>445</v>
      </c>
    </row>
    <row r="453" spans="1:7" ht="24" customHeight="1">
      <c r="A453" s="330" t="s">
        <v>550</v>
      </c>
      <c r="B453" s="248">
        <v>1</v>
      </c>
      <c r="C453" s="249">
        <f t="shared" si="29"/>
        <v>0</v>
      </c>
      <c r="D453" s="249"/>
      <c r="E453" s="249">
        <f t="shared" si="30"/>
        <v>8.2431739834729498</v>
      </c>
      <c r="F453" s="261">
        <f t="shared" si="31"/>
        <v>8</v>
      </c>
      <c r="G453" s="270">
        <v>446</v>
      </c>
    </row>
    <row r="454" spans="1:7" ht="24" customHeight="1">
      <c r="A454" s="330" t="s">
        <v>1319</v>
      </c>
      <c r="B454" s="248">
        <v>1</v>
      </c>
      <c r="C454" s="249">
        <f t="shared" si="29"/>
        <v>0</v>
      </c>
      <c r="D454" s="249"/>
      <c r="E454" s="249">
        <f t="shared" si="30"/>
        <v>8.2431739834729498</v>
      </c>
      <c r="F454" s="261">
        <f t="shared" si="31"/>
        <v>8</v>
      </c>
      <c r="G454" s="270">
        <v>447</v>
      </c>
    </row>
    <row r="455" spans="1:7" ht="24" customHeight="1">
      <c r="A455" s="330" t="s">
        <v>556</v>
      </c>
      <c r="B455" s="248">
        <v>1</v>
      </c>
      <c r="C455" s="249">
        <f t="shared" si="29"/>
        <v>0</v>
      </c>
      <c r="D455" s="249"/>
      <c r="E455" s="249">
        <f t="shared" si="30"/>
        <v>8.2431739834729498</v>
      </c>
      <c r="F455" s="261">
        <f t="shared" si="31"/>
        <v>8</v>
      </c>
      <c r="G455" s="270">
        <v>448</v>
      </c>
    </row>
    <row r="456" spans="1:7" ht="24" customHeight="1">
      <c r="A456" s="330" t="s">
        <v>575</v>
      </c>
      <c r="B456" s="248">
        <v>1</v>
      </c>
      <c r="C456" s="249">
        <f t="shared" si="29"/>
        <v>0</v>
      </c>
      <c r="D456" s="249"/>
      <c r="E456" s="249">
        <f t="shared" si="30"/>
        <v>8.2431739834729498</v>
      </c>
      <c r="F456" s="261">
        <f t="shared" si="31"/>
        <v>8</v>
      </c>
      <c r="G456" s="270">
        <v>449</v>
      </c>
    </row>
    <row r="457" spans="1:7" ht="24" customHeight="1">
      <c r="A457" s="330" t="s">
        <v>557</v>
      </c>
      <c r="B457" s="248">
        <v>1</v>
      </c>
      <c r="C457" s="249">
        <f t="shared" ref="C457:C520" si="32">LOG(B457,2)</f>
        <v>0</v>
      </c>
      <c r="D457" s="249"/>
      <c r="E457" s="249">
        <f t="shared" ref="E457:E520" si="33">LOG(303/B457,2)</f>
        <v>8.2431739834729498</v>
      </c>
      <c r="F457" s="261">
        <f t="shared" ref="F457:F520" si="34">ROUND(E457,0)</f>
        <v>8</v>
      </c>
      <c r="G457" s="270">
        <v>450</v>
      </c>
    </row>
    <row r="458" spans="1:7" ht="24" customHeight="1">
      <c r="A458" s="330" t="s">
        <v>1097</v>
      </c>
      <c r="B458" s="248">
        <v>1</v>
      </c>
      <c r="C458" s="249">
        <f t="shared" si="32"/>
        <v>0</v>
      </c>
      <c r="D458" s="249"/>
      <c r="E458" s="249">
        <f t="shared" si="33"/>
        <v>8.2431739834729498</v>
      </c>
      <c r="F458" s="261">
        <f t="shared" si="34"/>
        <v>8</v>
      </c>
      <c r="G458" s="270">
        <v>451</v>
      </c>
    </row>
    <row r="459" spans="1:7" ht="24" customHeight="1">
      <c r="A459" s="330" t="s">
        <v>565</v>
      </c>
      <c r="B459" s="248">
        <v>1</v>
      </c>
      <c r="C459" s="249">
        <f t="shared" si="32"/>
        <v>0</v>
      </c>
      <c r="D459" s="249"/>
      <c r="E459" s="249">
        <f t="shared" si="33"/>
        <v>8.2431739834729498</v>
      </c>
      <c r="F459" s="261">
        <f t="shared" si="34"/>
        <v>8</v>
      </c>
      <c r="G459" s="270">
        <v>452</v>
      </c>
    </row>
    <row r="460" spans="1:7" ht="24" customHeight="1">
      <c r="A460" s="330" t="s">
        <v>577</v>
      </c>
      <c r="B460" s="248">
        <v>1</v>
      </c>
      <c r="C460" s="249">
        <f t="shared" si="32"/>
        <v>0</v>
      </c>
      <c r="D460" s="249"/>
      <c r="E460" s="249">
        <f t="shared" si="33"/>
        <v>8.2431739834729498</v>
      </c>
      <c r="F460" s="261">
        <f t="shared" si="34"/>
        <v>8</v>
      </c>
      <c r="G460" s="270">
        <v>453</v>
      </c>
    </row>
    <row r="461" spans="1:7" ht="24" customHeight="1">
      <c r="A461" s="330" t="s">
        <v>566</v>
      </c>
      <c r="B461" s="248">
        <v>1</v>
      </c>
      <c r="C461" s="249">
        <f t="shared" si="32"/>
        <v>0</v>
      </c>
      <c r="D461" s="249"/>
      <c r="E461" s="249">
        <f t="shared" si="33"/>
        <v>8.2431739834729498</v>
      </c>
      <c r="F461" s="261">
        <f t="shared" si="34"/>
        <v>8</v>
      </c>
      <c r="G461" s="270">
        <v>454</v>
      </c>
    </row>
    <row r="462" spans="1:7" ht="24" customHeight="1">
      <c r="A462" s="330" t="s">
        <v>567</v>
      </c>
      <c r="B462" s="248">
        <v>1</v>
      </c>
      <c r="C462" s="249">
        <f t="shared" si="32"/>
        <v>0</v>
      </c>
      <c r="D462" s="249"/>
      <c r="E462" s="249">
        <f t="shared" si="33"/>
        <v>8.2431739834729498</v>
      </c>
      <c r="F462" s="261">
        <f t="shared" si="34"/>
        <v>8</v>
      </c>
      <c r="G462" s="270">
        <v>455</v>
      </c>
    </row>
    <row r="463" spans="1:7" ht="24" customHeight="1">
      <c r="A463" s="330" t="s">
        <v>568</v>
      </c>
      <c r="B463" s="248">
        <v>1</v>
      </c>
      <c r="C463" s="249">
        <f t="shared" si="32"/>
        <v>0</v>
      </c>
      <c r="D463" s="249"/>
      <c r="E463" s="249">
        <f t="shared" si="33"/>
        <v>8.2431739834729498</v>
      </c>
      <c r="F463" s="261">
        <f t="shared" si="34"/>
        <v>8</v>
      </c>
      <c r="G463" s="270">
        <v>456</v>
      </c>
    </row>
    <row r="464" spans="1:7" ht="24" customHeight="1">
      <c r="A464" s="330" t="s">
        <v>559</v>
      </c>
      <c r="B464" s="248">
        <v>1</v>
      </c>
      <c r="C464" s="249">
        <f t="shared" si="32"/>
        <v>0</v>
      </c>
      <c r="D464" s="249"/>
      <c r="E464" s="249">
        <f t="shared" si="33"/>
        <v>8.2431739834729498</v>
      </c>
      <c r="F464" s="261">
        <f t="shared" si="34"/>
        <v>8</v>
      </c>
      <c r="G464" s="270">
        <v>457</v>
      </c>
    </row>
    <row r="465" spans="1:7" ht="24" customHeight="1">
      <c r="A465" s="330" t="s">
        <v>569</v>
      </c>
      <c r="B465" s="248">
        <v>1</v>
      </c>
      <c r="C465" s="249">
        <f t="shared" si="32"/>
        <v>0</v>
      </c>
      <c r="D465" s="249"/>
      <c r="E465" s="249">
        <f t="shared" si="33"/>
        <v>8.2431739834729498</v>
      </c>
      <c r="F465" s="261">
        <f t="shared" si="34"/>
        <v>8</v>
      </c>
      <c r="G465" s="270">
        <v>458</v>
      </c>
    </row>
    <row r="466" spans="1:7" ht="24" customHeight="1">
      <c r="A466" s="330" t="s">
        <v>578</v>
      </c>
      <c r="B466" s="248">
        <v>1</v>
      </c>
      <c r="C466" s="249">
        <f t="shared" si="32"/>
        <v>0</v>
      </c>
      <c r="D466" s="249"/>
      <c r="E466" s="249">
        <f t="shared" si="33"/>
        <v>8.2431739834729498</v>
      </c>
      <c r="F466" s="261">
        <f t="shared" si="34"/>
        <v>8</v>
      </c>
      <c r="G466" s="270">
        <v>459</v>
      </c>
    </row>
    <row r="467" spans="1:7" ht="24" customHeight="1">
      <c r="A467" s="330" t="s">
        <v>579</v>
      </c>
      <c r="B467" s="248">
        <v>1</v>
      </c>
      <c r="C467" s="249">
        <f t="shared" si="32"/>
        <v>0</v>
      </c>
      <c r="D467" s="249"/>
      <c r="E467" s="249">
        <f t="shared" si="33"/>
        <v>8.2431739834729498</v>
      </c>
      <c r="F467" s="261">
        <f t="shared" si="34"/>
        <v>8</v>
      </c>
      <c r="G467" s="270">
        <v>460</v>
      </c>
    </row>
    <row r="468" spans="1:7" ht="24" customHeight="1">
      <c r="A468" s="330" t="s">
        <v>560</v>
      </c>
      <c r="B468" s="248">
        <v>1</v>
      </c>
      <c r="C468" s="249">
        <f t="shared" si="32"/>
        <v>0</v>
      </c>
      <c r="D468" s="249"/>
      <c r="E468" s="249">
        <f t="shared" si="33"/>
        <v>8.2431739834729498</v>
      </c>
      <c r="F468" s="261">
        <f t="shared" si="34"/>
        <v>8</v>
      </c>
      <c r="G468" s="270">
        <v>461</v>
      </c>
    </row>
    <row r="469" spans="1:7" ht="24" customHeight="1">
      <c r="A469" s="330" t="s">
        <v>561</v>
      </c>
      <c r="B469" s="248">
        <v>1</v>
      </c>
      <c r="C469" s="249">
        <f t="shared" si="32"/>
        <v>0</v>
      </c>
      <c r="D469" s="249"/>
      <c r="E469" s="249">
        <f t="shared" si="33"/>
        <v>8.2431739834729498</v>
      </c>
      <c r="F469" s="261">
        <f t="shared" si="34"/>
        <v>8</v>
      </c>
      <c r="G469" s="270">
        <v>462</v>
      </c>
    </row>
    <row r="470" spans="1:7" ht="24" customHeight="1">
      <c r="A470" s="330" t="s">
        <v>593</v>
      </c>
      <c r="B470" s="248">
        <v>1</v>
      </c>
      <c r="C470" s="249">
        <f t="shared" si="32"/>
        <v>0</v>
      </c>
      <c r="D470" s="249"/>
      <c r="E470" s="249">
        <f t="shared" si="33"/>
        <v>8.2431739834729498</v>
      </c>
      <c r="F470" s="261">
        <f t="shared" si="34"/>
        <v>8</v>
      </c>
      <c r="G470" s="270">
        <v>463</v>
      </c>
    </row>
    <row r="471" spans="1:7" ht="24" customHeight="1">
      <c r="A471" s="330" t="s">
        <v>571</v>
      </c>
      <c r="B471" s="248">
        <v>1</v>
      </c>
      <c r="C471" s="249">
        <f t="shared" si="32"/>
        <v>0</v>
      </c>
      <c r="D471" s="249"/>
      <c r="E471" s="249">
        <f t="shared" si="33"/>
        <v>8.2431739834729498</v>
      </c>
      <c r="F471" s="261">
        <f t="shared" si="34"/>
        <v>8</v>
      </c>
      <c r="G471" s="270">
        <v>464</v>
      </c>
    </row>
    <row r="472" spans="1:7" ht="24" customHeight="1">
      <c r="A472" s="330" t="s">
        <v>562</v>
      </c>
      <c r="B472" s="248">
        <v>1</v>
      </c>
      <c r="C472" s="249">
        <f t="shared" si="32"/>
        <v>0</v>
      </c>
      <c r="D472" s="249"/>
      <c r="E472" s="249">
        <f t="shared" si="33"/>
        <v>8.2431739834729498</v>
      </c>
      <c r="F472" s="261">
        <f t="shared" si="34"/>
        <v>8</v>
      </c>
      <c r="G472" s="270">
        <v>465</v>
      </c>
    </row>
    <row r="473" spans="1:7" ht="24" customHeight="1">
      <c r="A473" s="330" t="s">
        <v>563</v>
      </c>
      <c r="B473" s="248">
        <v>1</v>
      </c>
      <c r="C473" s="249">
        <f t="shared" si="32"/>
        <v>0</v>
      </c>
      <c r="D473" s="249"/>
      <c r="E473" s="249">
        <f t="shared" si="33"/>
        <v>8.2431739834729498</v>
      </c>
      <c r="F473" s="261">
        <f t="shared" si="34"/>
        <v>8</v>
      </c>
      <c r="G473" s="270">
        <v>466</v>
      </c>
    </row>
    <row r="474" spans="1:7" ht="24" customHeight="1">
      <c r="A474" s="330" t="s">
        <v>574</v>
      </c>
      <c r="B474" s="248">
        <v>1</v>
      </c>
      <c r="C474" s="249">
        <f t="shared" si="32"/>
        <v>0</v>
      </c>
      <c r="D474" s="249"/>
      <c r="E474" s="249">
        <f t="shared" si="33"/>
        <v>8.2431739834729498</v>
      </c>
      <c r="F474" s="261">
        <f t="shared" si="34"/>
        <v>8</v>
      </c>
      <c r="G474" s="270">
        <v>467</v>
      </c>
    </row>
    <row r="475" spans="1:7" ht="24" customHeight="1">
      <c r="A475" s="330" t="s">
        <v>581</v>
      </c>
      <c r="B475" s="248">
        <v>1</v>
      </c>
      <c r="C475" s="249">
        <f t="shared" si="32"/>
        <v>0</v>
      </c>
      <c r="D475" s="249"/>
      <c r="E475" s="249">
        <f t="shared" si="33"/>
        <v>8.2431739834729498</v>
      </c>
      <c r="F475" s="261">
        <f t="shared" si="34"/>
        <v>8</v>
      </c>
      <c r="G475" s="270">
        <v>468</v>
      </c>
    </row>
    <row r="476" spans="1:7" ht="24" customHeight="1">
      <c r="A476" s="330" t="s">
        <v>582</v>
      </c>
      <c r="B476" s="248">
        <v>1</v>
      </c>
      <c r="C476" s="249">
        <f t="shared" si="32"/>
        <v>0</v>
      </c>
      <c r="D476" s="249"/>
      <c r="E476" s="249">
        <f t="shared" si="33"/>
        <v>8.2431739834729498</v>
      </c>
      <c r="F476" s="261">
        <f t="shared" si="34"/>
        <v>8</v>
      </c>
      <c r="G476" s="270">
        <v>469</v>
      </c>
    </row>
    <row r="477" spans="1:7" ht="24" customHeight="1">
      <c r="A477" s="330" t="s">
        <v>583</v>
      </c>
      <c r="B477" s="248">
        <v>1</v>
      </c>
      <c r="C477" s="249">
        <f t="shared" si="32"/>
        <v>0</v>
      </c>
      <c r="D477" s="249"/>
      <c r="E477" s="249">
        <f t="shared" si="33"/>
        <v>8.2431739834729498</v>
      </c>
      <c r="F477" s="261">
        <f t="shared" si="34"/>
        <v>8</v>
      </c>
      <c r="G477" s="270">
        <v>470</v>
      </c>
    </row>
    <row r="478" spans="1:7" ht="24" customHeight="1">
      <c r="A478" s="330" t="s">
        <v>1320</v>
      </c>
      <c r="B478" s="248">
        <v>1</v>
      </c>
      <c r="C478" s="249">
        <f t="shared" si="32"/>
        <v>0</v>
      </c>
      <c r="D478" s="249"/>
      <c r="E478" s="249">
        <f t="shared" si="33"/>
        <v>8.2431739834729498</v>
      </c>
      <c r="F478" s="261">
        <f t="shared" si="34"/>
        <v>8</v>
      </c>
      <c r="G478" s="270">
        <v>471</v>
      </c>
    </row>
    <row r="479" spans="1:7" ht="24" customHeight="1">
      <c r="A479" s="330" t="s">
        <v>604</v>
      </c>
      <c r="B479" s="248">
        <v>1</v>
      </c>
      <c r="C479" s="249">
        <f t="shared" si="32"/>
        <v>0</v>
      </c>
      <c r="D479" s="249"/>
      <c r="E479" s="249">
        <f t="shared" si="33"/>
        <v>8.2431739834729498</v>
      </c>
      <c r="F479" s="261">
        <f t="shared" si="34"/>
        <v>8</v>
      </c>
      <c r="G479" s="270">
        <v>472</v>
      </c>
    </row>
    <row r="480" spans="1:7" ht="24" customHeight="1">
      <c r="A480" s="330" t="s">
        <v>605</v>
      </c>
      <c r="B480" s="248">
        <v>1</v>
      </c>
      <c r="C480" s="249">
        <f t="shared" si="32"/>
        <v>0</v>
      </c>
      <c r="D480" s="249"/>
      <c r="E480" s="249">
        <f t="shared" si="33"/>
        <v>8.2431739834729498</v>
      </c>
      <c r="F480" s="261">
        <f t="shared" si="34"/>
        <v>8</v>
      </c>
      <c r="G480" s="270">
        <v>473</v>
      </c>
    </row>
    <row r="481" spans="1:7" ht="24" customHeight="1">
      <c r="A481" s="330" t="s">
        <v>607</v>
      </c>
      <c r="B481" s="248">
        <v>1</v>
      </c>
      <c r="C481" s="249">
        <f t="shared" si="32"/>
        <v>0</v>
      </c>
      <c r="D481" s="249"/>
      <c r="E481" s="249">
        <f t="shared" si="33"/>
        <v>8.2431739834729498</v>
      </c>
      <c r="F481" s="261">
        <f t="shared" si="34"/>
        <v>8</v>
      </c>
      <c r="G481" s="270">
        <v>474</v>
      </c>
    </row>
    <row r="482" spans="1:7" ht="24" customHeight="1">
      <c r="A482" s="330" t="s">
        <v>1098</v>
      </c>
      <c r="B482" s="248">
        <v>1</v>
      </c>
      <c r="C482" s="249">
        <f t="shared" si="32"/>
        <v>0</v>
      </c>
      <c r="D482" s="249"/>
      <c r="E482" s="249">
        <f t="shared" si="33"/>
        <v>8.2431739834729498</v>
      </c>
      <c r="F482" s="261">
        <f t="shared" si="34"/>
        <v>8</v>
      </c>
      <c r="G482" s="270">
        <v>475</v>
      </c>
    </row>
    <row r="483" spans="1:7" ht="24" customHeight="1">
      <c r="A483" s="330" t="s">
        <v>597</v>
      </c>
      <c r="B483" s="248">
        <v>1</v>
      </c>
      <c r="C483" s="249">
        <f t="shared" si="32"/>
        <v>0</v>
      </c>
      <c r="D483" s="249"/>
      <c r="E483" s="249">
        <f t="shared" si="33"/>
        <v>8.2431739834729498</v>
      </c>
      <c r="F483" s="261">
        <f t="shared" si="34"/>
        <v>8</v>
      </c>
      <c r="G483" s="270">
        <v>476</v>
      </c>
    </row>
    <row r="484" spans="1:7" ht="24" customHeight="1">
      <c r="A484" s="330" t="s">
        <v>616</v>
      </c>
      <c r="B484" s="248">
        <v>1</v>
      </c>
      <c r="C484" s="249">
        <f t="shared" si="32"/>
        <v>0</v>
      </c>
      <c r="D484" s="249"/>
      <c r="E484" s="249">
        <f t="shared" si="33"/>
        <v>8.2431739834729498</v>
      </c>
      <c r="F484" s="261">
        <f t="shared" si="34"/>
        <v>8</v>
      </c>
      <c r="G484" s="270">
        <v>477</v>
      </c>
    </row>
    <row r="485" spans="1:7" ht="24" customHeight="1">
      <c r="A485" s="330" t="s">
        <v>608</v>
      </c>
      <c r="B485" s="248">
        <v>1</v>
      </c>
      <c r="C485" s="249">
        <f t="shared" si="32"/>
        <v>0</v>
      </c>
      <c r="D485" s="249"/>
      <c r="E485" s="249">
        <f t="shared" si="33"/>
        <v>8.2431739834729498</v>
      </c>
      <c r="F485" s="261">
        <f t="shared" si="34"/>
        <v>8</v>
      </c>
      <c r="G485" s="270">
        <v>478</v>
      </c>
    </row>
    <row r="486" spans="1:7" ht="24" customHeight="1">
      <c r="A486" s="330" t="s">
        <v>1099</v>
      </c>
      <c r="B486" s="248">
        <v>1</v>
      </c>
      <c r="C486" s="249">
        <f t="shared" si="32"/>
        <v>0</v>
      </c>
      <c r="D486" s="249"/>
      <c r="E486" s="249">
        <f t="shared" si="33"/>
        <v>8.2431739834729498</v>
      </c>
      <c r="F486" s="261">
        <f t="shared" si="34"/>
        <v>8</v>
      </c>
      <c r="G486" s="270">
        <v>479</v>
      </c>
    </row>
    <row r="487" spans="1:7" ht="24" customHeight="1">
      <c r="A487" s="330" t="s">
        <v>609</v>
      </c>
      <c r="B487" s="248">
        <v>1</v>
      </c>
      <c r="C487" s="249">
        <f t="shared" si="32"/>
        <v>0</v>
      </c>
      <c r="D487" s="249"/>
      <c r="E487" s="249">
        <f t="shared" si="33"/>
        <v>8.2431739834729498</v>
      </c>
      <c r="F487" s="261">
        <f t="shared" si="34"/>
        <v>8</v>
      </c>
      <c r="G487" s="270">
        <v>480</v>
      </c>
    </row>
    <row r="488" spans="1:7" ht="24" customHeight="1">
      <c r="A488" s="330" t="s">
        <v>598</v>
      </c>
      <c r="B488" s="248">
        <v>1</v>
      </c>
      <c r="C488" s="249">
        <f t="shared" si="32"/>
        <v>0</v>
      </c>
      <c r="D488" s="249"/>
      <c r="E488" s="249">
        <f t="shared" si="33"/>
        <v>8.2431739834729498</v>
      </c>
      <c r="F488" s="261">
        <f t="shared" si="34"/>
        <v>8</v>
      </c>
      <c r="G488" s="270">
        <v>481</v>
      </c>
    </row>
    <row r="489" spans="1:7" ht="24" customHeight="1">
      <c r="A489" s="330" t="s">
        <v>1100</v>
      </c>
      <c r="B489" s="248">
        <v>1</v>
      </c>
      <c r="C489" s="249">
        <f t="shared" si="32"/>
        <v>0</v>
      </c>
      <c r="D489" s="249"/>
      <c r="E489" s="249">
        <f t="shared" si="33"/>
        <v>8.2431739834729498</v>
      </c>
      <c r="F489" s="261">
        <f t="shared" si="34"/>
        <v>8</v>
      </c>
      <c r="G489" s="270">
        <v>482</v>
      </c>
    </row>
    <row r="490" spans="1:7" ht="24" customHeight="1">
      <c r="A490" s="330" t="s">
        <v>617</v>
      </c>
      <c r="B490" s="248">
        <v>1</v>
      </c>
      <c r="C490" s="249">
        <f t="shared" si="32"/>
        <v>0</v>
      </c>
      <c r="D490" s="249"/>
      <c r="E490" s="249">
        <f t="shared" si="33"/>
        <v>8.2431739834729498</v>
      </c>
      <c r="F490" s="261">
        <f t="shared" si="34"/>
        <v>8</v>
      </c>
      <c r="G490" s="270">
        <v>483</v>
      </c>
    </row>
    <row r="491" spans="1:7" ht="24" customHeight="1">
      <c r="A491" s="330" t="s">
        <v>599</v>
      </c>
      <c r="B491" s="248">
        <v>1</v>
      </c>
      <c r="C491" s="249">
        <f t="shared" si="32"/>
        <v>0</v>
      </c>
      <c r="D491" s="249"/>
      <c r="E491" s="249">
        <f t="shared" si="33"/>
        <v>8.2431739834729498</v>
      </c>
      <c r="F491" s="261">
        <f t="shared" si="34"/>
        <v>8</v>
      </c>
      <c r="G491" s="270">
        <v>484</v>
      </c>
    </row>
    <row r="492" spans="1:7" ht="24" customHeight="1">
      <c r="A492" s="330" t="s">
        <v>1101</v>
      </c>
      <c r="B492" s="248">
        <v>1</v>
      </c>
      <c r="C492" s="249">
        <f t="shared" si="32"/>
        <v>0</v>
      </c>
      <c r="D492" s="249"/>
      <c r="E492" s="249">
        <f t="shared" si="33"/>
        <v>8.2431739834729498</v>
      </c>
      <c r="F492" s="261">
        <f t="shared" si="34"/>
        <v>8</v>
      </c>
      <c r="G492" s="270">
        <v>485</v>
      </c>
    </row>
    <row r="493" spans="1:7" ht="24" customHeight="1">
      <c r="A493" s="330" t="s">
        <v>610</v>
      </c>
      <c r="B493" s="248">
        <v>1</v>
      </c>
      <c r="C493" s="249">
        <f t="shared" si="32"/>
        <v>0</v>
      </c>
      <c r="D493" s="249"/>
      <c r="E493" s="249">
        <f t="shared" si="33"/>
        <v>8.2431739834729498</v>
      </c>
      <c r="F493" s="261">
        <f t="shared" si="34"/>
        <v>8</v>
      </c>
      <c r="G493" s="270">
        <v>486</v>
      </c>
    </row>
    <row r="494" spans="1:7" ht="24" customHeight="1">
      <c r="A494" s="330" t="s">
        <v>630</v>
      </c>
      <c r="B494" s="248">
        <v>1</v>
      </c>
      <c r="C494" s="249">
        <f t="shared" si="32"/>
        <v>0</v>
      </c>
      <c r="D494" s="249"/>
      <c r="E494" s="249">
        <f t="shared" si="33"/>
        <v>8.2431739834729498</v>
      </c>
      <c r="F494" s="261">
        <f t="shared" si="34"/>
        <v>8</v>
      </c>
      <c r="G494" s="270">
        <v>487</v>
      </c>
    </row>
    <row r="495" spans="1:7" ht="24" customHeight="1">
      <c r="A495" s="330" t="s">
        <v>611</v>
      </c>
      <c r="B495" s="248">
        <v>1</v>
      </c>
      <c r="C495" s="249">
        <f t="shared" si="32"/>
        <v>0</v>
      </c>
      <c r="D495" s="249"/>
      <c r="E495" s="249">
        <f t="shared" si="33"/>
        <v>8.2431739834729498</v>
      </c>
      <c r="F495" s="261">
        <f t="shared" si="34"/>
        <v>8</v>
      </c>
      <c r="G495" s="270">
        <v>488</v>
      </c>
    </row>
    <row r="496" spans="1:7" ht="24" customHeight="1">
      <c r="A496" s="330" t="s">
        <v>600</v>
      </c>
      <c r="B496" s="248">
        <v>1</v>
      </c>
      <c r="C496" s="249">
        <f t="shared" si="32"/>
        <v>0</v>
      </c>
      <c r="D496" s="249"/>
      <c r="E496" s="249">
        <f t="shared" si="33"/>
        <v>8.2431739834729498</v>
      </c>
      <c r="F496" s="261">
        <f t="shared" si="34"/>
        <v>8</v>
      </c>
      <c r="G496" s="270">
        <v>489</v>
      </c>
    </row>
    <row r="497" spans="1:7" ht="24" customHeight="1">
      <c r="A497" s="330" t="s">
        <v>618</v>
      </c>
      <c r="B497" s="248">
        <v>1</v>
      </c>
      <c r="C497" s="249">
        <f t="shared" si="32"/>
        <v>0</v>
      </c>
      <c r="D497" s="249"/>
      <c r="E497" s="249">
        <f t="shared" si="33"/>
        <v>8.2431739834729498</v>
      </c>
      <c r="F497" s="261">
        <f t="shared" si="34"/>
        <v>8</v>
      </c>
      <c r="G497" s="270">
        <v>490</v>
      </c>
    </row>
    <row r="498" spans="1:7" ht="24" customHeight="1">
      <c r="A498" s="330" t="s">
        <v>612</v>
      </c>
      <c r="B498" s="248">
        <v>1</v>
      </c>
      <c r="C498" s="249">
        <f t="shared" si="32"/>
        <v>0</v>
      </c>
      <c r="D498" s="249"/>
      <c r="E498" s="249">
        <f t="shared" si="33"/>
        <v>8.2431739834729498</v>
      </c>
      <c r="F498" s="261">
        <f t="shared" si="34"/>
        <v>8</v>
      </c>
      <c r="G498" s="270">
        <v>491</v>
      </c>
    </row>
    <row r="499" spans="1:7" ht="24" customHeight="1">
      <c r="A499" s="330" t="s">
        <v>631</v>
      </c>
      <c r="B499" s="248">
        <v>1</v>
      </c>
      <c r="C499" s="249">
        <f t="shared" si="32"/>
        <v>0</v>
      </c>
      <c r="D499" s="249"/>
      <c r="E499" s="249">
        <f t="shared" si="33"/>
        <v>8.2431739834729498</v>
      </c>
      <c r="F499" s="261">
        <f t="shared" si="34"/>
        <v>8</v>
      </c>
      <c r="G499" s="270">
        <v>492</v>
      </c>
    </row>
    <row r="500" spans="1:7" ht="24" customHeight="1">
      <c r="A500" s="330" t="s">
        <v>602</v>
      </c>
      <c r="B500" s="248">
        <v>1</v>
      </c>
      <c r="C500" s="249">
        <f t="shared" si="32"/>
        <v>0</v>
      </c>
      <c r="D500" s="249"/>
      <c r="E500" s="249">
        <f t="shared" si="33"/>
        <v>8.2431739834729498</v>
      </c>
      <c r="F500" s="261">
        <f t="shared" si="34"/>
        <v>8</v>
      </c>
      <c r="G500" s="270">
        <v>493</v>
      </c>
    </row>
    <row r="501" spans="1:7" ht="24" customHeight="1">
      <c r="A501" s="330" t="s">
        <v>613</v>
      </c>
      <c r="B501" s="248">
        <v>1</v>
      </c>
      <c r="C501" s="249">
        <f t="shared" si="32"/>
        <v>0</v>
      </c>
      <c r="D501" s="249"/>
      <c r="E501" s="249">
        <f t="shared" si="33"/>
        <v>8.2431739834729498</v>
      </c>
      <c r="F501" s="261">
        <f t="shared" si="34"/>
        <v>8</v>
      </c>
      <c r="G501" s="270">
        <v>494</v>
      </c>
    </row>
    <row r="502" spans="1:7" ht="24" customHeight="1">
      <c r="A502" s="330" t="s">
        <v>1102</v>
      </c>
      <c r="B502" s="248">
        <v>1</v>
      </c>
      <c r="C502" s="249">
        <f t="shared" si="32"/>
        <v>0</v>
      </c>
      <c r="D502" s="249"/>
      <c r="E502" s="249">
        <f t="shared" si="33"/>
        <v>8.2431739834729498</v>
      </c>
      <c r="F502" s="261">
        <f t="shared" si="34"/>
        <v>8</v>
      </c>
      <c r="G502" s="270">
        <v>495</v>
      </c>
    </row>
    <row r="503" spans="1:7" ht="24" customHeight="1">
      <c r="A503" s="330" t="s">
        <v>1281</v>
      </c>
      <c r="B503" s="248">
        <v>1</v>
      </c>
      <c r="C503" s="249">
        <f t="shared" si="32"/>
        <v>0</v>
      </c>
      <c r="D503" s="249"/>
      <c r="E503" s="249">
        <f t="shared" si="33"/>
        <v>8.2431739834729498</v>
      </c>
      <c r="F503" s="261">
        <f t="shared" si="34"/>
        <v>8</v>
      </c>
      <c r="G503" s="270">
        <v>496</v>
      </c>
    </row>
    <row r="504" spans="1:7" ht="24" customHeight="1">
      <c r="A504" s="330" t="s">
        <v>625</v>
      </c>
      <c r="B504" s="248">
        <v>1</v>
      </c>
      <c r="C504" s="249">
        <f t="shared" si="32"/>
        <v>0</v>
      </c>
      <c r="D504" s="249"/>
      <c r="E504" s="249">
        <f t="shared" si="33"/>
        <v>8.2431739834729498</v>
      </c>
      <c r="F504" s="261">
        <f t="shared" si="34"/>
        <v>8</v>
      </c>
      <c r="G504" s="270">
        <v>497</v>
      </c>
    </row>
    <row r="505" spans="1:7" ht="24" customHeight="1">
      <c r="A505" s="330" t="s">
        <v>641</v>
      </c>
      <c r="B505" s="248">
        <v>1</v>
      </c>
      <c r="C505" s="249">
        <f t="shared" si="32"/>
        <v>0</v>
      </c>
      <c r="D505" s="249"/>
      <c r="E505" s="249">
        <f t="shared" si="33"/>
        <v>8.2431739834729498</v>
      </c>
      <c r="F505" s="261">
        <f t="shared" si="34"/>
        <v>8</v>
      </c>
      <c r="G505" s="270">
        <v>498</v>
      </c>
    </row>
    <row r="506" spans="1:7" ht="24" customHeight="1">
      <c r="A506" s="330" t="s">
        <v>642</v>
      </c>
      <c r="B506" s="248">
        <v>1</v>
      </c>
      <c r="C506" s="249">
        <f t="shared" si="32"/>
        <v>0</v>
      </c>
      <c r="D506" s="249"/>
      <c r="E506" s="249">
        <f t="shared" si="33"/>
        <v>8.2431739834729498</v>
      </c>
      <c r="F506" s="261">
        <f t="shared" si="34"/>
        <v>8</v>
      </c>
      <c r="G506" s="270">
        <v>499</v>
      </c>
    </row>
    <row r="507" spans="1:7" ht="24" customHeight="1">
      <c r="A507" s="330" t="s">
        <v>649</v>
      </c>
      <c r="B507" s="248">
        <v>1</v>
      </c>
      <c r="C507" s="249">
        <f t="shared" si="32"/>
        <v>0</v>
      </c>
      <c r="D507" s="249"/>
      <c r="E507" s="249">
        <f t="shared" si="33"/>
        <v>8.2431739834729498</v>
      </c>
      <c r="F507" s="261">
        <f t="shared" si="34"/>
        <v>8</v>
      </c>
      <c r="G507" s="270">
        <v>500</v>
      </c>
    </row>
    <row r="508" spans="1:7" ht="24" customHeight="1">
      <c r="A508" s="330" t="s">
        <v>1103</v>
      </c>
      <c r="B508" s="248">
        <v>1</v>
      </c>
      <c r="C508" s="249">
        <f t="shared" si="32"/>
        <v>0</v>
      </c>
      <c r="D508" s="249"/>
      <c r="E508" s="249">
        <f t="shared" si="33"/>
        <v>8.2431739834729498</v>
      </c>
      <c r="F508" s="261">
        <f t="shared" si="34"/>
        <v>8</v>
      </c>
      <c r="G508" s="270">
        <v>501</v>
      </c>
    </row>
    <row r="509" spans="1:7" ht="24" customHeight="1">
      <c r="A509" s="330" t="s">
        <v>1104</v>
      </c>
      <c r="B509" s="248">
        <v>1</v>
      </c>
      <c r="C509" s="249">
        <f t="shared" si="32"/>
        <v>0</v>
      </c>
      <c r="D509" s="249"/>
      <c r="E509" s="249">
        <f t="shared" si="33"/>
        <v>8.2431739834729498</v>
      </c>
      <c r="F509" s="261">
        <f t="shared" si="34"/>
        <v>8</v>
      </c>
      <c r="G509" s="270">
        <v>502</v>
      </c>
    </row>
    <row r="510" spans="1:7" ht="24" customHeight="1">
      <c r="A510" s="330" t="s">
        <v>645</v>
      </c>
      <c r="B510" s="248">
        <v>1</v>
      </c>
      <c r="C510" s="249">
        <f t="shared" si="32"/>
        <v>0</v>
      </c>
      <c r="D510" s="249"/>
      <c r="E510" s="249">
        <f t="shared" si="33"/>
        <v>8.2431739834729498</v>
      </c>
      <c r="F510" s="261">
        <f t="shared" si="34"/>
        <v>8</v>
      </c>
      <c r="G510" s="270">
        <v>503</v>
      </c>
    </row>
    <row r="511" spans="1:7" ht="24" customHeight="1">
      <c r="A511" s="330" t="s">
        <v>646</v>
      </c>
      <c r="B511" s="248">
        <v>1</v>
      </c>
      <c r="C511" s="249">
        <f t="shared" si="32"/>
        <v>0</v>
      </c>
      <c r="D511" s="249"/>
      <c r="E511" s="249">
        <f t="shared" si="33"/>
        <v>8.2431739834729498</v>
      </c>
      <c r="F511" s="261">
        <f t="shared" si="34"/>
        <v>8</v>
      </c>
      <c r="G511" s="270">
        <v>504</v>
      </c>
    </row>
    <row r="512" spans="1:7" ht="24" customHeight="1">
      <c r="A512" s="330" t="s">
        <v>652</v>
      </c>
      <c r="B512" s="248">
        <v>1</v>
      </c>
      <c r="C512" s="249">
        <f t="shared" si="32"/>
        <v>0</v>
      </c>
      <c r="D512" s="249"/>
      <c r="E512" s="249">
        <f t="shared" si="33"/>
        <v>8.2431739834729498</v>
      </c>
      <c r="F512" s="261">
        <f t="shared" si="34"/>
        <v>8</v>
      </c>
      <c r="G512" s="270">
        <v>505</v>
      </c>
    </row>
    <row r="513" spans="1:7" ht="24" customHeight="1">
      <c r="A513" s="330" t="s">
        <v>653</v>
      </c>
      <c r="B513" s="248">
        <v>1</v>
      </c>
      <c r="C513" s="249">
        <f t="shared" si="32"/>
        <v>0</v>
      </c>
      <c r="D513" s="249"/>
      <c r="E513" s="249">
        <f t="shared" si="33"/>
        <v>8.2431739834729498</v>
      </c>
      <c r="F513" s="261">
        <f t="shared" si="34"/>
        <v>8</v>
      </c>
      <c r="G513" s="270">
        <v>506</v>
      </c>
    </row>
    <row r="514" spans="1:7" ht="24" customHeight="1">
      <c r="A514" s="330" t="s">
        <v>648</v>
      </c>
      <c r="B514" s="248">
        <v>1</v>
      </c>
      <c r="C514" s="249">
        <f t="shared" si="32"/>
        <v>0</v>
      </c>
      <c r="D514" s="249"/>
      <c r="E514" s="249">
        <f t="shared" si="33"/>
        <v>8.2431739834729498</v>
      </c>
      <c r="F514" s="261">
        <f t="shared" si="34"/>
        <v>8</v>
      </c>
      <c r="G514" s="270">
        <v>507</v>
      </c>
    </row>
    <row r="515" spans="1:7" ht="24" customHeight="1">
      <c r="A515" s="330" t="s">
        <v>658</v>
      </c>
      <c r="B515" s="248">
        <v>1</v>
      </c>
      <c r="C515" s="249">
        <f t="shared" si="32"/>
        <v>0</v>
      </c>
      <c r="D515" s="249"/>
      <c r="E515" s="249">
        <f t="shared" si="33"/>
        <v>8.2431739834729498</v>
      </c>
      <c r="F515" s="261">
        <f t="shared" si="34"/>
        <v>8</v>
      </c>
      <c r="G515" s="270">
        <v>508</v>
      </c>
    </row>
    <row r="516" spans="1:7" ht="24" customHeight="1">
      <c r="A516" s="330" t="s">
        <v>671</v>
      </c>
      <c r="B516" s="248">
        <v>1</v>
      </c>
      <c r="C516" s="249">
        <f t="shared" si="32"/>
        <v>0</v>
      </c>
      <c r="D516" s="249"/>
      <c r="E516" s="249">
        <f t="shared" si="33"/>
        <v>8.2431739834729498</v>
      </c>
      <c r="F516" s="261">
        <f t="shared" si="34"/>
        <v>8</v>
      </c>
      <c r="G516" s="270">
        <v>509</v>
      </c>
    </row>
    <row r="517" spans="1:7" ht="24" customHeight="1">
      <c r="A517" s="330" t="s">
        <v>1321</v>
      </c>
      <c r="B517" s="248">
        <v>1</v>
      </c>
      <c r="C517" s="249">
        <f t="shared" si="32"/>
        <v>0</v>
      </c>
      <c r="D517" s="249"/>
      <c r="E517" s="249">
        <f t="shared" si="33"/>
        <v>8.2431739834729498</v>
      </c>
      <c r="F517" s="261">
        <f t="shared" si="34"/>
        <v>8</v>
      </c>
      <c r="G517" s="270">
        <v>510</v>
      </c>
    </row>
    <row r="518" spans="1:7" ht="24" customHeight="1">
      <c r="A518" s="330" t="s">
        <v>1322</v>
      </c>
      <c r="B518" s="248">
        <v>1</v>
      </c>
      <c r="C518" s="249">
        <f t="shared" si="32"/>
        <v>0</v>
      </c>
      <c r="D518" s="249"/>
      <c r="E518" s="249">
        <f t="shared" si="33"/>
        <v>8.2431739834729498</v>
      </c>
      <c r="F518" s="261">
        <f t="shared" si="34"/>
        <v>8</v>
      </c>
      <c r="G518" s="270">
        <v>511</v>
      </c>
    </row>
    <row r="519" spans="1:7" ht="24" customHeight="1">
      <c r="A519" s="330" t="s">
        <v>673</v>
      </c>
      <c r="B519" s="248">
        <v>1</v>
      </c>
      <c r="C519" s="249">
        <f t="shared" si="32"/>
        <v>0</v>
      </c>
      <c r="D519" s="249"/>
      <c r="E519" s="249">
        <f t="shared" si="33"/>
        <v>8.2431739834729498</v>
      </c>
      <c r="F519" s="261">
        <f t="shared" si="34"/>
        <v>8</v>
      </c>
      <c r="G519" s="270">
        <v>512</v>
      </c>
    </row>
    <row r="520" spans="1:7" ht="24" customHeight="1">
      <c r="A520" s="330" t="s">
        <v>674</v>
      </c>
      <c r="B520" s="248">
        <v>1</v>
      </c>
      <c r="C520" s="249">
        <f t="shared" si="32"/>
        <v>0</v>
      </c>
      <c r="D520" s="249"/>
      <c r="E520" s="249">
        <f t="shared" si="33"/>
        <v>8.2431739834729498</v>
      </c>
      <c r="F520" s="261">
        <f t="shared" si="34"/>
        <v>8</v>
      </c>
      <c r="G520" s="270">
        <v>513</v>
      </c>
    </row>
    <row r="521" spans="1:7" ht="24" customHeight="1">
      <c r="A521" s="330" t="s">
        <v>675</v>
      </c>
      <c r="B521" s="248">
        <v>1</v>
      </c>
      <c r="C521" s="249">
        <f t="shared" ref="C521:C584" si="35">LOG(B521,2)</f>
        <v>0</v>
      </c>
      <c r="D521" s="249"/>
      <c r="E521" s="249">
        <f t="shared" ref="E521:E584" si="36">LOG(303/B521,2)</f>
        <v>8.2431739834729498</v>
      </c>
      <c r="F521" s="261">
        <f t="shared" ref="F521:F584" si="37">ROUND(E521,0)</f>
        <v>8</v>
      </c>
      <c r="G521" s="270">
        <v>514</v>
      </c>
    </row>
    <row r="522" spans="1:7" ht="24" customHeight="1">
      <c r="A522" s="330" t="s">
        <v>676</v>
      </c>
      <c r="B522" s="248">
        <v>1</v>
      </c>
      <c r="C522" s="249">
        <f t="shared" si="35"/>
        <v>0</v>
      </c>
      <c r="D522" s="249"/>
      <c r="E522" s="249">
        <f t="shared" si="36"/>
        <v>8.2431739834729498</v>
      </c>
      <c r="F522" s="261">
        <f t="shared" si="37"/>
        <v>8</v>
      </c>
      <c r="G522" s="270">
        <v>515</v>
      </c>
    </row>
    <row r="523" spans="1:7" ht="24" customHeight="1">
      <c r="A523" s="330" t="s">
        <v>693</v>
      </c>
      <c r="B523" s="248">
        <v>1</v>
      </c>
      <c r="C523" s="249">
        <f t="shared" si="35"/>
        <v>0</v>
      </c>
      <c r="D523" s="249"/>
      <c r="E523" s="249">
        <f t="shared" si="36"/>
        <v>8.2431739834729498</v>
      </c>
      <c r="F523" s="261">
        <f t="shared" si="37"/>
        <v>8</v>
      </c>
      <c r="G523" s="270">
        <v>516</v>
      </c>
    </row>
    <row r="524" spans="1:7" ht="24" customHeight="1">
      <c r="A524" s="330" t="s">
        <v>694</v>
      </c>
      <c r="B524" s="248">
        <v>1</v>
      </c>
      <c r="C524" s="249">
        <f t="shared" si="35"/>
        <v>0</v>
      </c>
      <c r="D524" s="249"/>
      <c r="E524" s="249">
        <f t="shared" si="36"/>
        <v>8.2431739834729498</v>
      </c>
      <c r="F524" s="261">
        <f t="shared" si="37"/>
        <v>8</v>
      </c>
      <c r="G524" s="270">
        <v>517</v>
      </c>
    </row>
    <row r="525" spans="1:7" ht="24" customHeight="1">
      <c r="A525" s="330" t="s">
        <v>661</v>
      </c>
      <c r="B525" s="248">
        <v>1</v>
      </c>
      <c r="C525" s="249">
        <f t="shared" si="35"/>
        <v>0</v>
      </c>
      <c r="D525" s="249"/>
      <c r="E525" s="249">
        <f t="shared" si="36"/>
        <v>8.2431739834729498</v>
      </c>
      <c r="F525" s="261">
        <f t="shared" si="37"/>
        <v>8</v>
      </c>
      <c r="G525" s="270">
        <v>518</v>
      </c>
    </row>
    <row r="526" spans="1:7" ht="24" customHeight="1">
      <c r="A526" s="330" t="s">
        <v>680</v>
      </c>
      <c r="B526" s="248">
        <v>1</v>
      </c>
      <c r="C526" s="249">
        <f t="shared" si="35"/>
        <v>0</v>
      </c>
      <c r="D526" s="249"/>
      <c r="E526" s="249">
        <f t="shared" si="36"/>
        <v>8.2431739834729498</v>
      </c>
      <c r="F526" s="261">
        <f t="shared" si="37"/>
        <v>8</v>
      </c>
      <c r="G526" s="270">
        <v>519</v>
      </c>
    </row>
    <row r="527" spans="1:7" ht="24" customHeight="1">
      <c r="A527" s="330" t="s">
        <v>662</v>
      </c>
      <c r="B527" s="248">
        <v>1</v>
      </c>
      <c r="C527" s="249">
        <f t="shared" si="35"/>
        <v>0</v>
      </c>
      <c r="D527" s="249"/>
      <c r="E527" s="249">
        <f t="shared" si="36"/>
        <v>8.2431739834729498</v>
      </c>
      <c r="F527" s="261">
        <f t="shared" si="37"/>
        <v>8</v>
      </c>
      <c r="G527" s="270">
        <v>520</v>
      </c>
    </row>
    <row r="528" spans="1:7" ht="24" customHeight="1">
      <c r="A528" s="330" t="s">
        <v>681</v>
      </c>
      <c r="B528" s="248">
        <v>1</v>
      </c>
      <c r="C528" s="249">
        <f t="shared" si="35"/>
        <v>0</v>
      </c>
      <c r="D528" s="249"/>
      <c r="E528" s="249">
        <f t="shared" si="36"/>
        <v>8.2431739834729498</v>
      </c>
      <c r="F528" s="261">
        <f t="shared" si="37"/>
        <v>8</v>
      </c>
      <c r="G528" s="270">
        <v>521</v>
      </c>
    </row>
    <row r="529" spans="1:7" ht="24" customHeight="1">
      <c r="A529" s="330" t="s">
        <v>1105</v>
      </c>
      <c r="B529" s="248">
        <v>1</v>
      </c>
      <c r="C529" s="249">
        <f t="shared" si="35"/>
        <v>0</v>
      </c>
      <c r="D529" s="249"/>
      <c r="E529" s="249">
        <f t="shared" si="36"/>
        <v>8.2431739834729498</v>
      </c>
      <c r="F529" s="261">
        <f t="shared" si="37"/>
        <v>8</v>
      </c>
      <c r="G529" s="270">
        <v>522</v>
      </c>
    </row>
    <row r="530" spans="1:7" ht="24" customHeight="1">
      <c r="A530" s="330" t="s">
        <v>686</v>
      </c>
      <c r="B530" s="248">
        <v>1</v>
      </c>
      <c r="C530" s="249">
        <f t="shared" si="35"/>
        <v>0</v>
      </c>
      <c r="D530" s="249"/>
      <c r="E530" s="249">
        <f t="shared" si="36"/>
        <v>8.2431739834729498</v>
      </c>
      <c r="F530" s="261">
        <f t="shared" si="37"/>
        <v>8</v>
      </c>
      <c r="G530" s="270">
        <v>523</v>
      </c>
    </row>
    <row r="531" spans="1:7" ht="24" customHeight="1">
      <c r="A531" s="330" t="s">
        <v>677</v>
      </c>
      <c r="B531" s="248">
        <v>1</v>
      </c>
      <c r="C531" s="249">
        <f t="shared" si="35"/>
        <v>0</v>
      </c>
      <c r="D531" s="249"/>
      <c r="E531" s="249">
        <f t="shared" si="36"/>
        <v>8.2431739834729498</v>
      </c>
      <c r="F531" s="261">
        <f t="shared" si="37"/>
        <v>8</v>
      </c>
      <c r="G531" s="270">
        <v>524</v>
      </c>
    </row>
    <row r="532" spans="1:7" ht="24" customHeight="1">
      <c r="A532" s="330" t="s">
        <v>1297</v>
      </c>
      <c r="B532" s="248">
        <v>1</v>
      </c>
      <c r="C532" s="249">
        <f t="shared" si="35"/>
        <v>0</v>
      </c>
      <c r="D532" s="249"/>
      <c r="E532" s="249">
        <f t="shared" si="36"/>
        <v>8.2431739834729498</v>
      </c>
      <c r="F532" s="261">
        <f t="shared" si="37"/>
        <v>8</v>
      </c>
      <c r="G532" s="270">
        <v>525</v>
      </c>
    </row>
    <row r="533" spans="1:7" ht="24" customHeight="1">
      <c r="A533" s="330" t="s">
        <v>687</v>
      </c>
      <c r="B533" s="248">
        <v>1</v>
      </c>
      <c r="C533" s="249">
        <f t="shared" si="35"/>
        <v>0</v>
      </c>
      <c r="D533" s="249"/>
      <c r="E533" s="249">
        <f t="shared" si="36"/>
        <v>8.2431739834729498</v>
      </c>
      <c r="F533" s="261">
        <f t="shared" si="37"/>
        <v>8</v>
      </c>
      <c r="G533" s="270">
        <v>526</v>
      </c>
    </row>
    <row r="534" spans="1:7" ht="24" customHeight="1">
      <c r="A534" s="330" t="s">
        <v>696</v>
      </c>
      <c r="B534" s="248">
        <v>1</v>
      </c>
      <c r="C534" s="249">
        <f t="shared" si="35"/>
        <v>0</v>
      </c>
      <c r="D534" s="249"/>
      <c r="E534" s="249">
        <f t="shared" si="36"/>
        <v>8.2431739834729498</v>
      </c>
      <c r="F534" s="261">
        <f t="shared" si="37"/>
        <v>8</v>
      </c>
      <c r="G534" s="270">
        <v>527</v>
      </c>
    </row>
    <row r="535" spans="1:7" ht="24" customHeight="1">
      <c r="A535" s="330" t="s">
        <v>663</v>
      </c>
      <c r="B535" s="248">
        <v>1</v>
      </c>
      <c r="C535" s="249">
        <f t="shared" si="35"/>
        <v>0</v>
      </c>
      <c r="D535" s="249"/>
      <c r="E535" s="249">
        <f t="shared" si="36"/>
        <v>8.2431739834729498</v>
      </c>
      <c r="F535" s="261">
        <f t="shared" si="37"/>
        <v>8</v>
      </c>
      <c r="G535" s="270">
        <v>528</v>
      </c>
    </row>
    <row r="536" spans="1:7" ht="24" customHeight="1">
      <c r="A536" s="330" t="s">
        <v>1106</v>
      </c>
      <c r="B536" s="248">
        <v>1</v>
      </c>
      <c r="C536" s="249">
        <f t="shared" si="35"/>
        <v>0</v>
      </c>
      <c r="D536" s="249"/>
      <c r="E536" s="249">
        <f t="shared" si="36"/>
        <v>8.2431739834729498</v>
      </c>
      <c r="F536" s="261">
        <f t="shared" si="37"/>
        <v>8</v>
      </c>
      <c r="G536" s="270">
        <v>529</v>
      </c>
    </row>
    <row r="537" spans="1:7" ht="24" customHeight="1">
      <c r="A537" s="330" t="s">
        <v>1107</v>
      </c>
      <c r="B537" s="248">
        <v>1</v>
      </c>
      <c r="C537" s="249">
        <f t="shared" si="35"/>
        <v>0</v>
      </c>
      <c r="D537" s="249"/>
      <c r="E537" s="249">
        <f t="shared" si="36"/>
        <v>8.2431739834729498</v>
      </c>
      <c r="F537" s="261">
        <f t="shared" si="37"/>
        <v>8</v>
      </c>
      <c r="G537" s="270">
        <v>530</v>
      </c>
    </row>
    <row r="538" spans="1:7" ht="24" customHeight="1">
      <c r="A538" s="330" t="s">
        <v>697</v>
      </c>
      <c r="B538" s="248">
        <v>1</v>
      </c>
      <c r="C538" s="249">
        <f t="shared" si="35"/>
        <v>0</v>
      </c>
      <c r="D538" s="249"/>
      <c r="E538" s="249">
        <f t="shared" si="36"/>
        <v>8.2431739834729498</v>
      </c>
      <c r="F538" s="261">
        <f t="shared" si="37"/>
        <v>8</v>
      </c>
      <c r="G538" s="270">
        <v>531</v>
      </c>
    </row>
    <row r="539" spans="1:7" ht="24" customHeight="1">
      <c r="A539" s="330" t="s">
        <v>678</v>
      </c>
      <c r="B539" s="248">
        <v>1</v>
      </c>
      <c r="C539" s="249">
        <f t="shared" si="35"/>
        <v>0</v>
      </c>
      <c r="D539" s="249"/>
      <c r="E539" s="249">
        <f t="shared" si="36"/>
        <v>8.2431739834729498</v>
      </c>
      <c r="F539" s="261">
        <f t="shared" si="37"/>
        <v>8</v>
      </c>
      <c r="G539" s="270">
        <v>532</v>
      </c>
    </row>
    <row r="540" spans="1:7" ht="24" customHeight="1">
      <c r="A540" s="330" t="s">
        <v>665</v>
      </c>
      <c r="B540" s="248">
        <v>1</v>
      </c>
      <c r="C540" s="249">
        <f t="shared" si="35"/>
        <v>0</v>
      </c>
      <c r="D540" s="249"/>
      <c r="E540" s="249">
        <f t="shared" si="36"/>
        <v>8.2431739834729498</v>
      </c>
      <c r="F540" s="261">
        <f t="shared" si="37"/>
        <v>8</v>
      </c>
      <c r="G540" s="270">
        <v>533</v>
      </c>
    </row>
    <row r="541" spans="1:7" ht="24" customHeight="1">
      <c r="A541" s="330" t="s">
        <v>1293</v>
      </c>
      <c r="B541" s="248">
        <v>1</v>
      </c>
      <c r="C541" s="249">
        <f t="shared" si="35"/>
        <v>0</v>
      </c>
      <c r="D541" s="249"/>
      <c r="E541" s="249">
        <f t="shared" si="36"/>
        <v>8.2431739834729498</v>
      </c>
      <c r="F541" s="261">
        <f t="shared" si="37"/>
        <v>8</v>
      </c>
      <c r="G541" s="270">
        <v>534</v>
      </c>
    </row>
    <row r="542" spans="1:7" ht="24" customHeight="1">
      <c r="A542" s="330" t="s">
        <v>699</v>
      </c>
      <c r="B542" s="248">
        <v>1</v>
      </c>
      <c r="C542" s="249">
        <f t="shared" si="35"/>
        <v>0</v>
      </c>
      <c r="D542" s="249"/>
      <c r="E542" s="249">
        <f t="shared" si="36"/>
        <v>8.2431739834729498</v>
      </c>
      <c r="F542" s="261">
        <f t="shared" si="37"/>
        <v>8</v>
      </c>
      <c r="G542" s="270">
        <v>535</v>
      </c>
    </row>
    <row r="543" spans="1:7" ht="24" customHeight="1">
      <c r="A543" s="330" t="s">
        <v>688</v>
      </c>
      <c r="B543" s="248">
        <v>1</v>
      </c>
      <c r="C543" s="249">
        <f t="shared" si="35"/>
        <v>0</v>
      </c>
      <c r="D543" s="249"/>
      <c r="E543" s="249">
        <f t="shared" si="36"/>
        <v>8.2431739834729498</v>
      </c>
      <c r="F543" s="261">
        <f t="shared" si="37"/>
        <v>8</v>
      </c>
      <c r="G543" s="270">
        <v>536</v>
      </c>
    </row>
    <row r="544" spans="1:7" ht="24" customHeight="1">
      <c r="A544" s="330" t="s">
        <v>689</v>
      </c>
      <c r="B544" s="248">
        <v>1</v>
      </c>
      <c r="C544" s="249">
        <f t="shared" si="35"/>
        <v>0</v>
      </c>
      <c r="D544" s="249"/>
      <c r="E544" s="249">
        <f t="shared" si="36"/>
        <v>8.2431739834729498</v>
      </c>
      <c r="F544" s="261">
        <f t="shared" si="37"/>
        <v>8</v>
      </c>
      <c r="G544" s="270">
        <v>537</v>
      </c>
    </row>
    <row r="545" spans="1:7" ht="24" customHeight="1">
      <c r="A545" s="330" t="s">
        <v>714</v>
      </c>
      <c r="B545" s="248">
        <v>1</v>
      </c>
      <c r="C545" s="249">
        <f t="shared" si="35"/>
        <v>0</v>
      </c>
      <c r="D545" s="249"/>
      <c r="E545" s="249">
        <f t="shared" si="36"/>
        <v>8.2431739834729498</v>
      </c>
      <c r="F545" s="261">
        <f t="shared" si="37"/>
        <v>8</v>
      </c>
      <c r="G545" s="270">
        <v>538</v>
      </c>
    </row>
    <row r="546" spans="1:7" ht="24" customHeight="1">
      <c r="A546" s="330" t="s">
        <v>1109</v>
      </c>
      <c r="B546" s="248">
        <v>1</v>
      </c>
      <c r="C546" s="249">
        <f t="shared" si="35"/>
        <v>0</v>
      </c>
      <c r="D546" s="249"/>
      <c r="E546" s="249">
        <f t="shared" si="36"/>
        <v>8.2431739834729498</v>
      </c>
      <c r="F546" s="261">
        <f t="shared" si="37"/>
        <v>8</v>
      </c>
      <c r="G546" s="270">
        <v>539</v>
      </c>
    </row>
    <row r="547" spans="1:7" ht="24" customHeight="1">
      <c r="A547" s="330" t="s">
        <v>707</v>
      </c>
      <c r="B547" s="248">
        <v>1</v>
      </c>
      <c r="C547" s="249">
        <f t="shared" si="35"/>
        <v>0</v>
      </c>
      <c r="D547" s="249"/>
      <c r="E547" s="249">
        <f t="shared" si="36"/>
        <v>8.2431739834729498</v>
      </c>
      <c r="F547" s="261">
        <f t="shared" si="37"/>
        <v>8</v>
      </c>
      <c r="G547" s="270">
        <v>540</v>
      </c>
    </row>
    <row r="548" spans="1:7" ht="24" customHeight="1">
      <c r="A548" s="330" t="s">
        <v>1323</v>
      </c>
      <c r="B548" s="248">
        <v>1</v>
      </c>
      <c r="C548" s="249">
        <f t="shared" si="35"/>
        <v>0</v>
      </c>
      <c r="D548" s="249"/>
      <c r="E548" s="249">
        <f t="shared" si="36"/>
        <v>8.2431739834729498</v>
      </c>
      <c r="F548" s="261">
        <f t="shared" si="37"/>
        <v>8</v>
      </c>
      <c r="G548" s="270">
        <v>541</v>
      </c>
    </row>
    <row r="549" spans="1:7" ht="24" customHeight="1">
      <c r="A549" s="330" t="s">
        <v>703</v>
      </c>
      <c r="B549" s="248">
        <v>1</v>
      </c>
      <c r="C549" s="249">
        <f t="shared" si="35"/>
        <v>0</v>
      </c>
      <c r="D549" s="249"/>
      <c r="E549" s="249">
        <f t="shared" si="36"/>
        <v>8.2431739834729498</v>
      </c>
      <c r="F549" s="261">
        <f t="shared" si="37"/>
        <v>8</v>
      </c>
      <c r="G549" s="270">
        <v>542</v>
      </c>
    </row>
    <row r="550" spans="1:7" ht="24" customHeight="1">
      <c r="A550" s="330" t="s">
        <v>715</v>
      </c>
      <c r="B550" s="248">
        <v>1</v>
      </c>
      <c r="C550" s="249">
        <f t="shared" si="35"/>
        <v>0</v>
      </c>
      <c r="D550" s="249"/>
      <c r="E550" s="249">
        <f t="shared" si="36"/>
        <v>8.2431739834729498</v>
      </c>
      <c r="F550" s="261">
        <f t="shared" si="37"/>
        <v>8</v>
      </c>
      <c r="G550" s="270">
        <v>543</v>
      </c>
    </row>
    <row r="551" spans="1:7" ht="24" customHeight="1">
      <c r="A551" s="330" t="s">
        <v>708</v>
      </c>
      <c r="B551" s="248">
        <v>1</v>
      </c>
      <c r="C551" s="249">
        <f t="shared" si="35"/>
        <v>0</v>
      </c>
      <c r="D551" s="249"/>
      <c r="E551" s="249">
        <f t="shared" si="36"/>
        <v>8.2431739834729498</v>
      </c>
      <c r="F551" s="261">
        <f t="shared" si="37"/>
        <v>8</v>
      </c>
      <c r="G551" s="270">
        <v>544</v>
      </c>
    </row>
    <row r="552" spans="1:7" ht="24" customHeight="1">
      <c r="A552" s="330" t="s">
        <v>709</v>
      </c>
      <c r="B552" s="248">
        <v>1</v>
      </c>
      <c r="C552" s="249">
        <f t="shared" si="35"/>
        <v>0</v>
      </c>
      <c r="D552" s="249"/>
      <c r="E552" s="249">
        <f t="shared" si="36"/>
        <v>8.2431739834729498</v>
      </c>
      <c r="F552" s="261">
        <f t="shared" si="37"/>
        <v>8</v>
      </c>
      <c r="G552" s="270">
        <v>545</v>
      </c>
    </row>
    <row r="553" spans="1:7" ht="24" customHeight="1">
      <c r="A553" s="330" t="s">
        <v>1032</v>
      </c>
      <c r="B553" s="248">
        <v>1</v>
      </c>
      <c r="C553" s="249">
        <f t="shared" si="35"/>
        <v>0</v>
      </c>
      <c r="D553" s="249"/>
      <c r="E553" s="249">
        <f t="shared" si="36"/>
        <v>8.2431739834729498</v>
      </c>
      <c r="F553" s="261">
        <f t="shared" si="37"/>
        <v>8</v>
      </c>
      <c r="G553" s="270">
        <v>546</v>
      </c>
    </row>
    <row r="554" spans="1:7" ht="24" customHeight="1">
      <c r="A554" s="330" t="s">
        <v>704</v>
      </c>
      <c r="B554" s="248">
        <v>1</v>
      </c>
      <c r="C554" s="249">
        <f t="shared" si="35"/>
        <v>0</v>
      </c>
      <c r="D554" s="249"/>
      <c r="E554" s="249">
        <f t="shared" si="36"/>
        <v>8.2431739834729498</v>
      </c>
      <c r="F554" s="261">
        <f t="shared" si="37"/>
        <v>8</v>
      </c>
      <c r="G554" s="270">
        <v>547</v>
      </c>
    </row>
    <row r="555" spans="1:7" ht="24" customHeight="1">
      <c r="A555" s="330" t="s">
        <v>710</v>
      </c>
      <c r="B555" s="248">
        <v>1</v>
      </c>
      <c r="C555" s="249">
        <f t="shared" si="35"/>
        <v>0</v>
      </c>
      <c r="D555" s="249"/>
      <c r="E555" s="249">
        <f t="shared" si="36"/>
        <v>8.2431739834729498</v>
      </c>
      <c r="F555" s="261">
        <f t="shared" si="37"/>
        <v>8</v>
      </c>
      <c r="G555" s="270">
        <v>548</v>
      </c>
    </row>
    <row r="556" spans="1:7" ht="24" customHeight="1">
      <c r="A556" s="330" t="s">
        <v>711</v>
      </c>
      <c r="B556" s="248">
        <v>1</v>
      </c>
      <c r="C556" s="249">
        <f t="shared" si="35"/>
        <v>0</v>
      </c>
      <c r="D556" s="249"/>
      <c r="E556" s="249">
        <f t="shared" si="36"/>
        <v>8.2431739834729498</v>
      </c>
      <c r="F556" s="261">
        <f t="shared" si="37"/>
        <v>8</v>
      </c>
      <c r="G556" s="270">
        <v>549</v>
      </c>
    </row>
    <row r="557" spans="1:7" ht="24" customHeight="1">
      <c r="A557" s="330" t="s">
        <v>716</v>
      </c>
      <c r="B557" s="248">
        <v>1</v>
      </c>
      <c r="C557" s="249">
        <f t="shared" si="35"/>
        <v>0</v>
      </c>
      <c r="D557" s="249"/>
      <c r="E557" s="249">
        <f t="shared" si="36"/>
        <v>8.2431739834729498</v>
      </c>
      <c r="F557" s="261">
        <f t="shared" si="37"/>
        <v>8</v>
      </c>
      <c r="G557" s="270">
        <v>550</v>
      </c>
    </row>
    <row r="558" spans="1:7" ht="24" customHeight="1">
      <c r="A558" s="330" t="s">
        <v>1110</v>
      </c>
      <c r="B558" s="248">
        <v>1</v>
      </c>
      <c r="C558" s="249">
        <f t="shared" si="35"/>
        <v>0</v>
      </c>
      <c r="D558" s="249"/>
      <c r="E558" s="249">
        <f t="shared" si="36"/>
        <v>8.2431739834729498</v>
      </c>
      <c r="F558" s="261">
        <f t="shared" si="37"/>
        <v>8</v>
      </c>
      <c r="G558" s="270">
        <v>551</v>
      </c>
    </row>
    <row r="559" spans="1:7" ht="24" customHeight="1">
      <c r="A559" s="330" t="s">
        <v>712</v>
      </c>
      <c r="B559" s="248">
        <v>1</v>
      </c>
      <c r="C559" s="249">
        <f t="shared" si="35"/>
        <v>0</v>
      </c>
      <c r="D559" s="249"/>
      <c r="E559" s="249">
        <f t="shared" si="36"/>
        <v>8.2431739834729498</v>
      </c>
      <c r="F559" s="261">
        <f t="shared" si="37"/>
        <v>8</v>
      </c>
      <c r="G559" s="270">
        <v>552</v>
      </c>
    </row>
    <row r="560" spans="1:7" ht="24" customHeight="1">
      <c r="A560" s="330" t="s">
        <v>1111</v>
      </c>
      <c r="B560" s="248">
        <v>1</v>
      </c>
      <c r="C560" s="249">
        <f t="shared" si="35"/>
        <v>0</v>
      </c>
      <c r="D560" s="249"/>
      <c r="E560" s="249">
        <f t="shared" si="36"/>
        <v>8.2431739834729498</v>
      </c>
      <c r="F560" s="261">
        <f t="shared" si="37"/>
        <v>8</v>
      </c>
      <c r="G560" s="270">
        <v>553</v>
      </c>
    </row>
    <row r="561" spans="1:7" ht="24" customHeight="1">
      <c r="A561" s="330" t="s">
        <v>713</v>
      </c>
      <c r="B561" s="248">
        <v>1</v>
      </c>
      <c r="C561" s="249">
        <f t="shared" si="35"/>
        <v>0</v>
      </c>
      <c r="D561" s="249"/>
      <c r="E561" s="249">
        <f t="shared" si="36"/>
        <v>8.2431739834729498</v>
      </c>
      <c r="F561" s="261">
        <f t="shared" si="37"/>
        <v>8</v>
      </c>
      <c r="G561" s="270">
        <v>554</v>
      </c>
    </row>
    <row r="562" spans="1:7" ht="24" customHeight="1">
      <c r="A562" s="330" t="s">
        <v>705</v>
      </c>
      <c r="B562" s="248">
        <v>1</v>
      </c>
      <c r="C562" s="249">
        <f t="shared" si="35"/>
        <v>0</v>
      </c>
      <c r="D562" s="249"/>
      <c r="E562" s="249">
        <f t="shared" si="36"/>
        <v>8.2431739834729498</v>
      </c>
      <c r="F562" s="261">
        <f t="shared" si="37"/>
        <v>8</v>
      </c>
      <c r="G562" s="270">
        <v>555</v>
      </c>
    </row>
    <row r="563" spans="1:7" ht="24" customHeight="1">
      <c r="A563" s="330" t="s">
        <v>721</v>
      </c>
      <c r="B563" s="248">
        <v>1</v>
      </c>
      <c r="C563" s="249">
        <f t="shared" si="35"/>
        <v>0</v>
      </c>
      <c r="D563" s="249"/>
      <c r="E563" s="249">
        <f t="shared" si="36"/>
        <v>8.2431739834729498</v>
      </c>
      <c r="F563" s="261">
        <f t="shared" si="37"/>
        <v>8</v>
      </c>
      <c r="G563" s="270">
        <v>556</v>
      </c>
    </row>
    <row r="564" spans="1:7" ht="24" customHeight="1">
      <c r="A564" s="330" t="s">
        <v>718</v>
      </c>
      <c r="B564" s="248">
        <v>1</v>
      </c>
      <c r="C564" s="249">
        <f t="shared" si="35"/>
        <v>0</v>
      </c>
      <c r="D564" s="249"/>
      <c r="E564" s="249">
        <f t="shared" si="36"/>
        <v>8.2431739834729498</v>
      </c>
      <c r="F564" s="261">
        <f t="shared" si="37"/>
        <v>8</v>
      </c>
      <c r="G564" s="270">
        <v>557</v>
      </c>
    </row>
    <row r="565" spans="1:7" ht="24" customHeight="1">
      <c r="A565" s="330" t="s">
        <v>1112</v>
      </c>
      <c r="B565" s="248">
        <v>1</v>
      </c>
      <c r="C565" s="249">
        <f t="shared" si="35"/>
        <v>0</v>
      </c>
      <c r="D565" s="249"/>
      <c r="E565" s="249">
        <f t="shared" si="36"/>
        <v>8.2431739834729498</v>
      </c>
      <c r="F565" s="261">
        <f t="shared" si="37"/>
        <v>8</v>
      </c>
      <c r="G565" s="270">
        <v>558</v>
      </c>
    </row>
    <row r="566" spans="1:7" ht="24" customHeight="1">
      <c r="A566" s="330" t="s">
        <v>1324</v>
      </c>
      <c r="B566" s="248">
        <v>1</v>
      </c>
      <c r="C566" s="249">
        <f t="shared" si="35"/>
        <v>0</v>
      </c>
      <c r="D566" s="249"/>
      <c r="E566" s="249">
        <f t="shared" si="36"/>
        <v>8.2431739834729498</v>
      </c>
      <c r="F566" s="261">
        <f t="shared" si="37"/>
        <v>8</v>
      </c>
      <c r="G566" s="270">
        <v>559</v>
      </c>
    </row>
    <row r="567" spans="1:7" ht="24" customHeight="1">
      <c r="A567" s="330" t="s">
        <v>725</v>
      </c>
      <c r="B567" s="248">
        <v>1</v>
      </c>
      <c r="C567" s="249">
        <f t="shared" si="35"/>
        <v>0</v>
      </c>
      <c r="D567" s="249"/>
      <c r="E567" s="249">
        <f t="shared" si="36"/>
        <v>8.2431739834729498</v>
      </c>
      <c r="F567" s="261">
        <f t="shared" si="37"/>
        <v>8</v>
      </c>
      <c r="G567" s="270">
        <v>560</v>
      </c>
    </row>
    <row r="568" spans="1:7" ht="24" customHeight="1">
      <c r="A568" s="330" t="s">
        <v>729</v>
      </c>
      <c r="B568" s="248">
        <v>1</v>
      </c>
      <c r="C568" s="249">
        <f t="shared" si="35"/>
        <v>0</v>
      </c>
      <c r="D568" s="249"/>
      <c r="E568" s="249">
        <f t="shared" si="36"/>
        <v>8.2431739834729498</v>
      </c>
      <c r="F568" s="261">
        <f t="shared" si="37"/>
        <v>8</v>
      </c>
      <c r="G568" s="270">
        <v>561</v>
      </c>
    </row>
    <row r="569" spans="1:7" ht="24" customHeight="1">
      <c r="A569" s="330" t="s">
        <v>726</v>
      </c>
      <c r="B569" s="248">
        <v>1</v>
      </c>
      <c r="C569" s="249">
        <f t="shared" si="35"/>
        <v>0</v>
      </c>
      <c r="D569" s="249"/>
      <c r="E569" s="249">
        <f t="shared" si="36"/>
        <v>8.2431739834729498</v>
      </c>
      <c r="F569" s="261">
        <f t="shared" si="37"/>
        <v>8</v>
      </c>
      <c r="G569" s="270">
        <v>562</v>
      </c>
    </row>
    <row r="570" spans="1:7" ht="24" customHeight="1">
      <c r="A570" s="330" t="s">
        <v>727</v>
      </c>
      <c r="B570" s="248">
        <v>1</v>
      </c>
      <c r="C570" s="249">
        <f t="shared" si="35"/>
        <v>0</v>
      </c>
      <c r="D570" s="249"/>
      <c r="E570" s="249">
        <f t="shared" si="36"/>
        <v>8.2431739834729498</v>
      </c>
      <c r="F570" s="261">
        <f t="shared" si="37"/>
        <v>8</v>
      </c>
      <c r="G570" s="270">
        <v>563</v>
      </c>
    </row>
    <row r="571" spans="1:7" ht="24" customHeight="1">
      <c r="A571" s="330" t="s">
        <v>1325</v>
      </c>
      <c r="B571" s="248">
        <v>1</v>
      </c>
      <c r="C571" s="249">
        <f t="shared" si="35"/>
        <v>0</v>
      </c>
      <c r="D571" s="249"/>
      <c r="E571" s="249">
        <f t="shared" si="36"/>
        <v>8.2431739834729498</v>
      </c>
      <c r="F571" s="261">
        <f t="shared" si="37"/>
        <v>8</v>
      </c>
      <c r="G571" s="270">
        <v>564</v>
      </c>
    </row>
    <row r="572" spans="1:7" ht="24" customHeight="1">
      <c r="A572" s="330" t="s">
        <v>735</v>
      </c>
      <c r="B572" s="248">
        <v>1</v>
      </c>
      <c r="C572" s="249">
        <f t="shared" si="35"/>
        <v>0</v>
      </c>
      <c r="D572" s="249"/>
      <c r="E572" s="249">
        <f t="shared" si="36"/>
        <v>8.2431739834729498</v>
      </c>
      <c r="F572" s="261">
        <f t="shared" si="37"/>
        <v>8</v>
      </c>
      <c r="G572" s="270">
        <v>565</v>
      </c>
    </row>
    <row r="573" spans="1:7" ht="24" customHeight="1">
      <c r="A573" s="330" t="s">
        <v>728</v>
      </c>
      <c r="B573" s="248">
        <v>1</v>
      </c>
      <c r="C573" s="249">
        <f t="shared" si="35"/>
        <v>0</v>
      </c>
      <c r="D573" s="249"/>
      <c r="E573" s="249">
        <f t="shared" si="36"/>
        <v>8.2431739834729498</v>
      </c>
      <c r="F573" s="261">
        <f t="shared" si="37"/>
        <v>8</v>
      </c>
      <c r="G573" s="270">
        <v>566</v>
      </c>
    </row>
    <row r="574" spans="1:7" ht="24" customHeight="1">
      <c r="A574" s="330" t="s">
        <v>1113</v>
      </c>
      <c r="B574" s="248">
        <v>1</v>
      </c>
      <c r="C574" s="249">
        <f t="shared" si="35"/>
        <v>0</v>
      </c>
      <c r="D574" s="249"/>
      <c r="E574" s="249">
        <f t="shared" si="36"/>
        <v>8.2431739834729498</v>
      </c>
      <c r="F574" s="261">
        <f t="shared" si="37"/>
        <v>8</v>
      </c>
      <c r="G574" s="270">
        <v>567</v>
      </c>
    </row>
    <row r="575" spans="1:7" ht="37" customHeight="1">
      <c r="A575" s="330" t="s">
        <v>780</v>
      </c>
      <c r="B575" s="248">
        <v>1</v>
      </c>
      <c r="C575" s="249">
        <f t="shared" si="35"/>
        <v>0</v>
      </c>
      <c r="D575" s="249"/>
      <c r="E575" s="249">
        <f t="shared" si="36"/>
        <v>8.2431739834729498</v>
      </c>
      <c r="F575" s="261">
        <f t="shared" si="37"/>
        <v>8</v>
      </c>
      <c r="G575" s="270">
        <v>568</v>
      </c>
    </row>
    <row r="576" spans="1:7" ht="24" customHeight="1">
      <c r="A576" s="330" t="s">
        <v>1114</v>
      </c>
      <c r="B576" s="248">
        <v>1</v>
      </c>
      <c r="C576" s="249">
        <f t="shared" si="35"/>
        <v>0</v>
      </c>
      <c r="D576" s="249"/>
      <c r="E576" s="249">
        <f t="shared" si="36"/>
        <v>8.2431739834729498</v>
      </c>
      <c r="F576" s="261">
        <f t="shared" si="37"/>
        <v>8</v>
      </c>
      <c r="G576" s="270">
        <v>569</v>
      </c>
    </row>
    <row r="577" spans="1:7" ht="24" customHeight="1">
      <c r="A577" s="330" t="s">
        <v>785</v>
      </c>
      <c r="B577" s="248">
        <v>1</v>
      </c>
      <c r="C577" s="249">
        <f t="shared" si="35"/>
        <v>0</v>
      </c>
      <c r="D577" s="249"/>
      <c r="E577" s="249">
        <f t="shared" si="36"/>
        <v>8.2431739834729498</v>
      </c>
      <c r="F577" s="261">
        <f t="shared" si="37"/>
        <v>8</v>
      </c>
      <c r="G577" s="270">
        <v>570</v>
      </c>
    </row>
    <row r="578" spans="1:7" ht="24" customHeight="1">
      <c r="A578" s="330" t="s">
        <v>782</v>
      </c>
      <c r="B578" s="248">
        <v>1</v>
      </c>
      <c r="C578" s="249">
        <f t="shared" si="35"/>
        <v>0</v>
      </c>
      <c r="D578" s="249"/>
      <c r="E578" s="249">
        <f t="shared" si="36"/>
        <v>8.2431739834729498</v>
      </c>
      <c r="F578" s="261">
        <f t="shared" si="37"/>
        <v>8</v>
      </c>
      <c r="G578" s="270">
        <v>571</v>
      </c>
    </row>
    <row r="579" spans="1:7" ht="24" customHeight="1">
      <c r="A579" s="330" t="s">
        <v>786</v>
      </c>
      <c r="B579" s="248">
        <v>1</v>
      </c>
      <c r="C579" s="249">
        <f t="shared" si="35"/>
        <v>0</v>
      </c>
      <c r="D579" s="249"/>
      <c r="E579" s="249">
        <f t="shared" si="36"/>
        <v>8.2431739834729498</v>
      </c>
      <c r="F579" s="261">
        <f t="shared" si="37"/>
        <v>8</v>
      </c>
      <c r="G579" s="270">
        <v>572</v>
      </c>
    </row>
    <row r="580" spans="1:7" ht="24" customHeight="1">
      <c r="A580" s="330" t="s">
        <v>799</v>
      </c>
      <c r="B580" s="248">
        <v>1</v>
      </c>
      <c r="C580" s="249">
        <f t="shared" si="35"/>
        <v>0</v>
      </c>
      <c r="D580" s="249"/>
      <c r="E580" s="249">
        <f t="shared" si="36"/>
        <v>8.2431739834729498</v>
      </c>
      <c r="F580" s="261">
        <f t="shared" si="37"/>
        <v>8</v>
      </c>
      <c r="G580" s="270">
        <v>573</v>
      </c>
    </row>
    <row r="581" spans="1:7" ht="24" customHeight="1">
      <c r="A581" s="330" t="s">
        <v>834</v>
      </c>
      <c r="B581" s="248">
        <v>1</v>
      </c>
      <c r="C581" s="249">
        <f t="shared" si="35"/>
        <v>0</v>
      </c>
      <c r="D581" s="249"/>
      <c r="E581" s="249">
        <f t="shared" si="36"/>
        <v>8.2431739834729498</v>
      </c>
      <c r="F581" s="261">
        <f t="shared" si="37"/>
        <v>8</v>
      </c>
      <c r="G581" s="270">
        <v>574</v>
      </c>
    </row>
    <row r="582" spans="1:7" ht="24" customHeight="1">
      <c r="A582" s="330" t="s">
        <v>835</v>
      </c>
      <c r="B582" s="248">
        <v>1</v>
      </c>
      <c r="C582" s="249">
        <f t="shared" si="35"/>
        <v>0</v>
      </c>
      <c r="D582" s="249"/>
      <c r="E582" s="249">
        <f t="shared" si="36"/>
        <v>8.2431739834729498</v>
      </c>
      <c r="F582" s="261">
        <f t="shared" si="37"/>
        <v>8</v>
      </c>
      <c r="G582" s="270">
        <v>575</v>
      </c>
    </row>
    <row r="583" spans="1:7" ht="24" customHeight="1">
      <c r="A583" s="330" t="s">
        <v>817</v>
      </c>
      <c r="B583" s="248">
        <v>1</v>
      </c>
      <c r="C583" s="249">
        <f t="shared" si="35"/>
        <v>0</v>
      </c>
      <c r="D583" s="249"/>
      <c r="E583" s="249">
        <f t="shared" si="36"/>
        <v>8.2431739834729498</v>
      </c>
      <c r="F583" s="261">
        <f t="shared" si="37"/>
        <v>8</v>
      </c>
      <c r="G583" s="270">
        <v>576</v>
      </c>
    </row>
    <row r="584" spans="1:7" ht="24" customHeight="1">
      <c r="A584" s="330" t="s">
        <v>820</v>
      </c>
      <c r="B584" s="248">
        <v>1</v>
      </c>
      <c r="C584" s="249">
        <f t="shared" si="35"/>
        <v>0</v>
      </c>
      <c r="D584" s="249"/>
      <c r="E584" s="249">
        <f t="shared" si="36"/>
        <v>8.2431739834729498</v>
      </c>
      <c r="F584" s="261">
        <f t="shared" si="37"/>
        <v>8</v>
      </c>
      <c r="G584" s="270">
        <v>577</v>
      </c>
    </row>
    <row r="585" spans="1:7" ht="24" customHeight="1">
      <c r="A585" s="330" t="s">
        <v>801</v>
      </c>
      <c r="B585" s="248">
        <v>1</v>
      </c>
      <c r="C585" s="249">
        <f t="shared" ref="C585:C648" si="38">LOG(B585,2)</f>
        <v>0</v>
      </c>
      <c r="D585" s="249"/>
      <c r="E585" s="249">
        <f t="shared" ref="E585:E648" si="39">LOG(303/B585,2)</f>
        <v>8.2431739834729498</v>
      </c>
      <c r="F585" s="261">
        <f t="shared" ref="F585:F648" si="40">ROUND(E585,0)</f>
        <v>8</v>
      </c>
      <c r="G585" s="270">
        <v>578</v>
      </c>
    </row>
    <row r="586" spans="1:7" ht="24" customHeight="1">
      <c r="A586" s="330" t="s">
        <v>802</v>
      </c>
      <c r="B586" s="248">
        <v>1</v>
      </c>
      <c r="C586" s="249">
        <f t="shared" si="38"/>
        <v>0</v>
      </c>
      <c r="D586" s="249"/>
      <c r="E586" s="249">
        <f t="shared" si="39"/>
        <v>8.2431739834729498</v>
      </c>
      <c r="F586" s="261">
        <f t="shared" si="40"/>
        <v>8</v>
      </c>
      <c r="G586" s="270">
        <v>579</v>
      </c>
    </row>
    <row r="587" spans="1:7" ht="24" customHeight="1">
      <c r="A587" s="330" t="s">
        <v>821</v>
      </c>
      <c r="B587" s="248">
        <v>1</v>
      </c>
      <c r="C587" s="249">
        <f t="shared" si="38"/>
        <v>0</v>
      </c>
      <c r="D587" s="249"/>
      <c r="E587" s="249">
        <f t="shared" si="39"/>
        <v>8.2431739834729498</v>
      </c>
      <c r="F587" s="261">
        <f t="shared" si="40"/>
        <v>8</v>
      </c>
      <c r="G587" s="270">
        <v>580</v>
      </c>
    </row>
    <row r="588" spans="1:7" ht="24" customHeight="1">
      <c r="A588" s="330" t="s">
        <v>1274</v>
      </c>
      <c r="B588" s="248">
        <v>1</v>
      </c>
      <c r="C588" s="249">
        <f t="shared" si="38"/>
        <v>0</v>
      </c>
      <c r="D588" s="249"/>
      <c r="E588" s="249">
        <f t="shared" si="39"/>
        <v>8.2431739834729498</v>
      </c>
      <c r="F588" s="261">
        <f t="shared" si="40"/>
        <v>8</v>
      </c>
      <c r="G588" s="270">
        <v>581</v>
      </c>
    </row>
    <row r="589" spans="1:7" ht="24" customHeight="1">
      <c r="A589" s="330" t="s">
        <v>803</v>
      </c>
      <c r="B589" s="248">
        <v>1</v>
      </c>
      <c r="C589" s="249">
        <f t="shared" si="38"/>
        <v>0</v>
      </c>
      <c r="D589" s="249"/>
      <c r="E589" s="249">
        <f t="shared" si="39"/>
        <v>8.2431739834729498</v>
      </c>
      <c r="F589" s="261">
        <f t="shared" si="40"/>
        <v>8</v>
      </c>
      <c r="G589" s="270">
        <v>582</v>
      </c>
    </row>
    <row r="590" spans="1:7" ht="24" customHeight="1">
      <c r="A590" s="330" t="s">
        <v>805</v>
      </c>
      <c r="B590" s="248">
        <v>1</v>
      </c>
      <c r="C590" s="249">
        <f t="shared" si="38"/>
        <v>0</v>
      </c>
      <c r="D590" s="249"/>
      <c r="E590" s="249">
        <f t="shared" si="39"/>
        <v>8.2431739834729498</v>
      </c>
      <c r="F590" s="261">
        <f t="shared" si="40"/>
        <v>8</v>
      </c>
      <c r="G590" s="270">
        <v>583</v>
      </c>
    </row>
    <row r="591" spans="1:7" ht="24" customHeight="1">
      <c r="A591" s="330" t="s">
        <v>1326</v>
      </c>
      <c r="B591" s="248">
        <v>1</v>
      </c>
      <c r="C591" s="249">
        <f t="shared" si="38"/>
        <v>0</v>
      </c>
      <c r="D591" s="249"/>
      <c r="E591" s="249">
        <f t="shared" si="39"/>
        <v>8.2431739834729498</v>
      </c>
      <c r="F591" s="261">
        <f t="shared" si="40"/>
        <v>8</v>
      </c>
      <c r="G591" s="270">
        <v>584</v>
      </c>
    </row>
    <row r="592" spans="1:7" ht="24" customHeight="1">
      <c r="A592" s="330" t="s">
        <v>837</v>
      </c>
      <c r="B592" s="248">
        <v>1</v>
      </c>
      <c r="C592" s="249">
        <f t="shared" si="38"/>
        <v>0</v>
      </c>
      <c r="D592" s="249"/>
      <c r="E592" s="249">
        <f t="shared" si="39"/>
        <v>8.2431739834729498</v>
      </c>
      <c r="F592" s="261">
        <f t="shared" si="40"/>
        <v>8</v>
      </c>
      <c r="G592" s="270">
        <v>585</v>
      </c>
    </row>
    <row r="593" spans="1:7" ht="24" customHeight="1">
      <c r="A593" s="330" t="s">
        <v>806</v>
      </c>
      <c r="B593" s="248">
        <v>1</v>
      </c>
      <c r="C593" s="249">
        <f t="shared" si="38"/>
        <v>0</v>
      </c>
      <c r="D593" s="249"/>
      <c r="E593" s="249">
        <f t="shared" si="39"/>
        <v>8.2431739834729498</v>
      </c>
      <c r="F593" s="261">
        <f t="shared" si="40"/>
        <v>8</v>
      </c>
      <c r="G593" s="270">
        <v>586</v>
      </c>
    </row>
    <row r="594" spans="1:7" ht="24" customHeight="1">
      <c r="A594" s="330" t="s">
        <v>807</v>
      </c>
      <c r="B594" s="248">
        <v>1</v>
      </c>
      <c r="C594" s="249">
        <f t="shared" si="38"/>
        <v>0</v>
      </c>
      <c r="D594" s="249"/>
      <c r="E594" s="249">
        <f t="shared" si="39"/>
        <v>8.2431739834729498</v>
      </c>
      <c r="F594" s="261">
        <f t="shared" si="40"/>
        <v>8</v>
      </c>
      <c r="G594" s="270">
        <v>587</v>
      </c>
    </row>
    <row r="595" spans="1:7" ht="24" customHeight="1">
      <c r="A595" s="330" t="s">
        <v>845</v>
      </c>
      <c r="B595" s="248">
        <v>1</v>
      </c>
      <c r="C595" s="249">
        <f t="shared" si="38"/>
        <v>0</v>
      </c>
      <c r="D595" s="249"/>
      <c r="E595" s="249">
        <f t="shared" si="39"/>
        <v>8.2431739834729498</v>
      </c>
      <c r="F595" s="261">
        <f t="shared" si="40"/>
        <v>8</v>
      </c>
      <c r="G595" s="270">
        <v>588</v>
      </c>
    </row>
    <row r="596" spans="1:7" ht="24" customHeight="1">
      <c r="A596" s="330" t="s">
        <v>838</v>
      </c>
      <c r="B596" s="248">
        <v>1</v>
      </c>
      <c r="C596" s="249">
        <f t="shared" si="38"/>
        <v>0</v>
      </c>
      <c r="D596" s="249"/>
      <c r="E596" s="249">
        <f t="shared" si="39"/>
        <v>8.2431739834729498</v>
      </c>
      <c r="F596" s="261">
        <f t="shared" si="40"/>
        <v>8</v>
      </c>
      <c r="G596" s="270">
        <v>589</v>
      </c>
    </row>
    <row r="597" spans="1:7" ht="24" customHeight="1">
      <c r="A597" s="330" t="s">
        <v>824</v>
      </c>
      <c r="B597" s="248">
        <v>1</v>
      </c>
      <c r="C597" s="249">
        <f t="shared" si="38"/>
        <v>0</v>
      </c>
      <c r="D597" s="249"/>
      <c r="E597" s="249">
        <f t="shared" si="39"/>
        <v>8.2431739834729498</v>
      </c>
      <c r="F597" s="261">
        <f t="shared" si="40"/>
        <v>8</v>
      </c>
      <c r="G597" s="270">
        <v>590</v>
      </c>
    </row>
    <row r="598" spans="1:7" ht="24" customHeight="1">
      <c r="A598" s="330" t="s">
        <v>839</v>
      </c>
      <c r="B598" s="248">
        <v>1</v>
      </c>
      <c r="C598" s="249">
        <f t="shared" si="38"/>
        <v>0</v>
      </c>
      <c r="D598" s="249"/>
      <c r="E598" s="249">
        <f t="shared" si="39"/>
        <v>8.2431739834729498</v>
      </c>
      <c r="F598" s="261">
        <f t="shared" si="40"/>
        <v>8</v>
      </c>
      <c r="G598" s="270">
        <v>591</v>
      </c>
    </row>
    <row r="599" spans="1:7" ht="24" customHeight="1">
      <c r="A599" s="330" t="s">
        <v>809</v>
      </c>
      <c r="B599" s="248">
        <v>1</v>
      </c>
      <c r="C599" s="249">
        <f t="shared" si="38"/>
        <v>0</v>
      </c>
      <c r="D599" s="249"/>
      <c r="E599" s="249">
        <f t="shared" si="39"/>
        <v>8.2431739834729498</v>
      </c>
      <c r="F599" s="261">
        <f t="shared" si="40"/>
        <v>8</v>
      </c>
      <c r="G599" s="270">
        <v>592</v>
      </c>
    </row>
    <row r="600" spans="1:7" ht="24" customHeight="1">
      <c r="A600" s="330" t="s">
        <v>826</v>
      </c>
      <c r="B600" s="248">
        <v>1</v>
      </c>
      <c r="C600" s="249">
        <f t="shared" si="38"/>
        <v>0</v>
      </c>
      <c r="D600" s="249"/>
      <c r="E600" s="249">
        <f t="shared" si="39"/>
        <v>8.2431739834729498</v>
      </c>
      <c r="F600" s="261">
        <f t="shared" si="40"/>
        <v>8</v>
      </c>
      <c r="G600" s="270">
        <v>593</v>
      </c>
    </row>
    <row r="601" spans="1:7" ht="24" customHeight="1">
      <c r="A601" s="330" t="s">
        <v>810</v>
      </c>
      <c r="B601" s="248">
        <v>1</v>
      </c>
      <c r="C601" s="249">
        <f t="shared" si="38"/>
        <v>0</v>
      </c>
      <c r="D601" s="249"/>
      <c r="E601" s="249">
        <f t="shared" si="39"/>
        <v>8.2431739834729498</v>
      </c>
      <c r="F601" s="261">
        <f t="shared" si="40"/>
        <v>8</v>
      </c>
      <c r="G601" s="270">
        <v>594</v>
      </c>
    </row>
    <row r="602" spans="1:7" ht="24" customHeight="1">
      <c r="A602" s="330" t="s">
        <v>827</v>
      </c>
      <c r="B602" s="248">
        <v>1</v>
      </c>
      <c r="C602" s="249">
        <f t="shared" si="38"/>
        <v>0</v>
      </c>
      <c r="D602" s="249"/>
      <c r="E602" s="249">
        <f t="shared" si="39"/>
        <v>8.2431739834729498</v>
      </c>
      <c r="F602" s="261">
        <f t="shared" si="40"/>
        <v>8</v>
      </c>
      <c r="G602" s="270">
        <v>595</v>
      </c>
    </row>
    <row r="603" spans="1:7" ht="24" customHeight="1">
      <c r="A603" s="330" t="s">
        <v>828</v>
      </c>
      <c r="B603" s="248">
        <v>1</v>
      </c>
      <c r="C603" s="249">
        <f t="shared" si="38"/>
        <v>0</v>
      </c>
      <c r="D603" s="249"/>
      <c r="E603" s="249">
        <f t="shared" si="39"/>
        <v>8.2431739834729498</v>
      </c>
      <c r="F603" s="261">
        <f t="shared" si="40"/>
        <v>8</v>
      </c>
      <c r="G603" s="270">
        <v>596</v>
      </c>
    </row>
    <row r="604" spans="1:7" ht="24" customHeight="1">
      <c r="A604" s="330" t="s">
        <v>829</v>
      </c>
      <c r="B604" s="248">
        <v>1</v>
      </c>
      <c r="C604" s="249">
        <f t="shared" si="38"/>
        <v>0</v>
      </c>
      <c r="D604" s="249"/>
      <c r="E604" s="249">
        <f t="shared" si="39"/>
        <v>8.2431739834729498</v>
      </c>
      <c r="F604" s="261">
        <f t="shared" si="40"/>
        <v>8</v>
      </c>
      <c r="G604" s="270">
        <v>597</v>
      </c>
    </row>
    <row r="605" spans="1:7" ht="24" customHeight="1">
      <c r="A605" s="330" t="s">
        <v>811</v>
      </c>
      <c r="B605" s="248">
        <v>1</v>
      </c>
      <c r="C605" s="249">
        <f t="shared" si="38"/>
        <v>0</v>
      </c>
      <c r="D605" s="249"/>
      <c r="E605" s="249">
        <f t="shared" si="39"/>
        <v>8.2431739834729498</v>
      </c>
      <c r="F605" s="261">
        <f t="shared" si="40"/>
        <v>8</v>
      </c>
      <c r="G605" s="270">
        <v>598</v>
      </c>
    </row>
    <row r="606" spans="1:7" ht="24" customHeight="1">
      <c r="A606" s="330" t="s">
        <v>830</v>
      </c>
      <c r="B606" s="248">
        <v>1</v>
      </c>
      <c r="C606" s="249">
        <f t="shared" si="38"/>
        <v>0</v>
      </c>
      <c r="D606" s="249"/>
      <c r="E606" s="249">
        <f t="shared" si="39"/>
        <v>8.2431739834729498</v>
      </c>
      <c r="F606" s="261">
        <f t="shared" si="40"/>
        <v>8</v>
      </c>
      <c r="G606" s="270">
        <v>599</v>
      </c>
    </row>
    <row r="607" spans="1:7" ht="24" customHeight="1">
      <c r="A607" s="330" t="s">
        <v>831</v>
      </c>
      <c r="B607" s="248">
        <v>1</v>
      </c>
      <c r="C607" s="249">
        <f t="shared" si="38"/>
        <v>0</v>
      </c>
      <c r="D607" s="249"/>
      <c r="E607" s="249">
        <f t="shared" si="39"/>
        <v>8.2431739834729498</v>
      </c>
      <c r="F607" s="261">
        <f t="shared" si="40"/>
        <v>8</v>
      </c>
      <c r="G607" s="270">
        <v>600</v>
      </c>
    </row>
    <row r="608" spans="1:7" ht="24" customHeight="1">
      <c r="A608" s="330" t="s">
        <v>832</v>
      </c>
      <c r="B608" s="248">
        <v>1</v>
      </c>
      <c r="C608" s="249">
        <f t="shared" si="38"/>
        <v>0</v>
      </c>
      <c r="D608" s="249"/>
      <c r="E608" s="249">
        <f t="shared" si="39"/>
        <v>8.2431739834729498</v>
      </c>
      <c r="F608" s="261">
        <f t="shared" si="40"/>
        <v>8</v>
      </c>
      <c r="G608" s="270">
        <v>601</v>
      </c>
    </row>
    <row r="609" spans="1:7" ht="24" customHeight="1">
      <c r="A609" s="330" t="s">
        <v>840</v>
      </c>
      <c r="B609" s="248">
        <v>1</v>
      </c>
      <c r="C609" s="249">
        <f t="shared" si="38"/>
        <v>0</v>
      </c>
      <c r="D609" s="249"/>
      <c r="E609" s="249">
        <f t="shared" si="39"/>
        <v>8.2431739834729498</v>
      </c>
      <c r="F609" s="261">
        <f t="shared" si="40"/>
        <v>8</v>
      </c>
      <c r="G609" s="270">
        <v>602</v>
      </c>
    </row>
    <row r="610" spans="1:7" ht="24" customHeight="1">
      <c r="A610" s="330" t="s">
        <v>813</v>
      </c>
      <c r="B610" s="248">
        <v>1</v>
      </c>
      <c r="C610" s="249">
        <f t="shared" si="38"/>
        <v>0</v>
      </c>
      <c r="D610" s="249"/>
      <c r="E610" s="249">
        <f t="shared" si="39"/>
        <v>8.2431739834729498</v>
      </c>
      <c r="F610" s="261">
        <f t="shared" si="40"/>
        <v>8</v>
      </c>
      <c r="G610" s="270">
        <v>603</v>
      </c>
    </row>
    <row r="611" spans="1:7" ht="24" customHeight="1">
      <c r="A611" s="330" t="s">
        <v>814</v>
      </c>
      <c r="B611" s="248">
        <v>1</v>
      </c>
      <c r="C611" s="249">
        <f t="shared" si="38"/>
        <v>0</v>
      </c>
      <c r="D611" s="249"/>
      <c r="E611" s="249">
        <f t="shared" si="39"/>
        <v>8.2431739834729498</v>
      </c>
      <c r="F611" s="261">
        <f t="shared" si="40"/>
        <v>8</v>
      </c>
      <c r="G611" s="270">
        <v>604</v>
      </c>
    </row>
    <row r="612" spans="1:7" ht="24" customHeight="1">
      <c r="A612" s="330" t="s">
        <v>815</v>
      </c>
      <c r="B612" s="248">
        <v>1</v>
      </c>
      <c r="C612" s="249">
        <f t="shared" si="38"/>
        <v>0</v>
      </c>
      <c r="D612" s="249"/>
      <c r="E612" s="249">
        <f t="shared" si="39"/>
        <v>8.2431739834729498</v>
      </c>
      <c r="F612" s="261">
        <f t="shared" si="40"/>
        <v>8</v>
      </c>
      <c r="G612" s="270">
        <v>605</v>
      </c>
    </row>
    <row r="613" spans="1:7" ht="24" customHeight="1">
      <c r="A613" s="330" t="s">
        <v>858</v>
      </c>
      <c r="B613" s="248">
        <v>1</v>
      </c>
      <c r="C613" s="249">
        <f t="shared" si="38"/>
        <v>0</v>
      </c>
      <c r="D613" s="249"/>
      <c r="E613" s="249">
        <f t="shared" si="39"/>
        <v>8.2431739834729498</v>
      </c>
      <c r="F613" s="261">
        <f t="shared" si="40"/>
        <v>8</v>
      </c>
      <c r="G613" s="270">
        <v>606</v>
      </c>
    </row>
    <row r="614" spans="1:7" ht="24" customHeight="1">
      <c r="A614" s="330" t="s">
        <v>859</v>
      </c>
      <c r="B614" s="248">
        <v>1</v>
      </c>
      <c r="C614" s="249">
        <f t="shared" si="38"/>
        <v>0</v>
      </c>
      <c r="D614" s="249"/>
      <c r="E614" s="249">
        <f t="shared" si="39"/>
        <v>8.2431739834729498</v>
      </c>
      <c r="F614" s="261">
        <f t="shared" si="40"/>
        <v>8</v>
      </c>
      <c r="G614" s="270">
        <v>607</v>
      </c>
    </row>
    <row r="615" spans="1:7" ht="24" customHeight="1">
      <c r="A615" s="330" t="s">
        <v>1115</v>
      </c>
      <c r="B615" s="248">
        <v>1</v>
      </c>
      <c r="C615" s="249">
        <f t="shared" si="38"/>
        <v>0</v>
      </c>
      <c r="D615" s="249"/>
      <c r="E615" s="249">
        <f t="shared" si="39"/>
        <v>8.2431739834729498</v>
      </c>
      <c r="F615" s="261">
        <f t="shared" si="40"/>
        <v>8</v>
      </c>
      <c r="G615" s="270">
        <v>608</v>
      </c>
    </row>
    <row r="616" spans="1:7" ht="24" customHeight="1">
      <c r="A616" s="330" t="s">
        <v>851</v>
      </c>
      <c r="B616" s="248">
        <v>1</v>
      </c>
      <c r="C616" s="249">
        <f t="shared" si="38"/>
        <v>0</v>
      </c>
      <c r="D616" s="249"/>
      <c r="E616" s="249">
        <f t="shared" si="39"/>
        <v>8.2431739834729498</v>
      </c>
      <c r="F616" s="261">
        <f t="shared" si="40"/>
        <v>8</v>
      </c>
      <c r="G616" s="270">
        <v>609</v>
      </c>
    </row>
    <row r="617" spans="1:7" ht="24" customHeight="1">
      <c r="A617" s="330" t="s">
        <v>1329</v>
      </c>
      <c r="B617" s="248">
        <v>1</v>
      </c>
      <c r="C617" s="249">
        <f t="shared" si="38"/>
        <v>0</v>
      </c>
      <c r="D617" s="249"/>
      <c r="E617" s="249">
        <f t="shared" si="39"/>
        <v>8.2431739834729498</v>
      </c>
      <c r="F617" s="261">
        <f t="shared" si="40"/>
        <v>8</v>
      </c>
      <c r="G617" s="270">
        <v>610</v>
      </c>
    </row>
    <row r="618" spans="1:7" ht="24" customHeight="1">
      <c r="A618" s="330" t="s">
        <v>1327</v>
      </c>
      <c r="B618" s="248">
        <v>1</v>
      </c>
      <c r="C618" s="249">
        <f t="shared" si="38"/>
        <v>0</v>
      </c>
      <c r="D618" s="249"/>
      <c r="E618" s="249">
        <f t="shared" si="39"/>
        <v>8.2431739834729498</v>
      </c>
      <c r="F618" s="261">
        <f t="shared" si="40"/>
        <v>8</v>
      </c>
      <c r="G618" s="270">
        <v>611</v>
      </c>
    </row>
    <row r="619" spans="1:7" ht="24" customHeight="1">
      <c r="A619" s="330" t="s">
        <v>861</v>
      </c>
      <c r="B619" s="248">
        <v>1</v>
      </c>
      <c r="C619" s="249">
        <f t="shared" si="38"/>
        <v>0</v>
      </c>
      <c r="D619" s="249"/>
      <c r="E619" s="249">
        <f t="shared" si="39"/>
        <v>8.2431739834729498</v>
      </c>
      <c r="F619" s="261">
        <f t="shared" si="40"/>
        <v>8</v>
      </c>
      <c r="G619" s="270">
        <v>612</v>
      </c>
    </row>
    <row r="620" spans="1:7" ht="24" customHeight="1">
      <c r="A620" s="330" t="s">
        <v>862</v>
      </c>
      <c r="B620" s="248">
        <v>1</v>
      </c>
      <c r="C620" s="249">
        <f t="shared" si="38"/>
        <v>0</v>
      </c>
      <c r="D620" s="249"/>
      <c r="E620" s="249">
        <f t="shared" si="39"/>
        <v>8.2431739834729498</v>
      </c>
      <c r="F620" s="261">
        <f t="shared" si="40"/>
        <v>8</v>
      </c>
      <c r="G620" s="270">
        <v>613</v>
      </c>
    </row>
    <row r="621" spans="1:7" ht="24" customHeight="1">
      <c r="A621" s="330" t="s">
        <v>863</v>
      </c>
      <c r="B621" s="248">
        <v>1</v>
      </c>
      <c r="C621" s="249">
        <f t="shared" si="38"/>
        <v>0</v>
      </c>
      <c r="D621" s="249"/>
      <c r="E621" s="249">
        <f t="shared" si="39"/>
        <v>8.2431739834729498</v>
      </c>
      <c r="F621" s="261">
        <f t="shared" si="40"/>
        <v>8</v>
      </c>
      <c r="G621" s="270">
        <v>614</v>
      </c>
    </row>
    <row r="622" spans="1:7" ht="24" customHeight="1">
      <c r="A622" s="330" t="s">
        <v>1328</v>
      </c>
      <c r="B622" s="248">
        <v>1</v>
      </c>
      <c r="C622" s="249">
        <f t="shared" si="38"/>
        <v>0</v>
      </c>
      <c r="D622" s="249"/>
      <c r="E622" s="249">
        <f t="shared" si="39"/>
        <v>8.2431739834729498</v>
      </c>
      <c r="F622" s="261">
        <f t="shared" si="40"/>
        <v>8</v>
      </c>
      <c r="G622" s="270">
        <v>615</v>
      </c>
    </row>
    <row r="623" spans="1:7" ht="24" customHeight="1">
      <c r="A623" s="330" t="s">
        <v>868</v>
      </c>
      <c r="B623" s="248">
        <v>1</v>
      </c>
      <c r="C623" s="249">
        <f t="shared" si="38"/>
        <v>0</v>
      </c>
      <c r="D623" s="249"/>
      <c r="E623" s="249">
        <f t="shared" si="39"/>
        <v>8.2431739834729498</v>
      </c>
      <c r="F623" s="261">
        <f t="shared" si="40"/>
        <v>8</v>
      </c>
      <c r="G623" s="270">
        <v>616</v>
      </c>
    </row>
    <row r="624" spans="1:7" ht="24" customHeight="1">
      <c r="A624" s="330" t="s">
        <v>869</v>
      </c>
      <c r="B624" s="248">
        <v>1</v>
      </c>
      <c r="C624" s="249">
        <f t="shared" si="38"/>
        <v>0</v>
      </c>
      <c r="D624" s="249"/>
      <c r="E624" s="249">
        <f t="shared" si="39"/>
        <v>8.2431739834729498</v>
      </c>
      <c r="F624" s="261">
        <f t="shared" si="40"/>
        <v>8</v>
      </c>
      <c r="G624" s="270">
        <v>617</v>
      </c>
    </row>
    <row r="625" spans="1:7" ht="24" customHeight="1">
      <c r="A625" s="330" t="s">
        <v>1285</v>
      </c>
      <c r="B625" s="248">
        <v>1</v>
      </c>
      <c r="C625" s="249">
        <f t="shared" si="38"/>
        <v>0</v>
      </c>
      <c r="D625" s="249"/>
      <c r="E625" s="249">
        <f t="shared" si="39"/>
        <v>8.2431739834729498</v>
      </c>
      <c r="F625" s="261">
        <f t="shared" si="40"/>
        <v>8</v>
      </c>
      <c r="G625" s="270">
        <v>618</v>
      </c>
    </row>
    <row r="626" spans="1:7" ht="24" customHeight="1">
      <c r="A626" s="330" t="s">
        <v>864</v>
      </c>
      <c r="B626" s="248">
        <v>1</v>
      </c>
      <c r="C626" s="249">
        <f t="shared" si="38"/>
        <v>0</v>
      </c>
      <c r="D626" s="249"/>
      <c r="E626" s="249">
        <f t="shared" si="39"/>
        <v>8.2431739834729498</v>
      </c>
      <c r="F626" s="261">
        <f t="shared" si="40"/>
        <v>8</v>
      </c>
      <c r="G626" s="270">
        <v>619</v>
      </c>
    </row>
    <row r="627" spans="1:7" ht="24" customHeight="1">
      <c r="A627" s="330" t="s">
        <v>865</v>
      </c>
      <c r="B627" s="248">
        <v>1</v>
      </c>
      <c r="C627" s="249">
        <f t="shared" si="38"/>
        <v>0</v>
      </c>
      <c r="D627" s="249"/>
      <c r="E627" s="249">
        <f t="shared" si="39"/>
        <v>8.2431739834729498</v>
      </c>
      <c r="F627" s="261">
        <f t="shared" si="40"/>
        <v>8</v>
      </c>
      <c r="G627" s="270">
        <v>620</v>
      </c>
    </row>
    <row r="628" spans="1:7" ht="24" customHeight="1">
      <c r="A628" s="330" t="s">
        <v>866</v>
      </c>
      <c r="B628" s="248">
        <v>1</v>
      </c>
      <c r="C628" s="249">
        <f t="shared" si="38"/>
        <v>0</v>
      </c>
      <c r="D628" s="249"/>
      <c r="E628" s="249">
        <f t="shared" si="39"/>
        <v>8.2431739834729498</v>
      </c>
      <c r="F628" s="261">
        <f t="shared" si="40"/>
        <v>8</v>
      </c>
      <c r="G628" s="270">
        <v>621</v>
      </c>
    </row>
    <row r="629" spans="1:7">
      <c r="A629" s="330" t="s">
        <v>1330</v>
      </c>
      <c r="B629" s="248">
        <v>1</v>
      </c>
      <c r="C629" s="249">
        <f t="shared" si="38"/>
        <v>0</v>
      </c>
      <c r="D629" s="249"/>
      <c r="E629" s="249">
        <f t="shared" si="39"/>
        <v>8.2431739834729498</v>
      </c>
      <c r="F629" s="261">
        <f t="shared" si="40"/>
        <v>8</v>
      </c>
      <c r="G629" s="270">
        <v>622</v>
      </c>
    </row>
    <row r="630" spans="1:7">
      <c r="A630" s="330" t="s">
        <v>854</v>
      </c>
      <c r="B630" s="248">
        <v>1</v>
      </c>
      <c r="C630" s="249">
        <f t="shared" si="38"/>
        <v>0</v>
      </c>
      <c r="D630" s="249"/>
      <c r="E630" s="249">
        <f t="shared" si="39"/>
        <v>8.2431739834729498</v>
      </c>
      <c r="F630" s="261">
        <f t="shared" si="40"/>
        <v>8</v>
      </c>
      <c r="G630" s="270">
        <v>623</v>
      </c>
    </row>
    <row r="631" spans="1:7">
      <c r="A631" s="330" t="s">
        <v>1116</v>
      </c>
      <c r="B631" s="248">
        <v>1</v>
      </c>
      <c r="C631" s="249">
        <f t="shared" si="38"/>
        <v>0</v>
      </c>
      <c r="D631" s="249"/>
      <c r="E631" s="249">
        <f t="shared" si="39"/>
        <v>8.2431739834729498</v>
      </c>
      <c r="F631" s="261">
        <f t="shared" si="40"/>
        <v>8</v>
      </c>
      <c r="G631" s="270">
        <v>624</v>
      </c>
    </row>
    <row r="632" spans="1:7">
      <c r="A632" s="330" t="s">
        <v>1331</v>
      </c>
      <c r="B632" s="248">
        <v>1</v>
      </c>
      <c r="C632" s="249">
        <f t="shared" si="38"/>
        <v>0</v>
      </c>
      <c r="D632" s="249"/>
      <c r="E632" s="249">
        <f t="shared" si="39"/>
        <v>8.2431739834729498</v>
      </c>
      <c r="F632" s="261">
        <f t="shared" si="40"/>
        <v>8</v>
      </c>
      <c r="G632" s="270">
        <v>625</v>
      </c>
    </row>
    <row r="633" spans="1:7">
      <c r="A633" s="330" t="s">
        <v>855</v>
      </c>
      <c r="B633" s="248">
        <v>1</v>
      </c>
      <c r="C633" s="249">
        <f t="shared" si="38"/>
        <v>0</v>
      </c>
      <c r="D633" s="249"/>
      <c r="E633" s="249">
        <f t="shared" si="39"/>
        <v>8.2431739834729498</v>
      </c>
      <c r="F633" s="261">
        <f t="shared" si="40"/>
        <v>8</v>
      </c>
      <c r="G633" s="270">
        <v>626</v>
      </c>
    </row>
    <row r="634" spans="1:7">
      <c r="A634" s="330" t="s">
        <v>1332</v>
      </c>
      <c r="B634" s="248">
        <v>1</v>
      </c>
      <c r="C634" s="249">
        <f t="shared" si="38"/>
        <v>0</v>
      </c>
      <c r="D634" s="249"/>
      <c r="E634" s="249">
        <f t="shared" si="39"/>
        <v>8.2431739834729498</v>
      </c>
      <c r="F634" s="261">
        <f t="shared" si="40"/>
        <v>8</v>
      </c>
      <c r="G634" s="270">
        <v>627</v>
      </c>
    </row>
    <row r="635" spans="1:7">
      <c r="A635" s="330" t="s">
        <v>1117</v>
      </c>
      <c r="B635" s="248">
        <v>1</v>
      </c>
      <c r="C635" s="249">
        <f t="shared" si="38"/>
        <v>0</v>
      </c>
      <c r="D635" s="249"/>
      <c r="E635" s="249">
        <f t="shared" si="39"/>
        <v>8.2431739834729498</v>
      </c>
      <c r="F635" s="261">
        <f t="shared" si="40"/>
        <v>8</v>
      </c>
      <c r="G635" s="270">
        <v>628</v>
      </c>
    </row>
    <row r="636" spans="1:7">
      <c r="A636" s="330" t="s">
        <v>856</v>
      </c>
      <c r="B636" s="248">
        <v>1</v>
      </c>
      <c r="C636" s="249">
        <f t="shared" si="38"/>
        <v>0</v>
      </c>
      <c r="D636" s="249"/>
      <c r="E636" s="249">
        <f t="shared" si="39"/>
        <v>8.2431739834729498</v>
      </c>
      <c r="F636" s="261">
        <f t="shared" si="40"/>
        <v>8</v>
      </c>
      <c r="G636" s="270">
        <v>629</v>
      </c>
    </row>
    <row r="637" spans="1:7">
      <c r="A637" s="330" t="s">
        <v>857</v>
      </c>
      <c r="B637" s="248">
        <v>1</v>
      </c>
      <c r="C637" s="249">
        <f t="shared" si="38"/>
        <v>0</v>
      </c>
      <c r="D637" s="249"/>
      <c r="E637" s="249">
        <f t="shared" si="39"/>
        <v>8.2431739834729498</v>
      </c>
      <c r="F637" s="261">
        <f t="shared" si="40"/>
        <v>8</v>
      </c>
      <c r="G637" s="270">
        <v>630</v>
      </c>
    </row>
    <row r="638" spans="1:7">
      <c r="A638" s="330" t="s">
        <v>870</v>
      </c>
      <c r="B638" s="248">
        <v>1</v>
      </c>
      <c r="C638" s="249">
        <f t="shared" si="38"/>
        <v>0</v>
      </c>
      <c r="D638" s="249"/>
      <c r="E638" s="249">
        <f t="shared" si="39"/>
        <v>8.2431739834729498</v>
      </c>
      <c r="F638" s="261">
        <f t="shared" si="40"/>
        <v>8</v>
      </c>
      <c r="G638" s="270">
        <v>631</v>
      </c>
    </row>
    <row r="639" spans="1:7">
      <c r="A639" s="330" t="s">
        <v>871</v>
      </c>
      <c r="B639" s="248">
        <v>1</v>
      </c>
      <c r="C639" s="249">
        <f t="shared" si="38"/>
        <v>0</v>
      </c>
      <c r="D639" s="249"/>
      <c r="E639" s="249">
        <f t="shared" si="39"/>
        <v>8.2431739834729498</v>
      </c>
      <c r="F639" s="261">
        <f t="shared" si="40"/>
        <v>8</v>
      </c>
      <c r="G639" s="270">
        <v>632</v>
      </c>
    </row>
    <row r="640" spans="1:7">
      <c r="A640" s="330" t="s">
        <v>1333</v>
      </c>
      <c r="B640" s="248">
        <v>1</v>
      </c>
      <c r="C640" s="249">
        <f t="shared" si="38"/>
        <v>0</v>
      </c>
      <c r="D640" s="249"/>
      <c r="E640" s="249">
        <f t="shared" si="39"/>
        <v>8.2431739834729498</v>
      </c>
      <c r="F640" s="261">
        <f t="shared" si="40"/>
        <v>8</v>
      </c>
      <c r="G640" s="270">
        <v>633</v>
      </c>
    </row>
    <row r="641" spans="1:7">
      <c r="A641" s="330" t="s">
        <v>1334</v>
      </c>
      <c r="B641" s="248">
        <v>1</v>
      </c>
      <c r="C641" s="249">
        <f t="shared" si="38"/>
        <v>0</v>
      </c>
      <c r="D641" s="249"/>
      <c r="E641" s="249">
        <f t="shared" si="39"/>
        <v>8.2431739834729498</v>
      </c>
      <c r="F641" s="261">
        <f t="shared" si="40"/>
        <v>8</v>
      </c>
      <c r="G641" s="270">
        <v>634</v>
      </c>
    </row>
    <row r="642" spans="1:7">
      <c r="A642" s="330" t="s">
        <v>1335</v>
      </c>
      <c r="B642" s="248">
        <v>1</v>
      </c>
      <c r="C642" s="249">
        <f t="shared" si="38"/>
        <v>0</v>
      </c>
      <c r="D642" s="249"/>
      <c r="E642" s="249">
        <f t="shared" si="39"/>
        <v>8.2431739834729498</v>
      </c>
      <c r="F642" s="261">
        <f t="shared" si="40"/>
        <v>8</v>
      </c>
      <c r="G642" s="270">
        <v>635</v>
      </c>
    </row>
    <row r="643" spans="1:7">
      <c r="A643" s="330" t="s">
        <v>893</v>
      </c>
      <c r="B643" s="248">
        <v>1</v>
      </c>
      <c r="C643" s="249">
        <f t="shared" si="38"/>
        <v>0</v>
      </c>
      <c r="D643" s="249"/>
      <c r="E643" s="249">
        <f t="shared" si="39"/>
        <v>8.2431739834729498</v>
      </c>
      <c r="F643" s="261">
        <f t="shared" si="40"/>
        <v>8</v>
      </c>
      <c r="G643" s="270">
        <v>636</v>
      </c>
    </row>
    <row r="644" spans="1:7">
      <c r="A644" s="330" t="s">
        <v>888</v>
      </c>
      <c r="B644" s="248">
        <v>1</v>
      </c>
      <c r="C644" s="249">
        <f t="shared" si="38"/>
        <v>0</v>
      </c>
      <c r="D644" s="249"/>
      <c r="E644" s="249">
        <f t="shared" si="39"/>
        <v>8.2431739834729498</v>
      </c>
      <c r="F644" s="261">
        <f t="shared" si="40"/>
        <v>8</v>
      </c>
      <c r="G644" s="270">
        <v>637</v>
      </c>
    </row>
    <row r="645" spans="1:7">
      <c r="A645" s="330" t="s">
        <v>900</v>
      </c>
      <c r="B645" s="248">
        <v>1</v>
      </c>
      <c r="C645" s="249">
        <f t="shared" si="38"/>
        <v>0</v>
      </c>
      <c r="D645" s="249"/>
      <c r="E645" s="249">
        <f t="shared" si="39"/>
        <v>8.2431739834729498</v>
      </c>
      <c r="F645" s="261">
        <f t="shared" si="40"/>
        <v>8</v>
      </c>
      <c r="G645" s="270">
        <v>638</v>
      </c>
    </row>
    <row r="646" spans="1:7">
      <c r="A646" s="330" t="s">
        <v>889</v>
      </c>
      <c r="B646" s="248">
        <v>1</v>
      </c>
      <c r="C646" s="249">
        <f t="shared" si="38"/>
        <v>0</v>
      </c>
      <c r="D646" s="249"/>
      <c r="E646" s="249">
        <f t="shared" si="39"/>
        <v>8.2431739834729498</v>
      </c>
      <c r="F646" s="261">
        <f t="shared" si="40"/>
        <v>8</v>
      </c>
      <c r="G646" s="270">
        <v>639</v>
      </c>
    </row>
    <row r="647" spans="1:7">
      <c r="A647" s="330" t="s">
        <v>898</v>
      </c>
      <c r="B647" s="248">
        <v>1</v>
      </c>
      <c r="C647" s="249">
        <f t="shared" si="38"/>
        <v>0</v>
      </c>
      <c r="D647" s="249"/>
      <c r="E647" s="249">
        <f t="shared" si="39"/>
        <v>8.2431739834729498</v>
      </c>
      <c r="F647" s="261">
        <f t="shared" si="40"/>
        <v>8</v>
      </c>
      <c r="G647" s="270">
        <v>640</v>
      </c>
    </row>
    <row r="648" spans="1:7">
      <c r="A648" s="330" t="s">
        <v>890</v>
      </c>
      <c r="B648" s="248">
        <v>1</v>
      </c>
      <c r="C648" s="249">
        <f t="shared" si="38"/>
        <v>0</v>
      </c>
      <c r="D648" s="249"/>
      <c r="E648" s="249">
        <f t="shared" si="39"/>
        <v>8.2431739834729498</v>
      </c>
      <c r="F648" s="261">
        <f t="shared" si="40"/>
        <v>8</v>
      </c>
      <c r="G648" s="270">
        <v>641</v>
      </c>
    </row>
    <row r="649" spans="1:7">
      <c r="A649" s="330" t="s">
        <v>891</v>
      </c>
      <c r="B649" s="248">
        <v>1</v>
      </c>
      <c r="C649" s="249">
        <f t="shared" ref="C649:C688" si="41">LOG(B649,2)</f>
        <v>0</v>
      </c>
      <c r="D649" s="249"/>
      <c r="E649" s="249">
        <f t="shared" ref="E649:E688" si="42">LOG(303/B649,2)</f>
        <v>8.2431739834729498</v>
      </c>
      <c r="F649" s="261">
        <f t="shared" ref="F649:F688" si="43">ROUND(E649,0)</f>
        <v>8</v>
      </c>
      <c r="G649" s="270">
        <v>642</v>
      </c>
    </row>
    <row r="650" spans="1:7">
      <c r="A650" s="330" t="s">
        <v>892</v>
      </c>
      <c r="B650" s="248">
        <v>1</v>
      </c>
      <c r="C650" s="249">
        <f t="shared" si="41"/>
        <v>0</v>
      </c>
      <c r="D650" s="249"/>
      <c r="E650" s="249">
        <f t="shared" si="42"/>
        <v>8.2431739834729498</v>
      </c>
      <c r="F650" s="261">
        <f t="shared" si="43"/>
        <v>8</v>
      </c>
      <c r="G650" s="270">
        <v>643</v>
      </c>
    </row>
    <row r="651" spans="1:7">
      <c r="A651" s="330" t="s">
        <v>897</v>
      </c>
      <c r="B651" s="248">
        <v>1</v>
      </c>
      <c r="C651" s="249">
        <f t="shared" si="41"/>
        <v>0</v>
      </c>
      <c r="D651" s="249"/>
      <c r="E651" s="249">
        <f t="shared" si="42"/>
        <v>8.2431739834729498</v>
      </c>
      <c r="F651" s="261">
        <f t="shared" si="43"/>
        <v>8</v>
      </c>
      <c r="G651" s="270">
        <v>644</v>
      </c>
    </row>
    <row r="652" spans="1:7">
      <c r="A652" s="330" t="s">
        <v>908</v>
      </c>
      <c r="B652" s="248">
        <v>1</v>
      </c>
      <c r="C652" s="249">
        <f t="shared" si="41"/>
        <v>0</v>
      </c>
      <c r="D652" s="249"/>
      <c r="E652" s="249">
        <f t="shared" si="42"/>
        <v>8.2431739834729498</v>
      </c>
      <c r="F652" s="261">
        <f t="shared" si="43"/>
        <v>8</v>
      </c>
      <c r="G652" s="270">
        <v>645</v>
      </c>
    </row>
    <row r="653" spans="1:7">
      <c r="A653" s="330" t="s">
        <v>909</v>
      </c>
      <c r="B653" s="248">
        <v>1</v>
      </c>
      <c r="C653" s="249">
        <f t="shared" si="41"/>
        <v>0</v>
      </c>
      <c r="D653" s="249"/>
      <c r="E653" s="249">
        <f t="shared" si="42"/>
        <v>8.2431739834729498</v>
      </c>
      <c r="F653" s="261">
        <f t="shared" si="43"/>
        <v>8</v>
      </c>
      <c r="G653" s="270">
        <v>646</v>
      </c>
    </row>
    <row r="654" spans="1:7">
      <c r="A654" s="330" t="s">
        <v>910</v>
      </c>
      <c r="B654" s="248">
        <v>1</v>
      </c>
      <c r="C654" s="249">
        <f t="shared" si="41"/>
        <v>0</v>
      </c>
      <c r="D654" s="249"/>
      <c r="E654" s="249">
        <f t="shared" si="42"/>
        <v>8.2431739834729498</v>
      </c>
      <c r="F654" s="261">
        <f t="shared" si="43"/>
        <v>8</v>
      </c>
      <c r="G654" s="270">
        <v>647</v>
      </c>
    </row>
    <row r="655" spans="1:7">
      <c r="A655" s="330" t="s">
        <v>918</v>
      </c>
      <c r="B655" s="248">
        <v>1</v>
      </c>
      <c r="C655" s="249">
        <f t="shared" si="41"/>
        <v>0</v>
      </c>
      <c r="D655" s="249"/>
      <c r="E655" s="249">
        <f t="shared" si="42"/>
        <v>8.2431739834729498</v>
      </c>
      <c r="F655" s="261">
        <f t="shared" si="43"/>
        <v>8</v>
      </c>
      <c r="G655" s="270">
        <v>648</v>
      </c>
    </row>
    <row r="656" spans="1:7">
      <c r="A656" s="330" t="s">
        <v>911</v>
      </c>
      <c r="B656" s="248">
        <v>1</v>
      </c>
      <c r="C656" s="249">
        <f t="shared" si="41"/>
        <v>0</v>
      </c>
      <c r="D656" s="249"/>
      <c r="E656" s="249">
        <f t="shared" si="42"/>
        <v>8.2431739834729498</v>
      </c>
      <c r="F656" s="261">
        <f t="shared" si="43"/>
        <v>8</v>
      </c>
      <c r="G656" s="270">
        <v>649</v>
      </c>
    </row>
    <row r="657" spans="1:7">
      <c r="A657" s="330" t="s">
        <v>919</v>
      </c>
      <c r="B657" s="248">
        <v>1</v>
      </c>
      <c r="C657" s="249">
        <f t="shared" si="41"/>
        <v>0</v>
      </c>
      <c r="D657" s="249"/>
      <c r="E657" s="249">
        <f t="shared" si="42"/>
        <v>8.2431739834729498</v>
      </c>
      <c r="F657" s="261">
        <f t="shared" si="43"/>
        <v>8</v>
      </c>
      <c r="G657" s="270">
        <v>650</v>
      </c>
    </row>
    <row r="658" spans="1:7">
      <c r="A658" s="330" t="s">
        <v>1118</v>
      </c>
      <c r="B658" s="248">
        <v>1</v>
      </c>
      <c r="C658" s="249">
        <f t="shared" si="41"/>
        <v>0</v>
      </c>
      <c r="D658" s="249"/>
      <c r="E658" s="249">
        <f t="shared" si="42"/>
        <v>8.2431739834729498</v>
      </c>
      <c r="F658" s="261">
        <f t="shared" si="43"/>
        <v>8</v>
      </c>
      <c r="G658" s="270">
        <v>651</v>
      </c>
    </row>
    <row r="659" spans="1:7">
      <c r="A659" s="330" t="s">
        <v>903</v>
      </c>
      <c r="B659" s="248">
        <v>1</v>
      </c>
      <c r="C659" s="249">
        <f t="shared" si="41"/>
        <v>0</v>
      </c>
      <c r="D659" s="249"/>
      <c r="E659" s="249">
        <f t="shared" si="42"/>
        <v>8.2431739834729498</v>
      </c>
      <c r="F659" s="261">
        <f t="shared" si="43"/>
        <v>8</v>
      </c>
      <c r="G659" s="270">
        <v>652</v>
      </c>
    </row>
    <row r="660" spans="1:7">
      <c r="A660" s="330" t="s">
        <v>912</v>
      </c>
      <c r="B660" s="248">
        <v>1</v>
      </c>
      <c r="C660" s="249">
        <f t="shared" si="41"/>
        <v>0</v>
      </c>
      <c r="D660" s="249"/>
      <c r="E660" s="249">
        <f t="shared" si="42"/>
        <v>8.2431739834729498</v>
      </c>
      <c r="F660" s="261">
        <f t="shared" si="43"/>
        <v>8</v>
      </c>
      <c r="G660" s="270">
        <v>653</v>
      </c>
    </row>
    <row r="661" spans="1:7">
      <c r="A661" s="330" t="s">
        <v>904</v>
      </c>
      <c r="B661" s="248">
        <v>1</v>
      </c>
      <c r="C661" s="249">
        <f t="shared" si="41"/>
        <v>0</v>
      </c>
      <c r="D661" s="249"/>
      <c r="E661" s="249">
        <f t="shared" si="42"/>
        <v>8.2431739834729498</v>
      </c>
      <c r="F661" s="261">
        <f t="shared" si="43"/>
        <v>8</v>
      </c>
      <c r="G661" s="270">
        <v>654</v>
      </c>
    </row>
    <row r="662" spans="1:7">
      <c r="A662" s="330" t="s">
        <v>905</v>
      </c>
      <c r="B662" s="248">
        <v>1</v>
      </c>
      <c r="C662" s="249">
        <f t="shared" si="41"/>
        <v>0</v>
      </c>
      <c r="D662" s="249"/>
      <c r="E662" s="249">
        <f t="shared" si="42"/>
        <v>8.2431739834729498</v>
      </c>
      <c r="F662" s="261">
        <f t="shared" si="43"/>
        <v>8</v>
      </c>
      <c r="G662" s="270">
        <v>655</v>
      </c>
    </row>
    <row r="663" spans="1:7">
      <c r="A663" s="330" t="s">
        <v>906</v>
      </c>
      <c r="B663" s="248">
        <v>1</v>
      </c>
      <c r="C663" s="249">
        <f t="shared" si="41"/>
        <v>0</v>
      </c>
      <c r="D663" s="249"/>
      <c r="E663" s="249">
        <f t="shared" si="42"/>
        <v>8.2431739834729498</v>
      </c>
      <c r="F663" s="261">
        <f t="shared" si="43"/>
        <v>8</v>
      </c>
      <c r="G663" s="270">
        <v>656</v>
      </c>
    </row>
    <row r="664" spans="1:7">
      <c r="A664" s="330" t="s">
        <v>913</v>
      </c>
      <c r="B664" s="248">
        <v>1</v>
      </c>
      <c r="C664" s="249">
        <f t="shared" si="41"/>
        <v>0</v>
      </c>
      <c r="D664" s="249"/>
      <c r="E664" s="249">
        <f t="shared" si="42"/>
        <v>8.2431739834729498</v>
      </c>
      <c r="F664" s="261">
        <f t="shared" si="43"/>
        <v>8</v>
      </c>
      <c r="G664" s="270">
        <v>657</v>
      </c>
    </row>
    <row r="665" spans="1:7">
      <c r="A665" s="330" t="s">
        <v>914</v>
      </c>
      <c r="B665" s="248">
        <v>1</v>
      </c>
      <c r="C665" s="249">
        <f t="shared" si="41"/>
        <v>0</v>
      </c>
      <c r="D665" s="249"/>
      <c r="E665" s="249">
        <f t="shared" si="42"/>
        <v>8.2431739834729498</v>
      </c>
      <c r="F665" s="261">
        <f t="shared" si="43"/>
        <v>8</v>
      </c>
      <c r="G665" s="270">
        <v>658</v>
      </c>
    </row>
    <row r="666" spans="1:7">
      <c r="A666" s="330" t="s">
        <v>923</v>
      </c>
      <c r="B666" s="248">
        <v>1</v>
      </c>
      <c r="C666" s="249">
        <f t="shared" si="41"/>
        <v>0</v>
      </c>
      <c r="D666" s="249"/>
      <c r="E666" s="249">
        <f t="shared" si="42"/>
        <v>8.2431739834729498</v>
      </c>
      <c r="F666" s="261">
        <f t="shared" si="43"/>
        <v>8</v>
      </c>
      <c r="G666" s="270">
        <v>659</v>
      </c>
    </row>
    <row r="667" spans="1:7">
      <c r="A667" s="330" t="s">
        <v>920</v>
      </c>
      <c r="B667" s="248">
        <v>1</v>
      </c>
      <c r="C667" s="249">
        <f t="shared" si="41"/>
        <v>0</v>
      </c>
      <c r="D667" s="249"/>
      <c r="E667" s="249">
        <f t="shared" si="42"/>
        <v>8.2431739834729498</v>
      </c>
      <c r="F667" s="261">
        <f t="shared" si="43"/>
        <v>8</v>
      </c>
      <c r="G667" s="270">
        <v>660</v>
      </c>
    </row>
    <row r="668" spans="1:7">
      <c r="A668" s="330" t="s">
        <v>917</v>
      </c>
      <c r="B668" s="248">
        <v>1</v>
      </c>
      <c r="C668" s="249">
        <f t="shared" si="41"/>
        <v>0</v>
      </c>
      <c r="D668" s="249"/>
      <c r="E668" s="249">
        <f t="shared" si="42"/>
        <v>8.2431739834729498</v>
      </c>
      <c r="F668" s="261">
        <f t="shared" si="43"/>
        <v>8</v>
      </c>
      <c r="G668" s="270">
        <v>661</v>
      </c>
    </row>
    <row r="669" spans="1:7">
      <c r="A669" s="330" t="s">
        <v>753</v>
      </c>
      <c r="B669" s="248">
        <v>1</v>
      </c>
      <c r="C669" s="249">
        <f t="shared" si="41"/>
        <v>0</v>
      </c>
      <c r="D669" s="249"/>
      <c r="E669" s="249">
        <f t="shared" si="42"/>
        <v>8.2431739834729498</v>
      </c>
      <c r="F669" s="261">
        <f t="shared" si="43"/>
        <v>8</v>
      </c>
      <c r="G669" s="270">
        <v>662</v>
      </c>
    </row>
    <row r="670" spans="1:7">
      <c r="A670" s="330" t="s">
        <v>743</v>
      </c>
      <c r="B670" s="248">
        <v>1</v>
      </c>
      <c r="C670" s="249">
        <f t="shared" si="41"/>
        <v>0</v>
      </c>
      <c r="D670" s="249"/>
      <c r="E670" s="249">
        <f t="shared" si="42"/>
        <v>8.2431739834729498</v>
      </c>
      <c r="F670" s="261">
        <f t="shared" si="43"/>
        <v>8</v>
      </c>
      <c r="G670" s="270">
        <v>663</v>
      </c>
    </row>
    <row r="671" spans="1:7">
      <c r="A671" s="330" t="s">
        <v>745</v>
      </c>
      <c r="B671" s="248">
        <v>1</v>
      </c>
      <c r="C671" s="249">
        <f t="shared" si="41"/>
        <v>0</v>
      </c>
      <c r="D671" s="249"/>
      <c r="E671" s="249">
        <f t="shared" si="42"/>
        <v>8.2431739834729498</v>
      </c>
      <c r="F671" s="261">
        <f t="shared" si="43"/>
        <v>8</v>
      </c>
      <c r="G671" s="270">
        <v>664</v>
      </c>
    </row>
    <row r="672" spans="1:7">
      <c r="A672" s="330" t="s">
        <v>755</v>
      </c>
      <c r="B672" s="248">
        <v>1</v>
      </c>
      <c r="C672" s="249">
        <f t="shared" si="41"/>
        <v>0</v>
      </c>
      <c r="D672" s="249"/>
      <c r="E672" s="249">
        <f t="shared" si="42"/>
        <v>8.2431739834729498</v>
      </c>
      <c r="F672" s="261">
        <f t="shared" si="43"/>
        <v>8</v>
      </c>
      <c r="G672" s="270">
        <v>665</v>
      </c>
    </row>
    <row r="673" spans="1:7">
      <c r="A673" s="330" t="s">
        <v>756</v>
      </c>
      <c r="B673" s="248">
        <v>1</v>
      </c>
      <c r="C673" s="249">
        <f t="shared" si="41"/>
        <v>0</v>
      </c>
      <c r="D673" s="249"/>
      <c r="E673" s="249">
        <f t="shared" si="42"/>
        <v>8.2431739834729498</v>
      </c>
      <c r="F673" s="261">
        <f t="shared" si="43"/>
        <v>8</v>
      </c>
      <c r="G673" s="270">
        <v>666</v>
      </c>
    </row>
    <row r="674" spans="1:7">
      <c r="A674" s="330" t="s">
        <v>1119</v>
      </c>
      <c r="B674" s="248">
        <v>1</v>
      </c>
      <c r="C674" s="249">
        <f t="shared" si="41"/>
        <v>0</v>
      </c>
      <c r="D674" s="249"/>
      <c r="E674" s="249">
        <f t="shared" si="42"/>
        <v>8.2431739834729498</v>
      </c>
      <c r="F674" s="261">
        <f t="shared" si="43"/>
        <v>8</v>
      </c>
      <c r="G674" s="270">
        <v>667</v>
      </c>
    </row>
    <row r="675" spans="1:7">
      <c r="A675" s="330" t="s">
        <v>1120</v>
      </c>
      <c r="B675" s="248">
        <v>1</v>
      </c>
      <c r="C675" s="249">
        <f t="shared" si="41"/>
        <v>0</v>
      </c>
      <c r="D675" s="249"/>
      <c r="E675" s="249">
        <f t="shared" si="42"/>
        <v>8.2431739834729498</v>
      </c>
      <c r="F675" s="261">
        <f t="shared" si="43"/>
        <v>8</v>
      </c>
      <c r="G675" s="270">
        <v>668</v>
      </c>
    </row>
    <row r="676" spans="1:7">
      <c r="A676" s="330" t="s">
        <v>748</v>
      </c>
      <c r="B676" s="248">
        <v>1</v>
      </c>
      <c r="C676" s="249">
        <f t="shared" si="41"/>
        <v>0</v>
      </c>
      <c r="D676" s="249"/>
      <c r="E676" s="249">
        <f t="shared" si="42"/>
        <v>8.2431739834729498</v>
      </c>
      <c r="F676" s="261">
        <f t="shared" si="43"/>
        <v>8</v>
      </c>
      <c r="G676" s="270">
        <v>669</v>
      </c>
    </row>
    <row r="677" spans="1:7">
      <c r="A677" s="330" t="s">
        <v>749</v>
      </c>
      <c r="B677" s="248">
        <v>1</v>
      </c>
      <c r="C677" s="249">
        <f t="shared" si="41"/>
        <v>0</v>
      </c>
      <c r="D677" s="249"/>
      <c r="E677" s="249">
        <f t="shared" si="42"/>
        <v>8.2431739834729498</v>
      </c>
      <c r="F677" s="261">
        <f t="shared" si="43"/>
        <v>8</v>
      </c>
      <c r="G677" s="270">
        <v>670</v>
      </c>
    </row>
    <row r="678" spans="1:7">
      <c r="A678" s="330" t="s">
        <v>765</v>
      </c>
      <c r="B678" s="248">
        <v>1</v>
      </c>
      <c r="C678" s="249">
        <f t="shared" si="41"/>
        <v>0</v>
      </c>
      <c r="D678" s="249"/>
      <c r="E678" s="249">
        <f t="shared" si="42"/>
        <v>8.2431739834729498</v>
      </c>
      <c r="F678" s="261">
        <f t="shared" si="43"/>
        <v>8</v>
      </c>
      <c r="G678" s="270">
        <v>671</v>
      </c>
    </row>
    <row r="679" spans="1:7">
      <c r="A679" s="330" t="s">
        <v>1279</v>
      </c>
      <c r="B679" s="248">
        <v>1</v>
      </c>
      <c r="C679" s="249">
        <f t="shared" si="41"/>
        <v>0</v>
      </c>
      <c r="D679" s="249"/>
      <c r="E679" s="249">
        <f t="shared" si="42"/>
        <v>8.2431739834729498</v>
      </c>
      <c r="F679" s="261">
        <f t="shared" si="43"/>
        <v>8</v>
      </c>
      <c r="G679" s="270">
        <v>672</v>
      </c>
    </row>
    <row r="680" spans="1:7">
      <c r="A680" s="330" t="s">
        <v>758</v>
      </c>
      <c r="B680" s="248">
        <v>1</v>
      </c>
      <c r="C680" s="249">
        <f t="shared" si="41"/>
        <v>0</v>
      </c>
      <c r="D680" s="249"/>
      <c r="E680" s="249">
        <f t="shared" si="42"/>
        <v>8.2431739834729498</v>
      </c>
      <c r="F680" s="261">
        <f t="shared" si="43"/>
        <v>8</v>
      </c>
      <c r="G680" s="270">
        <v>673</v>
      </c>
    </row>
    <row r="681" spans="1:7">
      <c r="A681" s="330" t="s">
        <v>759</v>
      </c>
      <c r="B681" s="248">
        <v>1</v>
      </c>
      <c r="C681" s="249">
        <f t="shared" si="41"/>
        <v>0</v>
      </c>
      <c r="D681" s="249"/>
      <c r="E681" s="249">
        <f t="shared" si="42"/>
        <v>8.2431739834729498</v>
      </c>
      <c r="F681" s="261">
        <f t="shared" si="43"/>
        <v>8</v>
      </c>
      <c r="G681" s="270">
        <v>674</v>
      </c>
    </row>
    <row r="682" spans="1:7">
      <c r="A682" s="330" t="s">
        <v>752</v>
      </c>
      <c r="B682" s="248">
        <v>1</v>
      </c>
      <c r="C682" s="249">
        <f t="shared" si="41"/>
        <v>0</v>
      </c>
      <c r="D682" s="249"/>
      <c r="E682" s="249">
        <f t="shared" si="42"/>
        <v>8.2431739834729498</v>
      </c>
      <c r="F682" s="261">
        <f t="shared" si="43"/>
        <v>8</v>
      </c>
      <c r="G682" s="270">
        <v>675</v>
      </c>
    </row>
    <row r="683" spans="1:7">
      <c r="A683" s="330" t="s">
        <v>1121</v>
      </c>
      <c r="B683" s="248">
        <v>1</v>
      </c>
      <c r="C683" s="249">
        <f t="shared" si="41"/>
        <v>0</v>
      </c>
      <c r="D683" s="249"/>
      <c r="E683" s="249">
        <f t="shared" si="42"/>
        <v>8.2431739834729498</v>
      </c>
      <c r="F683" s="261">
        <f t="shared" si="43"/>
        <v>8</v>
      </c>
      <c r="G683" s="270">
        <v>676</v>
      </c>
    </row>
    <row r="684" spans="1:7">
      <c r="A684" s="330" t="s">
        <v>761</v>
      </c>
      <c r="B684" s="248">
        <v>1</v>
      </c>
      <c r="C684" s="249">
        <f t="shared" si="41"/>
        <v>0</v>
      </c>
      <c r="D684" s="249"/>
      <c r="E684" s="249">
        <f t="shared" si="42"/>
        <v>8.2431739834729498</v>
      </c>
      <c r="F684" s="261">
        <f t="shared" si="43"/>
        <v>8</v>
      </c>
      <c r="G684" s="270">
        <v>677</v>
      </c>
    </row>
    <row r="685" spans="1:7">
      <c r="A685" s="330" t="s">
        <v>762</v>
      </c>
      <c r="B685" s="248">
        <v>1</v>
      </c>
      <c r="C685" s="249">
        <f t="shared" si="41"/>
        <v>0</v>
      </c>
      <c r="D685" s="249"/>
      <c r="E685" s="249">
        <f t="shared" si="42"/>
        <v>8.2431739834729498</v>
      </c>
      <c r="F685" s="261">
        <f t="shared" si="43"/>
        <v>8</v>
      </c>
      <c r="G685" s="270">
        <v>678</v>
      </c>
    </row>
    <row r="686" spans="1:7">
      <c r="A686" s="330" t="s">
        <v>766</v>
      </c>
      <c r="B686" s="248">
        <v>1</v>
      </c>
      <c r="C686" s="249">
        <f t="shared" si="41"/>
        <v>0</v>
      </c>
      <c r="D686" s="249"/>
      <c r="E686" s="249">
        <f t="shared" si="42"/>
        <v>8.2431739834729498</v>
      </c>
      <c r="F686" s="261">
        <f t="shared" si="43"/>
        <v>8</v>
      </c>
      <c r="G686" s="270">
        <v>679</v>
      </c>
    </row>
    <row r="687" spans="1:7">
      <c r="A687" s="330" t="s">
        <v>1122</v>
      </c>
      <c r="B687" s="248">
        <v>1</v>
      </c>
      <c r="C687" s="249">
        <f t="shared" si="41"/>
        <v>0</v>
      </c>
      <c r="D687" s="249"/>
      <c r="E687" s="249">
        <f t="shared" si="42"/>
        <v>8.2431739834729498</v>
      </c>
      <c r="F687" s="261">
        <f t="shared" si="43"/>
        <v>8</v>
      </c>
      <c r="G687" s="270">
        <v>680</v>
      </c>
    </row>
    <row r="688" spans="1:7" ht="25" thickBot="1">
      <c r="A688" s="331" t="s">
        <v>1123</v>
      </c>
      <c r="B688" s="262">
        <v>1</v>
      </c>
      <c r="C688" s="263">
        <f t="shared" si="41"/>
        <v>0</v>
      </c>
      <c r="D688" s="263"/>
      <c r="E688" s="263">
        <f t="shared" si="42"/>
        <v>8.2431739834729498</v>
      </c>
      <c r="F688" s="264">
        <f t="shared" si="43"/>
        <v>8</v>
      </c>
      <c r="G688" s="270">
        <v>681</v>
      </c>
    </row>
  </sheetData>
  <mergeCells count="25">
    <mergeCell ref="U2:X3"/>
    <mergeCell ref="P19:R23"/>
    <mergeCell ref="O19:O23"/>
    <mergeCell ref="P10:R12"/>
    <mergeCell ref="P13:R15"/>
    <mergeCell ref="P16:R18"/>
    <mergeCell ref="O10:O12"/>
    <mergeCell ref="O13:O15"/>
    <mergeCell ref="O16:O18"/>
    <mergeCell ref="O2:R3"/>
    <mergeCell ref="P4:R4"/>
    <mergeCell ref="P5:R5"/>
    <mergeCell ref="P6:R6"/>
    <mergeCell ref="P7:R9"/>
    <mergeCell ref="A8:B8"/>
    <mergeCell ref="P38:R88"/>
    <mergeCell ref="O38:O88"/>
    <mergeCell ref="K6:L8"/>
    <mergeCell ref="P24:R37"/>
    <mergeCell ref="O24:O37"/>
    <mergeCell ref="D3:D4"/>
    <mergeCell ref="C3:C4"/>
    <mergeCell ref="H3:H4"/>
    <mergeCell ref="I3:I4"/>
    <mergeCell ref="O7:O9"/>
  </mergeCells>
  <conditionalFormatting sqref="F9:F688">
    <cfRule type="cellIs" dxfId="28" priority="1" operator="equal">
      <formula>8</formula>
    </cfRule>
    <cfRule type="cellIs" dxfId="27" priority="2" operator="equal">
      <formula>7</formula>
    </cfRule>
    <cfRule type="cellIs" dxfId="26" priority="3" operator="equal">
      <formula>6</formula>
    </cfRule>
    <cfRule type="cellIs" dxfId="25" priority="4" operator="equal">
      <formula>5</formula>
    </cfRule>
    <cfRule type="cellIs" dxfId="24" priority="5" operator="equal">
      <formula>4</formula>
    </cfRule>
    <cfRule type="cellIs" dxfId="23" priority="6" operator="equal">
      <formula>3</formula>
    </cfRule>
    <cfRule type="cellIs" dxfId="22" priority="7" operator="equal">
      <formula>2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1CB1FD-43BA-9D47-A801-061F6A63D8A2}">
  <dimension ref="A1:R46"/>
  <sheetViews>
    <sheetView zoomScale="109" workbookViewId="0">
      <selection activeCell="M6" sqref="M6"/>
    </sheetView>
  </sheetViews>
  <sheetFormatPr baseColWidth="10" defaultRowHeight="16"/>
  <cols>
    <col min="1" max="1" width="5.1640625" customWidth="1"/>
    <col min="2" max="2" width="6.6640625" customWidth="1"/>
    <col min="3" max="3" width="14.33203125" customWidth="1"/>
    <col min="4" max="4" width="17.33203125" style="265" customWidth="1"/>
    <col min="5" max="5" width="13.33203125" style="265" customWidth="1"/>
    <col min="6" max="6" width="16.83203125" style="265" customWidth="1"/>
    <col min="7" max="7" width="33.6640625" style="265" customWidth="1"/>
    <col min="8" max="8" width="26.33203125" style="265" customWidth="1"/>
    <col min="9" max="9" width="40.83203125" style="289" customWidth="1"/>
    <col min="10" max="10" width="16.83203125" style="289" customWidth="1"/>
    <col min="13" max="13" width="43.5" customWidth="1"/>
    <col min="14" max="15" width="29.83203125" customWidth="1"/>
    <col min="16" max="16" width="40.83203125" customWidth="1"/>
  </cols>
  <sheetData>
    <row r="1" spans="1:18" ht="17" customHeight="1">
      <c r="G1" s="926" t="s">
        <v>1205</v>
      </c>
      <c r="H1" s="927"/>
    </row>
    <row r="2" spans="1:18" ht="17" thickBot="1">
      <c r="G2" s="928"/>
      <c r="H2" s="929"/>
      <c r="M2" s="925" t="s">
        <v>1666</v>
      </c>
      <c r="N2" s="925"/>
    </row>
    <row r="3" spans="1:18">
      <c r="M3" s="925"/>
      <c r="N3" s="925"/>
    </row>
    <row r="4" spans="1:18" ht="15" customHeight="1"/>
    <row r="5" spans="1:18" ht="19" customHeight="1">
      <c r="B5" s="277" t="s">
        <v>1177</v>
      </c>
      <c r="C5" s="277" t="s">
        <v>1181</v>
      </c>
      <c r="D5" s="763" t="s">
        <v>1198</v>
      </c>
      <c r="E5" s="763"/>
      <c r="F5" s="290"/>
      <c r="G5" s="763" t="s">
        <v>1197</v>
      </c>
      <c r="H5" s="763"/>
      <c r="I5" s="764" t="s">
        <v>1231</v>
      </c>
      <c r="J5" s="765"/>
    </row>
    <row r="6" spans="1:18" ht="54" customHeight="1" thickBot="1">
      <c r="B6" s="287"/>
      <c r="C6" s="288"/>
      <c r="D6" s="291" t="s">
        <v>544</v>
      </c>
      <c r="E6" s="291" t="s">
        <v>543</v>
      </c>
      <c r="F6" s="291"/>
      <c r="G6" s="291" t="s">
        <v>544</v>
      </c>
      <c r="H6" s="291" t="s">
        <v>543</v>
      </c>
      <c r="I6" s="291" t="s">
        <v>544</v>
      </c>
      <c r="J6" s="291" t="s">
        <v>543</v>
      </c>
      <c r="R6" s="247" t="s">
        <v>1207</v>
      </c>
    </row>
    <row r="7" spans="1:18" ht="70" customHeight="1" thickBot="1">
      <c r="A7">
        <v>1</v>
      </c>
      <c r="B7" s="278">
        <v>2</v>
      </c>
      <c r="C7" s="286" t="s">
        <v>288</v>
      </c>
      <c r="D7" s="292" t="s">
        <v>1201</v>
      </c>
      <c r="E7" s="292" t="s">
        <v>1202</v>
      </c>
      <c r="F7" s="292"/>
      <c r="G7" s="303" t="s">
        <v>1203</v>
      </c>
      <c r="H7" s="304" t="s">
        <v>1204</v>
      </c>
      <c r="I7" s="303" t="s">
        <v>1273</v>
      </c>
      <c r="J7" s="304" t="s">
        <v>1262</v>
      </c>
      <c r="R7" t="s">
        <v>1200</v>
      </c>
    </row>
    <row r="8" spans="1:18" ht="70" customHeight="1">
      <c r="A8">
        <v>2</v>
      </c>
      <c r="B8" s="285">
        <v>3</v>
      </c>
      <c r="C8" s="282" t="s">
        <v>51</v>
      </c>
      <c r="D8" s="299" t="s">
        <v>1196</v>
      </c>
      <c r="E8" s="299" t="s">
        <v>1199</v>
      </c>
      <c r="F8" s="299"/>
      <c r="G8" s="305" t="s">
        <v>1252</v>
      </c>
      <c r="H8" s="300" t="s">
        <v>1214</v>
      </c>
      <c r="I8" s="305" t="s">
        <v>1255</v>
      </c>
      <c r="J8" s="300" t="s">
        <v>1263</v>
      </c>
      <c r="R8" t="s">
        <v>1195</v>
      </c>
    </row>
    <row r="9" spans="1:18" ht="70" customHeight="1">
      <c r="A9">
        <v>3</v>
      </c>
      <c r="B9" s="272">
        <v>3</v>
      </c>
      <c r="C9" s="283" t="s">
        <v>596</v>
      </c>
      <c r="D9" s="300">
        <v>0</v>
      </c>
      <c r="E9" s="300">
        <v>6</v>
      </c>
      <c r="F9" s="300"/>
      <c r="G9" s="306">
        <v>0</v>
      </c>
      <c r="H9" s="300" t="s">
        <v>1206</v>
      </c>
      <c r="I9" s="306">
        <v>0</v>
      </c>
      <c r="J9" s="300" t="s">
        <v>1264</v>
      </c>
      <c r="R9" t="s">
        <v>1208</v>
      </c>
    </row>
    <row r="10" spans="1:18" ht="70" customHeight="1" thickBot="1">
      <c r="A10">
        <v>4</v>
      </c>
      <c r="B10" s="273">
        <v>3</v>
      </c>
      <c r="C10" s="284" t="s">
        <v>628</v>
      </c>
      <c r="D10" s="301" t="s">
        <v>1209</v>
      </c>
      <c r="E10" s="301" t="s">
        <v>1212</v>
      </c>
      <c r="F10" s="301"/>
      <c r="G10" s="307" t="s">
        <v>1210</v>
      </c>
      <c r="H10" s="302" t="s">
        <v>1213</v>
      </c>
      <c r="I10" s="312">
        <v>44436</v>
      </c>
      <c r="J10" s="302" t="s">
        <v>1265</v>
      </c>
      <c r="R10" t="s">
        <v>1211</v>
      </c>
    </row>
    <row r="11" spans="1:18" ht="70" customHeight="1">
      <c r="A11">
        <v>5</v>
      </c>
      <c r="B11" s="274">
        <v>4</v>
      </c>
      <c r="C11" s="279" t="s">
        <v>684</v>
      </c>
      <c r="D11" s="293">
        <v>0</v>
      </c>
      <c r="E11" s="293">
        <v>4</v>
      </c>
      <c r="F11" s="293"/>
      <c r="G11" s="308">
        <v>0</v>
      </c>
      <c r="H11" s="294" t="s">
        <v>1215</v>
      </c>
      <c r="I11" s="308">
        <v>0</v>
      </c>
      <c r="J11" s="294" t="s">
        <v>1266</v>
      </c>
    </row>
    <row r="12" spans="1:18" ht="70" customHeight="1">
      <c r="A12">
        <v>6</v>
      </c>
      <c r="B12" s="275">
        <v>4</v>
      </c>
      <c r="C12" s="280" t="s">
        <v>64</v>
      </c>
      <c r="D12" s="295" t="s">
        <v>1216</v>
      </c>
      <c r="E12" s="295" t="s">
        <v>1218</v>
      </c>
      <c r="F12" s="664"/>
      <c r="G12" s="309" t="s">
        <v>1217</v>
      </c>
      <c r="H12" s="296" t="s">
        <v>1219</v>
      </c>
      <c r="I12" s="309" t="s">
        <v>1256</v>
      </c>
      <c r="J12" s="296" t="s">
        <v>1267</v>
      </c>
    </row>
    <row r="13" spans="1:18" ht="70" customHeight="1">
      <c r="A13">
        <v>7</v>
      </c>
      <c r="B13" s="275">
        <v>4</v>
      </c>
      <c r="C13" s="280" t="s">
        <v>22</v>
      </c>
      <c r="D13" s="295" t="s">
        <v>1220</v>
      </c>
      <c r="E13" s="295" t="s">
        <v>1221</v>
      </c>
      <c r="F13" s="295"/>
      <c r="G13" s="310" t="s">
        <v>1222</v>
      </c>
      <c r="H13" s="296" t="s">
        <v>1223</v>
      </c>
      <c r="I13" s="310" t="s">
        <v>1253</v>
      </c>
      <c r="J13" s="296" t="s">
        <v>1268</v>
      </c>
      <c r="R13" t="s">
        <v>1236</v>
      </c>
    </row>
    <row r="14" spans="1:18" ht="70" customHeight="1">
      <c r="A14">
        <v>8</v>
      </c>
      <c r="B14" s="275">
        <v>4</v>
      </c>
      <c r="C14" s="280" t="s">
        <v>1023</v>
      </c>
      <c r="D14" s="295" t="s">
        <v>1224</v>
      </c>
      <c r="E14" s="295" t="s">
        <v>1225</v>
      </c>
      <c r="F14" s="664"/>
      <c r="G14" s="766" t="s">
        <v>1226</v>
      </c>
      <c r="H14" s="767"/>
      <c r="I14" s="766"/>
      <c r="J14" s="767"/>
      <c r="R14" t="s">
        <v>1236</v>
      </c>
    </row>
    <row r="15" spans="1:18" ht="70" customHeight="1">
      <c r="A15">
        <v>9</v>
      </c>
      <c r="B15" s="275">
        <v>4</v>
      </c>
      <c r="C15" s="280" t="s">
        <v>248</v>
      </c>
      <c r="D15" s="295" t="s">
        <v>1227</v>
      </c>
      <c r="E15" s="295" t="s">
        <v>1228</v>
      </c>
      <c r="F15" s="295"/>
      <c r="G15" s="310" t="s">
        <v>1230</v>
      </c>
      <c r="H15" s="296" t="s">
        <v>1229</v>
      </c>
      <c r="I15" s="310" t="s">
        <v>1257</v>
      </c>
      <c r="J15" s="296" t="s">
        <v>1269</v>
      </c>
    </row>
    <row r="16" spans="1:18" ht="70" customHeight="1">
      <c r="A16">
        <v>10</v>
      </c>
      <c r="B16" s="275">
        <v>4</v>
      </c>
      <c r="C16" s="280" t="s">
        <v>13</v>
      </c>
      <c r="D16" s="295" t="s">
        <v>1232</v>
      </c>
      <c r="E16" s="295" t="s">
        <v>1233</v>
      </c>
      <c r="F16" s="295"/>
      <c r="G16" s="310" t="s">
        <v>1234</v>
      </c>
      <c r="H16" s="296" t="s">
        <v>1235</v>
      </c>
      <c r="I16" s="310" t="s">
        <v>1260</v>
      </c>
      <c r="J16" s="296" t="s">
        <v>1270</v>
      </c>
      <c r="R16" t="s">
        <v>1237</v>
      </c>
    </row>
    <row r="17" spans="1:18" ht="70" customHeight="1">
      <c r="A17">
        <v>11</v>
      </c>
      <c r="B17" s="275">
        <v>4</v>
      </c>
      <c r="C17" s="280" t="s">
        <v>15</v>
      </c>
      <c r="D17" s="295" t="s">
        <v>1239</v>
      </c>
      <c r="E17" s="295" t="s">
        <v>1240</v>
      </c>
      <c r="F17" s="295"/>
      <c r="G17" s="310" t="s">
        <v>1241</v>
      </c>
      <c r="H17" s="296" t="s">
        <v>1251</v>
      </c>
      <c r="I17" s="310" t="s">
        <v>1259</v>
      </c>
      <c r="J17" s="296" t="s">
        <v>1271</v>
      </c>
      <c r="R17" t="s">
        <v>1238</v>
      </c>
    </row>
    <row r="18" spans="1:18" ht="70" customHeight="1">
      <c r="A18">
        <v>12</v>
      </c>
      <c r="B18" s="275">
        <v>4</v>
      </c>
      <c r="C18" s="280" t="s">
        <v>66</v>
      </c>
      <c r="D18" s="295" t="s">
        <v>1242</v>
      </c>
      <c r="E18" s="295" t="s">
        <v>1243</v>
      </c>
      <c r="F18" s="295"/>
      <c r="G18" s="310" t="s">
        <v>1244</v>
      </c>
      <c r="H18" s="296" t="s">
        <v>1219</v>
      </c>
      <c r="I18" s="310" t="s">
        <v>1261</v>
      </c>
      <c r="J18" s="296" t="s">
        <v>1267</v>
      </c>
      <c r="R18" t="s">
        <v>1245</v>
      </c>
    </row>
    <row r="19" spans="1:18" ht="70" customHeight="1">
      <c r="A19">
        <v>13</v>
      </c>
      <c r="B19" s="275">
        <v>4</v>
      </c>
      <c r="C19" s="280" t="s">
        <v>337</v>
      </c>
      <c r="D19" s="295">
        <v>3</v>
      </c>
      <c r="E19" s="295" t="s">
        <v>1189</v>
      </c>
      <c r="F19" s="295"/>
      <c r="G19" s="310" t="s">
        <v>1246</v>
      </c>
      <c r="H19" s="296" t="s">
        <v>1189</v>
      </c>
      <c r="I19" s="310" t="s">
        <v>1254</v>
      </c>
      <c r="J19" s="296">
        <v>0</v>
      </c>
      <c r="R19" t="s">
        <v>1247</v>
      </c>
    </row>
    <row r="20" spans="1:18" ht="70" customHeight="1" thickBot="1">
      <c r="A20">
        <v>14</v>
      </c>
      <c r="B20" s="276">
        <v>4</v>
      </c>
      <c r="C20" s="281" t="s">
        <v>26</v>
      </c>
      <c r="D20" s="297" t="s">
        <v>1248</v>
      </c>
      <c r="E20" s="297" t="s">
        <v>1249</v>
      </c>
      <c r="F20" s="297"/>
      <c r="G20" s="311" t="s">
        <v>1250</v>
      </c>
      <c r="H20" s="298" t="s">
        <v>1272</v>
      </c>
      <c r="I20" s="311" t="s">
        <v>1258</v>
      </c>
      <c r="J20" s="298">
        <v>44770</v>
      </c>
    </row>
    <row r="23" spans="1:18" ht="25" customHeight="1">
      <c r="D23"/>
      <c r="E23"/>
      <c r="F23"/>
      <c r="G23"/>
      <c r="H23"/>
      <c r="J23"/>
    </row>
    <row r="24" spans="1:18" ht="129" customHeight="1">
      <c r="B24" s="289"/>
      <c r="C24" s="334" t="s">
        <v>1633</v>
      </c>
      <c r="D24" s="334" t="s">
        <v>1614</v>
      </c>
      <c r="E24" s="334" t="s">
        <v>1619</v>
      </c>
      <c r="F24" s="334" t="s">
        <v>1620</v>
      </c>
      <c r="G24" s="334" t="s">
        <v>1621</v>
      </c>
      <c r="H24" s="334" t="s">
        <v>1623</v>
      </c>
      <c r="I24" s="334" t="s">
        <v>1628</v>
      </c>
      <c r="J24"/>
    </row>
    <row r="25" spans="1:18" ht="67" customHeight="1">
      <c r="B25" s="665">
        <v>1</v>
      </c>
      <c r="C25" s="667" t="s">
        <v>1613</v>
      </c>
      <c r="D25" s="667" t="s">
        <v>1615</v>
      </c>
      <c r="E25" s="667" t="s">
        <v>1616</v>
      </c>
      <c r="F25" s="667"/>
      <c r="G25" s="667"/>
      <c r="H25" s="667"/>
      <c r="I25" s="667" t="s">
        <v>1629</v>
      </c>
      <c r="J25" s="520"/>
    </row>
    <row r="26" spans="1:18" ht="87" customHeight="1">
      <c r="B26" s="666">
        <v>2</v>
      </c>
      <c r="C26" s="668" t="s">
        <v>1617</v>
      </c>
      <c r="D26" s="668" t="s">
        <v>1618</v>
      </c>
      <c r="E26" s="668"/>
      <c r="F26" s="668" t="s">
        <v>1630</v>
      </c>
      <c r="G26" s="668" t="s">
        <v>1622</v>
      </c>
      <c r="H26" s="669" t="s">
        <v>1624</v>
      </c>
      <c r="I26" s="335"/>
      <c r="J26" s="520"/>
    </row>
    <row r="27" spans="1:18" ht="56" customHeight="1">
      <c r="B27" s="665">
        <v>3</v>
      </c>
      <c r="C27" s="667" t="s">
        <v>1625</v>
      </c>
      <c r="D27" s="667" t="s">
        <v>1626</v>
      </c>
      <c r="F27" s="670" t="s">
        <v>1627</v>
      </c>
      <c r="G27" s="670" t="s">
        <v>1631</v>
      </c>
      <c r="H27" s="667" t="s">
        <v>1632</v>
      </c>
      <c r="I27" s="411"/>
      <c r="J27" s="520"/>
    </row>
    <row r="28" spans="1:18" ht="38" customHeight="1">
      <c r="B28" s="666">
        <v>4</v>
      </c>
      <c r="C28" s="668" t="s">
        <v>628</v>
      </c>
      <c r="D28" s="668" t="s">
        <v>1653</v>
      </c>
      <c r="E28" s="668" t="s">
        <v>1616</v>
      </c>
      <c r="F28" s="668"/>
      <c r="G28" s="668"/>
      <c r="H28" s="668"/>
      <c r="I28" s="668" t="s">
        <v>1634</v>
      </c>
      <c r="J28" s="520"/>
    </row>
    <row r="29" spans="1:18" ht="89" customHeight="1">
      <c r="B29" s="665">
        <v>5</v>
      </c>
      <c r="C29" s="667" t="s">
        <v>1635</v>
      </c>
      <c r="D29" s="668" t="s">
        <v>1653</v>
      </c>
      <c r="E29" s="667"/>
      <c r="F29" s="667" t="s">
        <v>1663</v>
      </c>
      <c r="G29" s="667" t="s">
        <v>1637</v>
      </c>
      <c r="H29" s="670" t="s">
        <v>1638</v>
      </c>
      <c r="I29" s="667" t="s">
        <v>1636</v>
      </c>
      <c r="J29" s="520"/>
    </row>
    <row r="30" spans="1:18" ht="62" customHeight="1">
      <c r="B30" s="666">
        <v>6</v>
      </c>
      <c r="C30" s="668" t="s">
        <v>1639</v>
      </c>
      <c r="D30" s="668" t="s">
        <v>1653</v>
      </c>
      <c r="E30" s="668" t="s">
        <v>1616</v>
      </c>
      <c r="F30" s="668"/>
      <c r="G30" s="668"/>
      <c r="H30" s="668"/>
      <c r="I30" s="668" t="s">
        <v>1640</v>
      </c>
      <c r="J30" s="520"/>
    </row>
    <row r="31" spans="1:18" ht="38" customHeight="1">
      <c r="B31" s="665">
        <v>7</v>
      </c>
      <c r="C31" s="667" t="s">
        <v>1641</v>
      </c>
      <c r="D31" s="667" t="s">
        <v>1626</v>
      </c>
      <c r="E31" s="667" t="s">
        <v>1616</v>
      </c>
      <c r="F31" s="667"/>
      <c r="G31" s="667"/>
      <c r="H31" s="667"/>
      <c r="I31" s="667" t="s">
        <v>1642</v>
      </c>
      <c r="J31" s="520"/>
    </row>
    <row r="32" spans="1:18" ht="38" customHeight="1">
      <c r="B32" s="666">
        <v>8</v>
      </c>
      <c r="C32" s="668" t="s">
        <v>1023</v>
      </c>
      <c r="D32" s="668" t="s">
        <v>1643</v>
      </c>
      <c r="E32" s="668"/>
      <c r="F32" s="668" t="s">
        <v>1644</v>
      </c>
      <c r="G32" s="669" t="s">
        <v>1645</v>
      </c>
      <c r="H32" s="669" t="s">
        <v>1646</v>
      </c>
      <c r="I32" s="335"/>
      <c r="J32" s="520"/>
    </row>
    <row r="33" spans="1:10" ht="69" customHeight="1">
      <c r="B33" s="665">
        <v>9</v>
      </c>
      <c r="C33" s="667" t="s">
        <v>248</v>
      </c>
      <c r="D33" s="667" t="s">
        <v>1647</v>
      </c>
      <c r="E33" s="667"/>
      <c r="F33" s="667"/>
      <c r="G33" s="667"/>
      <c r="H33" s="667"/>
      <c r="I33" s="667" t="s">
        <v>1648</v>
      </c>
      <c r="J33" s="520"/>
    </row>
    <row r="34" spans="1:10" ht="61" customHeight="1">
      <c r="B34" s="666">
        <v>10</v>
      </c>
      <c r="C34" s="668" t="s">
        <v>13</v>
      </c>
      <c r="D34" s="668" t="s">
        <v>1649</v>
      </c>
      <c r="E34" s="668" t="s">
        <v>1616</v>
      </c>
      <c r="F34" s="668"/>
      <c r="G34" s="668"/>
      <c r="H34" s="668"/>
      <c r="I34" s="669" t="s">
        <v>1650</v>
      </c>
      <c r="J34" s="663"/>
    </row>
    <row r="35" spans="1:10" ht="38" customHeight="1">
      <c r="B35" s="665">
        <v>11</v>
      </c>
      <c r="C35" s="667" t="s">
        <v>1651</v>
      </c>
      <c r="D35" s="667" t="s">
        <v>1652</v>
      </c>
      <c r="E35" s="667"/>
      <c r="F35" s="667" t="s">
        <v>1654</v>
      </c>
      <c r="G35" s="670" t="s">
        <v>1655</v>
      </c>
      <c r="H35" s="667"/>
      <c r="I35" s="667" t="s">
        <v>1656</v>
      </c>
      <c r="J35" s="663"/>
    </row>
    <row r="36" spans="1:10" ht="66" customHeight="1">
      <c r="B36" s="666">
        <v>12</v>
      </c>
      <c r="C36" s="668" t="s">
        <v>66</v>
      </c>
      <c r="D36" s="668" t="s">
        <v>1649</v>
      </c>
      <c r="E36" s="668"/>
      <c r="F36" s="668" t="s">
        <v>1657</v>
      </c>
      <c r="G36" s="668" t="s">
        <v>1658</v>
      </c>
      <c r="H36" s="668"/>
      <c r="I36" s="405"/>
      <c r="J36" s="663"/>
    </row>
    <row r="37" spans="1:10" ht="68" customHeight="1">
      <c r="B37" s="665">
        <v>13</v>
      </c>
      <c r="C37" s="667" t="s">
        <v>337</v>
      </c>
      <c r="D37" s="668" t="s">
        <v>1653</v>
      </c>
      <c r="E37" s="667"/>
      <c r="F37" s="667"/>
      <c r="G37" s="667"/>
      <c r="H37" s="667"/>
      <c r="I37" s="667" t="s">
        <v>1659</v>
      </c>
      <c r="J37" s="663"/>
    </row>
    <row r="38" spans="1:10" ht="38" customHeight="1">
      <c r="B38" s="666">
        <v>14</v>
      </c>
      <c r="C38" s="668" t="s">
        <v>26</v>
      </c>
      <c r="D38" s="668" t="s">
        <v>1660</v>
      </c>
      <c r="E38" s="668"/>
      <c r="F38" s="668" t="s">
        <v>1661</v>
      </c>
      <c r="G38" s="668" t="s">
        <v>1662</v>
      </c>
      <c r="H38" s="668"/>
      <c r="I38" s="668"/>
      <c r="J38" s="663"/>
    </row>
    <row r="39" spans="1:10" ht="38" customHeight="1">
      <c r="B39" s="289"/>
      <c r="C39" s="289"/>
    </row>
    <row r="40" spans="1:10" ht="38" customHeight="1"/>
    <row r="41" spans="1:10" ht="38" customHeight="1"/>
    <row r="42" spans="1:10" ht="38" customHeight="1"/>
    <row r="43" spans="1:10" ht="38" customHeight="1"/>
    <row r="46" spans="1:10">
      <c r="A46">
        <v>14</v>
      </c>
    </row>
  </sheetData>
  <mergeCells count="7">
    <mergeCell ref="M2:N3"/>
    <mergeCell ref="D5:E5"/>
    <mergeCell ref="I5:J5"/>
    <mergeCell ref="I14:J14"/>
    <mergeCell ref="G1:H2"/>
    <mergeCell ref="G14:H14"/>
    <mergeCell ref="G5:H5"/>
  </mergeCells>
  <conditionalFormatting sqref="B7 B11:B20">
    <cfRule type="cellIs" dxfId="21" priority="15" operator="equal">
      <formula>8</formula>
    </cfRule>
    <cfRule type="cellIs" dxfId="20" priority="16" operator="equal">
      <formula>7</formula>
    </cfRule>
    <cfRule type="cellIs" dxfId="19" priority="17" operator="equal">
      <formula>6</formula>
    </cfRule>
    <cfRule type="cellIs" dxfId="18" priority="18" operator="equal">
      <formula>5</formula>
    </cfRule>
    <cfRule type="cellIs" dxfId="17" priority="19" operator="equal">
      <formula>4</formula>
    </cfRule>
    <cfRule type="cellIs" dxfId="16" priority="20" operator="equal">
      <formula>3</formula>
    </cfRule>
    <cfRule type="cellIs" dxfId="15" priority="21" operator="equal">
      <formula>2</formula>
    </cfRule>
  </conditionalFormatting>
  <conditionalFormatting sqref="B8:B10">
    <cfRule type="cellIs" dxfId="14" priority="8" operator="equal">
      <formula>8</formula>
    </cfRule>
    <cfRule type="cellIs" dxfId="13" priority="9" operator="equal">
      <formula>7</formula>
    </cfRule>
    <cfRule type="cellIs" dxfId="12" priority="10" operator="equal">
      <formula>6</formula>
    </cfRule>
    <cfRule type="cellIs" dxfId="11" priority="11" operator="equal">
      <formula>5</formula>
    </cfRule>
    <cfRule type="cellIs" dxfId="10" priority="12" operator="equal">
      <formula>4</formula>
    </cfRule>
    <cfRule type="cellIs" dxfId="9" priority="13" operator="equal">
      <formula>3</formula>
    </cfRule>
    <cfRule type="cellIs" dxfId="8" priority="14" operator="equal">
      <formula>2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D5AE7-F001-874C-AC78-8E7CB34C03DC}">
  <dimension ref="A1:BM71"/>
  <sheetViews>
    <sheetView tabSelected="1" topLeftCell="AQ2" zoomScale="50" zoomScaleNormal="75" workbookViewId="0">
      <selection activeCell="V72" sqref="V72"/>
    </sheetView>
  </sheetViews>
  <sheetFormatPr baseColWidth="10" defaultRowHeight="16"/>
  <cols>
    <col min="1" max="1" width="6.33203125" bestFit="1" customWidth="1"/>
    <col min="2" max="2" width="7" customWidth="1"/>
    <col min="3" max="3" width="8.83203125" customWidth="1"/>
    <col min="4" max="4" width="5.33203125" customWidth="1"/>
    <col min="5" max="5" width="4.1640625" bestFit="1" customWidth="1"/>
    <col min="6" max="6" width="6.1640625" bestFit="1" customWidth="1"/>
    <col min="7" max="7" width="6.1640625" customWidth="1"/>
    <col min="8" max="8" width="5.6640625" customWidth="1"/>
    <col min="9" max="9" width="6.6640625" customWidth="1"/>
    <col min="10" max="10" width="8.33203125" bestFit="1" customWidth="1"/>
    <col min="11" max="11" width="7.5" customWidth="1"/>
    <col min="12" max="12" width="10.1640625" customWidth="1"/>
    <col min="13" max="13" width="9.33203125" customWidth="1"/>
    <col min="14" max="14" width="5.1640625" customWidth="1"/>
    <col min="16" max="16" width="7.83203125" customWidth="1"/>
    <col min="17" max="17" width="48.6640625" customWidth="1"/>
    <col min="18" max="18" width="17" customWidth="1"/>
    <col min="19" max="19" width="18" customWidth="1"/>
    <col min="20" max="20" width="18.33203125" customWidth="1"/>
    <col min="21" max="21" width="14.33203125" customWidth="1"/>
    <col min="22" max="22" width="12.6640625" customWidth="1"/>
    <col min="23" max="23" width="13" customWidth="1"/>
    <col min="24" max="24" width="12.1640625" customWidth="1"/>
    <col min="25" max="25" width="13.1640625" customWidth="1"/>
    <col min="26" max="26" width="14.33203125" customWidth="1"/>
    <col min="27" max="27" width="12.6640625" customWidth="1"/>
    <col min="28" max="28" width="8.5" customWidth="1"/>
    <col min="29" max="29" width="13.6640625" customWidth="1"/>
    <col min="30" max="30" width="17.83203125" customWidth="1"/>
    <col min="31" max="31" width="6.5" customWidth="1"/>
    <col min="32" max="32" width="6" customWidth="1"/>
    <col min="33" max="33" width="6.6640625" customWidth="1"/>
    <col min="34" max="34" width="5.6640625" customWidth="1"/>
    <col min="35" max="35" width="6.6640625" customWidth="1"/>
    <col min="36" max="36" width="6.1640625" customWidth="1"/>
    <col min="37" max="37" width="7.1640625" customWidth="1"/>
    <col min="38" max="38" width="7.6640625" customWidth="1"/>
    <col min="40" max="40" width="18.1640625" customWidth="1"/>
    <col min="41" max="41" width="12" customWidth="1"/>
    <col min="42" max="42" width="22.5" customWidth="1"/>
    <col min="44" max="44" width="9.83203125" customWidth="1"/>
    <col min="46" max="46" width="6.83203125" customWidth="1"/>
    <col min="48" max="48" width="8.5" customWidth="1"/>
    <col min="50" max="50" width="7.6640625" customWidth="1"/>
    <col min="52" max="52" width="7.1640625" customWidth="1"/>
    <col min="54" max="54" width="6.6640625" customWidth="1"/>
    <col min="56" max="56" width="6.33203125" customWidth="1"/>
    <col min="58" max="58" width="6.83203125" customWidth="1"/>
    <col min="60" max="60" width="8.5" customWidth="1"/>
    <col min="62" max="62" width="9.5" customWidth="1"/>
  </cols>
  <sheetData>
    <row r="1" spans="1:65" ht="20" thickBot="1">
      <c r="B1" s="833" t="s">
        <v>1449</v>
      </c>
      <c r="C1" s="834"/>
      <c r="D1" s="834"/>
      <c r="E1" s="834"/>
      <c r="F1" s="834"/>
      <c r="G1" s="834"/>
      <c r="H1" s="834"/>
      <c r="I1" s="834"/>
      <c r="J1" s="834"/>
      <c r="K1" s="834"/>
      <c r="L1" s="834"/>
      <c r="M1" s="834"/>
      <c r="N1" s="835"/>
    </row>
    <row r="2" spans="1:65" ht="17" customHeight="1" thickBot="1">
      <c r="B2" s="841" t="s">
        <v>1437</v>
      </c>
      <c r="C2" s="842"/>
      <c r="D2" s="842"/>
      <c r="E2" s="842"/>
      <c r="F2" s="842"/>
      <c r="G2" s="843"/>
      <c r="H2" s="337"/>
      <c r="I2" s="841" t="s">
        <v>1438</v>
      </c>
      <c r="J2" s="842"/>
      <c r="K2" s="842"/>
      <c r="L2" s="842"/>
      <c r="M2" s="842"/>
      <c r="N2" s="843"/>
    </row>
    <row r="3" spans="1:65" ht="17" thickBot="1">
      <c r="A3" s="357" t="s">
        <v>1447</v>
      </c>
      <c r="B3" s="844" t="s">
        <v>1435</v>
      </c>
      <c r="C3" s="845"/>
      <c r="D3" s="396" t="s">
        <v>1193</v>
      </c>
      <c r="E3" s="844" t="s">
        <v>1436</v>
      </c>
      <c r="F3" s="845"/>
      <c r="G3" s="392" t="s">
        <v>1193</v>
      </c>
      <c r="H3" s="356" t="s">
        <v>1447</v>
      </c>
      <c r="I3" s="844" t="s">
        <v>1435</v>
      </c>
      <c r="J3" s="845"/>
      <c r="K3" s="392" t="s">
        <v>1193</v>
      </c>
      <c r="L3" s="846" t="s">
        <v>1436</v>
      </c>
      <c r="M3" s="847"/>
      <c r="N3" s="389" t="s">
        <v>1193</v>
      </c>
      <c r="W3" s="332"/>
      <c r="X3" s="332"/>
      <c r="Y3" s="332"/>
      <c r="Z3" s="332"/>
      <c r="AA3" s="332"/>
      <c r="AB3" s="332"/>
      <c r="AC3" s="332"/>
      <c r="AD3" s="332"/>
      <c r="AE3" s="332"/>
      <c r="AF3" s="332"/>
      <c r="AG3" s="332"/>
      <c r="AH3" s="332"/>
      <c r="AI3" s="332"/>
      <c r="AJ3" s="332"/>
      <c r="AK3" s="332"/>
      <c r="AL3" s="332"/>
    </row>
    <row r="4" spans="1:65" ht="25" thickBot="1">
      <c r="A4" s="357">
        <v>1</v>
      </c>
      <c r="B4" s="339" t="s">
        <v>1429</v>
      </c>
      <c r="C4" s="333">
        <v>232</v>
      </c>
      <c r="D4" s="387">
        <f>(C4*100)/C34</f>
        <v>12.5</v>
      </c>
      <c r="E4" s="343" t="s">
        <v>1387</v>
      </c>
      <c r="F4" s="344">
        <v>1563</v>
      </c>
      <c r="G4" s="371">
        <f>(F4*100)/11398</f>
        <v>13.712932093349711</v>
      </c>
      <c r="H4" s="356">
        <v>1</v>
      </c>
      <c r="I4" s="339" t="s">
        <v>1429</v>
      </c>
      <c r="J4" s="333">
        <v>97</v>
      </c>
      <c r="K4" s="385">
        <f>(J4*100/917)</f>
        <v>10.577971646673937</v>
      </c>
      <c r="L4" s="343" t="s">
        <v>1387</v>
      </c>
      <c r="M4" s="344">
        <v>866</v>
      </c>
      <c r="N4" s="371">
        <f>(M4*100)/5984</f>
        <v>14.47192513368984</v>
      </c>
      <c r="P4" s="404"/>
      <c r="V4" s="789" t="s">
        <v>1410</v>
      </c>
      <c r="W4" s="790"/>
      <c r="X4" s="790"/>
      <c r="Y4" s="790"/>
      <c r="Z4" s="790"/>
      <c r="AA4" s="790"/>
      <c r="AB4" s="790"/>
      <c r="AC4" s="790"/>
      <c r="AD4" s="790"/>
      <c r="AE4" s="790"/>
      <c r="AF4" s="790"/>
      <c r="AG4" s="790"/>
      <c r="AH4" s="790"/>
      <c r="AI4" s="790"/>
      <c r="AJ4" s="790"/>
      <c r="AK4" s="790"/>
      <c r="AL4" s="791"/>
      <c r="AP4" s="792" t="s">
        <v>1510</v>
      </c>
      <c r="AQ4" s="793"/>
      <c r="AR4" s="793"/>
      <c r="AS4" s="793"/>
      <c r="AT4" s="793"/>
      <c r="AU4" s="793"/>
      <c r="AV4" s="793"/>
      <c r="AW4" s="793"/>
      <c r="AX4" s="793"/>
      <c r="AY4" s="793"/>
      <c r="AZ4" s="793"/>
      <c r="BA4" s="793"/>
      <c r="BB4" s="793"/>
      <c r="BC4" s="793"/>
      <c r="BD4" s="793"/>
      <c r="BE4" s="793"/>
      <c r="BF4" s="793"/>
      <c r="BG4" s="793"/>
      <c r="BH4" s="793"/>
      <c r="BI4" s="793"/>
      <c r="BJ4" s="793"/>
      <c r="BK4" s="794"/>
      <c r="BL4" s="769"/>
      <c r="BM4" s="769"/>
    </row>
    <row r="5" spans="1:65" ht="65" customHeight="1" thickBot="1">
      <c r="A5" s="357">
        <v>2</v>
      </c>
      <c r="B5" s="339" t="s">
        <v>1426</v>
      </c>
      <c r="C5" s="333">
        <v>223</v>
      </c>
      <c r="D5" s="387">
        <f>(C5*100)/1855</f>
        <v>12.021563342318059</v>
      </c>
      <c r="E5" s="341" t="s">
        <v>1397</v>
      </c>
      <c r="F5" s="342">
        <v>1084</v>
      </c>
      <c r="G5" s="376">
        <f t="shared" ref="G5:G28" si="0">(F5*100)/11398</f>
        <v>9.510440428145289</v>
      </c>
      <c r="H5" s="356">
        <v>2</v>
      </c>
      <c r="I5" s="339" t="s">
        <v>1409</v>
      </c>
      <c r="J5" s="333">
        <v>85</v>
      </c>
      <c r="K5" s="385">
        <f t="shared" ref="K5:K32" si="1">(J5*100/917)</f>
        <v>9.269356597600872</v>
      </c>
      <c r="L5" s="339" t="s">
        <v>1396</v>
      </c>
      <c r="M5" s="333">
        <v>493</v>
      </c>
      <c r="N5" s="386">
        <f t="shared" ref="N5:N33" si="2">(M5*100)/5984</f>
        <v>8.2386363636363633</v>
      </c>
      <c r="V5" s="332"/>
      <c r="W5" s="551" t="s">
        <v>1383</v>
      </c>
      <c r="X5" s="552" t="s">
        <v>1479</v>
      </c>
      <c r="Y5" s="497" t="s">
        <v>1439</v>
      </c>
      <c r="Z5" s="640"/>
      <c r="AA5" s="498" t="s">
        <v>1480</v>
      </c>
      <c r="AB5" s="553" t="s">
        <v>1387</v>
      </c>
      <c r="AC5" s="554" t="s">
        <v>1481</v>
      </c>
      <c r="AD5" s="499" t="s">
        <v>1391</v>
      </c>
      <c r="AE5" s="500" t="s">
        <v>1485</v>
      </c>
      <c r="AF5" s="555" t="s">
        <v>1397</v>
      </c>
      <c r="AG5" s="556" t="s">
        <v>1482</v>
      </c>
      <c r="AH5" s="501" t="s">
        <v>1402</v>
      </c>
      <c r="AI5" s="502" t="s">
        <v>1483</v>
      </c>
      <c r="AJ5" s="566" t="s">
        <v>1442</v>
      </c>
      <c r="AK5" s="567" t="s">
        <v>1484</v>
      </c>
      <c r="AL5" s="557" t="s">
        <v>1486</v>
      </c>
      <c r="AP5" s="600"/>
      <c r="AQ5" s="601" t="s">
        <v>1384</v>
      </c>
      <c r="AR5" s="602" t="s">
        <v>1488</v>
      </c>
      <c r="AS5" s="603" t="s">
        <v>1385</v>
      </c>
      <c r="AT5" s="604" t="s">
        <v>1490</v>
      </c>
      <c r="AU5" s="605" t="s">
        <v>1386</v>
      </c>
      <c r="AV5" s="606" t="s">
        <v>1491</v>
      </c>
      <c r="AW5" s="607" t="s">
        <v>1388</v>
      </c>
      <c r="AX5" s="608" t="s">
        <v>1492</v>
      </c>
      <c r="AY5" s="609" t="s">
        <v>1389</v>
      </c>
      <c r="AZ5" s="610" t="s">
        <v>1493</v>
      </c>
      <c r="BA5" s="611" t="s">
        <v>1390</v>
      </c>
      <c r="BB5" s="602" t="s">
        <v>1494</v>
      </c>
      <c r="BC5" s="612" t="s">
        <v>1392</v>
      </c>
      <c r="BD5" s="613" t="s">
        <v>1495</v>
      </c>
      <c r="BE5" s="605" t="s">
        <v>1393</v>
      </c>
      <c r="BF5" s="606" t="s">
        <v>1496</v>
      </c>
      <c r="BG5" s="607" t="s">
        <v>1394</v>
      </c>
      <c r="BH5" s="608" t="s">
        <v>1497</v>
      </c>
      <c r="BI5" s="609" t="s">
        <v>1395</v>
      </c>
      <c r="BJ5" s="544" t="s">
        <v>1498</v>
      </c>
      <c r="BK5" s="516" t="s">
        <v>1489</v>
      </c>
      <c r="BL5" s="769"/>
      <c r="BM5" s="769"/>
    </row>
    <row r="6" spans="1:65" ht="19">
      <c r="A6" s="357">
        <v>3</v>
      </c>
      <c r="B6" s="339" t="s">
        <v>1409</v>
      </c>
      <c r="C6" s="333">
        <v>164</v>
      </c>
      <c r="D6" s="387">
        <f t="shared" ref="D6:D29" si="3">(C6*100)/1855</f>
        <v>8.8409703504043122</v>
      </c>
      <c r="E6" s="339" t="s">
        <v>1396</v>
      </c>
      <c r="F6" s="333">
        <v>963</v>
      </c>
      <c r="G6" s="384">
        <f t="shared" si="0"/>
        <v>8.4488506755571144</v>
      </c>
      <c r="H6" s="356">
        <v>3</v>
      </c>
      <c r="I6" s="339" t="s">
        <v>1413</v>
      </c>
      <c r="J6" s="333">
        <v>82</v>
      </c>
      <c r="K6" s="385">
        <f t="shared" si="1"/>
        <v>8.9422028353326066</v>
      </c>
      <c r="L6" s="339" t="s">
        <v>1401</v>
      </c>
      <c r="M6" s="333">
        <v>483</v>
      </c>
      <c r="N6" s="386">
        <f t="shared" si="2"/>
        <v>8.0715240641711237</v>
      </c>
      <c r="V6" s="467" t="s">
        <v>1384</v>
      </c>
      <c r="W6" s="468">
        <v>8</v>
      </c>
      <c r="X6" s="503">
        <f t="shared" ref="X6:X25" si="4">(W6*100)/AL6</f>
        <v>17.021276595744681</v>
      </c>
      <c r="Y6" s="470">
        <v>1</v>
      </c>
      <c r="Z6" s="645"/>
      <c r="AA6" s="510">
        <f>(Y6*100)/AL6</f>
        <v>2.1276595744680851</v>
      </c>
      <c r="AB6" s="471">
        <v>17</v>
      </c>
      <c r="AC6" s="504">
        <f>(AB6*100)/AL6</f>
        <v>36.170212765957444</v>
      </c>
      <c r="AD6" s="472">
        <v>10</v>
      </c>
      <c r="AE6" s="473">
        <f>(AD6*100)/AL6</f>
        <v>21.276595744680851</v>
      </c>
      <c r="AF6" s="474">
        <v>4</v>
      </c>
      <c r="AG6" s="475">
        <f>(AF6*100)/AL6</f>
        <v>8.5106382978723403</v>
      </c>
      <c r="AH6" s="476">
        <v>7</v>
      </c>
      <c r="AI6" s="477">
        <f>(AH6*100)/AL6</f>
        <v>14.893617021276595</v>
      </c>
      <c r="AJ6" s="476">
        <v>0</v>
      </c>
      <c r="AK6" s="477">
        <f>AJ6*100/AL6</f>
        <v>0</v>
      </c>
      <c r="AL6" s="558">
        <f>SUM(W6,Y6,AB6,AD6,AF6,AH6)</f>
        <v>47</v>
      </c>
      <c r="AP6" s="573" t="s">
        <v>1383</v>
      </c>
      <c r="AQ6" s="570">
        <v>9</v>
      </c>
      <c r="AR6" s="527">
        <f>(AQ6*100)/BK6</f>
        <v>5</v>
      </c>
      <c r="AS6" s="531">
        <v>27</v>
      </c>
      <c r="AT6" s="527">
        <f>(AS6*100)/BK6</f>
        <v>15</v>
      </c>
      <c r="AU6" s="535">
        <v>10</v>
      </c>
      <c r="AV6" s="536">
        <f>(AU6*100)/BK6</f>
        <v>5.5555555555555554</v>
      </c>
      <c r="AW6" s="541">
        <v>6</v>
      </c>
      <c r="AX6" s="542">
        <f>(AW6*100)/BK6</f>
        <v>3.3333333333333335</v>
      </c>
      <c r="AY6" s="545">
        <v>16</v>
      </c>
      <c r="AZ6" s="546">
        <f>(AY6*100)/BK6</f>
        <v>8.8888888888888893</v>
      </c>
      <c r="BA6" s="526">
        <v>3</v>
      </c>
      <c r="BB6" s="598">
        <f>(BA6*100)/BK6</f>
        <v>1.6666666666666667</v>
      </c>
      <c r="BC6" s="585">
        <v>0</v>
      </c>
      <c r="BD6" s="586">
        <f>(BC6*100)/BK6</f>
        <v>0</v>
      </c>
      <c r="BE6" s="535">
        <v>25</v>
      </c>
      <c r="BF6" s="536">
        <f>(BE6*100)/BK6</f>
        <v>13.888888888888889</v>
      </c>
      <c r="BG6" s="541">
        <v>48</v>
      </c>
      <c r="BH6" s="593">
        <f>(BG6*100)/BK6</f>
        <v>26.666666666666668</v>
      </c>
      <c r="BI6" s="545">
        <v>36</v>
      </c>
      <c r="BJ6" s="546">
        <f>(BI6*100)/BK6</f>
        <v>20</v>
      </c>
      <c r="BK6" s="523">
        <f>SUM(AQ6,AS6,AU6,AW6,AY6,BA6,BC6,BE6,BG6,BI6)</f>
        <v>180</v>
      </c>
      <c r="BL6" s="769"/>
      <c r="BM6" s="769"/>
    </row>
    <row r="7" spans="1:65" ht="19">
      <c r="A7" s="357">
        <v>4</v>
      </c>
      <c r="B7" s="339" t="s">
        <v>1413</v>
      </c>
      <c r="C7" s="333">
        <v>131</v>
      </c>
      <c r="D7" s="387">
        <f t="shared" si="3"/>
        <v>7.0619946091644206</v>
      </c>
      <c r="E7" s="339" t="s">
        <v>1401</v>
      </c>
      <c r="F7" s="333">
        <v>956</v>
      </c>
      <c r="G7" s="384">
        <f t="shared" si="0"/>
        <v>8.3874363923495352</v>
      </c>
      <c r="H7" s="356">
        <v>4</v>
      </c>
      <c r="I7" s="339" t="s">
        <v>1426</v>
      </c>
      <c r="J7" s="333">
        <v>75</v>
      </c>
      <c r="K7" s="385">
        <f t="shared" si="1"/>
        <v>8.1788440567066516</v>
      </c>
      <c r="L7" s="341" t="s">
        <v>1397</v>
      </c>
      <c r="M7" s="340">
        <v>481</v>
      </c>
      <c r="N7" s="372">
        <f t="shared" si="2"/>
        <v>8.0381016042780757</v>
      </c>
      <c r="V7" s="478" t="s">
        <v>1385</v>
      </c>
      <c r="W7" s="436">
        <v>36</v>
      </c>
      <c r="X7" s="505">
        <f t="shared" si="4"/>
        <v>36.734693877551024</v>
      </c>
      <c r="Y7" s="435">
        <v>0</v>
      </c>
      <c r="Z7" s="641"/>
      <c r="AA7" s="440">
        <f t="shared" ref="AA7:AA25" si="5">(Y7*100)/AL7</f>
        <v>0</v>
      </c>
      <c r="AB7" s="442">
        <v>25</v>
      </c>
      <c r="AC7" s="443">
        <f t="shared" ref="AC7:AC25" si="6">(AB7*100)/AL7</f>
        <v>25.510204081632654</v>
      </c>
      <c r="AD7" s="441">
        <v>13</v>
      </c>
      <c r="AE7" s="446">
        <f t="shared" ref="AE7:AE26" si="7">(AD7*100)/AL7</f>
        <v>13.26530612244898</v>
      </c>
      <c r="AF7" s="447">
        <v>22</v>
      </c>
      <c r="AG7" s="448">
        <f t="shared" ref="AG7:AG25" si="8">(AF7*100)/AL7</f>
        <v>22.448979591836736</v>
      </c>
      <c r="AH7" s="451">
        <v>2</v>
      </c>
      <c r="AI7" s="511">
        <f t="shared" ref="AI7:AI25" si="9">(AH7*100)/AL7</f>
        <v>2.0408163265306123</v>
      </c>
      <c r="AJ7" s="451">
        <v>0</v>
      </c>
      <c r="AK7" s="452">
        <f t="shared" ref="AK7:AK25" si="10">AJ7*100/AL7</f>
        <v>0</v>
      </c>
      <c r="AL7" s="559">
        <f>SUM(W7,AB7,AD7,AF7,AH7)</f>
        <v>98</v>
      </c>
      <c r="AP7" s="573" t="s">
        <v>1387</v>
      </c>
      <c r="AQ7" s="570">
        <v>9</v>
      </c>
      <c r="AR7" s="527">
        <f t="shared" ref="AR7:AR13" si="11">(AQ7*100)/BK7</f>
        <v>5.882352941176471</v>
      </c>
      <c r="AS7" s="531">
        <v>32</v>
      </c>
      <c r="AT7" s="527">
        <f t="shared" ref="AT7:AT13" si="12">(AS7*100)/BK7</f>
        <v>20.915032679738562</v>
      </c>
      <c r="AU7" s="535">
        <v>41</v>
      </c>
      <c r="AV7" s="594">
        <f t="shared" ref="AV7:AV13" si="13">(AU7*100)/BK7</f>
        <v>26.797385620915033</v>
      </c>
      <c r="AW7" s="541">
        <v>4</v>
      </c>
      <c r="AX7" s="542">
        <f t="shared" ref="AX7:AX13" si="14">(AW7*100)/BK7</f>
        <v>2.6143790849673203</v>
      </c>
      <c r="AY7" s="545">
        <v>17</v>
      </c>
      <c r="AZ7" s="546">
        <f t="shared" ref="AZ7:AZ13" si="15">(AY7*100)/BK7</f>
        <v>11.111111111111111</v>
      </c>
      <c r="BA7" s="526">
        <v>3</v>
      </c>
      <c r="BB7" s="598">
        <f t="shared" ref="BB7:BB13" si="16">(BA7*100)/BK7</f>
        <v>1.9607843137254901</v>
      </c>
      <c r="BC7" s="585">
        <v>0</v>
      </c>
      <c r="BD7" s="586">
        <f t="shared" ref="BD7:BD13" si="17">(BC7*100)/BK7</f>
        <v>0</v>
      </c>
      <c r="BE7" s="535">
        <v>5</v>
      </c>
      <c r="BF7" s="536">
        <f t="shared" ref="BF7:BF13" si="18">(BE7*100)/BK7</f>
        <v>3.2679738562091503</v>
      </c>
      <c r="BG7" s="541">
        <v>32</v>
      </c>
      <c r="BH7" s="542">
        <f t="shared" ref="BH7:BH13" si="19">(BG7*100)/BK7</f>
        <v>20.915032679738562</v>
      </c>
      <c r="BI7" s="545">
        <v>10</v>
      </c>
      <c r="BJ7" s="546">
        <f t="shared" ref="BJ7:BJ13" si="20">(BI7*100)/BK7</f>
        <v>6.5359477124183005</v>
      </c>
      <c r="BK7" s="523">
        <f t="shared" ref="BK7:BK13" si="21">SUM(AQ7,AS7,AU7,AW7,AY7,BA7,BC7,BE7,BG7,BI7)</f>
        <v>153</v>
      </c>
      <c r="BL7" s="769"/>
      <c r="BM7" s="769"/>
    </row>
    <row r="8" spans="1:65" ht="19">
      <c r="A8" s="357">
        <v>5</v>
      </c>
      <c r="B8" s="339" t="s">
        <v>1423</v>
      </c>
      <c r="C8" s="333">
        <v>126</v>
      </c>
      <c r="D8" s="387">
        <f t="shared" si="3"/>
        <v>6.7924528301886795</v>
      </c>
      <c r="E8" s="339" t="s">
        <v>1400</v>
      </c>
      <c r="F8" s="333">
        <v>837</v>
      </c>
      <c r="G8" s="384">
        <f t="shared" si="0"/>
        <v>7.3433935778206703</v>
      </c>
      <c r="H8" s="356">
        <v>5</v>
      </c>
      <c r="I8" s="339" t="s">
        <v>1416</v>
      </c>
      <c r="J8" s="333">
        <v>71</v>
      </c>
      <c r="K8" s="385">
        <f t="shared" si="1"/>
        <v>7.7426390403489638</v>
      </c>
      <c r="L8" s="345" t="s">
        <v>1383</v>
      </c>
      <c r="M8" s="346">
        <v>434</v>
      </c>
      <c r="N8" s="373">
        <f t="shared" si="2"/>
        <v>7.2526737967914441</v>
      </c>
      <c r="V8" s="478" t="s">
        <v>1386</v>
      </c>
      <c r="W8" s="436">
        <v>8</v>
      </c>
      <c r="X8" s="437">
        <f t="shared" si="4"/>
        <v>10.666666666666666</v>
      </c>
      <c r="Y8" s="435">
        <v>0</v>
      </c>
      <c r="Z8" s="641"/>
      <c r="AA8" s="440">
        <f t="shared" si="5"/>
        <v>0</v>
      </c>
      <c r="AB8" s="442">
        <v>32</v>
      </c>
      <c r="AC8" s="505">
        <f t="shared" si="6"/>
        <v>42.666666666666664</v>
      </c>
      <c r="AD8" s="441">
        <v>20</v>
      </c>
      <c r="AE8" s="446">
        <f t="shared" si="7"/>
        <v>26.666666666666668</v>
      </c>
      <c r="AF8" s="447">
        <v>11</v>
      </c>
      <c r="AG8" s="448">
        <f t="shared" si="8"/>
        <v>14.666666666666666</v>
      </c>
      <c r="AH8" s="451">
        <v>4</v>
      </c>
      <c r="AI8" s="511">
        <f t="shared" si="9"/>
        <v>5.333333333333333</v>
      </c>
      <c r="AJ8" s="451">
        <v>0</v>
      </c>
      <c r="AK8" s="452">
        <f t="shared" si="10"/>
        <v>0</v>
      </c>
      <c r="AL8" s="559">
        <f t="shared" ref="AL8:AL26" si="22">SUM(W8,AB8,AD8,AF8,AH8,AJ8)</f>
        <v>75</v>
      </c>
      <c r="AP8" s="573" t="s">
        <v>1391</v>
      </c>
      <c r="AQ8" s="570">
        <v>3</v>
      </c>
      <c r="AR8" s="598">
        <f t="shared" si="11"/>
        <v>2.6548672566371683</v>
      </c>
      <c r="AS8" s="531">
        <v>26</v>
      </c>
      <c r="AT8" s="594">
        <f t="shared" si="12"/>
        <v>23.008849557522122</v>
      </c>
      <c r="AU8" s="535">
        <v>12</v>
      </c>
      <c r="AV8" s="536">
        <f t="shared" si="13"/>
        <v>10.619469026548673</v>
      </c>
      <c r="AW8" s="541">
        <v>13</v>
      </c>
      <c r="AX8" s="542">
        <f t="shared" si="14"/>
        <v>11.504424778761061</v>
      </c>
      <c r="AY8" s="545">
        <v>24</v>
      </c>
      <c r="AZ8" s="546">
        <f t="shared" si="15"/>
        <v>21.238938053097346</v>
      </c>
      <c r="BA8" s="526">
        <v>0</v>
      </c>
      <c r="BB8" s="527">
        <f t="shared" si="16"/>
        <v>0</v>
      </c>
      <c r="BC8" s="585">
        <v>0</v>
      </c>
      <c r="BD8" s="586">
        <f t="shared" si="17"/>
        <v>0</v>
      </c>
      <c r="BE8" s="535">
        <v>12</v>
      </c>
      <c r="BF8" s="536">
        <f t="shared" si="18"/>
        <v>10.619469026548673</v>
      </c>
      <c r="BG8" s="541">
        <v>9</v>
      </c>
      <c r="BH8" s="542">
        <f t="shared" si="19"/>
        <v>7.9646017699115044</v>
      </c>
      <c r="BI8" s="545">
        <v>14</v>
      </c>
      <c r="BJ8" s="546">
        <f t="shared" si="20"/>
        <v>12.389380530973451</v>
      </c>
      <c r="BK8" s="523">
        <f t="shared" si="21"/>
        <v>113</v>
      </c>
      <c r="BL8" s="769"/>
      <c r="BM8" s="769"/>
    </row>
    <row r="9" spans="1:65" ht="19">
      <c r="A9" s="357">
        <v>6</v>
      </c>
      <c r="B9" s="339" t="s">
        <v>1412</v>
      </c>
      <c r="C9" s="333">
        <v>119</v>
      </c>
      <c r="D9" s="387">
        <f t="shared" si="3"/>
        <v>6.4150943396226419</v>
      </c>
      <c r="E9" s="345" t="s">
        <v>1383</v>
      </c>
      <c r="F9" s="346">
        <v>832</v>
      </c>
      <c r="G9" s="373">
        <f t="shared" si="0"/>
        <v>7.2995262326723989</v>
      </c>
      <c r="H9" s="356">
        <v>6</v>
      </c>
      <c r="I9" s="339" t="s">
        <v>1412</v>
      </c>
      <c r="J9" s="333">
        <v>68</v>
      </c>
      <c r="K9" s="385">
        <f t="shared" si="1"/>
        <v>7.4154852780806984</v>
      </c>
      <c r="L9" s="355" t="s">
        <v>1391</v>
      </c>
      <c r="M9" s="349">
        <v>404</v>
      </c>
      <c r="N9" s="374">
        <f t="shared" si="2"/>
        <v>6.7513368983957216</v>
      </c>
      <c r="V9" s="478" t="s">
        <v>1388</v>
      </c>
      <c r="W9" s="436">
        <v>6</v>
      </c>
      <c r="X9" s="437">
        <f t="shared" si="4"/>
        <v>13.333333333333334</v>
      </c>
      <c r="Y9" s="435">
        <v>0</v>
      </c>
      <c r="Z9" s="641"/>
      <c r="AA9" s="440">
        <f t="shared" si="5"/>
        <v>0</v>
      </c>
      <c r="AB9" s="442">
        <v>15</v>
      </c>
      <c r="AC9" s="505">
        <f t="shared" si="6"/>
        <v>33.333333333333336</v>
      </c>
      <c r="AD9" s="441">
        <v>8</v>
      </c>
      <c r="AE9" s="446">
        <f t="shared" si="7"/>
        <v>17.777777777777779</v>
      </c>
      <c r="AF9" s="447">
        <v>12</v>
      </c>
      <c r="AG9" s="448">
        <f t="shared" si="8"/>
        <v>26.666666666666668</v>
      </c>
      <c r="AH9" s="451">
        <v>4</v>
      </c>
      <c r="AI9" s="511">
        <f t="shared" si="9"/>
        <v>8.8888888888888893</v>
      </c>
      <c r="AJ9" s="451">
        <v>0</v>
      </c>
      <c r="AK9" s="452">
        <f t="shared" si="10"/>
        <v>0</v>
      </c>
      <c r="AL9" s="559">
        <f t="shared" si="22"/>
        <v>45</v>
      </c>
      <c r="AP9" s="573" t="s">
        <v>1397</v>
      </c>
      <c r="AQ9" s="570">
        <v>14</v>
      </c>
      <c r="AR9" s="527">
        <f t="shared" si="11"/>
        <v>7.5268817204301079</v>
      </c>
      <c r="AS9" s="531">
        <v>22</v>
      </c>
      <c r="AT9" s="527">
        <f t="shared" si="12"/>
        <v>11.827956989247312</v>
      </c>
      <c r="AU9" s="535">
        <v>44</v>
      </c>
      <c r="AV9" s="594">
        <f t="shared" si="13"/>
        <v>23.655913978494624</v>
      </c>
      <c r="AW9" s="541">
        <v>6</v>
      </c>
      <c r="AX9" s="542">
        <f t="shared" si="14"/>
        <v>3.225806451612903</v>
      </c>
      <c r="AY9" s="545">
        <v>7</v>
      </c>
      <c r="AZ9" s="546">
        <f t="shared" si="15"/>
        <v>3.763440860215054</v>
      </c>
      <c r="BA9" s="526">
        <v>1</v>
      </c>
      <c r="BB9" s="527">
        <f t="shared" si="16"/>
        <v>0.5376344086021505</v>
      </c>
      <c r="BC9" s="585">
        <v>2</v>
      </c>
      <c r="BD9" s="598">
        <f t="shared" si="17"/>
        <v>1.075268817204301</v>
      </c>
      <c r="BE9" s="535">
        <v>24</v>
      </c>
      <c r="BF9" s="536">
        <f t="shared" si="18"/>
        <v>12.903225806451612</v>
      </c>
      <c r="BG9" s="541">
        <v>30</v>
      </c>
      <c r="BH9" s="542">
        <f t="shared" si="19"/>
        <v>16.129032258064516</v>
      </c>
      <c r="BI9" s="545">
        <v>36</v>
      </c>
      <c r="BJ9" s="546">
        <f t="shared" si="20"/>
        <v>19.35483870967742</v>
      </c>
      <c r="BK9" s="523">
        <f t="shared" si="21"/>
        <v>186</v>
      </c>
      <c r="BL9" s="769"/>
      <c r="BM9" s="769"/>
    </row>
    <row r="10" spans="1:65" ht="20" thickBot="1">
      <c r="A10" s="357">
        <v>7</v>
      </c>
      <c r="B10" s="339" t="s">
        <v>1416</v>
      </c>
      <c r="C10" s="333">
        <v>115</v>
      </c>
      <c r="D10" s="387">
        <f t="shared" si="3"/>
        <v>6.1994609164420487</v>
      </c>
      <c r="E10" s="355" t="s">
        <v>1391</v>
      </c>
      <c r="F10" s="349">
        <v>766</v>
      </c>
      <c r="G10" s="374">
        <f t="shared" si="0"/>
        <v>6.7204772767152132</v>
      </c>
      <c r="H10" s="356">
        <v>7</v>
      </c>
      <c r="I10" s="339" t="s">
        <v>1423</v>
      </c>
      <c r="J10" s="333">
        <v>55</v>
      </c>
      <c r="K10" s="385">
        <f t="shared" si="1"/>
        <v>5.9978189749182116</v>
      </c>
      <c r="L10" s="339" t="s">
        <v>1400</v>
      </c>
      <c r="M10" s="333">
        <v>402</v>
      </c>
      <c r="N10" s="386">
        <f t="shared" si="2"/>
        <v>6.7179144385026737</v>
      </c>
      <c r="V10" s="479" t="s">
        <v>1389</v>
      </c>
      <c r="W10" s="438">
        <v>7</v>
      </c>
      <c r="X10" s="439">
        <f t="shared" si="4"/>
        <v>8.4337349397590362</v>
      </c>
      <c r="Y10" s="480">
        <v>0</v>
      </c>
      <c r="Z10" s="642"/>
      <c r="AA10" s="481">
        <f t="shared" si="5"/>
        <v>0</v>
      </c>
      <c r="AB10" s="444">
        <v>63</v>
      </c>
      <c r="AC10" s="506">
        <f t="shared" si="6"/>
        <v>75.903614457831324</v>
      </c>
      <c r="AD10" s="482">
        <v>3</v>
      </c>
      <c r="AE10" s="483">
        <f t="shared" si="7"/>
        <v>3.6144578313253013</v>
      </c>
      <c r="AF10" s="449">
        <v>8</v>
      </c>
      <c r="AG10" s="450">
        <f t="shared" si="8"/>
        <v>9.6385542168674707</v>
      </c>
      <c r="AH10" s="453">
        <v>2</v>
      </c>
      <c r="AI10" s="512">
        <f t="shared" si="9"/>
        <v>2.4096385542168677</v>
      </c>
      <c r="AJ10" s="453">
        <v>0</v>
      </c>
      <c r="AK10" s="454">
        <f t="shared" si="10"/>
        <v>0</v>
      </c>
      <c r="AL10" s="560">
        <f t="shared" si="22"/>
        <v>83</v>
      </c>
      <c r="AP10" s="573" t="s">
        <v>1402</v>
      </c>
      <c r="AQ10" s="570">
        <v>11</v>
      </c>
      <c r="AR10" s="527">
        <f t="shared" si="11"/>
        <v>28.205128205128204</v>
      </c>
      <c r="AS10" s="531">
        <v>10</v>
      </c>
      <c r="AT10" s="527">
        <f t="shared" si="12"/>
        <v>25.641025641025642</v>
      </c>
      <c r="AU10" s="535">
        <v>3</v>
      </c>
      <c r="AV10" s="536">
        <f t="shared" si="13"/>
        <v>7.6923076923076925</v>
      </c>
      <c r="AW10" s="541">
        <v>4</v>
      </c>
      <c r="AX10" s="542">
        <f t="shared" si="14"/>
        <v>10.256410256410257</v>
      </c>
      <c r="AY10" s="545">
        <v>0</v>
      </c>
      <c r="AZ10" s="546">
        <f t="shared" si="15"/>
        <v>0</v>
      </c>
      <c r="BA10" s="526">
        <v>0</v>
      </c>
      <c r="BB10" s="527">
        <f t="shared" si="16"/>
        <v>0</v>
      </c>
      <c r="BC10" s="585">
        <v>0</v>
      </c>
      <c r="BD10" s="586">
        <f t="shared" si="17"/>
        <v>0</v>
      </c>
      <c r="BE10" s="535">
        <v>0</v>
      </c>
      <c r="BF10" s="536">
        <f t="shared" si="18"/>
        <v>0</v>
      </c>
      <c r="BG10" s="541">
        <v>9</v>
      </c>
      <c r="BH10" s="593">
        <f t="shared" si="19"/>
        <v>23.076923076923077</v>
      </c>
      <c r="BI10" s="545">
        <v>2</v>
      </c>
      <c r="BJ10" s="598">
        <f t="shared" si="20"/>
        <v>5.1282051282051286</v>
      </c>
      <c r="BK10" s="523">
        <f t="shared" si="21"/>
        <v>39</v>
      </c>
      <c r="BL10" s="769"/>
      <c r="BM10" s="769"/>
    </row>
    <row r="11" spans="1:65" ht="19">
      <c r="A11" s="357">
        <v>8</v>
      </c>
      <c r="B11" s="345" t="s">
        <v>1411</v>
      </c>
      <c r="C11" s="346">
        <v>110</v>
      </c>
      <c r="D11" s="350">
        <f t="shared" si="3"/>
        <v>5.9299191374663076</v>
      </c>
      <c r="E11" s="339" t="s">
        <v>1399</v>
      </c>
      <c r="F11" s="333">
        <v>630</v>
      </c>
      <c r="G11" s="384">
        <f t="shared" si="0"/>
        <v>5.5272854886822254</v>
      </c>
      <c r="H11" s="356">
        <v>8</v>
      </c>
      <c r="I11" s="355" t="s">
        <v>1419</v>
      </c>
      <c r="J11" s="349">
        <v>55</v>
      </c>
      <c r="K11" s="374">
        <f t="shared" si="1"/>
        <v>5.9978189749182116</v>
      </c>
      <c r="L11" s="339" t="s">
        <v>1399</v>
      </c>
      <c r="M11" s="333">
        <v>389</v>
      </c>
      <c r="N11" s="386">
        <f t="shared" si="2"/>
        <v>6.5006684491978612</v>
      </c>
      <c r="U11" s="496"/>
      <c r="V11" s="455" t="s">
        <v>1390</v>
      </c>
      <c r="W11" s="456">
        <v>26</v>
      </c>
      <c r="X11" s="457">
        <f t="shared" si="4"/>
        <v>25.242718446601941</v>
      </c>
      <c r="Y11" s="458">
        <v>0</v>
      </c>
      <c r="Z11" s="643"/>
      <c r="AA11" s="459">
        <f t="shared" si="5"/>
        <v>0</v>
      </c>
      <c r="AB11" s="460">
        <v>41</v>
      </c>
      <c r="AC11" s="507">
        <f t="shared" si="6"/>
        <v>39.805825242718448</v>
      </c>
      <c r="AD11" s="461">
        <v>16</v>
      </c>
      <c r="AE11" s="462">
        <f t="shared" si="7"/>
        <v>15.533980582524272</v>
      </c>
      <c r="AF11" s="463">
        <v>19</v>
      </c>
      <c r="AG11" s="464">
        <f t="shared" si="8"/>
        <v>18.446601941747574</v>
      </c>
      <c r="AH11" s="465">
        <v>1</v>
      </c>
      <c r="AI11" s="513">
        <f t="shared" si="9"/>
        <v>0.970873786407767</v>
      </c>
      <c r="AJ11" s="465">
        <v>0</v>
      </c>
      <c r="AK11" s="466">
        <f t="shared" si="10"/>
        <v>0</v>
      </c>
      <c r="AL11" s="561">
        <f t="shared" si="22"/>
        <v>103</v>
      </c>
      <c r="AP11" s="573" t="s">
        <v>1439</v>
      </c>
      <c r="AQ11" s="570">
        <v>0</v>
      </c>
      <c r="AR11" s="527">
        <f t="shared" si="11"/>
        <v>0</v>
      </c>
      <c r="AS11" s="531">
        <v>0</v>
      </c>
      <c r="AT11" s="527">
        <f t="shared" si="12"/>
        <v>0</v>
      </c>
      <c r="AU11" s="535">
        <v>0</v>
      </c>
      <c r="AV11" s="536">
        <f t="shared" si="13"/>
        <v>0</v>
      </c>
      <c r="AW11" s="541">
        <v>0</v>
      </c>
      <c r="AX11" s="542">
        <f t="shared" si="14"/>
        <v>0</v>
      </c>
      <c r="AY11" s="545">
        <v>0</v>
      </c>
      <c r="AZ11" s="546">
        <f t="shared" si="15"/>
        <v>0</v>
      </c>
      <c r="BA11" s="526">
        <v>0</v>
      </c>
      <c r="BB11" s="527">
        <f t="shared" si="16"/>
        <v>0</v>
      </c>
      <c r="BC11" s="585">
        <v>0</v>
      </c>
      <c r="BD11" s="586">
        <f t="shared" si="17"/>
        <v>0</v>
      </c>
      <c r="BE11" s="535">
        <v>0</v>
      </c>
      <c r="BF11" s="536">
        <f t="shared" si="18"/>
        <v>0</v>
      </c>
      <c r="BG11" s="541">
        <v>1</v>
      </c>
      <c r="BH11" s="593">
        <f t="shared" si="19"/>
        <v>100</v>
      </c>
      <c r="BI11" s="545">
        <v>0</v>
      </c>
      <c r="BJ11" s="546">
        <f t="shared" si="20"/>
        <v>0</v>
      </c>
      <c r="BK11" s="596">
        <f t="shared" si="21"/>
        <v>1</v>
      </c>
      <c r="BL11" s="769"/>
      <c r="BM11" s="769"/>
    </row>
    <row r="12" spans="1:65" ht="19">
      <c r="A12" s="357">
        <v>9</v>
      </c>
      <c r="B12" s="355" t="s">
        <v>1419</v>
      </c>
      <c r="C12" s="349">
        <v>105</v>
      </c>
      <c r="D12" s="351">
        <f t="shared" si="3"/>
        <v>5.6603773584905657</v>
      </c>
      <c r="E12" s="339" t="s">
        <v>1394</v>
      </c>
      <c r="F12" s="333">
        <v>542</v>
      </c>
      <c r="G12" s="384">
        <f t="shared" si="0"/>
        <v>4.7552202140726445</v>
      </c>
      <c r="H12" s="356">
        <v>9</v>
      </c>
      <c r="I12" s="345" t="s">
        <v>1411</v>
      </c>
      <c r="J12" s="346">
        <v>45</v>
      </c>
      <c r="K12" s="373">
        <f t="shared" si="1"/>
        <v>4.9073064340239911</v>
      </c>
      <c r="L12" s="339" t="s">
        <v>1394</v>
      </c>
      <c r="M12" s="333">
        <v>280</v>
      </c>
      <c r="N12" s="386">
        <f t="shared" si="2"/>
        <v>4.6791443850267376</v>
      </c>
      <c r="U12" s="496"/>
      <c r="V12" s="434" t="s">
        <v>1392</v>
      </c>
      <c r="W12" s="436">
        <v>0</v>
      </c>
      <c r="X12" s="437">
        <f t="shared" si="4"/>
        <v>0</v>
      </c>
      <c r="Y12" s="435">
        <v>0</v>
      </c>
      <c r="Z12" s="641"/>
      <c r="AA12" s="440">
        <f t="shared" si="5"/>
        <v>0</v>
      </c>
      <c r="AB12" s="442">
        <v>0</v>
      </c>
      <c r="AC12" s="443">
        <f t="shared" si="6"/>
        <v>0</v>
      </c>
      <c r="AD12" s="441">
        <v>2</v>
      </c>
      <c r="AE12" s="508">
        <f t="shared" si="7"/>
        <v>66.666666666666671</v>
      </c>
      <c r="AF12" s="447">
        <v>0</v>
      </c>
      <c r="AG12" s="448">
        <f t="shared" si="8"/>
        <v>0</v>
      </c>
      <c r="AH12" s="451">
        <v>1</v>
      </c>
      <c r="AI12" s="511">
        <f t="shared" si="9"/>
        <v>33.333333333333336</v>
      </c>
      <c r="AJ12" s="451">
        <v>0</v>
      </c>
      <c r="AK12" s="452">
        <f t="shared" si="10"/>
        <v>0</v>
      </c>
      <c r="AL12" s="562">
        <f t="shared" si="22"/>
        <v>3</v>
      </c>
      <c r="AP12" s="573" t="s">
        <v>1441</v>
      </c>
      <c r="AQ12" s="570">
        <v>0</v>
      </c>
      <c r="AR12" s="527">
        <f t="shared" si="11"/>
        <v>0</v>
      </c>
      <c r="AS12" s="531">
        <v>0</v>
      </c>
      <c r="AT12" s="527">
        <f t="shared" si="12"/>
        <v>0</v>
      </c>
      <c r="AU12" s="535">
        <v>0</v>
      </c>
      <c r="AV12" s="536">
        <f t="shared" si="13"/>
        <v>0</v>
      </c>
      <c r="AW12" s="541">
        <v>1</v>
      </c>
      <c r="AX12" s="593">
        <f t="shared" si="14"/>
        <v>100</v>
      </c>
      <c r="AY12" s="545">
        <v>0</v>
      </c>
      <c r="AZ12" s="546">
        <f t="shared" si="15"/>
        <v>0</v>
      </c>
      <c r="BA12" s="526">
        <v>0</v>
      </c>
      <c r="BB12" s="527">
        <f t="shared" si="16"/>
        <v>0</v>
      </c>
      <c r="BC12" s="585">
        <v>0</v>
      </c>
      <c r="BD12" s="586">
        <f t="shared" si="17"/>
        <v>0</v>
      </c>
      <c r="BE12" s="535">
        <v>0</v>
      </c>
      <c r="BF12" s="536">
        <f t="shared" si="18"/>
        <v>0</v>
      </c>
      <c r="BG12" s="541">
        <v>0</v>
      </c>
      <c r="BH12" s="542">
        <f t="shared" si="19"/>
        <v>0</v>
      </c>
      <c r="BI12" s="545">
        <v>0</v>
      </c>
      <c r="BJ12" s="546">
        <f t="shared" si="20"/>
        <v>0</v>
      </c>
      <c r="BK12" s="596">
        <f t="shared" si="21"/>
        <v>1</v>
      </c>
      <c r="BL12" s="769"/>
      <c r="BM12" s="769"/>
    </row>
    <row r="13" spans="1:65" ht="20" thickBot="1">
      <c r="A13" s="357">
        <v>10</v>
      </c>
      <c r="B13" s="339" t="s">
        <v>1418</v>
      </c>
      <c r="C13" s="333">
        <v>91</v>
      </c>
      <c r="D13" s="387">
        <f t="shared" si="3"/>
        <v>4.9056603773584904</v>
      </c>
      <c r="E13" s="339" t="s">
        <v>1385</v>
      </c>
      <c r="F13" s="333">
        <v>527</v>
      </c>
      <c r="G13" s="384">
        <f t="shared" si="0"/>
        <v>4.6236181786278294</v>
      </c>
      <c r="H13" s="356">
        <v>10</v>
      </c>
      <c r="I13" s="339" t="s">
        <v>1422</v>
      </c>
      <c r="J13" s="333">
        <v>42</v>
      </c>
      <c r="K13" s="383">
        <f t="shared" si="1"/>
        <v>4.5801526717557248</v>
      </c>
      <c r="L13" s="339" t="s">
        <v>1385</v>
      </c>
      <c r="M13" s="333">
        <v>227</v>
      </c>
      <c r="N13" s="386">
        <f t="shared" si="2"/>
        <v>3.7934491978609626</v>
      </c>
      <c r="V13" s="434" t="s">
        <v>1393</v>
      </c>
      <c r="W13" s="436">
        <v>2</v>
      </c>
      <c r="X13" s="437">
        <f t="shared" si="4"/>
        <v>3.3898305084745761</v>
      </c>
      <c r="Y13" s="435">
        <v>0</v>
      </c>
      <c r="Z13" s="641"/>
      <c r="AA13" s="440">
        <f t="shared" si="5"/>
        <v>0</v>
      </c>
      <c r="AB13" s="442">
        <v>42</v>
      </c>
      <c r="AC13" s="505">
        <f t="shared" si="6"/>
        <v>71.186440677966104</v>
      </c>
      <c r="AD13" s="441">
        <v>10</v>
      </c>
      <c r="AE13" s="446">
        <f t="shared" si="7"/>
        <v>16.949152542372882</v>
      </c>
      <c r="AF13" s="447">
        <v>2</v>
      </c>
      <c r="AG13" s="448">
        <f t="shared" si="8"/>
        <v>3.3898305084745761</v>
      </c>
      <c r="AH13" s="451">
        <v>3</v>
      </c>
      <c r="AI13" s="511">
        <f t="shared" si="9"/>
        <v>5.0847457627118642</v>
      </c>
      <c r="AJ13" s="451">
        <v>0</v>
      </c>
      <c r="AK13" s="452">
        <f t="shared" si="10"/>
        <v>0</v>
      </c>
      <c r="AL13" s="562">
        <f t="shared" si="22"/>
        <v>59</v>
      </c>
      <c r="AP13" s="573" t="s">
        <v>1442</v>
      </c>
      <c r="AQ13" s="574">
        <v>0</v>
      </c>
      <c r="AR13" s="528">
        <f t="shared" si="11"/>
        <v>0</v>
      </c>
      <c r="AS13" s="576">
        <v>1</v>
      </c>
      <c r="AT13" s="595">
        <f t="shared" si="12"/>
        <v>100</v>
      </c>
      <c r="AU13" s="577">
        <v>0</v>
      </c>
      <c r="AV13" s="538">
        <f t="shared" si="13"/>
        <v>0</v>
      </c>
      <c r="AW13" s="579">
        <v>0</v>
      </c>
      <c r="AX13" s="580">
        <f t="shared" si="14"/>
        <v>0</v>
      </c>
      <c r="AY13" s="581">
        <v>0</v>
      </c>
      <c r="AZ13" s="548">
        <f t="shared" si="15"/>
        <v>0</v>
      </c>
      <c r="BA13" s="582">
        <v>0</v>
      </c>
      <c r="BB13" s="575">
        <f t="shared" si="16"/>
        <v>0</v>
      </c>
      <c r="BC13" s="588">
        <v>0</v>
      </c>
      <c r="BD13" s="587">
        <f t="shared" si="17"/>
        <v>0</v>
      </c>
      <c r="BE13" s="577">
        <v>0</v>
      </c>
      <c r="BF13" s="578">
        <f t="shared" si="18"/>
        <v>0</v>
      </c>
      <c r="BG13" s="579">
        <v>0</v>
      </c>
      <c r="BH13" s="580">
        <f t="shared" si="19"/>
        <v>0</v>
      </c>
      <c r="BI13" s="581">
        <v>0</v>
      </c>
      <c r="BJ13" s="548">
        <f t="shared" si="20"/>
        <v>0</v>
      </c>
      <c r="BK13" s="597">
        <f t="shared" si="21"/>
        <v>1</v>
      </c>
      <c r="BL13" s="769"/>
      <c r="BM13" s="769"/>
    </row>
    <row r="14" spans="1:65" ht="51">
      <c r="B14" s="339" t="s">
        <v>1422</v>
      </c>
      <c r="C14" s="333">
        <v>79</v>
      </c>
      <c r="D14" s="387">
        <f t="shared" si="3"/>
        <v>4.2587601078167117</v>
      </c>
      <c r="E14" s="339" t="s">
        <v>1386</v>
      </c>
      <c r="F14" s="333">
        <v>357</v>
      </c>
      <c r="G14" s="384">
        <f t="shared" si="0"/>
        <v>3.1321284435865939</v>
      </c>
      <c r="H14" s="336"/>
      <c r="I14" s="339" t="s">
        <v>1414</v>
      </c>
      <c r="J14" s="333">
        <v>33</v>
      </c>
      <c r="K14" s="383">
        <f t="shared" si="1"/>
        <v>3.5986913849509268</v>
      </c>
      <c r="L14" s="339" t="s">
        <v>1389</v>
      </c>
      <c r="M14" s="333">
        <v>188</v>
      </c>
      <c r="N14" s="386">
        <f t="shared" si="2"/>
        <v>3.141711229946524</v>
      </c>
      <c r="V14" s="434" t="s">
        <v>1394</v>
      </c>
      <c r="W14" s="436">
        <v>27</v>
      </c>
      <c r="X14" s="437">
        <f t="shared" si="4"/>
        <v>16.875</v>
      </c>
      <c r="Y14" s="435">
        <v>1</v>
      </c>
      <c r="Z14" s="641"/>
      <c r="AA14" s="514">
        <f t="shared" si="5"/>
        <v>0.625</v>
      </c>
      <c r="AB14" s="442">
        <v>46</v>
      </c>
      <c r="AC14" s="443">
        <f t="shared" si="6"/>
        <v>28.75</v>
      </c>
      <c r="AD14" s="441">
        <v>49</v>
      </c>
      <c r="AE14" s="508">
        <f t="shared" si="7"/>
        <v>30.625</v>
      </c>
      <c r="AF14" s="447">
        <v>22</v>
      </c>
      <c r="AG14" s="448">
        <f t="shared" si="8"/>
        <v>13.75</v>
      </c>
      <c r="AH14" s="451">
        <v>16</v>
      </c>
      <c r="AI14" s="452">
        <f t="shared" si="9"/>
        <v>10</v>
      </c>
      <c r="AJ14" s="451">
        <v>0</v>
      </c>
      <c r="AK14" s="452">
        <f t="shared" si="10"/>
        <v>0</v>
      </c>
      <c r="AL14" s="562">
        <f t="shared" si="22"/>
        <v>160</v>
      </c>
      <c r="AP14" s="334" t="s">
        <v>1487</v>
      </c>
      <c r="AQ14" s="572">
        <f>SUM(AQ6:AQ13)</f>
        <v>46</v>
      </c>
      <c r="AR14" s="584"/>
      <c r="AS14" s="572">
        <f t="shared" ref="AS14:BG14" si="23">SUM(AS6:AS13)</f>
        <v>118</v>
      </c>
      <c r="AT14" s="584"/>
      <c r="AU14" s="572">
        <f t="shared" si="23"/>
        <v>110</v>
      </c>
      <c r="AV14" s="584"/>
      <c r="AW14" s="572">
        <f t="shared" si="23"/>
        <v>34</v>
      </c>
      <c r="AX14" s="584"/>
      <c r="AY14" s="572">
        <f t="shared" si="23"/>
        <v>64</v>
      </c>
      <c r="AZ14" s="584"/>
      <c r="BA14" s="572">
        <f t="shared" si="23"/>
        <v>7</v>
      </c>
      <c r="BB14" s="584"/>
      <c r="BC14" s="614">
        <f t="shared" si="23"/>
        <v>2</v>
      </c>
      <c r="BD14" s="584"/>
      <c r="BE14" s="572">
        <f t="shared" si="23"/>
        <v>66</v>
      </c>
      <c r="BF14" s="584"/>
      <c r="BG14" s="572">
        <f t="shared" si="23"/>
        <v>129</v>
      </c>
      <c r="BH14" s="584"/>
      <c r="BI14" s="572">
        <f>SUM(BI6:BI13)</f>
        <v>98</v>
      </c>
      <c r="BJ14" s="520"/>
      <c r="BK14" s="520"/>
      <c r="BL14" s="769"/>
      <c r="BM14" s="769"/>
    </row>
    <row r="15" spans="1:65" ht="20" thickBot="1">
      <c r="B15" s="339" t="s">
        <v>1424</v>
      </c>
      <c r="C15" s="333">
        <v>69</v>
      </c>
      <c r="D15" s="387">
        <f t="shared" si="3"/>
        <v>3.7196765498652291</v>
      </c>
      <c r="E15" s="339" t="s">
        <v>1393</v>
      </c>
      <c r="F15" s="333">
        <v>317</v>
      </c>
      <c r="G15" s="384">
        <f t="shared" si="0"/>
        <v>2.781189682400421</v>
      </c>
      <c r="H15" s="336"/>
      <c r="I15" s="339" t="s">
        <v>1428</v>
      </c>
      <c r="J15" s="333">
        <v>30</v>
      </c>
      <c r="K15" s="383">
        <f t="shared" si="1"/>
        <v>3.2715376226826609</v>
      </c>
      <c r="L15" s="339" t="s">
        <v>1386</v>
      </c>
      <c r="M15" s="333">
        <v>176</v>
      </c>
      <c r="N15" s="386">
        <f t="shared" si="2"/>
        <v>2.9411764705882355</v>
      </c>
      <c r="V15" s="484" t="s">
        <v>1395</v>
      </c>
      <c r="W15" s="485">
        <v>11</v>
      </c>
      <c r="X15" s="486">
        <f t="shared" si="4"/>
        <v>11.956521739130435</v>
      </c>
      <c r="Y15" s="487">
        <v>1</v>
      </c>
      <c r="Z15" s="644"/>
      <c r="AA15" s="515">
        <f t="shared" si="5"/>
        <v>1.0869565217391304</v>
      </c>
      <c r="AB15" s="489">
        <v>43</v>
      </c>
      <c r="AC15" s="509">
        <f t="shared" si="6"/>
        <v>46.739130434782609</v>
      </c>
      <c r="AD15" s="490">
        <v>17</v>
      </c>
      <c r="AE15" s="491">
        <f t="shared" si="7"/>
        <v>18.478260869565219</v>
      </c>
      <c r="AF15" s="492">
        <v>8</v>
      </c>
      <c r="AG15" s="493">
        <f t="shared" si="8"/>
        <v>8.695652173913043</v>
      </c>
      <c r="AH15" s="494">
        <v>13</v>
      </c>
      <c r="AI15" s="495">
        <f t="shared" si="9"/>
        <v>14.130434782608695</v>
      </c>
      <c r="AJ15" s="494">
        <v>0</v>
      </c>
      <c r="AK15" s="495">
        <f t="shared" si="10"/>
        <v>0</v>
      </c>
      <c r="AL15" s="563">
        <f t="shared" si="22"/>
        <v>92</v>
      </c>
      <c r="AP15" s="786"/>
      <c r="AQ15" s="786"/>
      <c r="AR15" s="786"/>
      <c r="AS15" s="786"/>
      <c r="AT15" s="786"/>
      <c r="AU15" s="786"/>
      <c r="AV15" s="786"/>
      <c r="AW15" s="786"/>
      <c r="AX15" s="786"/>
      <c r="AY15" s="786"/>
      <c r="AZ15" s="786"/>
      <c r="BA15" s="786"/>
      <c r="BB15" s="786"/>
      <c r="BC15" s="786"/>
      <c r="BD15" s="786"/>
      <c r="BE15" s="786"/>
      <c r="BF15" s="786"/>
      <c r="BG15" s="786"/>
      <c r="BH15" s="786"/>
      <c r="BI15" s="786"/>
      <c r="BJ15" s="786"/>
      <c r="BK15" s="786"/>
      <c r="BL15" s="786"/>
      <c r="BM15" s="786"/>
    </row>
    <row r="16" spans="1:65" ht="72" customHeight="1" thickBot="1">
      <c r="B16" s="339" t="s">
        <v>1428</v>
      </c>
      <c r="C16" s="333">
        <v>61</v>
      </c>
      <c r="D16" s="387">
        <f t="shared" si="3"/>
        <v>3.2884097035040432</v>
      </c>
      <c r="E16" s="339" t="s">
        <v>1389</v>
      </c>
      <c r="F16" s="333">
        <v>304</v>
      </c>
      <c r="G16" s="384">
        <f t="shared" si="0"/>
        <v>2.6671345850149151</v>
      </c>
      <c r="H16" s="336"/>
      <c r="I16" s="339" t="s">
        <v>1418</v>
      </c>
      <c r="J16" s="333">
        <v>28</v>
      </c>
      <c r="K16" s="383">
        <f t="shared" si="1"/>
        <v>3.053435114503817</v>
      </c>
      <c r="L16" s="347" t="s">
        <v>1402</v>
      </c>
      <c r="M16" s="348">
        <v>161</v>
      </c>
      <c r="N16" s="375">
        <f t="shared" si="2"/>
        <v>2.6905080213903743</v>
      </c>
      <c r="V16" s="467" t="s">
        <v>1396</v>
      </c>
      <c r="W16" s="468">
        <v>10</v>
      </c>
      <c r="X16" s="469">
        <f t="shared" si="4"/>
        <v>10.416666666666666</v>
      </c>
      <c r="Y16" s="470">
        <v>1</v>
      </c>
      <c r="Z16" s="645"/>
      <c r="AA16" s="510">
        <f t="shared" si="5"/>
        <v>1.0416666666666667</v>
      </c>
      <c r="AB16" s="471">
        <v>52</v>
      </c>
      <c r="AC16" s="504">
        <f t="shared" si="6"/>
        <v>54.166666666666664</v>
      </c>
      <c r="AD16" s="472">
        <v>26</v>
      </c>
      <c r="AE16" s="473">
        <f t="shared" si="7"/>
        <v>27.083333333333332</v>
      </c>
      <c r="AF16" s="474">
        <v>5</v>
      </c>
      <c r="AG16" s="475">
        <f t="shared" si="8"/>
        <v>5.208333333333333</v>
      </c>
      <c r="AH16" s="476">
        <v>3</v>
      </c>
      <c r="AI16" s="477">
        <f t="shared" si="9"/>
        <v>3.125</v>
      </c>
      <c r="AJ16" s="476">
        <v>0</v>
      </c>
      <c r="AK16" s="477">
        <f t="shared" si="10"/>
        <v>0</v>
      </c>
      <c r="AL16" s="558">
        <f t="shared" si="22"/>
        <v>96</v>
      </c>
      <c r="AP16" s="520"/>
      <c r="AQ16" s="569" t="s">
        <v>1396</v>
      </c>
      <c r="AR16" s="525" t="s">
        <v>1499</v>
      </c>
      <c r="AS16" s="529" t="s">
        <v>1398</v>
      </c>
      <c r="AT16" s="530" t="s">
        <v>1500</v>
      </c>
      <c r="AU16" s="533" t="s">
        <v>1399</v>
      </c>
      <c r="AV16" s="534" t="s">
        <v>1501</v>
      </c>
      <c r="AW16" s="539" t="s">
        <v>1400</v>
      </c>
      <c r="AX16" s="540" t="s">
        <v>1502</v>
      </c>
      <c r="AY16" s="543" t="s">
        <v>1401</v>
      </c>
      <c r="AZ16" s="544" t="s">
        <v>1503</v>
      </c>
      <c r="BA16" s="524" t="s">
        <v>1403</v>
      </c>
      <c r="BB16" s="525" t="s">
        <v>1504</v>
      </c>
      <c r="BC16" s="529" t="s">
        <v>1404</v>
      </c>
      <c r="BD16" s="530" t="s">
        <v>1505</v>
      </c>
      <c r="BE16" s="533" t="s">
        <v>1405</v>
      </c>
      <c r="BF16" s="534" t="s">
        <v>1506</v>
      </c>
      <c r="BG16" s="539" t="s">
        <v>1406</v>
      </c>
      <c r="BH16" s="540" t="s">
        <v>1507</v>
      </c>
      <c r="BI16" s="543" t="s">
        <v>1407</v>
      </c>
      <c r="BJ16" s="544" t="s">
        <v>1508</v>
      </c>
      <c r="BK16" s="591" t="s">
        <v>1408</v>
      </c>
      <c r="BL16" s="592" t="s">
        <v>1509</v>
      </c>
      <c r="BM16" s="516" t="s">
        <v>1489</v>
      </c>
    </row>
    <row r="17" spans="2:65" ht="19">
      <c r="B17" s="339" t="s">
        <v>1414</v>
      </c>
      <c r="C17" s="333">
        <v>53</v>
      </c>
      <c r="D17" s="387">
        <f t="shared" si="3"/>
        <v>2.8571428571428572</v>
      </c>
      <c r="E17" s="347" t="s">
        <v>1402</v>
      </c>
      <c r="F17" s="348">
        <v>283</v>
      </c>
      <c r="G17" s="375">
        <f t="shared" si="0"/>
        <v>2.4828917353921742</v>
      </c>
      <c r="H17" s="336"/>
      <c r="I17" s="339" t="s">
        <v>1417</v>
      </c>
      <c r="J17" s="333">
        <v>26</v>
      </c>
      <c r="K17" s="383">
        <f t="shared" si="1"/>
        <v>2.8353326063249726</v>
      </c>
      <c r="L17" s="339" t="s">
        <v>1395</v>
      </c>
      <c r="M17" s="333">
        <v>159</v>
      </c>
      <c r="N17" s="386">
        <f t="shared" si="2"/>
        <v>2.6570855614973263</v>
      </c>
      <c r="V17" s="478" t="s">
        <v>1398</v>
      </c>
      <c r="W17" s="436">
        <v>7</v>
      </c>
      <c r="X17" s="437">
        <f t="shared" si="4"/>
        <v>13.725490196078431</v>
      </c>
      <c r="Y17" s="435">
        <v>0</v>
      </c>
      <c r="Z17" s="641"/>
      <c r="AA17" s="440">
        <f t="shared" si="5"/>
        <v>0</v>
      </c>
      <c r="AB17" s="442">
        <v>18</v>
      </c>
      <c r="AC17" s="505">
        <f t="shared" si="6"/>
        <v>35.294117647058826</v>
      </c>
      <c r="AD17" s="441">
        <v>7</v>
      </c>
      <c r="AE17" s="446">
        <f t="shared" si="7"/>
        <v>13.725490196078431</v>
      </c>
      <c r="AF17" s="447">
        <v>16</v>
      </c>
      <c r="AG17" s="448">
        <f t="shared" si="8"/>
        <v>31.372549019607842</v>
      </c>
      <c r="AH17" s="451">
        <v>3</v>
      </c>
      <c r="AI17" s="511">
        <f t="shared" si="9"/>
        <v>5.882352941176471</v>
      </c>
      <c r="AJ17" s="451">
        <v>0</v>
      </c>
      <c r="AK17" s="452">
        <f t="shared" si="10"/>
        <v>0</v>
      </c>
      <c r="AL17" s="559">
        <f t="shared" si="22"/>
        <v>51</v>
      </c>
      <c r="AP17" s="568" t="s">
        <v>1383</v>
      </c>
      <c r="AQ17" s="570">
        <v>46</v>
      </c>
      <c r="AR17" s="527">
        <f>(AQ17*100)/BM17</f>
        <v>21.395348837209301</v>
      </c>
      <c r="AS17" s="531">
        <v>8</v>
      </c>
      <c r="AT17" s="532">
        <f>(AS17*100)/BM17</f>
        <v>3.7209302325581395</v>
      </c>
      <c r="AU17" s="535">
        <v>40</v>
      </c>
      <c r="AV17" s="536">
        <f>(AU17*100)/BM17</f>
        <v>18.604651162790699</v>
      </c>
      <c r="AW17" s="541">
        <v>49</v>
      </c>
      <c r="AX17" s="593">
        <f>(AW17*100)/BM17</f>
        <v>22.790697674418606</v>
      </c>
      <c r="AY17" s="545">
        <v>48</v>
      </c>
      <c r="AZ17" s="546">
        <f>(AY17*100)/BM17</f>
        <v>22.325581395348838</v>
      </c>
      <c r="BA17" s="526">
        <v>5</v>
      </c>
      <c r="BB17" s="527">
        <f>(BA17*100)/BM17</f>
        <v>2.3255813953488373</v>
      </c>
      <c r="BC17" s="531">
        <v>2</v>
      </c>
      <c r="BD17" s="599">
        <f>(BC17*100)/BM17</f>
        <v>0.93023255813953487</v>
      </c>
      <c r="BE17" s="535">
        <v>0</v>
      </c>
      <c r="BF17" s="536">
        <f>(BE17*100)/BM17</f>
        <v>0</v>
      </c>
      <c r="BG17" s="541">
        <v>15</v>
      </c>
      <c r="BH17" s="542">
        <f>(BG17*100)/BM17</f>
        <v>6.9767441860465116</v>
      </c>
      <c r="BI17" s="545">
        <v>2</v>
      </c>
      <c r="BJ17" s="546">
        <f>(BI17*100)/BM17</f>
        <v>0.93023255813953487</v>
      </c>
      <c r="BK17" s="526">
        <v>0</v>
      </c>
      <c r="BL17" s="527">
        <f>(BK17*100)/BM17</f>
        <v>0</v>
      </c>
      <c r="BM17" s="523">
        <f>SUM(AQ17,AS17,AU17,AW17,AY17,BA17,BC17,BE17,BG17,BI17)</f>
        <v>215</v>
      </c>
    </row>
    <row r="18" spans="2:65" ht="19">
      <c r="B18" s="339" t="s">
        <v>1432</v>
      </c>
      <c r="C18" s="333">
        <v>29</v>
      </c>
      <c r="D18" s="387">
        <f t="shared" si="3"/>
        <v>1.5633423180592991</v>
      </c>
      <c r="E18" s="339" t="s">
        <v>1398</v>
      </c>
      <c r="F18" s="333">
        <v>251</v>
      </c>
      <c r="G18" s="384">
        <f t="shared" si="0"/>
        <v>2.2021407264432358</v>
      </c>
      <c r="H18" s="336"/>
      <c r="I18" s="339" t="s">
        <v>1424</v>
      </c>
      <c r="J18" s="333">
        <v>24</v>
      </c>
      <c r="K18" s="383">
        <f t="shared" si="1"/>
        <v>2.6172300981461287</v>
      </c>
      <c r="L18" s="339" t="s">
        <v>1390</v>
      </c>
      <c r="M18" s="333">
        <v>157</v>
      </c>
      <c r="N18" s="386">
        <f t="shared" si="2"/>
        <v>2.623663101604278</v>
      </c>
      <c r="V18" s="478" t="s">
        <v>1399</v>
      </c>
      <c r="W18" s="436">
        <v>33</v>
      </c>
      <c r="X18" s="437">
        <f t="shared" si="4"/>
        <v>19.075144508670519</v>
      </c>
      <c r="Y18" s="435">
        <v>0</v>
      </c>
      <c r="Z18" s="641"/>
      <c r="AA18" s="440">
        <f t="shared" si="5"/>
        <v>0</v>
      </c>
      <c r="AB18" s="442">
        <v>56</v>
      </c>
      <c r="AC18" s="505">
        <f t="shared" si="6"/>
        <v>32.369942196531795</v>
      </c>
      <c r="AD18" s="441">
        <v>39</v>
      </c>
      <c r="AE18" s="446">
        <f t="shared" si="7"/>
        <v>22.543352601156069</v>
      </c>
      <c r="AF18" s="447">
        <v>33</v>
      </c>
      <c r="AG18" s="448">
        <f t="shared" si="8"/>
        <v>19.075144508670519</v>
      </c>
      <c r="AH18" s="451">
        <v>12</v>
      </c>
      <c r="AI18" s="452">
        <f t="shared" si="9"/>
        <v>6.9364161849710984</v>
      </c>
      <c r="AJ18" s="451">
        <v>0</v>
      </c>
      <c r="AK18" s="452">
        <f t="shared" si="10"/>
        <v>0</v>
      </c>
      <c r="AL18" s="559">
        <f t="shared" si="22"/>
        <v>173</v>
      </c>
      <c r="AP18" s="568" t="s">
        <v>1387</v>
      </c>
      <c r="AQ18" s="570">
        <v>132</v>
      </c>
      <c r="AR18" s="594">
        <f t="shared" ref="AR18:AR22" si="24">(AQ18*100)/BM18</f>
        <v>29.931972789115648</v>
      </c>
      <c r="AS18" s="531">
        <v>11</v>
      </c>
      <c r="AT18" s="532">
        <f t="shared" ref="AT18:AT22" si="25">(AS18*100)/BM18</f>
        <v>2.4943310657596371</v>
      </c>
      <c r="AU18" s="535">
        <v>157</v>
      </c>
      <c r="AV18" s="536">
        <f t="shared" ref="AV18:AV22" si="26">(AU18*100)/BM18</f>
        <v>35.600907029478456</v>
      </c>
      <c r="AW18" s="541">
        <v>88</v>
      </c>
      <c r="AX18" s="542">
        <f t="shared" ref="AX18:AX22" si="27">(AW18*100)/BM18</f>
        <v>19.954648526077097</v>
      </c>
      <c r="AY18" s="545">
        <v>31</v>
      </c>
      <c r="AZ18" s="546">
        <f t="shared" ref="AZ18:AZ22" si="28">(AY18*100)/BM18</f>
        <v>7.029478458049887</v>
      </c>
      <c r="BA18" s="526">
        <v>3</v>
      </c>
      <c r="BB18" s="527">
        <f t="shared" ref="BB18:BB22" si="29">(BA18*100)/BM18</f>
        <v>0.68027210884353739</v>
      </c>
      <c r="BC18" s="531">
        <v>16</v>
      </c>
      <c r="BD18" s="532">
        <f t="shared" ref="BD18:BD22" si="30">(BC18*100)/BM18</f>
        <v>3.6281179138321997</v>
      </c>
      <c r="BE18" s="535">
        <v>3</v>
      </c>
      <c r="BF18" s="598">
        <f t="shared" ref="BF18:BF22" si="31">(BE18*100)/BM18</f>
        <v>0.68027210884353739</v>
      </c>
      <c r="BG18" s="541">
        <v>0</v>
      </c>
      <c r="BH18" s="542">
        <f t="shared" ref="BH18:BH22" si="32">(BG18*100)/BM18</f>
        <v>0</v>
      </c>
      <c r="BI18" s="545">
        <v>0</v>
      </c>
      <c r="BJ18" s="546">
        <f t="shared" ref="BJ18:BJ22" si="33">(BI18*100)/BM18</f>
        <v>0</v>
      </c>
      <c r="BK18" s="526">
        <v>0</v>
      </c>
      <c r="BL18" s="527">
        <f t="shared" ref="BL18:BL22" si="34">(BK18*100)/BM18</f>
        <v>0</v>
      </c>
      <c r="BM18" s="549">
        <f t="shared" ref="BM18:BM24" si="35">SUM(AQ18,AS18,AU18,AW18,AY18,BA18,BC18,BE18,BG18,BI18)</f>
        <v>441</v>
      </c>
    </row>
    <row r="19" spans="2:65" ht="19">
      <c r="B19" s="339" t="s">
        <v>1417</v>
      </c>
      <c r="C19" s="333">
        <v>29</v>
      </c>
      <c r="D19" s="387">
        <f t="shared" si="3"/>
        <v>1.5633423180592991</v>
      </c>
      <c r="E19" s="339" t="s">
        <v>1395</v>
      </c>
      <c r="F19" s="333">
        <v>249</v>
      </c>
      <c r="G19" s="384">
        <f t="shared" si="0"/>
        <v>2.184593788383927</v>
      </c>
      <c r="H19" s="336"/>
      <c r="I19" s="339" t="s">
        <v>1432</v>
      </c>
      <c r="J19" s="333">
        <v>23</v>
      </c>
      <c r="K19" s="383">
        <f t="shared" si="1"/>
        <v>2.5081788440567068</v>
      </c>
      <c r="L19" s="339" t="s">
        <v>1393</v>
      </c>
      <c r="M19" s="333">
        <v>147</v>
      </c>
      <c r="N19" s="386">
        <f t="shared" si="2"/>
        <v>2.4565508021390374</v>
      </c>
      <c r="V19" s="478" t="s">
        <v>1401</v>
      </c>
      <c r="W19" s="436">
        <v>35</v>
      </c>
      <c r="X19" s="437">
        <f t="shared" si="4"/>
        <v>16.908212560386474</v>
      </c>
      <c r="Y19" s="435">
        <v>0</v>
      </c>
      <c r="Z19" s="641"/>
      <c r="AA19" s="440">
        <f t="shared" si="5"/>
        <v>0</v>
      </c>
      <c r="AB19" s="442">
        <v>95</v>
      </c>
      <c r="AC19" s="505">
        <f t="shared" si="6"/>
        <v>45.893719806763286</v>
      </c>
      <c r="AD19" s="441">
        <v>38</v>
      </c>
      <c r="AE19" s="446">
        <f t="shared" si="7"/>
        <v>18.357487922705314</v>
      </c>
      <c r="AF19" s="447">
        <v>24</v>
      </c>
      <c r="AG19" s="448">
        <f t="shared" si="8"/>
        <v>11.594202898550725</v>
      </c>
      <c r="AH19" s="451">
        <v>15</v>
      </c>
      <c r="AI19" s="511">
        <f t="shared" si="9"/>
        <v>7.2463768115942031</v>
      </c>
      <c r="AJ19" s="451">
        <v>0</v>
      </c>
      <c r="AK19" s="452">
        <f t="shared" si="10"/>
        <v>0</v>
      </c>
      <c r="AL19" s="564">
        <f t="shared" si="22"/>
        <v>207</v>
      </c>
      <c r="AP19" s="568" t="s">
        <v>1391</v>
      </c>
      <c r="AQ19" s="570">
        <v>99</v>
      </c>
      <c r="AR19" s="594">
        <f t="shared" si="24"/>
        <v>50</v>
      </c>
      <c r="AS19" s="531">
        <v>9</v>
      </c>
      <c r="AT19" s="532">
        <f t="shared" si="25"/>
        <v>4.5454545454545459</v>
      </c>
      <c r="AU19" s="535">
        <v>10</v>
      </c>
      <c r="AV19" s="536">
        <f t="shared" si="26"/>
        <v>5.0505050505050502</v>
      </c>
      <c r="AW19" s="541">
        <v>26</v>
      </c>
      <c r="AX19" s="542">
        <f t="shared" si="27"/>
        <v>13.131313131313131</v>
      </c>
      <c r="AY19" s="545">
        <v>39</v>
      </c>
      <c r="AZ19" s="546">
        <f t="shared" si="28"/>
        <v>19.696969696969695</v>
      </c>
      <c r="BA19" s="526">
        <v>12</v>
      </c>
      <c r="BB19" s="527">
        <f t="shared" si="29"/>
        <v>6.0606060606060606</v>
      </c>
      <c r="BC19" s="531">
        <v>0</v>
      </c>
      <c r="BD19" s="532">
        <f t="shared" si="30"/>
        <v>0</v>
      </c>
      <c r="BE19" s="535">
        <v>1</v>
      </c>
      <c r="BF19" s="598">
        <f t="shared" si="31"/>
        <v>0.50505050505050508</v>
      </c>
      <c r="BG19" s="541">
        <v>0</v>
      </c>
      <c r="BH19" s="542">
        <f t="shared" si="32"/>
        <v>0</v>
      </c>
      <c r="BI19" s="545">
        <v>2</v>
      </c>
      <c r="BJ19" s="546">
        <f t="shared" si="33"/>
        <v>1.0101010101010102</v>
      </c>
      <c r="BK19" s="526">
        <v>0</v>
      </c>
      <c r="BL19" s="527">
        <f t="shared" si="34"/>
        <v>0</v>
      </c>
      <c r="BM19" s="523">
        <f t="shared" si="35"/>
        <v>198</v>
      </c>
    </row>
    <row r="20" spans="2:65" ht="20" thickBot="1">
      <c r="B20" s="347" t="s">
        <v>1430</v>
      </c>
      <c r="C20" s="348">
        <v>27</v>
      </c>
      <c r="D20" s="352">
        <f t="shared" si="3"/>
        <v>1.4555256064690028</v>
      </c>
      <c r="E20" s="339" t="s">
        <v>1390</v>
      </c>
      <c r="F20" s="333">
        <v>224</v>
      </c>
      <c r="G20" s="384">
        <f t="shared" si="0"/>
        <v>1.9652570626425689</v>
      </c>
      <c r="H20" s="336"/>
      <c r="I20" s="339" t="s">
        <v>1431</v>
      </c>
      <c r="J20" s="333">
        <v>19</v>
      </c>
      <c r="K20" s="383">
        <f t="shared" si="1"/>
        <v>2.0719738276990185</v>
      </c>
      <c r="L20" s="339" t="s">
        <v>1398</v>
      </c>
      <c r="M20" s="333">
        <v>120</v>
      </c>
      <c r="N20" s="386">
        <f t="shared" si="2"/>
        <v>2.0053475935828877</v>
      </c>
      <c r="V20" s="479" t="s">
        <v>1403</v>
      </c>
      <c r="W20" s="438">
        <v>0</v>
      </c>
      <c r="X20" s="439">
        <f t="shared" si="4"/>
        <v>0</v>
      </c>
      <c r="Y20" s="480">
        <v>0</v>
      </c>
      <c r="Z20" s="642"/>
      <c r="AA20" s="481">
        <f t="shared" si="5"/>
        <v>0</v>
      </c>
      <c r="AB20" s="444">
        <v>30</v>
      </c>
      <c r="AC20" s="506">
        <f t="shared" si="6"/>
        <v>71.428571428571431</v>
      </c>
      <c r="AD20" s="482">
        <v>9</v>
      </c>
      <c r="AE20" s="483">
        <f t="shared" si="7"/>
        <v>21.428571428571427</v>
      </c>
      <c r="AF20" s="449">
        <v>3</v>
      </c>
      <c r="AG20" s="512">
        <f t="shared" si="8"/>
        <v>7.1428571428571432</v>
      </c>
      <c r="AH20" s="453">
        <v>0</v>
      </c>
      <c r="AI20" s="454">
        <f t="shared" si="9"/>
        <v>0</v>
      </c>
      <c r="AJ20" s="453">
        <v>0</v>
      </c>
      <c r="AK20" s="454">
        <f t="shared" si="10"/>
        <v>0</v>
      </c>
      <c r="AL20" s="560">
        <f t="shared" si="22"/>
        <v>42</v>
      </c>
      <c r="AM20" s="432"/>
      <c r="AN20" s="433"/>
      <c r="AO20" s="433"/>
      <c r="AP20" s="568" t="s">
        <v>1397</v>
      </c>
      <c r="AQ20" s="570">
        <v>53</v>
      </c>
      <c r="AR20" s="594">
        <f t="shared" si="24"/>
        <v>27.319587628865978</v>
      </c>
      <c r="AS20" s="531">
        <v>11</v>
      </c>
      <c r="AT20" s="532">
        <f t="shared" si="25"/>
        <v>5.6701030927835054</v>
      </c>
      <c r="AU20" s="535">
        <v>50</v>
      </c>
      <c r="AV20" s="536">
        <f t="shared" si="26"/>
        <v>25.773195876288661</v>
      </c>
      <c r="AW20" s="541">
        <v>23</v>
      </c>
      <c r="AX20" s="542">
        <f t="shared" si="27"/>
        <v>11.855670103092784</v>
      </c>
      <c r="AY20" s="545">
        <v>20</v>
      </c>
      <c r="AZ20" s="546">
        <f t="shared" si="28"/>
        <v>10.309278350515465</v>
      </c>
      <c r="BA20" s="526">
        <v>7</v>
      </c>
      <c r="BB20" s="527">
        <f t="shared" si="29"/>
        <v>3.6082474226804124</v>
      </c>
      <c r="BC20" s="531">
        <v>28</v>
      </c>
      <c r="BD20" s="532">
        <f t="shared" si="30"/>
        <v>14.43298969072165</v>
      </c>
      <c r="BE20" s="535">
        <v>2</v>
      </c>
      <c r="BF20" s="598">
        <f t="shared" si="31"/>
        <v>1.0309278350515463</v>
      </c>
      <c r="BG20" s="541">
        <v>0</v>
      </c>
      <c r="BH20" s="542">
        <f t="shared" si="32"/>
        <v>0</v>
      </c>
      <c r="BI20" s="545">
        <v>0</v>
      </c>
      <c r="BJ20" s="546">
        <f t="shared" si="33"/>
        <v>0</v>
      </c>
      <c r="BK20" s="526">
        <v>0</v>
      </c>
      <c r="BL20" s="527">
        <f t="shared" si="34"/>
        <v>0</v>
      </c>
      <c r="BM20" s="523">
        <f t="shared" si="35"/>
        <v>194</v>
      </c>
    </row>
    <row r="21" spans="2:65" ht="19">
      <c r="B21" s="339" t="s">
        <v>1431</v>
      </c>
      <c r="C21" s="333">
        <v>21</v>
      </c>
      <c r="D21" s="387">
        <f t="shared" si="3"/>
        <v>1.1320754716981132</v>
      </c>
      <c r="E21" s="339" t="s">
        <v>1384</v>
      </c>
      <c r="F21" s="333">
        <v>163</v>
      </c>
      <c r="G21" s="384">
        <f t="shared" si="0"/>
        <v>1.4300754518336549</v>
      </c>
      <c r="H21" s="336"/>
      <c r="I21" s="341" t="s">
        <v>1425</v>
      </c>
      <c r="J21" s="342">
        <v>13</v>
      </c>
      <c r="K21" s="376">
        <f t="shared" si="1"/>
        <v>1.4176663031624863</v>
      </c>
      <c r="L21" s="339" t="s">
        <v>1384</v>
      </c>
      <c r="M21" s="333">
        <v>96</v>
      </c>
      <c r="N21" s="386">
        <f t="shared" si="2"/>
        <v>1.6042780748663101</v>
      </c>
      <c r="V21" s="455" t="s">
        <v>1404</v>
      </c>
      <c r="W21" s="456">
        <v>12</v>
      </c>
      <c r="X21" s="457">
        <f t="shared" si="4"/>
        <v>40</v>
      </c>
      <c r="Y21" s="458">
        <v>0</v>
      </c>
      <c r="Z21" s="643"/>
      <c r="AA21" s="459">
        <f t="shared" si="5"/>
        <v>0</v>
      </c>
      <c r="AB21" s="460">
        <v>13</v>
      </c>
      <c r="AC21" s="507">
        <f t="shared" si="6"/>
        <v>43.333333333333336</v>
      </c>
      <c r="AD21" s="461">
        <v>4</v>
      </c>
      <c r="AE21" s="462">
        <f t="shared" si="7"/>
        <v>13.333333333333334</v>
      </c>
      <c r="AF21" s="463">
        <v>1</v>
      </c>
      <c r="AG21" s="513">
        <f t="shared" si="8"/>
        <v>3.3333333333333335</v>
      </c>
      <c r="AH21" s="465">
        <v>0</v>
      </c>
      <c r="AI21" s="466">
        <f t="shared" si="9"/>
        <v>0</v>
      </c>
      <c r="AJ21" s="465">
        <v>0</v>
      </c>
      <c r="AK21" s="466">
        <f t="shared" si="10"/>
        <v>0</v>
      </c>
      <c r="AL21" s="561">
        <f t="shared" si="22"/>
        <v>30</v>
      </c>
      <c r="AP21" s="568" t="s">
        <v>1402</v>
      </c>
      <c r="AQ21" s="570">
        <v>42</v>
      </c>
      <c r="AR21" s="594">
        <f t="shared" si="24"/>
        <v>42.424242424242422</v>
      </c>
      <c r="AS21" s="531">
        <v>10</v>
      </c>
      <c r="AT21" s="599">
        <f t="shared" si="25"/>
        <v>10.1010101010101</v>
      </c>
      <c r="AU21" s="535">
        <v>12</v>
      </c>
      <c r="AV21" s="536">
        <f t="shared" si="26"/>
        <v>12.121212121212121</v>
      </c>
      <c r="AW21" s="541">
        <v>17</v>
      </c>
      <c r="AX21" s="542">
        <f t="shared" si="27"/>
        <v>17.171717171717173</v>
      </c>
      <c r="AY21" s="545">
        <v>17</v>
      </c>
      <c r="AZ21" s="546">
        <f t="shared" si="28"/>
        <v>17.171717171717173</v>
      </c>
      <c r="BA21" s="526">
        <v>0</v>
      </c>
      <c r="BB21" s="527">
        <f t="shared" si="29"/>
        <v>0</v>
      </c>
      <c r="BC21" s="531">
        <v>0</v>
      </c>
      <c r="BD21" s="532">
        <f t="shared" si="30"/>
        <v>0</v>
      </c>
      <c r="BE21" s="535">
        <v>0</v>
      </c>
      <c r="BF21" s="536">
        <f t="shared" si="31"/>
        <v>0</v>
      </c>
      <c r="BG21" s="541">
        <v>0</v>
      </c>
      <c r="BH21" s="542">
        <f t="shared" si="32"/>
        <v>0</v>
      </c>
      <c r="BI21" s="545">
        <v>0</v>
      </c>
      <c r="BJ21" s="546">
        <f t="shared" si="33"/>
        <v>0</v>
      </c>
      <c r="BK21" s="526">
        <v>1</v>
      </c>
      <c r="BL21" s="527">
        <f>(BK21*100)/BM21</f>
        <v>1.0101010101010102</v>
      </c>
      <c r="BM21" s="523">
        <f>SUM(AQ21,AS21,AU21,AW21,AY21,BA21,BC21,BE21,BG21,BI21,BK21)</f>
        <v>99</v>
      </c>
    </row>
    <row r="22" spans="2:65" ht="19">
      <c r="B22" s="341" t="s">
        <v>1425</v>
      </c>
      <c r="C22" s="342">
        <v>21</v>
      </c>
      <c r="D22" s="353">
        <f t="shared" si="3"/>
        <v>1.1320754716981132</v>
      </c>
      <c r="E22" s="339" t="s">
        <v>1406</v>
      </c>
      <c r="F22" s="333">
        <v>147</v>
      </c>
      <c r="G22" s="384">
        <f t="shared" si="0"/>
        <v>1.2896999473591859</v>
      </c>
      <c r="H22" s="336"/>
      <c r="I22" s="347" t="s">
        <v>1430</v>
      </c>
      <c r="J22" s="348">
        <v>12</v>
      </c>
      <c r="K22" s="375">
        <f t="shared" si="1"/>
        <v>1.3086150490730644</v>
      </c>
      <c r="L22" s="339" t="s">
        <v>1406</v>
      </c>
      <c r="M22" s="333">
        <v>92</v>
      </c>
      <c r="N22" s="386">
        <f t="shared" si="2"/>
        <v>1.5374331550802138</v>
      </c>
      <c r="V22" s="434" t="s">
        <v>1405</v>
      </c>
      <c r="W22" s="436">
        <v>0</v>
      </c>
      <c r="X22" s="437">
        <f t="shared" si="4"/>
        <v>0</v>
      </c>
      <c r="Y22" s="435">
        <v>0</v>
      </c>
      <c r="Z22" s="641"/>
      <c r="AA22" s="440">
        <f t="shared" si="5"/>
        <v>0</v>
      </c>
      <c r="AB22" s="442">
        <v>0</v>
      </c>
      <c r="AC22" s="443">
        <f t="shared" si="6"/>
        <v>0</v>
      </c>
      <c r="AD22" s="441">
        <v>2</v>
      </c>
      <c r="AE22" s="508">
        <f t="shared" si="7"/>
        <v>100</v>
      </c>
      <c r="AF22" s="447">
        <v>0</v>
      </c>
      <c r="AG22" s="448">
        <f t="shared" si="8"/>
        <v>0</v>
      </c>
      <c r="AH22" s="451">
        <v>0</v>
      </c>
      <c r="AI22" s="452">
        <f t="shared" si="9"/>
        <v>0</v>
      </c>
      <c r="AJ22" s="451">
        <v>0</v>
      </c>
      <c r="AK22" s="452">
        <f t="shared" si="10"/>
        <v>0</v>
      </c>
      <c r="AL22" s="562">
        <f t="shared" si="22"/>
        <v>2</v>
      </c>
      <c r="AP22" s="568" t="s">
        <v>1439</v>
      </c>
      <c r="AQ22" s="570">
        <v>1</v>
      </c>
      <c r="AR22" s="594">
        <f t="shared" si="24"/>
        <v>33.333333333333336</v>
      </c>
      <c r="AS22" s="531">
        <v>0</v>
      </c>
      <c r="AT22" s="532">
        <f t="shared" si="25"/>
        <v>0</v>
      </c>
      <c r="AU22" s="535">
        <v>1</v>
      </c>
      <c r="AV22" s="594">
        <f t="shared" si="26"/>
        <v>33.333333333333336</v>
      </c>
      <c r="AW22" s="541">
        <v>0</v>
      </c>
      <c r="AX22" s="542">
        <f t="shared" si="27"/>
        <v>0</v>
      </c>
      <c r="AY22" s="545">
        <v>0</v>
      </c>
      <c r="AZ22" s="546">
        <f t="shared" si="28"/>
        <v>0</v>
      </c>
      <c r="BA22" s="526">
        <v>0</v>
      </c>
      <c r="BB22" s="527">
        <f t="shared" si="29"/>
        <v>0</v>
      </c>
      <c r="BC22" s="531">
        <v>0</v>
      </c>
      <c r="BD22" s="532">
        <f t="shared" si="30"/>
        <v>0</v>
      </c>
      <c r="BE22" s="535">
        <v>0</v>
      </c>
      <c r="BF22" s="536">
        <f t="shared" si="31"/>
        <v>0</v>
      </c>
      <c r="BG22" s="541">
        <v>0</v>
      </c>
      <c r="BH22" s="542">
        <f t="shared" si="32"/>
        <v>0</v>
      </c>
      <c r="BI22" s="545">
        <v>0</v>
      </c>
      <c r="BJ22" s="546">
        <f t="shared" si="33"/>
        <v>0</v>
      </c>
      <c r="BK22" s="526">
        <v>1</v>
      </c>
      <c r="BL22" s="594">
        <f t="shared" si="34"/>
        <v>33.333333333333336</v>
      </c>
      <c r="BM22" s="523">
        <f>SUM(AQ22,AU22,BK22)</f>
        <v>3</v>
      </c>
    </row>
    <row r="23" spans="2:65" ht="19">
      <c r="B23" s="343" t="s">
        <v>1415</v>
      </c>
      <c r="C23" s="344">
        <v>18</v>
      </c>
      <c r="D23" s="354">
        <f t="shared" si="3"/>
        <v>0.9703504043126685</v>
      </c>
      <c r="E23" s="339" t="s">
        <v>1404</v>
      </c>
      <c r="F23" s="333">
        <v>139</v>
      </c>
      <c r="G23" s="384">
        <f t="shared" si="0"/>
        <v>1.2195121951219512</v>
      </c>
      <c r="H23" s="336"/>
      <c r="I23" s="343" t="s">
        <v>1415</v>
      </c>
      <c r="J23" s="344">
        <v>11</v>
      </c>
      <c r="K23" s="371">
        <f t="shared" si="1"/>
        <v>1.1995637949836424</v>
      </c>
      <c r="L23" s="339" t="s">
        <v>1388</v>
      </c>
      <c r="M23" s="333">
        <v>82</v>
      </c>
      <c r="N23" s="386">
        <f t="shared" si="2"/>
        <v>1.3703208556149733</v>
      </c>
      <c r="V23" s="434" t="s">
        <v>1406</v>
      </c>
      <c r="W23" s="436">
        <v>0</v>
      </c>
      <c r="X23" s="437">
        <f t="shared" si="4"/>
        <v>0</v>
      </c>
      <c r="Y23" s="435">
        <v>0</v>
      </c>
      <c r="Z23" s="641"/>
      <c r="AA23" s="440">
        <f t="shared" si="5"/>
        <v>0</v>
      </c>
      <c r="AB23" s="442">
        <v>4</v>
      </c>
      <c r="AC23" s="505">
        <f t="shared" si="6"/>
        <v>57.142857142857146</v>
      </c>
      <c r="AD23" s="441">
        <v>1</v>
      </c>
      <c r="AE23" s="446">
        <f t="shared" si="7"/>
        <v>14.285714285714286</v>
      </c>
      <c r="AF23" s="447">
        <v>2</v>
      </c>
      <c r="AG23" s="448">
        <f t="shared" si="8"/>
        <v>28.571428571428573</v>
      </c>
      <c r="AH23" s="451">
        <v>0</v>
      </c>
      <c r="AI23" s="452">
        <f t="shared" si="9"/>
        <v>0</v>
      </c>
      <c r="AJ23" s="451">
        <v>0</v>
      </c>
      <c r="AK23" s="452">
        <f t="shared" si="10"/>
        <v>0</v>
      </c>
      <c r="AL23" s="562">
        <f t="shared" si="22"/>
        <v>7</v>
      </c>
      <c r="AP23" s="568" t="s">
        <v>1441</v>
      </c>
      <c r="AQ23" s="570">
        <v>0</v>
      </c>
      <c r="AR23" s="527">
        <v>0</v>
      </c>
      <c r="AS23" s="531">
        <v>0</v>
      </c>
      <c r="AT23" s="532">
        <v>0</v>
      </c>
      <c r="AU23" s="535">
        <v>0</v>
      </c>
      <c r="AV23" s="536">
        <v>0</v>
      </c>
      <c r="AW23" s="541">
        <v>0</v>
      </c>
      <c r="AX23" s="542">
        <v>0</v>
      </c>
      <c r="AY23" s="545">
        <v>0</v>
      </c>
      <c r="AZ23" s="546">
        <v>0</v>
      </c>
      <c r="BA23" s="526">
        <v>0</v>
      </c>
      <c r="BB23" s="527">
        <v>0</v>
      </c>
      <c r="BC23" s="531">
        <v>0</v>
      </c>
      <c r="BD23" s="532">
        <v>0</v>
      </c>
      <c r="BE23" s="535">
        <v>0</v>
      </c>
      <c r="BF23" s="536">
        <v>0</v>
      </c>
      <c r="BG23" s="541">
        <v>0</v>
      </c>
      <c r="BH23" s="542">
        <v>0</v>
      </c>
      <c r="BI23" s="545">
        <v>0</v>
      </c>
      <c r="BJ23" s="546">
        <v>0</v>
      </c>
      <c r="BK23" s="526">
        <v>0</v>
      </c>
      <c r="BL23" s="527">
        <v>0</v>
      </c>
      <c r="BM23" s="523">
        <f t="shared" si="35"/>
        <v>0</v>
      </c>
    </row>
    <row r="24" spans="2:65" ht="20" thickBot="1">
      <c r="B24" s="339" t="s">
        <v>1433</v>
      </c>
      <c r="C24" s="333">
        <v>12</v>
      </c>
      <c r="D24" s="387">
        <f t="shared" si="3"/>
        <v>0.64690026954177893</v>
      </c>
      <c r="E24" s="339" t="s">
        <v>1388</v>
      </c>
      <c r="F24" s="333">
        <v>123</v>
      </c>
      <c r="G24" s="384">
        <f t="shared" si="0"/>
        <v>1.079136690647482</v>
      </c>
      <c r="H24" s="336"/>
      <c r="I24" s="339" t="s">
        <v>1421</v>
      </c>
      <c r="J24" s="333">
        <v>7</v>
      </c>
      <c r="K24" s="383">
        <f t="shared" si="1"/>
        <v>0.76335877862595425</v>
      </c>
      <c r="L24" s="339" t="s">
        <v>1404</v>
      </c>
      <c r="M24" s="333">
        <v>72</v>
      </c>
      <c r="N24" s="386">
        <f t="shared" si="2"/>
        <v>1.2032085561497325</v>
      </c>
      <c r="V24" s="434" t="s">
        <v>1400</v>
      </c>
      <c r="W24" s="436">
        <v>7</v>
      </c>
      <c r="X24" s="437">
        <f t="shared" si="4"/>
        <v>12.727272727272727</v>
      </c>
      <c r="Y24" s="435">
        <v>0</v>
      </c>
      <c r="Z24" s="641"/>
      <c r="AA24" s="440">
        <f t="shared" si="5"/>
        <v>0</v>
      </c>
      <c r="AB24" s="442">
        <v>32</v>
      </c>
      <c r="AC24" s="505">
        <f t="shared" si="6"/>
        <v>58.18181818181818</v>
      </c>
      <c r="AD24" s="441">
        <v>9</v>
      </c>
      <c r="AE24" s="446">
        <f t="shared" si="7"/>
        <v>16.363636363636363</v>
      </c>
      <c r="AF24" s="447">
        <v>3</v>
      </c>
      <c r="AG24" s="448">
        <f t="shared" si="8"/>
        <v>5.4545454545454541</v>
      </c>
      <c r="AH24" s="451">
        <v>3</v>
      </c>
      <c r="AI24" s="452">
        <f t="shared" si="9"/>
        <v>5.4545454545454541</v>
      </c>
      <c r="AJ24" s="451">
        <v>1</v>
      </c>
      <c r="AK24" s="511">
        <f t="shared" si="10"/>
        <v>1.8181818181818181</v>
      </c>
      <c r="AL24" s="562">
        <f t="shared" si="22"/>
        <v>55</v>
      </c>
      <c r="AP24" s="568" t="s">
        <v>1442</v>
      </c>
      <c r="AQ24" s="571">
        <v>0</v>
      </c>
      <c r="AR24" s="528">
        <v>0</v>
      </c>
      <c r="AS24" s="576">
        <v>0</v>
      </c>
      <c r="AT24" s="587">
        <v>0</v>
      </c>
      <c r="AU24" s="537">
        <v>0</v>
      </c>
      <c r="AV24" s="538">
        <v>0</v>
      </c>
      <c r="AW24" s="579">
        <v>0</v>
      </c>
      <c r="AX24" s="580">
        <v>0</v>
      </c>
      <c r="AY24" s="547">
        <v>0</v>
      </c>
      <c r="AZ24" s="548">
        <v>0</v>
      </c>
      <c r="BA24" s="582">
        <v>0</v>
      </c>
      <c r="BB24" s="528">
        <v>0</v>
      </c>
      <c r="BC24" s="576">
        <v>0</v>
      </c>
      <c r="BD24" s="583">
        <v>0</v>
      </c>
      <c r="BE24" s="537">
        <v>0</v>
      </c>
      <c r="BF24" s="538">
        <v>0</v>
      </c>
      <c r="BG24" s="579">
        <v>0</v>
      </c>
      <c r="BH24" s="580">
        <v>0</v>
      </c>
      <c r="BI24" s="547">
        <v>0</v>
      </c>
      <c r="BJ24" s="548">
        <v>0</v>
      </c>
      <c r="BK24" s="582">
        <v>0</v>
      </c>
      <c r="BL24" s="527">
        <v>0</v>
      </c>
      <c r="BM24" s="523">
        <f t="shared" si="35"/>
        <v>0</v>
      </c>
    </row>
    <row r="25" spans="2:65" ht="51">
      <c r="B25" s="339" t="s">
        <v>1421</v>
      </c>
      <c r="C25" s="333">
        <v>9</v>
      </c>
      <c r="D25" s="387">
        <f t="shared" si="3"/>
        <v>0.48517520215633425</v>
      </c>
      <c r="E25" s="339" t="s">
        <v>1403</v>
      </c>
      <c r="F25" s="333">
        <v>95</v>
      </c>
      <c r="G25" s="384">
        <f t="shared" si="0"/>
        <v>0.83347955781716088</v>
      </c>
      <c r="H25" s="336"/>
      <c r="I25" s="339" t="s">
        <v>1420</v>
      </c>
      <c r="J25" s="333">
        <v>6</v>
      </c>
      <c r="K25" s="383">
        <f t="shared" si="1"/>
        <v>0.65430752453653218</v>
      </c>
      <c r="L25" s="339" t="s">
        <v>1403</v>
      </c>
      <c r="M25" s="333">
        <v>42</v>
      </c>
      <c r="N25" s="386">
        <f t="shared" si="2"/>
        <v>0.70187165775401072</v>
      </c>
      <c r="V25" s="434" t="s">
        <v>1407</v>
      </c>
      <c r="W25" s="436">
        <v>0</v>
      </c>
      <c r="X25" s="437">
        <f t="shared" si="4"/>
        <v>0</v>
      </c>
      <c r="Y25" s="435">
        <v>0</v>
      </c>
      <c r="Z25" s="641"/>
      <c r="AA25" s="440">
        <f t="shared" si="5"/>
        <v>0</v>
      </c>
      <c r="AB25" s="442">
        <v>4</v>
      </c>
      <c r="AC25" s="505">
        <f t="shared" si="6"/>
        <v>57.142857142857146</v>
      </c>
      <c r="AD25" s="441">
        <v>1</v>
      </c>
      <c r="AE25" s="514">
        <f t="shared" si="7"/>
        <v>14.285714285714286</v>
      </c>
      <c r="AF25" s="447">
        <v>2</v>
      </c>
      <c r="AG25" s="448">
        <f t="shared" si="8"/>
        <v>28.571428571428573</v>
      </c>
      <c r="AH25" s="451">
        <v>0</v>
      </c>
      <c r="AI25" s="452">
        <f t="shared" si="9"/>
        <v>0</v>
      </c>
      <c r="AJ25" s="451">
        <v>0</v>
      </c>
      <c r="AK25" s="452">
        <f t="shared" si="10"/>
        <v>0</v>
      </c>
      <c r="AL25" s="562">
        <f t="shared" si="22"/>
        <v>7</v>
      </c>
      <c r="AP25" s="334" t="s">
        <v>1487</v>
      </c>
      <c r="AQ25" s="589">
        <f>SUM(AQ17:AQ24)</f>
        <v>373</v>
      </c>
      <c r="AR25" s="584"/>
      <c r="AS25" s="572">
        <f t="shared" ref="AS25:BK25" si="36">SUM(AS17:AS24)</f>
        <v>49</v>
      </c>
      <c r="AT25" s="584"/>
      <c r="AU25" s="590">
        <f t="shared" si="36"/>
        <v>270</v>
      </c>
      <c r="AV25" s="584"/>
      <c r="AW25" s="572">
        <f t="shared" si="36"/>
        <v>203</v>
      </c>
      <c r="AX25" s="584"/>
      <c r="AY25" s="590">
        <f t="shared" si="36"/>
        <v>155</v>
      </c>
      <c r="AZ25" s="584"/>
      <c r="BA25" s="572">
        <f t="shared" si="36"/>
        <v>27</v>
      </c>
      <c r="BB25" s="584"/>
      <c r="BC25" s="572">
        <f t="shared" si="36"/>
        <v>46</v>
      </c>
      <c r="BD25" s="584"/>
      <c r="BE25" s="590">
        <f t="shared" si="36"/>
        <v>6</v>
      </c>
      <c r="BF25" s="584"/>
      <c r="BG25" s="572">
        <f t="shared" si="36"/>
        <v>15</v>
      </c>
      <c r="BH25" s="584"/>
      <c r="BI25" s="590">
        <f t="shared" si="36"/>
        <v>4</v>
      </c>
      <c r="BJ25" s="584"/>
      <c r="BK25" s="614">
        <f t="shared" si="36"/>
        <v>2</v>
      </c>
      <c r="BL25" s="787"/>
      <c r="BM25" s="788"/>
    </row>
    <row r="26" spans="2:65" ht="20" thickBot="1">
      <c r="B26" s="339" t="s">
        <v>1420</v>
      </c>
      <c r="C26" s="333">
        <v>5</v>
      </c>
      <c r="D26" s="387">
        <f t="shared" si="3"/>
        <v>0.26954177897574122</v>
      </c>
      <c r="E26" s="339" t="s">
        <v>1407</v>
      </c>
      <c r="F26" s="333">
        <v>27</v>
      </c>
      <c r="G26" s="384">
        <f t="shared" si="0"/>
        <v>0.23688366380066678</v>
      </c>
      <c r="H26" s="336"/>
      <c r="I26" s="339" t="s">
        <v>1433</v>
      </c>
      <c r="J26" s="333">
        <v>6</v>
      </c>
      <c r="K26" s="383">
        <f t="shared" si="1"/>
        <v>0.65430752453653218</v>
      </c>
      <c r="L26" s="339" t="s">
        <v>1407</v>
      </c>
      <c r="M26" s="333">
        <v>14</v>
      </c>
      <c r="N26" s="386">
        <f t="shared" si="2"/>
        <v>0.23395721925133689</v>
      </c>
      <c r="V26" s="484" t="s">
        <v>1408</v>
      </c>
      <c r="W26" s="438">
        <v>0</v>
      </c>
      <c r="X26" s="439"/>
      <c r="Y26" s="487">
        <v>0</v>
      </c>
      <c r="Z26" s="644"/>
      <c r="AA26" s="488"/>
      <c r="AB26" s="444">
        <v>0</v>
      </c>
      <c r="AC26" s="445"/>
      <c r="AD26" s="490">
        <v>1</v>
      </c>
      <c r="AE26" s="491">
        <f t="shared" si="7"/>
        <v>100</v>
      </c>
      <c r="AF26" s="449">
        <v>0</v>
      </c>
      <c r="AG26" s="450"/>
      <c r="AH26" s="494">
        <v>0</v>
      </c>
      <c r="AI26" s="495"/>
      <c r="AJ26" s="453">
        <v>0</v>
      </c>
      <c r="AK26" s="454"/>
      <c r="AL26" s="565">
        <f t="shared" si="22"/>
        <v>1</v>
      </c>
      <c r="AP26" s="769"/>
      <c r="AQ26" s="769"/>
      <c r="AR26" s="769"/>
      <c r="AS26" s="769"/>
      <c r="AT26" s="769"/>
      <c r="AU26" s="769"/>
      <c r="AV26" s="769"/>
      <c r="AW26" s="769"/>
      <c r="AX26" s="769"/>
      <c r="AY26" s="769"/>
      <c r="AZ26" s="769"/>
      <c r="BA26" s="769"/>
      <c r="BB26" s="769"/>
      <c r="BC26" s="769"/>
      <c r="BD26" s="769"/>
      <c r="BE26" s="769"/>
      <c r="BF26" s="769"/>
      <c r="BG26" s="769"/>
      <c r="BH26" s="769"/>
      <c r="BI26" s="769"/>
      <c r="BJ26" s="769"/>
      <c r="BK26" s="769"/>
      <c r="BL26" s="769"/>
      <c r="BM26" s="769"/>
    </row>
    <row r="27" spans="2:65" ht="61" customHeight="1" thickBot="1">
      <c r="B27" s="339" t="s">
        <v>1427</v>
      </c>
      <c r="C27" s="333">
        <v>4</v>
      </c>
      <c r="D27" s="387">
        <f t="shared" si="3"/>
        <v>0.215633423180593</v>
      </c>
      <c r="E27" s="339" t="s">
        <v>1405</v>
      </c>
      <c r="F27" s="333">
        <v>8</v>
      </c>
      <c r="G27" s="384">
        <f t="shared" si="0"/>
        <v>7.0187752237234599E-2</v>
      </c>
      <c r="H27" s="336"/>
      <c r="I27" s="339" t="s">
        <v>1427</v>
      </c>
      <c r="J27" s="333">
        <v>3</v>
      </c>
      <c r="K27" s="383">
        <f t="shared" si="1"/>
        <v>0.32715376226826609</v>
      </c>
      <c r="L27" s="339" t="s">
        <v>1405</v>
      </c>
      <c r="M27" s="333">
        <v>8</v>
      </c>
      <c r="N27" s="386">
        <f t="shared" si="2"/>
        <v>0.13368983957219252</v>
      </c>
      <c r="V27" s="550" t="s">
        <v>1487</v>
      </c>
      <c r="W27" s="421">
        <f>SUM(W6:W26)</f>
        <v>235</v>
      </c>
      <c r="X27" s="243"/>
      <c r="Y27" s="244">
        <f>SUM(Y6:Y26)</f>
        <v>4</v>
      </c>
      <c r="Z27" s="243"/>
      <c r="AA27" s="243"/>
      <c r="AB27" s="615">
        <f>SUM(AB6:AB26)</f>
        <v>628</v>
      </c>
      <c r="AC27" s="243"/>
      <c r="AD27" s="244">
        <f>SUM(AD6:AD26)</f>
        <v>285</v>
      </c>
      <c r="AE27" s="243"/>
      <c r="AF27" s="421">
        <f>SUM(AF6:AF26)</f>
        <v>197</v>
      </c>
      <c r="AG27" s="243"/>
      <c r="AH27" s="244">
        <f>SUM(AH6:AH26)</f>
        <v>89</v>
      </c>
      <c r="AI27" s="243"/>
      <c r="AJ27" s="564">
        <v>1</v>
      </c>
    </row>
    <row r="28" spans="2:65">
      <c r="B28" s="339" t="s">
        <v>1408</v>
      </c>
      <c r="C28" s="333">
        <v>2</v>
      </c>
      <c r="D28" s="387">
        <f t="shared" si="3"/>
        <v>0.1078167115902965</v>
      </c>
      <c r="E28" s="339" t="s">
        <v>1392</v>
      </c>
      <c r="F28" s="333">
        <v>4</v>
      </c>
      <c r="G28" s="384">
        <f t="shared" si="0"/>
        <v>3.50938761186173E-2</v>
      </c>
      <c r="H28" s="336"/>
      <c r="I28" s="339" t="s">
        <v>1434</v>
      </c>
      <c r="J28" s="333">
        <v>1</v>
      </c>
      <c r="K28" s="383">
        <f t="shared" si="1"/>
        <v>0.10905125408942203</v>
      </c>
      <c r="L28" s="339" t="s">
        <v>1392</v>
      </c>
      <c r="M28" s="333">
        <v>3</v>
      </c>
      <c r="N28" s="386">
        <f t="shared" si="2"/>
        <v>5.0133689839572192E-2</v>
      </c>
      <c r="V28" s="113"/>
    </row>
    <row r="29" spans="2:65">
      <c r="B29" s="398" t="s">
        <v>1434</v>
      </c>
      <c r="C29" s="399">
        <v>1</v>
      </c>
      <c r="D29" s="400">
        <f t="shared" si="3"/>
        <v>5.3908355795148251E-2</v>
      </c>
      <c r="E29" s="345" t="s">
        <v>1439</v>
      </c>
      <c r="F29" s="346">
        <v>5</v>
      </c>
      <c r="G29" s="373">
        <f>(F29*100)/11398</f>
        <v>4.3867345148271626E-2</v>
      </c>
      <c r="H29" s="336"/>
      <c r="I29" s="345" t="s">
        <v>1443</v>
      </c>
      <c r="J29" s="346">
        <v>0</v>
      </c>
      <c r="K29" s="373">
        <f t="shared" si="1"/>
        <v>0</v>
      </c>
      <c r="L29" s="339" t="s">
        <v>1408</v>
      </c>
      <c r="M29" s="335">
        <v>2</v>
      </c>
      <c r="N29" s="386">
        <f t="shared" si="2"/>
        <v>3.342245989304813E-2</v>
      </c>
    </row>
    <row r="30" spans="2:65">
      <c r="B30" s="345" t="s">
        <v>1443</v>
      </c>
      <c r="C30" s="346">
        <v>0</v>
      </c>
      <c r="D30" s="350">
        <f>(C30*100)/1855</f>
        <v>0</v>
      </c>
      <c r="E30" s="341" t="s">
        <v>1441</v>
      </c>
      <c r="F30" s="342">
        <v>1</v>
      </c>
      <c r="G30" s="376">
        <f>(F30*100)/11398</f>
        <v>8.7734690296543249E-3</v>
      </c>
      <c r="H30" s="336"/>
      <c r="I30" s="355" t="s">
        <v>1444</v>
      </c>
      <c r="J30" s="349">
        <v>0</v>
      </c>
      <c r="K30" s="374">
        <f t="shared" si="1"/>
        <v>0</v>
      </c>
      <c r="L30" s="345" t="s">
        <v>1439</v>
      </c>
      <c r="M30" s="346">
        <v>4</v>
      </c>
      <c r="N30" s="373">
        <f t="shared" si="2"/>
        <v>6.684491978609626E-2</v>
      </c>
      <c r="AB30" s="784" t="s">
        <v>1511</v>
      </c>
      <c r="AC30" s="784"/>
      <c r="AD30" s="784"/>
      <c r="AE30" s="784"/>
      <c r="AF30" s="784">
        <f>SUM(AQ14,AS14,AU14,AW14,AY14,BA14,BC14,BE14,BG14,BI14,AQ25,AS25,AU25,AW25,AY25,BA25,BC25,BE25,BG25,BI25,BK25)</f>
        <v>1824</v>
      </c>
      <c r="AG30" s="784"/>
    </row>
    <row r="31" spans="2:65">
      <c r="B31" s="355" t="s">
        <v>1444</v>
      </c>
      <c r="C31" s="349">
        <v>0</v>
      </c>
      <c r="D31" s="351">
        <f>(C31*100)/1855</f>
        <v>0</v>
      </c>
      <c r="E31" s="347" t="s">
        <v>1442</v>
      </c>
      <c r="F31" s="348">
        <v>1</v>
      </c>
      <c r="G31" s="375">
        <f>(F31*100)/11398</f>
        <v>8.7734690296543249E-3</v>
      </c>
      <c r="H31" s="336"/>
      <c r="I31" s="341" t="s">
        <v>1445</v>
      </c>
      <c r="J31" s="342">
        <v>0</v>
      </c>
      <c r="K31" s="376">
        <f t="shared" si="1"/>
        <v>0</v>
      </c>
      <c r="L31" s="341" t="s">
        <v>1441</v>
      </c>
      <c r="M31" s="342">
        <v>1</v>
      </c>
      <c r="N31" s="376">
        <f t="shared" si="2"/>
        <v>1.6711229946524065E-2</v>
      </c>
      <c r="AB31" s="784" t="s">
        <v>1512</v>
      </c>
      <c r="AC31" s="784"/>
      <c r="AD31" s="784"/>
      <c r="AE31" s="784"/>
      <c r="AF31" s="784">
        <f>SUM(AL6:AL26)</f>
        <v>1436</v>
      </c>
      <c r="AG31" s="784"/>
    </row>
    <row r="32" spans="2:65" ht="17" thickBot="1">
      <c r="B32" s="341" t="s">
        <v>1445</v>
      </c>
      <c r="C32" s="342">
        <v>0</v>
      </c>
      <c r="D32" s="353">
        <f>(C32*100)/1855</f>
        <v>0</v>
      </c>
      <c r="E32" s="401" t="s">
        <v>1440</v>
      </c>
      <c r="F32" s="402">
        <v>0</v>
      </c>
      <c r="G32" s="403">
        <f>(F32*100)/11398</f>
        <v>0</v>
      </c>
      <c r="H32" s="338"/>
      <c r="I32" s="393" t="s">
        <v>1446</v>
      </c>
      <c r="J32" s="394">
        <v>0</v>
      </c>
      <c r="K32" s="395">
        <f t="shared" si="1"/>
        <v>0</v>
      </c>
      <c r="L32" s="347" t="s">
        <v>1442</v>
      </c>
      <c r="M32" s="348">
        <v>1</v>
      </c>
      <c r="N32" s="375">
        <f t="shared" si="2"/>
        <v>1.6711229946524065E-2</v>
      </c>
    </row>
    <row r="33" spans="1:56" ht="17" thickBot="1">
      <c r="B33" s="393" t="s">
        <v>1446</v>
      </c>
      <c r="C33" s="394">
        <v>0</v>
      </c>
      <c r="D33" s="397">
        <f>(C33*100)/1855</f>
        <v>0</v>
      </c>
      <c r="I33" s="380"/>
      <c r="J33" s="377"/>
      <c r="K33" s="391"/>
      <c r="L33" s="390" t="s">
        <v>1440</v>
      </c>
      <c r="M33" s="378">
        <v>0</v>
      </c>
      <c r="N33" s="379">
        <f t="shared" si="2"/>
        <v>0</v>
      </c>
      <c r="AB33" s="784" t="s">
        <v>1514</v>
      </c>
      <c r="AC33" s="784"/>
      <c r="AD33" s="784"/>
      <c r="AE33" s="784"/>
      <c r="AF33" s="785">
        <f>SUM(W27,Y27,AB27,AD27,AF27,AH27,AJ27)</f>
        <v>1439</v>
      </c>
      <c r="AG33" s="785"/>
    </row>
    <row r="34" spans="1:56" ht="24" customHeight="1" thickBot="1">
      <c r="A34" s="358" t="s">
        <v>1448</v>
      </c>
      <c r="B34" s="382"/>
      <c r="C34" s="359">
        <f>SUM(C4:C33)</f>
        <v>1856</v>
      </c>
      <c r="D34" s="360"/>
      <c r="E34" s="360"/>
      <c r="F34" s="359">
        <f>SUM(F4:F32)</f>
        <v>11398</v>
      </c>
      <c r="G34" s="360"/>
      <c r="H34" s="360"/>
      <c r="I34" s="381"/>
      <c r="J34" s="381">
        <f t="shared" ref="J34" si="37">SUM(J4:J33)</f>
        <v>917</v>
      </c>
      <c r="K34" s="381"/>
      <c r="L34" s="323"/>
      <c r="M34" s="388">
        <f>SUM(M4:M33)</f>
        <v>5984</v>
      </c>
      <c r="N34" s="243"/>
      <c r="AB34" s="784" t="s">
        <v>1513</v>
      </c>
      <c r="AC34" s="784"/>
      <c r="AD34" s="784"/>
      <c r="AE34" s="784"/>
      <c r="AF34" s="785">
        <f>SUM(BK6:BK13,BM17:BM24)</f>
        <v>1824</v>
      </c>
      <c r="AG34" s="785"/>
    </row>
    <row r="35" spans="1:56" ht="25" thickBot="1">
      <c r="D35" s="415"/>
      <c r="E35" s="416"/>
      <c r="F35" s="416"/>
      <c r="G35" s="416"/>
      <c r="H35" s="416"/>
    </row>
    <row r="36" spans="1:56" ht="17" thickBot="1">
      <c r="A36" s="808"/>
      <c r="B36" s="808"/>
      <c r="C36" s="822"/>
      <c r="D36" s="414" t="s">
        <v>1453</v>
      </c>
      <c r="E36" s="820" t="s">
        <v>1454</v>
      </c>
      <c r="F36" s="820"/>
      <c r="G36" s="821"/>
      <c r="H36" s="417" t="s">
        <v>1193</v>
      </c>
      <c r="I36" s="769"/>
      <c r="J36" s="769"/>
      <c r="K36" s="769"/>
      <c r="L36" s="769"/>
      <c r="M36" s="769"/>
      <c r="N36" s="769"/>
      <c r="O36" s="769"/>
      <c r="P36" s="769"/>
    </row>
    <row r="37" spans="1:56" ht="29" customHeight="1" thickBot="1">
      <c r="A37" s="815" t="s">
        <v>1451</v>
      </c>
      <c r="B37" s="823" t="s">
        <v>1450</v>
      </c>
      <c r="C37" s="824"/>
      <c r="D37" s="271">
        <f>SUM(C30,C31,C32,C33,C23,C22,C20,C12,C11)</f>
        <v>281</v>
      </c>
      <c r="E37" s="818">
        <f>D37/C34</f>
        <v>0.15140086206896552</v>
      </c>
      <c r="F37" s="818"/>
      <c r="G37" s="818"/>
      <c r="H37" s="412">
        <f>E37*100</f>
        <v>15.140086206896552</v>
      </c>
      <c r="I37" s="769"/>
      <c r="J37" s="769"/>
      <c r="K37" s="769"/>
      <c r="L37" s="769"/>
      <c r="M37" s="808"/>
      <c r="N37" s="808"/>
      <c r="O37" s="808"/>
      <c r="P37" s="808"/>
    </row>
    <row r="38" spans="1:56" ht="40" customHeight="1" thickBot="1">
      <c r="A38" s="816"/>
      <c r="B38" s="825" t="s">
        <v>1452</v>
      </c>
      <c r="C38" s="826"/>
      <c r="D38" s="413">
        <f>SUM(C24:C29,C21,C13:C19,C4:C10)</f>
        <v>1575</v>
      </c>
      <c r="E38" s="832">
        <f>D38/C34</f>
        <v>0.84859913793103448</v>
      </c>
      <c r="F38" s="832"/>
      <c r="G38" s="832"/>
      <c r="H38" s="413">
        <f t="shared" ref="H38:H45" si="38">E38*100</f>
        <v>84.859913793103445</v>
      </c>
      <c r="I38" s="769"/>
      <c r="J38" s="769"/>
      <c r="K38" s="769"/>
      <c r="L38" s="769"/>
      <c r="M38" s="418" t="s">
        <v>1457</v>
      </c>
      <c r="N38" s="419" t="s">
        <v>1456</v>
      </c>
      <c r="O38" s="420" t="s">
        <v>1455</v>
      </c>
      <c r="P38" s="423" t="s">
        <v>1193</v>
      </c>
      <c r="U38" s="798" t="s">
        <v>1181</v>
      </c>
      <c r="V38" s="427" t="s">
        <v>1468</v>
      </c>
      <c r="W38" s="428" t="s">
        <v>1448</v>
      </c>
      <c r="X38" s="884" t="s">
        <v>1469</v>
      </c>
      <c r="Y38" s="885"/>
      <c r="Z38" s="885"/>
      <c r="AA38" s="885"/>
      <c r="AB38" s="886"/>
      <c r="AC38" s="427" t="s">
        <v>1468</v>
      </c>
      <c r="AD38" s="898" t="s">
        <v>1448</v>
      </c>
      <c r="AE38" s="796"/>
      <c r="AF38" s="909" t="s">
        <v>1469</v>
      </c>
      <c r="AG38" s="909"/>
      <c r="AH38" s="909"/>
      <c r="AI38" s="909"/>
      <c r="AJ38" s="896"/>
      <c r="AM38" s="913" t="s">
        <v>1474</v>
      </c>
      <c r="AN38" s="916" t="s">
        <v>1468</v>
      </c>
      <c r="AO38" s="428" t="s">
        <v>1448</v>
      </c>
      <c r="AP38" s="429" t="s">
        <v>1469</v>
      </c>
      <c r="AQ38" s="921" t="s">
        <v>1468</v>
      </c>
      <c r="AR38" s="897"/>
      <c r="AS38" s="428" t="s">
        <v>1448</v>
      </c>
      <c r="AT38" s="909" t="s">
        <v>1469</v>
      </c>
      <c r="AU38" s="896"/>
      <c r="AV38" s="904"/>
      <c r="AW38" s="905"/>
    </row>
    <row r="39" spans="1:56" ht="40" customHeight="1" thickBot="1">
      <c r="A39" s="816"/>
      <c r="B39" s="823" t="s">
        <v>1458</v>
      </c>
      <c r="C39" s="824"/>
      <c r="D39" s="271">
        <f>SUM(F32,F31,F30,F29,F17,F10,F9,F5,F4)</f>
        <v>4535</v>
      </c>
      <c r="E39" s="818">
        <f>D39/F34</f>
        <v>0.39787682049482365</v>
      </c>
      <c r="F39" s="818"/>
      <c r="G39" s="818"/>
      <c r="H39" s="412">
        <f t="shared" si="38"/>
        <v>39.787682049482363</v>
      </c>
      <c r="I39" s="840"/>
      <c r="J39" s="809" t="s">
        <v>1455</v>
      </c>
      <c r="K39" s="813" t="s">
        <v>1450</v>
      </c>
      <c r="L39" s="814"/>
      <c r="M39" s="406">
        <f>SUM(C30:C33,C22:C23,C20,C11:C12)</f>
        <v>281</v>
      </c>
      <c r="N39" s="406">
        <f>SUM(J29:J32,J21:J23,J11:J12)</f>
        <v>136</v>
      </c>
      <c r="O39" s="407">
        <f>N39/M39</f>
        <v>0.48398576512455516</v>
      </c>
      <c r="P39" s="410">
        <f>O39*100</f>
        <v>48.398576512455513</v>
      </c>
      <c r="U39" s="799"/>
      <c r="V39" s="430" t="s">
        <v>1460</v>
      </c>
      <c r="W39" s="802">
        <v>90</v>
      </c>
      <c r="X39" s="801" t="s">
        <v>1470</v>
      </c>
      <c r="Y39" s="875"/>
      <c r="Z39" s="875"/>
      <c r="AA39" s="875"/>
      <c r="AB39" s="887"/>
      <c r="AC39" s="430" t="s">
        <v>1464</v>
      </c>
      <c r="AD39" s="893">
        <v>300</v>
      </c>
      <c r="AE39" s="803"/>
      <c r="AF39" s="889" t="s">
        <v>1472</v>
      </c>
      <c r="AG39" s="890"/>
      <c r="AH39" s="890"/>
      <c r="AI39" s="890"/>
      <c r="AJ39" s="899"/>
      <c r="AM39" s="914"/>
      <c r="AN39" s="430" t="s">
        <v>1460</v>
      </c>
      <c r="AO39" s="911">
        <v>144</v>
      </c>
      <c r="AP39" s="795" t="s">
        <v>1476</v>
      </c>
      <c r="AQ39" s="907" t="s">
        <v>1464</v>
      </c>
      <c r="AR39" s="910"/>
      <c r="AS39" s="911">
        <v>1011</v>
      </c>
      <c r="AT39" s="911" t="s">
        <v>1477</v>
      </c>
      <c r="AU39" s="795"/>
      <c r="AV39" s="908"/>
      <c r="AW39" s="905"/>
    </row>
    <row r="40" spans="1:56" ht="64" customHeight="1" thickBot="1">
      <c r="A40" s="817"/>
      <c r="B40" s="830" t="s">
        <v>1459</v>
      </c>
      <c r="C40" s="831"/>
      <c r="D40" s="256">
        <f>SUM(F18:F28,F11:F16,F6:F8)</f>
        <v>6863</v>
      </c>
      <c r="E40" s="819">
        <f>D40/F34</f>
        <v>0.60212317950517635</v>
      </c>
      <c r="F40" s="819"/>
      <c r="G40" s="819"/>
      <c r="H40" s="256">
        <f t="shared" si="38"/>
        <v>60.212317950517637</v>
      </c>
      <c r="I40" s="840"/>
      <c r="J40" s="810"/>
      <c r="K40" s="836" t="s">
        <v>1452</v>
      </c>
      <c r="L40" s="837"/>
      <c r="M40" s="408">
        <f>SUM(C24:C29,C21,C13:C19,C4:C10)</f>
        <v>1575</v>
      </c>
      <c r="N40" s="408">
        <f>SUM(J24:J28,J13:J20,J4:J10)</f>
        <v>781</v>
      </c>
      <c r="O40" s="408">
        <f>N40/M40</f>
        <v>0.49587301587301585</v>
      </c>
      <c r="P40" s="409">
        <f t="shared" ref="P40:P42" si="39">O40*100</f>
        <v>49.587301587301589</v>
      </c>
      <c r="U40" s="799"/>
      <c r="V40" s="431" t="s">
        <v>1461</v>
      </c>
      <c r="W40" s="806"/>
      <c r="X40" s="876"/>
      <c r="Y40" s="877"/>
      <c r="Z40" s="877"/>
      <c r="AA40" s="877"/>
      <c r="AB40" s="888"/>
      <c r="AC40" s="431" t="s">
        <v>1465</v>
      </c>
      <c r="AD40" s="894"/>
      <c r="AE40" s="895"/>
      <c r="AF40" s="876"/>
      <c r="AG40" s="877"/>
      <c r="AH40" s="877"/>
      <c r="AI40" s="877"/>
      <c r="AJ40" s="888"/>
      <c r="AM40" s="914"/>
      <c r="AN40" s="917" t="s">
        <v>1461</v>
      </c>
      <c r="AO40" s="911"/>
      <c r="AP40" s="795"/>
      <c r="AQ40" s="922" t="s">
        <v>1465</v>
      </c>
      <c r="AR40" s="911"/>
      <c r="AS40" s="911"/>
      <c r="AT40" s="911"/>
      <c r="AU40" s="795"/>
      <c r="AV40" s="908"/>
      <c r="AW40" s="905"/>
    </row>
    <row r="41" spans="1:56" ht="38" customHeight="1" thickBot="1">
      <c r="A41" s="808"/>
      <c r="B41" s="808"/>
      <c r="C41" s="808"/>
      <c r="D41" s="808"/>
      <c r="E41" s="808"/>
      <c r="F41" s="808"/>
      <c r="G41" s="808"/>
      <c r="H41" s="808"/>
      <c r="I41" s="840"/>
      <c r="J41" s="811"/>
      <c r="K41" s="838" t="s">
        <v>1458</v>
      </c>
      <c r="L41" s="839"/>
      <c r="M41" s="406">
        <f>SUM(F29:F32,F17,F9:F10,F4:F5)</f>
        <v>4535</v>
      </c>
      <c r="N41" s="406">
        <f>SUM(M30:M33,M16,M7:M9,M4)</f>
        <v>2352</v>
      </c>
      <c r="O41" s="406">
        <f>N41/M41</f>
        <v>0.51863285556780592</v>
      </c>
      <c r="P41" s="422">
        <f t="shared" si="39"/>
        <v>51.863285556780589</v>
      </c>
      <c r="U41" s="799"/>
      <c r="V41" s="900" t="s">
        <v>1462</v>
      </c>
      <c r="W41" s="804">
        <v>83</v>
      </c>
      <c r="X41" s="878" t="s">
        <v>1471</v>
      </c>
      <c r="Y41" s="879"/>
      <c r="Z41" s="879"/>
      <c r="AA41" s="879"/>
      <c r="AB41" s="880"/>
      <c r="AC41" s="900" t="s">
        <v>1466</v>
      </c>
      <c r="AD41" s="891">
        <v>290</v>
      </c>
      <c r="AE41" s="892"/>
      <c r="AF41" s="878" t="s">
        <v>1473</v>
      </c>
      <c r="AG41" s="879"/>
      <c r="AH41" s="879"/>
      <c r="AI41" s="879"/>
      <c r="AJ41" s="880"/>
      <c r="AM41" s="914"/>
      <c r="AN41" s="918" t="s">
        <v>1462</v>
      </c>
      <c r="AO41" s="797">
        <v>141</v>
      </c>
      <c r="AP41" s="919" t="s">
        <v>1475</v>
      </c>
      <c r="AQ41" s="923" t="s">
        <v>1466</v>
      </c>
      <c r="AR41" s="912"/>
      <c r="AS41" s="797">
        <v>1415</v>
      </c>
      <c r="AT41" s="797" t="s">
        <v>1478</v>
      </c>
      <c r="AU41" s="919"/>
      <c r="AV41" s="908"/>
      <c r="AW41" s="905"/>
    </row>
    <row r="42" spans="1:56" ht="70" customHeight="1" thickBot="1">
      <c r="A42" s="827" t="s">
        <v>423</v>
      </c>
      <c r="B42" s="823" t="s">
        <v>1450</v>
      </c>
      <c r="C42" s="824"/>
      <c r="D42" s="271">
        <f>SUM(J11,J12,J21,J22,J23,J29:J32)</f>
        <v>136</v>
      </c>
      <c r="E42" s="818">
        <f>D42/J34</f>
        <v>0.14830970556161396</v>
      </c>
      <c r="F42" s="818"/>
      <c r="G42" s="818"/>
      <c r="H42" s="412">
        <f t="shared" si="38"/>
        <v>14.830970556161397</v>
      </c>
      <c r="I42" s="840"/>
      <c r="J42" s="812"/>
      <c r="K42" s="836" t="s">
        <v>1459</v>
      </c>
      <c r="L42" s="837"/>
      <c r="M42" s="408">
        <f>SUM(F20:F28,F18:F19,F11:F16,F6:F8)</f>
        <v>6863</v>
      </c>
      <c r="N42" s="408">
        <f>SUM(M17:M29,M10:M15,M5:M6)</f>
        <v>3632</v>
      </c>
      <c r="O42" s="408">
        <f>N42/M42</f>
        <v>0.52921462917091655</v>
      </c>
      <c r="P42" s="409">
        <f t="shared" si="39"/>
        <v>52.921462917091652</v>
      </c>
      <c r="U42" s="800"/>
      <c r="V42" s="901" t="s">
        <v>1463</v>
      </c>
      <c r="W42" s="805"/>
      <c r="X42" s="881"/>
      <c r="Y42" s="882"/>
      <c r="Z42" s="882"/>
      <c r="AA42" s="882"/>
      <c r="AB42" s="883"/>
      <c r="AC42" s="901" t="s">
        <v>1467</v>
      </c>
      <c r="AD42" s="902"/>
      <c r="AE42" s="903"/>
      <c r="AF42" s="881"/>
      <c r="AG42" s="882"/>
      <c r="AH42" s="882"/>
      <c r="AI42" s="882"/>
      <c r="AJ42" s="883"/>
      <c r="AM42" s="915"/>
      <c r="AN42" s="901" t="s">
        <v>1463</v>
      </c>
      <c r="AO42" s="920"/>
      <c r="AP42" s="807"/>
      <c r="AQ42" s="924" t="s">
        <v>1467</v>
      </c>
      <c r="AR42" s="920"/>
      <c r="AS42" s="920"/>
      <c r="AT42" s="920"/>
      <c r="AU42" s="807"/>
      <c r="AV42" s="425"/>
    </row>
    <row r="43" spans="1:56" ht="33" customHeight="1" thickBot="1">
      <c r="A43" s="828"/>
      <c r="B43" s="825" t="s">
        <v>1452</v>
      </c>
      <c r="C43" s="826"/>
      <c r="D43" s="413">
        <f>SUM(J24:J28,J13:J20,J4:J10)</f>
        <v>781</v>
      </c>
      <c r="E43" s="832">
        <f>D43/J34</f>
        <v>0.85169029443838606</v>
      </c>
      <c r="F43" s="832"/>
      <c r="G43" s="832"/>
      <c r="H43" s="413">
        <f>E43*100</f>
        <v>85.16902944383861</v>
      </c>
      <c r="I43" s="769"/>
      <c r="J43" s="769"/>
      <c r="K43" s="769"/>
      <c r="L43" s="769"/>
      <c r="M43" s="769"/>
      <c r="N43" s="769"/>
      <c r="O43" s="769"/>
      <c r="P43" s="768"/>
      <c r="AC43" s="906"/>
      <c r="AD43" s="426"/>
      <c r="AE43" s="426"/>
    </row>
    <row r="44" spans="1:56" ht="26" customHeight="1" thickBot="1">
      <c r="A44" s="828"/>
      <c r="B44" s="823" t="s">
        <v>1458</v>
      </c>
      <c r="C44" s="824"/>
      <c r="D44" s="271">
        <f>SUM(M30:M33,M16,M7:M9,M4)</f>
        <v>2352</v>
      </c>
      <c r="E44" s="818">
        <f>D44/M34</f>
        <v>0.39304812834224601</v>
      </c>
      <c r="F44" s="818"/>
      <c r="G44" s="818"/>
      <c r="H44" s="412">
        <f t="shared" si="38"/>
        <v>39.304812834224599</v>
      </c>
      <c r="I44" s="769"/>
      <c r="J44" s="769"/>
      <c r="K44" s="769"/>
      <c r="L44" s="769"/>
      <c r="M44" s="769"/>
      <c r="N44" s="769"/>
      <c r="O44" s="769"/>
      <c r="P44" s="769"/>
      <c r="AC44" s="906"/>
      <c r="AD44" s="426"/>
      <c r="AE44" s="426"/>
    </row>
    <row r="45" spans="1:56" ht="37" customHeight="1" thickBot="1">
      <c r="A45" s="829"/>
      <c r="B45" s="830" t="s">
        <v>1459</v>
      </c>
      <c r="C45" s="831"/>
      <c r="D45" s="256">
        <f>SUM(M17:M29,M10:M15,M5:M6)</f>
        <v>3632</v>
      </c>
      <c r="E45" s="819">
        <f>D45/M34</f>
        <v>0.60695187165775399</v>
      </c>
      <c r="F45" s="819"/>
      <c r="G45" s="819"/>
      <c r="H45" s="256">
        <f t="shared" si="38"/>
        <v>60.695187165775401</v>
      </c>
      <c r="I45" s="769"/>
      <c r="J45" s="769"/>
      <c r="K45" s="769"/>
      <c r="L45" s="769"/>
      <c r="M45" s="769"/>
      <c r="N45" s="769"/>
      <c r="O45" s="769"/>
      <c r="P45" s="769"/>
      <c r="AC45" s="906"/>
    </row>
    <row r="48" spans="1:56">
      <c r="AS48" s="332"/>
      <c r="AT48" s="332"/>
      <c r="AU48" s="332"/>
      <c r="AV48" s="332"/>
      <c r="AW48" s="332"/>
      <c r="AX48" s="332"/>
      <c r="AY48" s="332"/>
      <c r="AZ48" s="332"/>
      <c r="BA48" s="332"/>
      <c r="BB48" s="332"/>
      <c r="BC48" s="332"/>
      <c r="BD48" s="332"/>
    </row>
    <row r="49" spans="14:56">
      <c r="AS49" s="332"/>
      <c r="AT49" s="332"/>
      <c r="AU49" s="517"/>
      <c r="AV49" s="517"/>
      <c r="AW49" s="332"/>
      <c r="AX49" s="332"/>
      <c r="AY49" s="332"/>
      <c r="AZ49" s="332"/>
      <c r="BA49" s="332"/>
      <c r="BB49" s="332"/>
      <c r="BC49" s="332"/>
      <c r="BD49" s="332"/>
    </row>
    <row r="50" spans="14:56" ht="38">
      <c r="O50" s="648"/>
      <c r="P50" s="521" t="s">
        <v>1177</v>
      </c>
      <c r="Q50" s="521" t="s">
        <v>1545</v>
      </c>
      <c r="R50" s="521" t="s">
        <v>1611</v>
      </c>
      <c r="S50" s="521" t="s">
        <v>1546</v>
      </c>
      <c r="T50" s="782" t="s">
        <v>1556</v>
      </c>
      <c r="U50" s="782"/>
      <c r="V50" s="521" t="s">
        <v>1582</v>
      </c>
      <c r="W50" s="521" t="s">
        <v>1583</v>
      </c>
      <c r="X50" s="521" t="s">
        <v>1586</v>
      </c>
      <c r="Y50" s="521" t="s">
        <v>1587</v>
      </c>
      <c r="Z50" s="648"/>
      <c r="AS50" s="332"/>
      <c r="AT50" s="332"/>
      <c r="AU50" s="517"/>
      <c r="AV50" s="517"/>
      <c r="AW50" s="332"/>
      <c r="AX50" s="332"/>
      <c r="AY50" s="332"/>
      <c r="AZ50" s="332"/>
      <c r="BA50" s="332"/>
      <c r="BB50" s="332"/>
      <c r="BC50" s="332"/>
      <c r="BD50" s="332"/>
    </row>
    <row r="51" spans="14:56" ht="19">
      <c r="N51" s="647">
        <v>1</v>
      </c>
      <c r="O51" s="661" t="s">
        <v>288</v>
      </c>
      <c r="P51" s="659">
        <v>2</v>
      </c>
      <c r="Q51" s="659" t="s">
        <v>1565</v>
      </c>
      <c r="R51" s="659">
        <v>7</v>
      </c>
      <c r="S51" s="660" t="s">
        <v>1547</v>
      </c>
      <c r="T51" s="783" t="s">
        <v>1557</v>
      </c>
      <c r="U51" s="783"/>
      <c r="V51" s="777" t="s">
        <v>1584</v>
      </c>
      <c r="W51" s="777" t="s">
        <v>1585</v>
      </c>
      <c r="X51" s="660" t="s">
        <v>1588</v>
      </c>
      <c r="Y51" s="660" t="s">
        <v>1605</v>
      </c>
      <c r="Z51" s="661" t="s">
        <v>288</v>
      </c>
      <c r="AS51" s="332"/>
      <c r="AT51" s="332"/>
      <c r="AU51" s="517"/>
      <c r="AV51" s="517"/>
      <c r="AW51" s="332"/>
      <c r="AX51" s="332"/>
      <c r="AY51" s="332"/>
      <c r="AZ51" s="332"/>
      <c r="BA51" s="332"/>
      <c r="BB51" s="332"/>
      <c r="BC51" s="332"/>
      <c r="BD51" s="332"/>
    </row>
    <row r="52" spans="14:56" ht="38">
      <c r="N52" s="647">
        <v>2</v>
      </c>
      <c r="O52" s="662" t="s">
        <v>51</v>
      </c>
      <c r="P52" s="522">
        <v>3</v>
      </c>
      <c r="Q52" s="522" t="s">
        <v>1542</v>
      </c>
      <c r="R52" s="522">
        <v>11</v>
      </c>
      <c r="S52" s="649" t="s">
        <v>1548</v>
      </c>
      <c r="T52" s="779" t="s">
        <v>1558</v>
      </c>
      <c r="U52" s="779"/>
      <c r="V52" s="778"/>
      <c r="W52" s="778"/>
      <c r="X52" s="649" t="s">
        <v>1592</v>
      </c>
      <c r="Y52" s="649" t="s">
        <v>1607</v>
      </c>
      <c r="Z52" s="662" t="s">
        <v>51</v>
      </c>
      <c r="AS52" s="332"/>
      <c r="AT52" s="332"/>
      <c r="AU52" s="517"/>
      <c r="AV52" s="517"/>
      <c r="AW52" s="332"/>
      <c r="AX52" s="332"/>
      <c r="AY52" s="332"/>
      <c r="AZ52" s="332"/>
      <c r="BA52" s="332"/>
      <c r="BB52" s="332"/>
      <c r="BC52" s="332"/>
      <c r="BD52" s="332"/>
    </row>
    <row r="53" spans="14:56" ht="38">
      <c r="N53" s="647">
        <v>3</v>
      </c>
      <c r="O53" s="661" t="s">
        <v>596</v>
      </c>
      <c r="P53" s="650">
        <v>3</v>
      </c>
      <c r="Q53" s="650" t="s">
        <v>1543</v>
      </c>
      <c r="R53" s="650">
        <v>7</v>
      </c>
      <c r="S53" s="651" t="s">
        <v>1549</v>
      </c>
      <c r="T53" s="780" t="s">
        <v>1559</v>
      </c>
      <c r="U53" s="780"/>
      <c r="V53" s="778"/>
      <c r="W53" s="778"/>
      <c r="X53" s="651" t="s">
        <v>1596</v>
      </c>
      <c r="Y53" s="651" t="s">
        <v>1606</v>
      </c>
      <c r="Z53" s="661" t="s">
        <v>596</v>
      </c>
      <c r="AS53" s="332"/>
      <c r="AT53" s="332"/>
      <c r="AU53" s="517"/>
      <c r="AV53" s="517"/>
      <c r="AW53" s="332"/>
      <c r="AX53" s="332"/>
      <c r="AY53" s="332"/>
      <c r="AZ53" s="332"/>
      <c r="BA53" s="332"/>
      <c r="BB53" s="332"/>
      <c r="BC53" s="332"/>
      <c r="BD53" s="332"/>
    </row>
    <row r="54" spans="14:56" ht="19">
      <c r="N54" s="647">
        <v>4</v>
      </c>
      <c r="O54" s="662" t="s">
        <v>628</v>
      </c>
      <c r="P54" s="522">
        <v>3</v>
      </c>
      <c r="Q54" s="522" t="s">
        <v>1537</v>
      </c>
      <c r="R54" s="522">
        <v>6</v>
      </c>
      <c r="S54" s="649" t="s">
        <v>1550</v>
      </c>
      <c r="T54" s="779" t="s">
        <v>1560</v>
      </c>
      <c r="U54" s="779"/>
      <c r="V54" s="778"/>
      <c r="W54" s="778"/>
      <c r="X54" s="649" t="s">
        <v>1591</v>
      </c>
      <c r="Y54" s="649" t="s">
        <v>1608</v>
      </c>
      <c r="Z54" s="662" t="s">
        <v>628</v>
      </c>
    </row>
    <row r="55" spans="14:56" ht="19">
      <c r="N55" s="647">
        <v>5</v>
      </c>
      <c r="O55" s="661" t="s">
        <v>684</v>
      </c>
      <c r="P55" s="650">
        <v>4</v>
      </c>
      <c r="Q55" s="650" t="s">
        <v>1539</v>
      </c>
      <c r="R55" s="650">
        <v>7</v>
      </c>
      <c r="S55" s="651" t="s">
        <v>1551</v>
      </c>
      <c r="T55" s="780" t="s">
        <v>1561</v>
      </c>
      <c r="U55" s="780"/>
      <c r="V55" s="778"/>
      <c r="W55" s="778"/>
      <c r="X55" s="651" t="s">
        <v>1598</v>
      </c>
      <c r="Y55" s="651" t="s">
        <v>1604</v>
      </c>
      <c r="Z55" s="661" t="s">
        <v>684</v>
      </c>
    </row>
    <row r="56" spans="14:56" ht="19">
      <c r="N56" s="647">
        <v>6</v>
      </c>
      <c r="O56" s="662" t="s">
        <v>64</v>
      </c>
      <c r="P56" s="522">
        <v>4</v>
      </c>
      <c r="Q56" s="522" t="s">
        <v>1540</v>
      </c>
      <c r="R56" s="522">
        <v>7</v>
      </c>
      <c r="S56" s="649" t="s">
        <v>1552</v>
      </c>
      <c r="T56" s="779" t="s">
        <v>1562</v>
      </c>
      <c r="U56" s="779"/>
      <c r="V56" s="778"/>
      <c r="W56" s="778"/>
      <c r="X56" s="649" t="s">
        <v>1593</v>
      </c>
      <c r="Y56" s="649" t="s">
        <v>1599</v>
      </c>
      <c r="Z56" s="662" t="s">
        <v>64</v>
      </c>
    </row>
    <row r="57" spans="14:56" ht="38">
      <c r="N57" s="647">
        <v>7</v>
      </c>
      <c r="O57" s="661" t="s">
        <v>22</v>
      </c>
      <c r="P57" s="650">
        <v>4</v>
      </c>
      <c r="Q57" s="650" t="s">
        <v>1541</v>
      </c>
      <c r="R57" s="650">
        <v>9</v>
      </c>
      <c r="S57" s="651" t="s">
        <v>1553</v>
      </c>
      <c r="T57" s="780" t="s">
        <v>1571</v>
      </c>
      <c r="U57" s="780"/>
      <c r="V57" s="778"/>
      <c r="W57" s="778"/>
      <c r="X57" s="651" t="s">
        <v>1595</v>
      </c>
      <c r="Y57" s="651" t="s">
        <v>1600</v>
      </c>
      <c r="Z57" s="661" t="s">
        <v>22</v>
      </c>
      <c r="AC57" s="519"/>
      <c r="AD57" s="519"/>
      <c r="AE57" s="519"/>
      <c r="AF57" s="519"/>
      <c r="AG57" s="519"/>
      <c r="AH57" s="519"/>
      <c r="AI57" s="519"/>
      <c r="AJ57" s="519"/>
      <c r="AK57" s="519"/>
      <c r="AL57" s="519"/>
      <c r="AM57" s="519"/>
      <c r="AN57" s="519"/>
      <c r="AO57" s="519"/>
      <c r="AP57" s="519"/>
      <c r="AQ57" s="519"/>
      <c r="AR57" s="519"/>
    </row>
    <row r="58" spans="14:56" ht="19">
      <c r="N58" s="647">
        <v>8</v>
      </c>
      <c r="O58" s="662" t="s">
        <v>1023</v>
      </c>
      <c r="P58" s="522">
        <v>4</v>
      </c>
      <c r="Q58" s="522" t="s">
        <v>1538</v>
      </c>
      <c r="R58" s="522">
        <v>9</v>
      </c>
      <c r="S58" s="649" t="s">
        <v>1554</v>
      </c>
      <c r="T58" s="779" t="s">
        <v>1572</v>
      </c>
      <c r="U58" s="779"/>
      <c r="V58" s="778"/>
      <c r="W58" s="778"/>
      <c r="X58" s="649" t="s">
        <v>1594</v>
      </c>
      <c r="Y58" s="649" t="s">
        <v>1601</v>
      </c>
      <c r="Z58" s="662" t="s">
        <v>1023</v>
      </c>
    </row>
    <row r="59" spans="14:56" ht="19">
      <c r="N59" s="647">
        <v>9</v>
      </c>
      <c r="O59" s="661" t="s">
        <v>248</v>
      </c>
      <c r="P59" s="650">
        <v>4</v>
      </c>
      <c r="Q59" s="650" t="s">
        <v>1539</v>
      </c>
      <c r="R59" s="650">
        <v>3</v>
      </c>
      <c r="S59" s="651" t="s">
        <v>1464</v>
      </c>
      <c r="T59" s="780" t="s">
        <v>1573</v>
      </c>
      <c r="U59" s="780"/>
      <c r="V59" s="778"/>
      <c r="W59" s="778"/>
      <c r="X59" s="651" t="s">
        <v>1589</v>
      </c>
      <c r="Y59" s="651" t="s">
        <v>1602</v>
      </c>
      <c r="Z59" s="661" t="s">
        <v>248</v>
      </c>
    </row>
    <row r="60" spans="14:56" ht="19">
      <c r="N60" s="647">
        <v>10</v>
      </c>
      <c r="O60" s="662" t="s">
        <v>13</v>
      </c>
      <c r="P60" s="522">
        <v>4</v>
      </c>
      <c r="Q60" s="522" t="s">
        <v>1539</v>
      </c>
      <c r="R60" s="522">
        <v>7</v>
      </c>
      <c r="S60" s="649" t="s">
        <v>1567</v>
      </c>
      <c r="T60" s="779" t="s">
        <v>1574</v>
      </c>
      <c r="U60" s="779"/>
      <c r="V60" s="778"/>
      <c r="W60" s="778"/>
      <c r="X60" s="649" t="s">
        <v>1590</v>
      </c>
      <c r="Y60" s="649" t="s">
        <v>1603</v>
      </c>
      <c r="Z60" s="662" t="s">
        <v>13</v>
      </c>
    </row>
    <row r="61" spans="14:56" ht="19">
      <c r="N61" s="647">
        <v>11</v>
      </c>
      <c r="O61" s="661" t="s">
        <v>15</v>
      </c>
      <c r="P61" s="650">
        <v>4</v>
      </c>
      <c r="Q61" s="650" t="s">
        <v>1544</v>
      </c>
      <c r="R61" s="650">
        <v>9</v>
      </c>
      <c r="S61" s="651" t="s">
        <v>1568</v>
      </c>
      <c r="T61" s="780" t="s">
        <v>1575</v>
      </c>
      <c r="U61" s="780"/>
      <c r="V61" s="778"/>
      <c r="W61" s="778"/>
      <c r="X61" s="651" t="s">
        <v>1597</v>
      </c>
      <c r="Y61" s="651"/>
      <c r="Z61" s="661" t="s">
        <v>15</v>
      </c>
    </row>
    <row r="62" spans="14:56" ht="19">
      <c r="N62" s="647">
        <v>12</v>
      </c>
      <c r="O62" s="662" t="s">
        <v>66</v>
      </c>
      <c r="P62" s="522">
        <v>4</v>
      </c>
      <c r="Q62" s="522" t="s">
        <v>1544</v>
      </c>
      <c r="R62" s="522">
        <v>8</v>
      </c>
      <c r="S62" s="649" t="s">
        <v>1555</v>
      </c>
      <c r="T62" s="779" t="s">
        <v>1576</v>
      </c>
      <c r="U62" s="779"/>
      <c r="V62" s="778"/>
      <c r="W62" s="778"/>
      <c r="X62" s="649"/>
      <c r="Y62" s="649"/>
      <c r="Z62" s="662" t="s">
        <v>66</v>
      </c>
    </row>
    <row r="63" spans="14:56" ht="19">
      <c r="N63" s="647">
        <v>13</v>
      </c>
      <c r="O63" s="661" t="s">
        <v>337</v>
      </c>
      <c r="P63" s="650">
        <v>4</v>
      </c>
      <c r="Q63" s="650" t="s">
        <v>1539</v>
      </c>
      <c r="R63" s="650">
        <v>5</v>
      </c>
      <c r="S63" s="651" t="s">
        <v>1569</v>
      </c>
      <c r="T63" s="780" t="s">
        <v>1577</v>
      </c>
      <c r="U63" s="780"/>
      <c r="V63" s="778"/>
      <c r="W63" s="778"/>
      <c r="X63" s="651"/>
      <c r="Y63" s="651"/>
      <c r="Z63" s="661" t="s">
        <v>337</v>
      </c>
    </row>
    <row r="64" spans="14:56" ht="20" thickBot="1">
      <c r="N64" s="647">
        <v>14</v>
      </c>
      <c r="O64" s="662" t="s">
        <v>26</v>
      </c>
      <c r="P64" s="522">
        <v>4</v>
      </c>
      <c r="Q64" s="652" t="s">
        <v>1539</v>
      </c>
      <c r="R64" s="652">
        <v>9</v>
      </c>
      <c r="S64" s="655" t="s">
        <v>1570</v>
      </c>
      <c r="T64" s="781" t="s">
        <v>1579</v>
      </c>
      <c r="U64" s="781"/>
      <c r="V64" s="778"/>
      <c r="W64" s="778"/>
      <c r="X64" s="649"/>
      <c r="Y64" s="649"/>
      <c r="Z64" s="662" t="s">
        <v>26</v>
      </c>
    </row>
    <row r="65" spans="14:26" ht="35" thickBot="1">
      <c r="N65" s="769"/>
      <c r="O65" s="769"/>
      <c r="P65" s="769"/>
      <c r="Q65" s="653" t="s">
        <v>1566</v>
      </c>
      <c r="R65" s="654" t="s">
        <v>1563</v>
      </c>
      <c r="S65" s="654" t="s">
        <v>1564</v>
      </c>
      <c r="T65" s="775" t="s">
        <v>1578</v>
      </c>
      <c r="U65" s="776"/>
      <c r="V65" s="772"/>
      <c r="W65" s="773"/>
      <c r="X65" s="773"/>
      <c r="Y65" s="773"/>
      <c r="Z65" s="773"/>
    </row>
    <row r="66" spans="14:26" ht="17" thickBot="1">
      <c r="N66" s="769"/>
      <c r="O66" s="769"/>
      <c r="P66" s="769"/>
      <c r="Q66" s="768"/>
      <c r="R66" s="424">
        <f>AVERAGE(R51:R64)</f>
        <v>7.4285714285714288</v>
      </c>
      <c r="S66" s="656" t="s">
        <v>1581</v>
      </c>
      <c r="T66" s="657" t="s">
        <v>1462</v>
      </c>
      <c r="U66" s="657" t="s">
        <v>1580</v>
      </c>
      <c r="V66" s="774"/>
      <c r="W66" s="769"/>
      <c r="X66" s="769"/>
      <c r="Y66" s="769"/>
      <c r="Z66" s="769"/>
    </row>
    <row r="67" spans="14:26" ht="21" customHeight="1" thickBot="1">
      <c r="N67" s="769"/>
      <c r="O67" s="769"/>
      <c r="P67" s="769"/>
      <c r="Q67" s="769"/>
      <c r="R67" s="768"/>
      <c r="T67" s="658">
        <f>COUNTIF(T51:U64,"*VC*")</f>
        <v>14</v>
      </c>
      <c r="U67" s="658">
        <f>COUNTIF(S51:S64,"*CV*")</f>
        <v>13</v>
      </c>
      <c r="V67" s="774"/>
      <c r="W67" s="769"/>
      <c r="X67" s="769"/>
      <c r="Y67" s="769"/>
      <c r="Z67" s="769"/>
    </row>
    <row r="68" spans="14:26">
      <c r="N68" s="769"/>
      <c r="O68" s="769"/>
      <c r="P68" s="769"/>
      <c r="Q68" s="769"/>
      <c r="R68" s="769"/>
      <c r="S68" s="770" t="s">
        <v>1609</v>
      </c>
      <c r="T68" s="770"/>
      <c r="U68" s="770"/>
      <c r="V68" s="770"/>
      <c r="W68" s="769"/>
      <c r="X68" s="769"/>
      <c r="Y68" s="769"/>
      <c r="Z68" s="769"/>
    </row>
    <row r="69" spans="14:26">
      <c r="N69" s="769"/>
      <c r="O69" s="769"/>
      <c r="P69" s="769"/>
      <c r="Q69" s="769"/>
      <c r="R69" s="769"/>
      <c r="S69" s="770" t="s">
        <v>1610</v>
      </c>
      <c r="T69" s="770"/>
      <c r="U69" s="770"/>
      <c r="V69" s="770"/>
      <c r="W69" s="769"/>
      <c r="X69" s="769"/>
      <c r="Y69" s="769"/>
      <c r="Z69" s="769"/>
    </row>
    <row r="70" spans="14:26" ht="20" customHeight="1">
      <c r="N70" s="769"/>
      <c r="O70" s="769"/>
      <c r="P70" s="769"/>
      <c r="Q70" s="769"/>
      <c r="R70" s="769"/>
      <c r="S70" s="771"/>
      <c r="T70" s="771"/>
      <c r="U70" s="771"/>
      <c r="V70" s="771"/>
      <c r="W70" s="769"/>
      <c r="X70" s="769"/>
      <c r="Y70" s="769"/>
      <c r="Z70" s="769"/>
    </row>
    <row r="71" spans="14:26">
      <c r="S71" s="646"/>
    </row>
  </sheetData>
  <mergeCells count="106">
    <mergeCell ref="AD39:AE40"/>
    <mergeCell ref="AD41:AE42"/>
    <mergeCell ref="AF41:AJ42"/>
    <mergeCell ref="AF39:AJ40"/>
    <mergeCell ref="E3:F3"/>
    <mergeCell ref="X38:AB38"/>
    <mergeCell ref="X39:AB40"/>
    <mergeCell ref="X41:AB42"/>
    <mergeCell ref="B1:N1"/>
    <mergeCell ref="B37:C37"/>
    <mergeCell ref="B38:C38"/>
    <mergeCell ref="B44:C44"/>
    <mergeCell ref="E40:G40"/>
    <mergeCell ref="K40:L40"/>
    <mergeCell ref="K41:L41"/>
    <mergeCell ref="K42:L42"/>
    <mergeCell ref="I43:O45"/>
    <mergeCell ref="A41:H41"/>
    <mergeCell ref="I39:I42"/>
    <mergeCell ref="I2:N2"/>
    <mergeCell ref="B2:G2"/>
    <mergeCell ref="B3:C3"/>
    <mergeCell ref="I3:J3"/>
    <mergeCell ref="L3:M3"/>
    <mergeCell ref="A37:A40"/>
    <mergeCell ref="E44:G44"/>
    <mergeCell ref="E45:G45"/>
    <mergeCell ref="E36:G36"/>
    <mergeCell ref="A36:C36"/>
    <mergeCell ref="B42:C42"/>
    <mergeCell ref="B43:C43"/>
    <mergeCell ref="A42:A45"/>
    <mergeCell ref="B45:C45"/>
    <mergeCell ref="E37:G37"/>
    <mergeCell ref="E38:G38"/>
    <mergeCell ref="E42:G42"/>
    <mergeCell ref="E43:G43"/>
    <mergeCell ref="B39:C39"/>
    <mergeCell ref="B40:C40"/>
    <mergeCell ref="E39:G39"/>
    <mergeCell ref="I36:L38"/>
    <mergeCell ref="M36:O37"/>
    <mergeCell ref="P36:P37"/>
    <mergeCell ref="J39:J42"/>
    <mergeCell ref="K39:L39"/>
    <mergeCell ref="P43:P45"/>
    <mergeCell ref="U38:U42"/>
    <mergeCell ref="AO39:AO40"/>
    <mergeCell ref="AP39:AP40"/>
    <mergeCell ref="AS39:AS40"/>
    <mergeCell ref="AM38:AM42"/>
    <mergeCell ref="W39:W40"/>
    <mergeCell ref="W41:W42"/>
    <mergeCell ref="AQ40:AR40"/>
    <mergeCell ref="AQ39:AR39"/>
    <mergeCell ref="V4:AL4"/>
    <mergeCell ref="AP4:BK4"/>
    <mergeCell ref="BL4:BM14"/>
    <mergeCell ref="AO41:AO42"/>
    <mergeCell ref="AP41:AP42"/>
    <mergeCell ref="AS41:AS42"/>
    <mergeCell ref="AQ38:AR38"/>
    <mergeCell ref="AQ41:AR41"/>
    <mergeCell ref="AQ42:AR42"/>
    <mergeCell ref="AT39:AU40"/>
    <mergeCell ref="AT41:AU42"/>
    <mergeCell ref="AT38:AU38"/>
    <mergeCell ref="AD38:AE38"/>
    <mergeCell ref="AF38:AJ38"/>
    <mergeCell ref="AP15:BM15"/>
    <mergeCell ref="AP26:BM26"/>
    <mergeCell ref="BL25:BM25"/>
    <mergeCell ref="AB30:AE30"/>
    <mergeCell ref="AB31:AE31"/>
    <mergeCell ref="AB33:AE33"/>
    <mergeCell ref="AB34:AE34"/>
    <mergeCell ref="AF30:AG30"/>
    <mergeCell ref="AF33:AG33"/>
    <mergeCell ref="AF34:AG34"/>
    <mergeCell ref="AF31:AG31"/>
    <mergeCell ref="T50:U50"/>
    <mergeCell ref="T51:U51"/>
    <mergeCell ref="T52:U52"/>
    <mergeCell ref="T53:U53"/>
    <mergeCell ref="T54:U54"/>
    <mergeCell ref="V51:V64"/>
    <mergeCell ref="W51:W64"/>
    <mergeCell ref="T60:U60"/>
    <mergeCell ref="T61:U61"/>
    <mergeCell ref="T62:U62"/>
    <mergeCell ref="T63:U63"/>
    <mergeCell ref="T64:U64"/>
    <mergeCell ref="T55:U55"/>
    <mergeCell ref="T56:U56"/>
    <mergeCell ref="T57:U57"/>
    <mergeCell ref="T58:U58"/>
    <mergeCell ref="T59:U59"/>
    <mergeCell ref="Q66:Q70"/>
    <mergeCell ref="R67:R70"/>
    <mergeCell ref="N65:P70"/>
    <mergeCell ref="S68:V68"/>
    <mergeCell ref="S69:V69"/>
    <mergeCell ref="S70:V70"/>
    <mergeCell ref="V65:Z67"/>
    <mergeCell ref="W68:Z70"/>
    <mergeCell ref="T65:U6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04DA1-816A-564B-9A78-614F09A734EF}">
  <dimension ref="A2:O339"/>
  <sheetViews>
    <sheetView zoomScale="75" zoomScaleNormal="100" workbookViewId="0">
      <selection activeCell="H55" sqref="H55"/>
    </sheetView>
  </sheetViews>
  <sheetFormatPr baseColWidth="10" defaultRowHeight="16"/>
  <cols>
    <col min="1" max="1" width="16" customWidth="1"/>
    <col min="2" max="2" width="15.6640625" bestFit="1" customWidth="1"/>
    <col min="3" max="3" width="17" customWidth="1"/>
    <col min="4" max="4" width="24.5" bestFit="1" customWidth="1"/>
    <col min="5" max="5" width="26" bestFit="1" customWidth="1"/>
    <col min="6" max="6" width="26.33203125" customWidth="1"/>
    <col min="7" max="7" width="20" bestFit="1" customWidth="1"/>
    <col min="8" max="8" width="26.83203125" bestFit="1" customWidth="1"/>
    <col min="9" max="9" width="18.5" customWidth="1"/>
    <col min="10" max="10" width="15.5" bestFit="1" customWidth="1"/>
    <col min="14" max="14" width="26.5" customWidth="1"/>
    <col min="16" max="16" width="35.33203125" customWidth="1"/>
  </cols>
  <sheetData>
    <row r="2" spans="1:15" ht="17" thickBot="1"/>
    <row r="3" spans="1:15" ht="35" customHeight="1" thickBot="1">
      <c r="B3" s="848" t="s">
        <v>1521</v>
      </c>
      <c r="C3" s="849"/>
      <c r="D3" s="849"/>
      <c r="E3" s="849"/>
      <c r="F3" s="849"/>
      <c r="G3" s="849"/>
      <c r="H3" s="849"/>
      <c r="I3" s="849"/>
      <c r="J3" s="850"/>
    </row>
    <row r="4" spans="1:15" ht="35" customHeight="1" thickBot="1">
      <c r="B4" s="851" t="s">
        <v>1515</v>
      </c>
      <c r="C4" s="852"/>
      <c r="D4" s="853"/>
      <c r="E4" s="853"/>
      <c r="F4" s="857" t="s">
        <v>1518</v>
      </c>
      <c r="G4" s="853" t="s">
        <v>1519</v>
      </c>
      <c r="H4" s="859" t="s">
        <v>1520</v>
      </c>
      <c r="I4" s="853" t="s">
        <v>4</v>
      </c>
      <c r="J4" s="857" t="s">
        <v>38</v>
      </c>
    </row>
    <row r="5" spans="1:15" ht="35" customHeight="1">
      <c r="B5" s="860" t="s">
        <v>1516</v>
      </c>
      <c r="C5" s="861"/>
      <c r="D5" s="862" t="s">
        <v>1517</v>
      </c>
      <c r="E5" s="863"/>
      <c r="F5" s="858"/>
      <c r="G5" s="856"/>
      <c r="H5" s="858"/>
      <c r="I5" s="856"/>
      <c r="J5" s="858"/>
      <c r="M5" s="620"/>
      <c r="N5" s="620"/>
      <c r="O5" s="620"/>
    </row>
    <row r="6" spans="1:15" ht="35" customHeight="1">
      <c r="A6" s="622"/>
      <c r="B6" s="854">
        <f>COUNTIF(B7:C151,"*")</f>
        <v>248</v>
      </c>
      <c r="C6" s="855"/>
      <c r="D6" s="856">
        <f>COUNTIF(D7:E151,"*")</f>
        <v>285</v>
      </c>
      <c r="E6" s="856"/>
      <c r="F6" s="632">
        <f>COUNTIF(F7:F41,"*")</f>
        <v>35</v>
      </c>
      <c r="G6" s="616">
        <f>COUNTIF(G7:G26,"*")</f>
        <v>20</v>
      </c>
      <c r="H6" s="632">
        <f>COUNTIF(H7:H67,"*")</f>
        <v>61</v>
      </c>
      <c r="I6" s="616">
        <f>COUNTIF(_xlfn.ANCHORARRAY(I7),"*")</f>
        <v>78</v>
      </c>
      <c r="J6" s="632">
        <v>2</v>
      </c>
      <c r="N6" s="620"/>
    </row>
    <row r="7" spans="1:15" ht="30" customHeight="1">
      <c r="B7" s="627" t="s">
        <v>20</v>
      </c>
      <c r="C7" s="628" t="s">
        <v>684</v>
      </c>
      <c r="D7" s="625" t="s">
        <v>687</v>
      </c>
      <c r="E7" s="631" t="s">
        <v>430</v>
      </c>
      <c r="F7" s="633" t="s">
        <v>87</v>
      </c>
      <c r="G7" s="635" t="s">
        <v>96</v>
      </c>
      <c r="H7" s="633" t="s">
        <v>97</v>
      </c>
      <c r="I7" s="636" t="str" cm="1">
        <f t="array" ref="I7:I84">_xlfn.UNIQUE(N7:N111)</f>
        <v>postet</v>
      </c>
      <c r="J7" s="633" t="s">
        <v>286</v>
      </c>
      <c r="M7" s="518"/>
      <c r="N7" s="623" t="s">
        <v>101</v>
      </c>
    </row>
    <row r="8" spans="1:15" ht="30" customHeight="1" thickBot="1">
      <c r="B8" s="627" t="s">
        <v>871</v>
      </c>
      <c r="C8" s="628" t="s">
        <v>179</v>
      </c>
      <c r="D8" s="625" t="s">
        <v>401</v>
      </c>
      <c r="E8" s="631" t="s">
        <v>1290</v>
      </c>
      <c r="F8" s="633" t="s">
        <v>88</v>
      </c>
      <c r="G8" s="635" t="s">
        <v>1528</v>
      </c>
      <c r="H8" s="633" t="s">
        <v>98</v>
      </c>
      <c r="I8" s="636" t="str">
        <v>posten</v>
      </c>
      <c r="J8" s="634" t="s">
        <v>634</v>
      </c>
      <c r="M8" s="518"/>
      <c r="N8" s="623" t="s">
        <v>102</v>
      </c>
    </row>
    <row r="9" spans="1:15" ht="30" customHeight="1">
      <c r="B9" s="627" t="s">
        <v>626</v>
      </c>
      <c r="C9" s="628" t="s">
        <v>569</v>
      </c>
      <c r="D9" s="625" t="s">
        <v>475</v>
      </c>
      <c r="E9" s="631" t="s">
        <v>251</v>
      </c>
      <c r="F9" s="633" t="s">
        <v>89</v>
      </c>
      <c r="G9" s="635" t="s">
        <v>274</v>
      </c>
      <c r="H9" s="633" t="s">
        <v>99</v>
      </c>
      <c r="I9" s="636" t="str">
        <v>gehbittetry</v>
      </c>
      <c r="J9" s="624"/>
      <c r="M9" s="518"/>
      <c r="N9" s="623" t="s">
        <v>1529</v>
      </c>
    </row>
    <row r="10" spans="1:15" ht="30" customHeight="1">
      <c r="B10" s="627" t="s">
        <v>819</v>
      </c>
      <c r="C10" s="628" t="s">
        <v>119</v>
      </c>
      <c r="D10" s="625" t="s">
        <v>441</v>
      </c>
      <c r="E10" s="631" t="s">
        <v>484</v>
      </c>
      <c r="F10" s="633" t="s">
        <v>90</v>
      </c>
      <c r="G10" s="635" t="s">
        <v>152</v>
      </c>
      <c r="H10" s="633" t="s">
        <v>100</v>
      </c>
      <c r="I10" s="636" t="str">
        <v>binge-watchen</v>
      </c>
      <c r="J10" s="624"/>
      <c r="M10" s="518"/>
      <c r="N10" s="623" t="s">
        <v>1057</v>
      </c>
    </row>
    <row r="11" spans="1:15" ht="30" customHeight="1">
      <c r="B11" s="627" t="s">
        <v>914</v>
      </c>
      <c r="C11" s="628" t="s">
        <v>678</v>
      </c>
      <c r="D11" s="625" t="s">
        <v>828</v>
      </c>
      <c r="E11" s="631" t="s">
        <v>868</v>
      </c>
      <c r="F11" s="633" t="s">
        <v>91</v>
      </c>
      <c r="G11" s="635" t="s">
        <v>312</v>
      </c>
      <c r="H11" s="633" t="s">
        <v>153</v>
      </c>
      <c r="I11" s="636" t="str">
        <v>streamen</v>
      </c>
      <c r="J11" s="624"/>
      <c r="M11" s="518"/>
      <c r="N11" s="623" t="s">
        <v>1041</v>
      </c>
    </row>
    <row r="12" spans="1:15" ht="30" customHeight="1">
      <c r="B12" s="627" t="s">
        <v>852</v>
      </c>
      <c r="C12" s="628" t="s">
        <v>264</v>
      </c>
      <c r="D12" s="625" t="s">
        <v>682</v>
      </c>
      <c r="E12" s="631" t="s">
        <v>561</v>
      </c>
      <c r="F12" s="633" t="s">
        <v>92</v>
      </c>
      <c r="G12" s="635" t="s">
        <v>313</v>
      </c>
      <c r="H12" s="633" t="s">
        <v>154</v>
      </c>
      <c r="I12" s="636" t="str">
        <v>gehostet</v>
      </c>
      <c r="J12" s="624"/>
      <c r="M12" s="518"/>
      <c r="N12" s="623" t="s">
        <v>1079</v>
      </c>
    </row>
    <row r="13" spans="1:15" ht="30" customHeight="1">
      <c r="B13" s="627" t="s">
        <v>44</v>
      </c>
      <c r="C13" s="628" t="s">
        <v>143</v>
      </c>
      <c r="D13" s="625" t="s">
        <v>176</v>
      </c>
      <c r="E13" s="631" t="s">
        <v>137</v>
      </c>
      <c r="F13" s="633" t="s">
        <v>93</v>
      </c>
      <c r="G13" s="635" t="s">
        <v>314</v>
      </c>
      <c r="H13" s="633" t="s">
        <v>155</v>
      </c>
      <c r="I13" s="636" t="str">
        <v>klicke</v>
      </c>
      <c r="J13" s="624"/>
      <c r="M13" s="518"/>
      <c r="N13" s="623" t="s">
        <v>29</v>
      </c>
    </row>
    <row r="14" spans="1:15" ht="30" customHeight="1">
      <c r="B14" s="627" t="s">
        <v>260</v>
      </c>
      <c r="C14" s="628" t="s">
        <v>600</v>
      </c>
      <c r="D14" s="625" t="s">
        <v>890</v>
      </c>
      <c r="E14" s="631" t="s">
        <v>199</v>
      </c>
      <c r="F14" s="633" t="s">
        <v>94</v>
      </c>
      <c r="G14" s="635" t="s">
        <v>315</v>
      </c>
      <c r="H14" s="633" t="s">
        <v>156</v>
      </c>
      <c r="I14" s="636" t="str">
        <v>getwittert</v>
      </c>
      <c r="J14" s="624"/>
      <c r="M14" s="518"/>
      <c r="N14" s="623" t="s">
        <v>1025</v>
      </c>
    </row>
    <row r="15" spans="1:15" ht="30" customHeight="1">
      <c r="B15" s="627" t="s">
        <v>1105</v>
      </c>
      <c r="C15" s="628" t="s">
        <v>673</v>
      </c>
      <c r="D15" s="625" t="s">
        <v>560</v>
      </c>
      <c r="E15" s="631" t="s">
        <v>334</v>
      </c>
      <c r="F15" s="633" t="s">
        <v>95</v>
      </c>
      <c r="G15" s="635" t="s">
        <v>316</v>
      </c>
      <c r="H15" s="633" t="s">
        <v>218</v>
      </c>
      <c r="I15" s="636" t="str">
        <v>performt</v>
      </c>
      <c r="J15" s="624"/>
      <c r="M15" s="518"/>
      <c r="N15" s="623" t="s">
        <v>1064</v>
      </c>
    </row>
    <row r="16" spans="1:15" ht="30" customHeight="1">
      <c r="B16" s="627" t="s">
        <v>197</v>
      </c>
      <c r="C16" s="628" t="s">
        <v>459</v>
      </c>
      <c r="D16" s="625" t="s">
        <v>445</v>
      </c>
      <c r="E16" s="631" t="s">
        <v>270</v>
      </c>
      <c r="F16" s="633" t="s">
        <v>147</v>
      </c>
      <c r="G16" s="635" t="s">
        <v>361</v>
      </c>
      <c r="H16" s="633" t="s">
        <v>219</v>
      </c>
      <c r="I16" s="636" t="str">
        <v>gefreestyled</v>
      </c>
      <c r="J16" s="624"/>
      <c r="M16" s="518"/>
      <c r="N16" s="623" t="s">
        <v>1063</v>
      </c>
    </row>
    <row r="17" spans="2:14" ht="30" customHeight="1">
      <c r="B17" s="627" t="s">
        <v>468</v>
      </c>
      <c r="C17" s="628" t="s">
        <v>782</v>
      </c>
      <c r="D17" s="625" t="s">
        <v>347</v>
      </c>
      <c r="E17" s="631" t="s">
        <v>643</v>
      </c>
      <c r="F17" s="633" t="s">
        <v>148</v>
      </c>
      <c r="G17" s="635" t="s">
        <v>359</v>
      </c>
      <c r="H17" s="633" t="s">
        <v>220</v>
      </c>
      <c r="I17" s="636" t="str">
        <v>freestylest</v>
      </c>
      <c r="J17" s="624"/>
      <c r="M17" s="518"/>
      <c r="N17" s="623" t="s">
        <v>1530</v>
      </c>
    </row>
    <row r="18" spans="2:14" ht="30" customHeight="1">
      <c r="B18" s="627" t="s">
        <v>860</v>
      </c>
      <c r="C18" s="628" t="s">
        <v>564</v>
      </c>
      <c r="D18" s="625" t="s">
        <v>612</v>
      </c>
      <c r="E18" s="631" t="s">
        <v>82</v>
      </c>
      <c r="F18" s="633" t="s">
        <v>149</v>
      </c>
      <c r="G18" s="635" t="s">
        <v>449</v>
      </c>
      <c r="H18" s="633" t="s">
        <v>275</v>
      </c>
      <c r="I18" s="636" t="str">
        <v>designed</v>
      </c>
      <c r="J18" s="624"/>
      <c r="M18" s="518"/>
      <c r="N18" s="623" t="s">
        <v>1066</v>
      </c>
    </row>
    <row r="19" spans="2:14" ht="30" customHeight="1">
      <c r="B19" s="627" t="s">
        <v>259</v>
      </c>
      <c r="C19" s="628" t="s">
        <v>1292</v>
      </c>
      <c r="D19" s="625" t="s">
        <v>913</v>
      </c>
      <c r="E19" s="631" t="s">
        <v>253</v>
      </c>
      <c r="F19" s="633" t="s">
        <v>308</v>
      </c>
      <c r="G19" s="635" t="s">
        <v>491</v>
      </c>
      <c r="H19" s="633" t="s">
        <v>276</v>
      </c>
      <c r="I19" s="636" t="str">
        <v>pushen</v>
      </c>
      <c r="J19" s="624"/>
      <c r="M19" s="518"/>
      <c r="N19" s="623" t="s">
        <v>1045</v>
      </c>
    </row>
    <row r="20" spans="2:14" ht="30" customHeight="1">
      <c r="B20" s="627" t="s">
        <v>124</v>
      </c>
      <c r="C20" s="628" t="s">
        <v>713</v>
      </c>
      <c r="D20" s="625" t="s">
        <v>1289</v>
      </c>
      <c r="E20" s="631" t="s">
        <v>861</v>
      </c>
      <c r="F20" s="633" t="s">
        <v>309</v>
      </c>
      <c r="G20" s="635" t="s">
        <v>587</v>
      </c>
      <c r="H20" s="633" t="s">
        <v>277</v>
      </c>
      <c r="I20" s="636" t="str">
        <v>empowern</v>
      </c>
      <c r="J20" s="624"/>
      <c r="M20" s="518"/>
      <c r="N20" s="623" t="s">
        <v>1067</v>
      </c>
    </row>
    <row r="21" spans="2:14" ht="30" customHeight="1">
      <c r="B21" s="627" t="s">
        <v>385</v>
      </c>
      <c r="C21" s="628" t="s">
        <v>550</v>
      </c>
      <c r="D21" s="625" t="s">
        <v>708</v>
      </c>
      <c r="E21" s="631" t="s">
        <v>608</v>
      </c>
      <c r="F21" s="633" t="s">
        <v>310</v>
      </c>
      <c r="G21" s="635" t="s">
        <v>626</v>
      </c>
      <c r="H21" s="633" t="s">
        <v>317</v>
      </c>
      <c r="I21" s="636" t="str">
        <v>checkst</v>
      </c>
      <c r="J21" s="624"/>
      <c r="M21" s="518"/>
      <c r="N21" s="623" t="s">
        <v>1069</v>
      </c>
    </row>
    <row r="22" spans="2:14" ht="30" customHeight="1">
      <c r="B22" s="627" t="s">
        <v>62</v>
      </c>
      <c r="C22" s="628" t="s">
        <v>742</v>
      </c>
      <c r="D22" s="625" t="s">
        <v>408</v>
      </c>
      <c r="E22" s="631" t="s">
        <v>579</v>
      </c>
      <c r="F22" s="633" t="s">
        <v>311</v>
      </c>
      <c r="G22" s="635" t="s">
        <v>627</v>
      </c>
      <c r="H22" s="633" t="s">
        <v>318</v>
      </c>
      <c r="I22" s="636" t="str">
        <v>gefaked</v>
      </c>
      <c r="J22" s="624"/>
      <c r="M22" s="518"/>
      <c r="N22" s="623" t="s">
        <v>1068</v>
      </c>
    </row>
    <row r="23" spans="2:14" ht="30" customHeight="1">
      <c r="B23" s="627" t="s">
        <v>63</v>
      </c>
      <c r="C23" s="628" t="s">
        <v>84</v>
      </c>
      <c r="D23" s="625" t="s">
        <v>524</v>
      </c>
      <c r="E23" s="631" t="s">
        <v>483</v>
      </c>
      <c r="F23" s="633" t="s">
        <v>358</v>
      </c>
      <c r="G23" s="635" t="s">
        <v>692</v>
      </c>
      <c r="H23" s="633" t="s">
        <v>319</v>
      </c>
      <c r="I23" s="636" t="str">
        <v>labelt</v>
      </c>
      <c r="J23" s="624"/>
      <c r="M23" s="518"/>
      <c r="N23" s="623" t="s">
        <v>221</v>
      </c>
    </row>
    <row r="24" spans="2:14" ht="30" customHeight="1">
      <c r="B24" s="627" t="s">
        <v>14</v>
      </c>
      <c r="C24" s="628" t="s">
        <v>265</v>
      </c>
      <c r="D24" s="625" t="s">
        <v>1281</v>
      </c>
      <c r="E24" s="631" t="s">
        <v>67</v>
      </c>
      <c r="F24" s="633" t="s">
        <v>386</v>
      </c>
      <c r="G24" s="635" t="s">
        <v>719</v>
      </c>
      <c r="H24" s="633" t="s">
        <v>320</v>
      </c>
      <c r="I24" s="636" t="str">
        <v>fakt-checkt</v>
      </c>
      <c r="J24" s="624"/>
      <c r="M24" s="518"/>
      <c r="N24" s="623" t="s">
        <v>222</v>
      </c>
    </row>
    <row r="25" spans="2:14" ht="30" customHeight="1">
      <c r="B25" s="627" t="s">
        <v>132</v>
      </c>
      <c r="C25" s="628" t="s">
        <v>350</v>
      </c>
      <c r="D25" s="625" t="s">
        <v>1317</v>
      </c>
      <c r="E25" s="631" t="s">
        <v>1315</v>
      </c>
      <c r="F25" s="633" t="s">
        <v>446</v>
      </c>
      <c r="G25" s="635" t="s">
        <v>735</v>
      </c>
      <c r="H25" s="633" t="s">
        <v>362</v>
      </c>
      <c r="I25" s="636" t="str">
        <v>debunken</v>
      </c>
      <c r="J25" s="624"/>
      <c r="M25" s="518"/>
      <c r="N25" s="623" t="s">
        <v>1034</v>
      </c>
    </row>
    <row r="26" spans="2:14" ht="30" customHeight="1">
      <c r="B26" s="627" t="s">
        <v>249</v>
      </c>
      <c r="C26" s="628" t="s">
        <v>568</v>
      </c>
      <c r="D26" s="625" t="s">
        <v>919</v>
      </c>
      <c r="E26" s="631" t="s">
        <v>300</v>
      </c>
      <c r="F26" s="637" t="s">
        <v>461</v>
      </c>
      <c r="G26" s="631" t="s">
        <v>318</v>
      </c>
      <c r="H26" s="633" t="s">
        <v>363</v>
      </c>
      <c r="I26" s="636" t="str">
        <v>labeln</v>
      </c>
      <c r="J26" s="624"/>
      <c r="M26" s="518"/>
      <c r="N26" s="623" t="s">
        <v>1071</v>
      </c>
    </row>
    <row r="27" spans="2:14" ht="30" customHeight="1">
      <c r="B27" s="627" t="s">
        <v>74</v>
      </c>
      <c r="C27" s="628" t="s">
        <v>479</v>
      </c>
      <c r="D27" s="625" t="s">
        <v>705</v>
      </c>
      <c r="E27" s="631" t="s">
        <v>865</v>
      </c>
      <c r="F27" s="633" t="s">
        <v>462</v>
      </c>
      <c r="G27" s="265"/>
      <c r="H27" s="633" t="s">
        <v>364</v>
      </c>
      <c r="I27" s="636" t="str">
        <v>gelabelt</v>
      </c>
      <c r="J27" s="624"/>
      <c r="M27" s="518"/>
      <c r="N27" s="623" t="s">
        <v>1035</v>
      </c>
    </row>
    <row r="28" spans="2:14" ht="30" customHeight="1">
      <c r="B28" s="627" t="s">
        <v>433</v>
      </c>
      <c r="C28" s="628" t="s">
        <v>177</v>
      </c>
      <c r="D28" s="625" t="s">
        <v>1298</v>
      </c>
      <c r="E28" s="631" t="s">
        <v>671</v>
      </c>
      <c r="F28" s="633" t="s">
        <v>488</v>
      </c>
      <c r="G28" s="265"/>
      <c r="H28" s="633" t="s">
        <v>365</v>
      </c>
      <c r="I28" s="636" t="str">
        <v>kannmeshen</v>
      </c>
      <c r="J28" s="624"/>
      <c r="M28" s="518"/>
      <c r="N28" s="623" t="s">
        <v>1531</v>
      </c>
    </row>
    <row r="29" spans="2:14" ht="30" customHeight="1">
      <c r="B29" s="627" t="s">
        <v>301</v>
      </c>
      <c r="C29" s="628" t="s">
        <v>605</v>
      </c>
      <c r="D29" s="625" t="s">
        <v>207</v>
      </c>
      <c r="E29" s="631" t="s">
        <v>920</v>
      </c>
      <c r="F29" s="633" t="s">
        <v>489</v>
      </c>
      <c r="G29" s="624"/>
      <c r="H29" s="633" t="s">
        <v>387</v>
      </c>
      <c r="I29" s="636" t="str">
        <v>gescrolled</v>
      </c>
      <c r="J29" s="624"/>
      <c r="M29" s="518"/>
      <c r="N29" s="623" t="s">
        <v>1299</v>
      </c>
    </row>
    <row r="30" spans="2:14" ht="30" customHeight="1">
      <c r="B30" s="627" t="s">
        <v>575</v>
      </c>
      <c r="C30" s="628" t="s">
        <v>474</v>
      </c>
      <c r="D30" s="625" t="s">
        <v>821</v>
      </c>
      <c r="E30" s="631" t="s">
        <v>602</v>
      </c>
      <c r="F30" s="633" t="s">
        <v>531</v>
      </c>
      <c r="G30" s="624"/>
      <c r="H30" s="633" t="s">
        <v>450</v>
      </c>
      <c r="I30" s="636" t="str">
        <v>scrolle</v>
      </c>
      <c r="J30" s="624"/>
      <c r="M30" s="518"/>
      <c r="N30" s="623" t="s">
        <v>1046</v>
      </c>
    </row>
    <row r="31" spans="2:14" ht="30" customHeight="1">
      <c r="B31" s="627" t="s">
        <v>303</v>
      </c>
      <c r="C31" s="628" t="s">
        <v>750</v>
      </c>
      <c r="D31" s="625" t="s">
        <v>340</v>
      </c>
      <c r="E31" s="631" t="s">
        <v>71</v>
      </c>
      <c r="F31" s="633" t="s">
        <v>584</v>
      </c>
      <c r="G31" s="624"/>
      <c r="H31" s="633" t="s">
        <v>532</v>
      </c>
      <c r="I31" s="636" t="str">
        <v>klicken</v>
      </c>
      <c r="J31" s="624"/>
      <c r="M31" s="518"/>
      <c r="N31" s="623" t="s">
        <v>1029</v>
      </c>
    </row>
    <row r="32" spans="2:14" ht="30" customHeight="1">
      <c r="B32" s="627" t="s">
        <v>766</v>
      </c>
      <c r="C32" s="628" t="s">
        <v>783</v>
      </c>
      <c r="D32" s="625" t="s">
        <v>464</v>
      </c>
      <c r="E32" s="631" t="s">
        <v>1332</v>
      </c>
      <c r="F32" s="633" t="s">
        <v>585</v>
      </c>
      <c r="G32" s="624"/>
      <c r="H32" s="633" t="s">
        <v>553</v>
      </c>
      <c r="I32" s="636" t="str">
        <v>gestreamt</v>
      </c>
      <c r="J32" s="624"/>
      <c r="M32" s="518"/>
      <c r="N32" s="623" t="s">
        <v>1047</v>
      </c>
    </row>
    <row r="33" spans="2:14" ht="30" customHeight="1">
      <c r="B33" s="627" t="s">
        <v>77</v>
      </c>
      <c r="C33" s="628" t="s">
        <v>302</v>
      </c>
      <c r="D33" s="625" t="s">
        <v>596</v>
      </c>
      <c r="E33" s="631" t="s">
        <v>548</v>
      </c>
      <c r="F33" s="633" t="s">
        <v>586</v>
      </c>
      <c r="G33" s="624"/>
      <c r="H33" s="633" t="s">
        <v>592</v>
      </c>
      <c r="I33" s="636" t="str">
        <v>gepostet</v>
      </c>
      <c r="J33" s="624"/>
      <c r="M33" s="518"/>
      <c r="N33" s="623" t="s">
        <v>102</v>
      </c>
    </row>
    <row r="34" spans="2:14" ht="30" customHeight="1">
      <c r="B34" s="627" t="s">
        <v>129</v>
      </c>
      <c r="C34" s="628" t="s">
        <v>675</v>
      </c>
      <c r="D34" s="625" t="s">
        <v>382</v>
      </c>
      <c r="E34" s="631" t="s">
        <v>305</v>
      </c>
      <c r="F34" s="633" t="s">
        <v>622</v>
      </c>
      <c r="G34" s="624"/>
      <c r="H34" s="633" t="s">
        <v>593</v>
      </c>
      <c r="I34" s="636" t="str">
        <v>weggebinged</v>
      </c>
      <c r="J34" s="624"/>
      <c r="M34" s="518"/>
      <c r="N34" s="623" t="s">
        <v>1027</v>
      </c>
    </row>
    <row r="35" spans="2:14" ht="30" customHeight="1">
      <c r="B35" s="627" t="s">
        <v>374</v>
      </c>
      <c r="C35" s="628" t="s">
        <v>180</v>
      </c>
      <c r="D35" s="625" t="s">
        <v>297</v>
      </c>
      <c r="E35" s="631" t="s">
        <v>378</v>
      </c>
      <c r="F35" s="633" t="s">
        <v>623</v>
      </c>
      <c r="G35" s="624"/>
      <c r="H35" s="633" t="s">
        <v>570</v>
      </c>
      <c r="I35" s="636" t="str">
        <v>viral</v>
      </c>
      <c r="J35" s="624"/>
      <c r="M35" s="518"/>
      <c r="N35" s="623" t="s">
        <v>1532</v>
      </c>
    </row>
    <row r="36" spans="2:14" ht="30" customHeight="1">
      <c r="B36" s="627" t="s">
        <v>911</v>
      </c>
      <c r="C36" s="628" t="s">
        <v>784</v>
      </c>
      <c r="D36" s="625" t="s">
        <v>480</v>
      </c>
      <c r="E36" s="631" t="s">
        <v>610</v>
      </c>
      <c r="F36" s="633" t="s">
        <v>622</v>
      </c>
      <c r="G36" s="624"/>
      <c r="H36" s="633" t="s">
        <v>630</v>
      </c>
      <c r="I36" s="636" t="str">
        <v>bingen</v>
      </c>
      <c r="J36" s="624"/>
      <c r="M36" s="518"/>
      <c r="N36" s="623" t="s">
        <v>1032</v>
      </c>
    </row>
    <row r="37" spans="2:14" ht="30" customHeight="1">
      <c r="B37" s="627" t="s">
        <v>903</v>
      </c>
      <c r="C37" s="628" t="s">
        <v>836</v>
      </c>
      <c r="D37" s="625" t="s">
        <v>142</v>
      </c>
      <c r="E37" s="631" t="s">
        <v>210</v>
      </c>
      <c r="F37" s="633" t="s">
        <v>624</v>
      </c>
      <c r="G37" s="624"/>
      <c r="H37" s="633" t="s">
        <v>631</v>
      </c>
      <c r="I37" s="636" t="str">
        <v>framen</v>
      </c>
      <c r="J37" s="624"/>
      <c r="M37" s="518"/>
      <c r="N37" s="623" t="s">
        <v>1080</v>
      </c>
    </row>
    <row r="38" spans="2:14" ht="30" customHeight="1">
      <c r="B38" s="627" t="s">
        <v>75</v>
      </c>
      <c r="C38" s="628" t="s">
        <v>377</v>
      </c>
      <c r="D38" s="625" t="s">
        <v>174</v>
      </c>
      <c r="E38" s="631" t="s">
        <v>611</v>
      </c>
      <c r="F38" s="633" t="s">
        <v>625</v>
      </c>
      <c r="G38" s="624"/>
      <c r="H38" s="633" t="s">
        <v>653</v>
      </c>
      <c r="I38" s="636" t="str">
        <v>trendet</v>
      </c>
      <c r="J38" s="624"/>
      <c r="M38" s="518"/>
      <c r="N38" s="623" t="s">
        <v>1049</v>
      </c>
    </row>
    <row r="39" spans="2:14" ht="30" customHeight="1">
      <c r="B39" s="627" t="s">
        <v>26</v>
      </c>
      <c r="C39" s="628" t="s">
        <v>811</v>
      </c>
      <c r="D39" s="625" t="s">
        <v>729</v>
      </c>
      <c r="E39" s="631" t="s">
        <v>855</v>
      </c>
      <c r="F39" s="633" t="s">
        <v>690</v>
      </c>
      <c r="G39" s="624"/>
      <c r="H39" s="633" t="s">
        <v>693</v>
      </c>
      <c r="I39" s="636" t="str">
        <v>checken</v>
      </c>
      <c r="J39" s="624"/>
      <c r="M39" s="518"/>
      <c r="N39" s="623" t="s">
        <v>1034</v>
      </c>
    </row>
    <row r="40" spans="2:14" ht="30" customHeight="1">
      <c r="B40" s="627" t="s">
        <v>916</v>
      </c>
      <c r="C40" s="628" t="s">
        <v>306</v>
      </c>
      <c r="D40" s="625" t="s">
        <v>298</v>
      </c>
      <c r="E40" s="631" t="s">
        <v>547</v>
      </c>
      <c r="F40" s="633" t="s">
        <v>691</v>
      </c>
      <c r="G40" s="624"/>
      <c r="H40" s="633" t="s">
        <v>694</v>
      </c>
      <c r="I40" s="636" t="str">
        <v>mitscrollt</v>
      </c>
      <c r="J40" s="624"/>
      <c r="M40" s="518"/>
      <c r="N40" s="623" t="s">
        <v>1037</v>
      </c>
    </row>
    <row r="41" spans="2:14" ht="30" customHeight="1" thickBot="1">
      <c r="B41" s="627" t="s">
        <v>813</v>
      </c>
      <c r="C41" s="628" t="s">
        <v>114</v>
      </c>
      <c r="D41" s="625" t="s">
        <v>753</v>
      </c>
      <c r="E41" s="631" t="s">
        <v>910</v>
      </c>
      <c r="F41" s="634" t="s">
        <v>734</v>
      </c>
      <c r="G41" s="265"/>
      <c r="H41" s="633" t="s">
        <v>695</v>
      </c>
      <c r="I41" s="636" t="str">
        <v>liken</v>
      </c>
      <c r="J41" s="624"/>
      <c r="M41" s="518"/>
      <c r="N41" s="623" t="s">
        <v>1083</v>
      </c>
    </row>
    <row r="42" spans="2:14" ht="30" customHeight="1">
      <c r="B42" s="627" t="s">
        <v>896</v>
      </c>
      <c r="C42" s="628" t="s">
        <v>866</v>
      </c>
      <c r="D42" s="625" t="s">
        <v>571</v>
      </c>
      <c r="E42" s="631" t="s">
        <v>603</v>
      </c>
      <c r="F42" s="265"/>
      <c r="G42" s="624"/>
      <c r="H42" s="633" t="s">
        <v>696</v>
      </c>
      <c r="I42" s="636" t="str">
        <v>faven</v>
      </c>
      <c r="J42" s="624"/>
      <c r="M42" s="518"/>
      <c r="N42" s="623" t="s">
        <v>1084</v>
      </c>
    </row>
    <row r="43" spans="2:14" ht="30" customHeight="1">
      <c r="B43" s="627" t="s">
        <v>70</v>
      </c>
      <c r="C43" s="628" t="s">
        <v>121</v>
      </c>
      <c r="D43" s="625" t="s">
        <v>1523</v>
      </c>
      <c r="E43" s="631" t="s">
        <v>252</v>
      </c>
      <c r="F43" s="624"/>
      <c r="G43" s="265"/>
      <c r="H43" s="633" t="s">
        <v>697</v>
      </c>
      <c r="I43" s="636" t="str">
        <v>gephotoshopt</v>
      </c>
      <c r="J43" s="624"/>
      <c r="M43" s="518"/>
      <c r="N43" s="623" t="s">
        <v>1085</v>
      </c>
    </row>
    <row r="44" spans="2:14" ht="30" customHeight="1">
      <c r="B44" s="627" t="s">
        <v>15</v>
      </c>
      <c r="C44" s="628" t="s">
        <v>923</v>
      </c>
      <c r="D44" s="625" t="s">
        <v>1524</v>
      </c>
      <c r="E44" s="631" t="s">
        <v>685</v>
      </c>
      <c r="F44" s="624"/>
      <c r="G44" s="265"/>
      <c r="H44" s="633" t="s">
        <v>698</v>
      </c>
      <c r="I44" s="636" t="str">
        <v>google</v>
      </c>
      <c r="J44" s="624"/>
      <c r="M44" s="518"/>
      <c r="N44" s="623" t="s">
        <v>1086</v>
      </c>
    </row>
    <row r="45" spans="2:14" ht="30" customHeight="1">
      <c r="B45" s="627" t="s">
        <v>72</v>
      </c>
      <c r="C45" s="628" t="s">
        <v>812</v>
      </c>
      <c r="D45" s="625" t="s">
        <v>858</v>
      </c>
      <c r="E45" s="631" t="s">
        <v>299</v>
      </c>
      <c r="F45" s="265"/>
      <c r="G45" s="265"/>
      <c r="H45" s="633" t="s">
        <v>699</v>
      </c>
      <c r="I45" s="636" t="str">
        <v>relaten</v>
      </c>
      <c r="J45" s="624"/>
      <c r="M45" s="518"/>
      <c r="N45" s="623" t="s">
        <v>1088</v>
      </c>
    </row>
    <row r="46" spans="2:14" ht="30" customHeight="1">
      <c r="B46" s="627" t="s">
        <v>73</v>
      </c>
      <c r="C46" s="628" t="s">
        <v>478</v>
      </c>
      <c r="D46" s="625" t="s">
        <v>598</v>
      </c>
      <c r="E46" s="631" t="s">
        <v>1527</v>
      </c>
      <c r="F46" s="265"/>
      <c r="G46" s="265"/>
      <c r="H46" s="633" t="s">
        <v>700</v>
      </c>
      <c r="I46" s="636" t="str">
        <v>twittert</v>
      </c>
      <c r="J46" s="624"/>
      <c r="M46" s="518"/>
      <c r="N46" s="623" t="s">
        <v>1089</v>
      </c>
    </row>
    <row r="47" spans="2:14" ht="30" customHeight="1">
      <c r="B47" s="627" t="s">
        <v>825</v>
      </c>
      <c r="C47" s="628" t="s">
        <v>764</v>
      </c>
      <c r="D47" s="625" t="s">
        <v>806</v>
      </c>
      <c r="E47" s="631" t="s">
        <v>641</v>
      </c>
      <c r="F47" s="265"/>
      <c r="G47" s="265"/>
      <c r="H47" s="633" t="s">
        <v>720</v>
      </c>
      <c r="I47" s="636" t="str">
        <v>geskipped</v>
      </c>
      <c r="J47" s="624"/>
      <c r="M47" s="518"/>
      <c r="N47" s="623" t="s">
        <v>1025</v>
      </c>
    </row>
    <row r="48" spans="2:14" ht="30" customHeight="1">
      <c r="B48" s="627" t="s">
        <v>522</v>
      </c>
      <c r="C48" s="628" t="s">
        <v>440</v>
      </c>
      <c r="D48" s="625" t="s">
        <v>1325</v>
      </c>
      <c r="E48" s="631" t="s">
        <v>1288</v>
      </c>
      <c r="F48" s="624"/>
      <c r="G48" s="265"/>
      <c r="H48" s="633" t="s">
        <v>721</v>
      </c>
      <c r="I48" s="636" t="str">
        <v>performen</v>
      </c>
      <c r="J48" s="624"/>
      <c r="M48" s="518"/>
      <c r="N48" s="623" t="s">
        <v>1049</v>
      </c>
    </row>
    <row r="49" spans="2:14" ht="30" customHeight="1">
      <c r="B49" s="627" t="s">
        <v>660</v>
      </c>
      <c r="C49" s="628" t="s">
        <v>46</v>
      </c>
      <c r="D49" s="625" t="s">
        <v>134</v>
      </c>
      <c r="E49" s="631" t="s">
        <v>748</v>
      </c>
      <c r="F49" s="624"/>
      <c r="G49" s="624"/>
      <c r="H49" s="633" t="s">
        <v>736</v>
      </c>
      <c r="I49" s="636" t="str">
        <v>triggern</v>
      </c>
      <c r="J49" s="624"/>
      <c r="M49" s="518"/>
      <c r="N49" s="623" t="s">
        <v>417</v>
      </c>
    </row>
    <row r="50" spans="2:14" ht="30" customHeight="1">
      <c r="B50" s="627" t="s">
        <v>606</v>
      </c>
      <c r="C50" s="628" t="s">
        <v>500</v>
      </c>
      <c r="D50" s="625" t="s">
        <v>1309</v>
      </c>
      <c r="E50" s="631" t="s">
        <v>51</v>
      </c>
      <c r="F50" s="624"/>
      <c r="G50" s="624"/>
      <c r="H50" s="633" t="s">
        <v>737</v>
      </c>
      <c r="I50" s="636" t="str">
        <v>skippen</v>
      </c>
      <c r="J50" s="624"/>
      <c r="M50" s="518"/>
      <c r="N50" s="623" t="s">
        <v>1025</v>
      </c>
    </row>
    <row r="51" spans="2:14" ht="30" customHeight="1">
      <c r="B51" s="627" t="s">
        <v>345</v>
      </c>
      <c r="C51" s="628" t="s">
        <v>617</v>
      </c>
      <c r="D51" s="625" t="s">
        <v>786</v>
      </c>
      <c r="E51" s="631" t="s">
        <v>870</v>
      </c>
      <c r="F51" s="624"/>
      <c r="G51" s="624"/>
      <c r="H51" s="633" t="s">
        <v>720</v>
      </c>
      <c r="I51" s="636" t="str">
        <v>supporten</v>
      </c>
      <c r="J51" s="624"/>
      <c r="M51" s="518"/>
      <c r="N51" s="623" t="s">
        <v>413</v>
      </c>
    </row>
    <row r="52" spans="2:14" ht="30" customHeight="1">
      <c r="B52" s="627" t="s">
        <v>128</v>
      </c>
      <c r="C52" s="628" t="s">
        <v>435</v>
      </c>
      <c r="D52" s="625" t="s">
        <v>749</v>
      </c>
      <c r="E52" s="631" t="s">
        <v>28</v>
      </c>
      <c r="F52" s="624"/>
      <c r="G52" s="624"/>
      <c r="H52" s="633" t="s">
        <v>787</v>
      </c>
      <c r="I52" s="636" t="str">
        <v>skippt</v>
      </c>
      <c r="J52" s="624"/>
      <c r="M52" s="518"/>
      <c r="N52" s="623" t="s">
        <v>1090</v>
      </c>
    </row>
    <row r="53" spans="2:14" ht="30" customHeight="1">
      <c r="B53" s="627" t="s">
        <v>13</v>
      </c>
      <c r="C53" s="628" t="s">
        <v>680</v>
      </c>
      <c r="D53" s="625" t="s">
        <v>428</v>
      </c>
      <c r="E53" s="631" t="s">
        <v>645</v>
      </c>
      <c r="F53" s="624"/>
      <c r="G53" s="624"/>
      <c r="H53" s="633" t="s">
        <v>788</v>
      </c>
      <c r="I53" s="636" t="str">
        <v>gemobbt</v>
      </c>
      <c r="J53" s="624"/>
      <c r="M53" s="518"/>
      <c r="N53" s="623" t="s">
        <v>1038</v>
      </c>
    </row>
    <row r="54" spans="2:14" ht="30" customHeight="1">
      <c r="B54" s="627" t="s">
        <v>85</v>
      </c>
      <c r="C54" s="628" t="s">
        <v>248</v>
      </c>
      <c r="D54" s="625" t="s">
        <v>54</v>
      </c>
      <c r="E54" s="631" t="s">
        <v>267</v>
      </c>
      <c r="F54" s="624"/>
      <c r="G54" s="624"/>
      <c r="H54" s="633" t="s">
        <v>843</v>
      </c>
      <c r="I54" s="636" t="str">
        <v>gemobbtwerde</v>
      </c>
      <c r="J54" s="624"/>
      <c r="M54" s="518"/>
      <c r="N54" s="623" t="s">
        <v>1038</v>
      </c>
    </row>
    <row r="55" spans="2:14" ht="30" customHeight="1">
      <c r="B55" s="627" t="s">
        <v>716</v>
      </c>
      <c r="C55" s="628" t="s">
        <v>292</v>
      </c>
      <c r="D55" s="625" t="s">
        <v>917</v>
      </c>
      <c r="E55" s="631" t="s">
        <v>110</v>
      </c>
      <c r="F55" s="624"/>
      <c r="G55" s="624"/>
      <c r="H55" s="633" t="s">
        <v>844</v>
      </c>
      <c r="I55" s="636" t="str">
        <v>geblockt</v>
      </c>
      <c r="J55" s="624"/>
      <c r="M55" s="518"/>
      <c r="N55" s="623" t="s">
        <v>417</v>
      </c>
    </row>
    <row r="56" spans="2:14" ht="30" customHeight="1">
      <c r="B56" s="627" t="s">
        <v>215</v>
      </c>
      <c r="C56" s="628" t="s">
        <v>217</v>
      </c>
      <c r="D56" s="625" t="s">
        <v>918</v>
      </c>
      <c r="E56" s="631" t="s">
        <v>50</v>
      </c>
      <c r="F56" s="624"/>
      <c r="G56" s="624"/>
      <c r="H56" s="633" t="s">
        <v>845</v>
      </c>
      <c r="I56" s="636" t="str">
        <v>gescrollt</v>
      </c>
      <c r="J56" s="624"/>
      <c r="M56" s="518"/>
      <c r="N56" s="623" t="s">
        <v>1029</v>
      </c>
    </row>
    <row r="57" spans="2:14" ht="30" customHeight="1">
      <c r="B57" s="627" t="s">
        <v>710</v>
      </c>
      <c r="C57" s="628" t="s">
        <v>125</v>
      </c>
      <c r="D57" s="625" t="s">
        <v>1082</v>
      </c>
      <c r="E57" s="631" t="s">
        <v>214</v>
      </c>
      <c r="F57" s="624"/>
      <c r="G57" s="624"/>
      <c r="H57" s="633" t="s">
        <v>876</v>
      </c>
      <c r="I57" s="636" t="str">
        <v>channele</v>
      </c>
      <c r="J57" s="624"/>
      <c r="M57" s="518"/>
      <c r="N57" s="623" t="s">
        <v>1091</v>
      </c>
    </row>
    <row r="58" spans="2:14" ht="30" customHeight="1">
      <c r="B58" s="627" t="s">
        <v>908</v>
      </c>
      <c r="C58" s="628" t="s">
        <v>838</v>
      </c>
      <c r="D58" s="625" t="s">
        <v>898</v>
      </c>
      <c r="E58" s="631" t="s">
        <v>808</v>
      </c>
      <c r="F58" s="624"/>
      <c r="G58" s="624"/>
      <c r="H58" s="633" t="s">
        <v>877</v>
      </c>
      <c r="I58" s="636" t="str">
        <v>poste</v>
      </c>
      <c r="J58" s="624"/>
      <c r="M58" s="518"/>
      <c r="N58" s="623" t="s">
        <v>1051</v>
      </c>
    </row>
    <row r="59" spans="2:14" ht="30" customHeight="1">
      <c r="B59" s="627" t="s">
        <v>429</v>
      </c>
      <c r="C59" s="628" t="s">
        <v>250</v>
      </c>
      <c r="D59" s="625" t="s">
        <v>69</v>
      </c>
      <c r="E59" s="631" t="s">
        <v>810</v>
      </c>
      <c r="F59" s="624"/>
      <c r="G59" s="624"/>
      <c r="H59" s="633" t="s">
        <v>878</v>
      </c>
      <c r="I59" s="636" t="str">
        <v>oute</v>
      </c>
      <c r="J59" s="624"/>
      <c r="M59" s="518"/>
      <c r="N59" s="623" t="s">
        <v>1052</v>
      </c>
    </row>
    <row r="60" spans="2:14" ht="30" customHeight="1">
      <c r="B60" s="627" t="s">
        <v>1054</v>
      </c>
      <c r="C60" s="628" t="s">
        <v>27</v>
      </c>
      <c r="D60" s="625" t="s">
        <v>271</v>
      </c>
      <c r="E60" s="631" t="s">
        <v>559</v>
      </c>
      <c r="F60" s="624"/>
      <c r="G60" s="624"/>
      <c r="H60" s="633" t="s">
        <v>879</v>
      </c>
      <c r="I60" s="636" t="str">
        <v>promoten</v>
      </c>
      <c r="J60" s="624"/>
      <c r="M60" s="518"/>
      <c r="N60" s="623" t="s">
        <v>492</v>
      </c>
    </row>
    <row r="61" spans="2:14" ht="30" customHeight="1">
      <c r="B61" s="627" t="s">
        <v>189</v>
      </c>
      <c r="C61" s="628" t="s">
        <v>694</v>
      </c>
      <c r="D61" s="625" t="s">
        <v>78</v>
      </c>
      <c r="E61" s="631" t="s">
        <v>193</v>
      </c>
      <c r="F61" s="624"/>
      <c r="G61" s="624"/>
      <c r="H61" s="633" t="s">
        <v>880</v>
      </c>
      <c r="I61" s="636" t="str">
        <v>geinfluenced</v>
      </c>
      <c r="J61" s="624"/>
      <c r="M61" s="518"/>
      <c r="N61" s="623" t="s">
        <v>1053</v>
      </c>
    </row>
    <row r="62" spans="2:14" ht="30" customHeight="1">
      <c r="B62" s="627" t="s">
        <v>487</v>
      </c>
      <c r="C62" s="628" t="s">
        <v>477</v>
      </c>
      <c r="D62" s="625" t="s">
        <v>294</v>
      </c>
      <c r="E62" s="631" t="s">
        <v>209</v>
      </c>
      <c r="F62" s="624"/>
      <c r="G62" s="624"/>
      <c r="H62" s="633" t="s">
        <v>317</v>
      </c>
      <c r="I62" s="636" t="str">
        <v>kommentieren</v>
      </c>
      <c r="J62" s="624"/>
      <c r="M62" s="518"/>
      <c r="N62" s="623" t="s">
        <v>1533</v>
      </c>
    </row>
    <row r="63" spans="2:14" ht="30" customHeight="1">
      <c r="B63" s="627" t="s">
        <v>460</v>
      </c>
      <c r="C63" s="628" t="s">
        <v>200</v>
      </c>
      <c r="D63" s="625" t="s">
        <v>438</v>
      </c>
      <c r="E63" s="631" t="s">
        <v>202</v>
      </c>
      <c r="F63" s="624"/>
      <c r="G63" s="624"/>
      <c r="H63" s="633" t="s">
        <v>881</v>
      </c>
      <c r="I63" s="636" t="str">
        <v>out-callen</v>
      </c>
      <c r="J63" s="624"/>
      <c r="M63" s="518"/>
      <c r="N63" s="623" t="s">
        <v>1039</v>
      </c>
    </row>
    <row r="64" spans="2:14" ht="30" customHeight="1">
      <c r="B64" s="627" t="s">
        <v>581</v>
      </c>
      <c r="C64" s="628" t="s">
        <v>336</v>
      </c>
      <c r="D64" s="625" t="s">
        <v>263</v>
      </c>
      <c r="E64" s="631" t="s">
        <v>565</v>
      </c>
      <c r="F64" s="624"/>
      <c r="G64" s="624"/>
      <c r="H64" s="633" t="s">
        <v>882</v>
      </c>
      <c r="I64" s="636" t="str">
        <v>exposen</v>
      </c>
      <c r="J64" s="624"/>
      <c r="M64" s="518"/>
      <c r="N64" s="623" t="s">
        <v>1534</v>
      </c>
    </row>
    <row r="65" spans="2:14" ht="30" customHeight="1">
      <c r="B65" s="627" t="s">
        <v>126</v>
      </c>
      <c r="C65" s="628" t="s">
        <v>43</v>
      </c>
      <c r="D65" s="625" t="s">
        <v>820</v>
      </c>
      <c r="E65" s="631" t="s">
        <v>609</v>
      </c>
      <c r="F65" s="624"/>
      <c r="G65" s="624"/>
      <c r="H65" s="633" t="s">
        <v>899</v>
      </c>
      <c r="I65" s="636" t="str">
        <v>verlinkt</v>
      </c>
      <c r="J65" s="624"/>
      <c r="M65" s="518"/>
      <c r="N65" s="623" t="s">
        <v>1027</v>
      </c>
    </row>
    <row r="66" spans="2:14" ht="30" customHeight="1">
      <c r="B66" s="627" t="s">
        <v>116</v>
      </c>
      <c r="C66" s="628" t="s">
        <v>431</v>
      </c>
      <c r="D66" s="625" t="s">
        <v>183</v>
      </c>
      <c r="E66" s="631" t="s">
        <v>755</v>
      </c>
      <c r="F66" s="624"/>
      <c r="G66" s="624"/>
      <c r="H66" s="633" t="s">
        <v>900</v>
      </c>
      <c r="I66" s="636" t="str">
        <v>geretweeted</v>
      </c>
      <c r="J66" s="624"/>
      <c r="M66" s="518"/>
      <c r="N66" s="623" t="s">
        <v>1027</v>
      </c>
    </row>
    <row r="67" spans="2:14" ht="30" customHeight="1" thickBot="1">
      <c r="B67" s="627" t="s">
        <v>266</v>
      </c>
      <c r="C67" s="628" t="s">
        <v>348</v>
      </c>
      <c r="D67" s="625" t="s">
        <v>597</v>
      </c>
      <c r="E67" s="631" t="s">
        <v>290</v>
      </c>
      <c r="F67" s="624"/>
      <c r="G67" s="624"/>
      <c r="H67" s="634" t="s">
        <v>923</v>
      </c>
      <c r="I67" s="636" t="str">
        <v>zoomt</v>
      </c>
      <c r="J67" s="624"/>
      <c r="M67" s="518"/>
      <c r="N67" s="623" t="s">
        <v>1097</v>
      </c>
    </row>
    <row r="68" spans="2:14" ht="30" customHeight="1" thickBot="1">
      <c r="B68" s="627" t="s">
        <v>203</v>
      </c>
      <c r="C68" s="628" t="s">
        <v>1322</v>
      </c>
      <c r="D68" s="625" t="s">
        <v>869</v>
      </c>
      <c r="E68" s="631" t="s">
        <v>59</v>
      </c>
      <c r="F68" s="624"/>
      <c r="G68" s="624"/>
      <c r="H68" s="634" t="s">
        <v>362</v>
      </c>
      <c r="I68" s="636" t="str">
        <v>reposted</v>
      </c>
      <c r="J68" s="624"/>
      <c r="M68" s="518"/>
      <c r="N68" s="623" t="s">
        <v>1100</v>
      </c>
    </row>
    <row r="69" spans="2:14" ht="30" customHeight="1">
      <c r="B69" s="627" t="s">
        <v>109</v>
      </c>
      <c r="C69" s="628" t="s">
        <v>897</v>
      </c>
      <c r="D69" s="625" t="s">
        <v>499</v>
      </c>
      <c r="E69" s="631" t="s">
        <v>1310</v>
      </c>
      <c r="F69" s="624"/>
      <c r="G69" s="624"/>
      <c r="I69" s="636" t="str">
        <v>triggert</v>
      </c>
      <c r="J69" s="624"/>
      <c r="M69" s="518"/>
      <c r="N69" s="623" t="s">
        <v>1102</v>
      </c>
    </row>
    <row r="70" spans="2:14" ht="30" customHeight="1">
      <c r="B70" s="627" t="s">
        <v>434</v>
      </c>
      <c r="C70" s="628" t="s">
        <v>410</v>
      </c>
      <c r="D70" s="625" t="s">
        <v>1306</v>
      </c>
      <c r="E70" s="631" t="s">
        <v>809</v>
      </c>
      <c r="F70" s="624"/>
      <c r="G70" s="624"/>
      <c r="H70" s="624"/>
      <c r="I70" s="636" t="str">
        <v>verlinken</v>
      </c>
      <c r="J70" s="624"/>
      <c r="M70" s="518"/>
      <c r="N70" s="623" t="s">
        <v>1046</v>
      </c>
    </row>
    <row r="71" spans="2:14" ht="30" customHeight="1">
      <c r="B71" s="627" t="s">
        <v>833</v>
      </c>
      <c r="C71" s="628" t="s">
        <v>756</v>
      </c>
      <c r="D71" s="625" t="s">
        <v>826</v>
      </c>
      <c r="E71" s="631" t="s">
        <v>81</v>
      </c>
      <c r="F71" s="624"/>
      <c r="G71" s="624"/>
      <c r="H71" s="265"/>
      <c r="I71" s="636" t="str">
        <v>blocken</v>
      </c>
      <c r="J71" s="624"/>
      <c r="M71" s="518"/>
      <c r="N71" s="623" t="s">
        <v>1101</v>
      </c>
    </row>
    <row r="72" spans="2:14" ht="30" customHeight="1">
      <c r="B72" s="627" t="s">
        <v>823</v>
      </c>
      <c r="C72" s="628" t="s">
        <v>118</v>
      </c>
      <c r="D72" s="625" t="s">
        <v>22</v>
      </c>
      <c r="E72" s="631" t="s">
        <v>570</v>
      </c>
      <c r="F72" s="624"/>
      <c r="G72" s="624"/>
      <c r="H72" s="624"/>
      <c r="I72" s="636" t="str">
        <v>gegooglet</v>
      </c>
      <c r="J72" s="624"/>
      <c r="M72" s="518"/>
      <c r="N72" s="623" t="s">
        <v>1099</v>
      </c>
    </row>
    <row r="73" spans="2:14" ht="30" customHeight="1">
      <c r="B73" s="627" t="s">
        <v>562</v>
      </c>
      <c r="C73" s="628" t="s">
        <v>556</v>
      </c>
      <c r="D73" s="625" t="s">
        <v>551</v>
      </c>
      <c r="E73" s="631" t="s">
        <v>1062</v>
      </c>
      <c r="F73" s="624"/>
      <c r="G73" s="624"/>
      <c r="H73" s="624"/>
      <c r="I73" s="636" t="str">
        <v>geklickt</v>
      </c>
      <c r="J73" s="624"/>
      <c r="M73" s="518"/>
      <c r="N73" s="623" t="s">
        <v>1033</v>
      </c>
    </row>
    <row r="74" spans="2:14" ht="30" customHeight="1">
      <c r="B74" s="627" t="s">
        <v>123</v>
      </c>
      <c r="C74" s="628" t="s">
        <v>295</v>
      </c>
      <c r="D74" s="625" t="s">
        <v>599</v>
      </c>
      <c r="E74" s="631" t="s">
        <v>905</v>
      </c>
      <c r="F74" s="624"/>
      <c r="G74" s="624"/>
      <c r="H74" s="624"/>
      <c r="I74" s="636" t="str">
        <v>eingeloggt</v>
      </c>
      <c r="J74" s="624"/>
      <c r="M74" s="518"/>
      <c r="N74" s="623" t="s">
        <v>1103</v>
      </c>
    </row>
    <row r="75" spans="2:14" ht="30" customHeight="1">
      <c r="B75" s="627" t="s">
        <v>743</v>
      </c>
      <c r="C75" s="628" t="s">
        <v>467</v>
      </c>
      <c r="D75" s="625" t="s">
        <v>346</v>
      </c>
      <c r="E75" s="631" t="s">
        <v>563</v>
      </c>
      <c r="F75" s="624"/>
      <c r="G75" s="624"/>
      <c r="H75" s="624"/>
      <c r="I75" s="636" t="str">
        <v>verifiziert</v>
      </c>
      <c r="J75" s="624"/>
      <c r="M75" s="518"/>
      <c r="N75" s="623" t="s">
        <v>1104</v>
      </c>
    </row>
    <row r="76" spans="2:14" ht="30" customHeight="1">
      <c r="B76" s="627" t="s">
        <v>351</v>
      </c>
      <c r="C76" s="628" t="s">
        <v>463</v>
      </c>
      <c r="D76" s="625" t="s">
        <v>527</v>
      </c>
      <c r="E76" s="631" t="s">
        <v>557</v>
      </c>
      <c r="F76" s="624"/>
      <c r="G76" s="624"/>
      <c r="H76" s="624"/>
      <c r="I76" s="636" t="str">
        <v>zoomen</v>
      </c>
      <c r="J76" s="624"/>
      <c r="M76" s="518"/>
      <c r="N76" s="623" t="s">
        <v>1036</v>
      </c>
    </row>
    <row r="77" spans="2:14" ht="30" customHeight="1">
      <c r="B77" s="627" t="s">
        <v>261</v>
      </c>
      <c r="C77" s="628" t="s">
        <v>658</v>
      </c>
      <c r="D77" s="625" t="s">
        <v>443</v>
      </c>
      <c r="E77" s="631" t="s">
        <v>1318</v>
      </c>
      <c r="F77" s="624"/>
      <c r="G77" s="624"/>
      <c r="H77" s="624"/>
      <c r="I77" s="636" t="str">
        <v>gecrashed</v>
      </c>
      <c r="J77" s="624"/>
      <c r="M77" s="518"/>
      <c r="N77" s="623" t="s">
        <v>1067</v>
      </c>
    </row>
    <row r="78" spans="2:14" ht="30" customHeight="1">
      <c r="B78" s="627" t="s">
        <v>352</v>
      </c>
      <c r="C78" s="628" t="s">
        <v>481</v>
      </c>
      <c r="D78" s="625" t="s">
        <v>834</v>
      </c>
      <c r="E78" s="631" t="s">
        <v>745</v>
      </c>
      <c r="F78" s="624"/>
      <c r="G78" s="624"/>
      <c r="H78" s="624"/>
      <c r="I78" s="636" t="str">
        <v>sported</v>
      </c>
      <c r="J78" s="624"/>
      <c r="M78" s="518"/>
      <c r="N78" s="623" t="s">
        <v>1107</v>
      </c>
    </row>
    <row r="79" spans="2:14" ht="30" customHeight="1">
      <c r="B79" s="627" t="s">
        <v>630</v>
      </c>
      <c r="C79" s="628" t="s">
        <v>56</v>
      </c>
      <c r="D79" s="625" t="s">
        <v>780</v>
      </c>
      <c r="E79" s="631" t="s">
        <v>714</v>
      </c>
      <c r="F79" s="624"/>
      <c r="G79" s="624"/>
      <c r="H79" s="624"/>
      <c r="I79" s="636" t="str">
        <v>checktdas</v>
      </c>
      <c r="J79" s="624"/>
      <c r="M79" s="518"/>
      <c r="N79" s="623" t="s">
        <v>1052</v>
      </c>
    </row>
    <row r="80" spans="2:14" ht="30" customHeight="1">
      <c r="B80" s="627" t="s">
        <v>64</v>
      </c>
      <c r="C80" s="628" t="s">
        <v>889</v>
      </c>
      <c r="D80" s="625" t="s">
        <v>212</v>
      </c>
      <c r="E80" s="631" t="s">
        <v>79</v>
      </c>
      <c r="F80" s="624"/>
      <c r="G80" s="624"/>
      <c r="H80" s="624"/>
      <c r="I80" s="636" t="str">
        <v>gespitted</v>
      </c>
      <c r="J80" s="624"/>
      <c r="M80" s="518"/>
      <c r="N80" s="623" t="s">
        <v>1110</v>
      </c>
    </row>
    <row r="81" spans="2:14" ht="30" customHeight="1">
      <c r="B81" s="627" t="s">
        <v>204</v>
      </c>
      <c r="C81" s="628" t="s">
        <v>68</v>
      </c>
      <c r="D81" s="625" t="s">
        <v>831</v>
      </c>
      <c r="E81" s="631" t="s">
        <v>1300</v>
      </c>
      <c r="F81" s="624"/>
      <c r="G81" s="624"/>
      <c r="H81" s="624"/>
      <c r="I81" s="636" t="str">
        <v>gestarted</v>
      </c>
      <c r="J81" s="624"/>
      <c r="M81" s="518"/>
      <c r="N81" s="623" t="s">
        <v>1032</v>
      </c>
    </row>
    <row r="82" spans="2:14" ht="30" customHeight="1">
      <c r="B82" s="627" t="s">
        <v>139</v>
      </c>
      <c r="C82" s="628" t="s">
        <v>140</v>
      </c>
      <c r="D82" s="625" t="s">
        <v>703</v>
      </c>
      <c r="E82" s="631" t="s">
        <v>904</v>
      </c>
      <c r="F82" s="624"/>
      <c r="G82" s="624"/>
      <c r="H82" s="624"/>
      <c r="I82" s="636" t="str">
        <v>gepushed</v>
      </c>
      <c r="J82" s="624"/>
      <c r="M82" s="518"/>
      <c r="N82" s="623" t="s">
        <v>1109</v>
      </c>
    </row>
    <row r="83" spans="2:14" ht="30" customHeight="1">
      <c r="B83" s="627" t="s">
        <v>529</v>
      </c>
      <c r="C83" s="628" t="s">
        <v>839</v>
      </c>
      <c r="D83" s="625" t="s">
        <v>818</v>
      </c>
      <c r="E83" s="631" t="s">
        <v>909</v>
      </c>
      <c r="F83" s="624"/>
      <c r="G83" s="624"/>
      <c r="H83" s="624"/>
      <c r="I83" s="636" t="str">
        <v>gedropped</v>
      </c>
      <c r="J83" s="624"/>
      <c r="M83" s="518"/>
      <c r="N83" s="623" t="s">
        <v>1112</v>
      </c>
    </row>
    <row r="84" spans="2:14" ht="30" customHeight="1">
      <c r="B84" s="627" t="s">
        <v>55</v>
      </c>
      <c r="C84" s="628" t="s">
        <v>141</v>
      </c>
      <c r="D84" s="625" t="s">
        <v>1284</v>
      </c>
      <c r="E84" s="631" t="s">
        <v>269</v>
      </c>
      <c r="F84" s="624"/>
      <c r="G84" s="624"/>
      <c r="H84" s="624"/>
      <c r="I84" s="639" t="str">
        <v>verlinke</v>
      </c>
      <c r="J84" s="624"/>
      <c r="M84" s="518"/>
      <c r="N84" s="623" t="s">
        <v>1023</v>
      </c>
    </row>
    <row r="85" spans="2:14" ht="30" customHeight="1">
      <c r="B85" s="627" t="s">
        <v>400</v>
      </c>
      <c r="C85" s="628" t="s">
        <v>439</v>
      </c>
      <c r="D85" s="625" t="s">
        <v>470</v>
      </c>
      <c r="E85" s="631" t="s">
        <v>817</v>
      </c>
      <c r="F85" s="624"/>
      <c r="G85" s="624"/>
      <c r="H85" s="624"/>
      <c r="I85" s="625" t="s">
        <v>222</v>
      </c>
      <c r="J85" s="624"/>
      <c r="M85" s="518"/>
      <c r="N85" s="623" t="s">
        <v>1039</v>
      </c>
    </row>
    <row r="86" spans="2:14" ht="30" customHeight="1">
      <c r="B86" s="627" t="s">
        <v>754</v>
      </c>
      <c r="C86" s="628" t="s">
        <v>52</v>
      </c>
      <c r="D86" s="625" t="s">
        <v>854</v>
      </c>
      <c r="E86" s="631" t="s">
        <v>338</v>
      </c>
      <c r="F86" s="624"/>
      <c r="G86" s="624"/>
      <c r="H86" s="624"/>
      <c r="I86" s="265"/>
      <c r="J86" s="624"/>
      <c r="M86" s="518"/>
      <c r="N86" s="623" t="s">
        <v>1119</v>
      </c>
    </row>
    <row r="87" spans="2:14" ht="30" customHeight="1">
      <c r="B87" s="627" t="s">
        <v>16</v>
      </c>
      <c r="C87" s="628" t="s">
        <v>337</v>
      </c>
      <c r="D87" s="625" t="s">
        <v>622</v>
      </c>
      <c r="E87" s="631" t="s">
        <v>342</v>
      </c>
      <c r="F87" s="624"/>
      <c r="G87" s="624"/>
      <c r="H87" s="624"/>
      <c r="I87" s="265"/>
      <c r="J87" s="624"/>
      <c r="M87" s="518"/>
      <c r="N87" s="623" t="s">
        <v>1535</v>
      </c>
    </row>
    <row r="88" spans="2:14" ht="30" customHeight="1">
      <c r="B88" s="627" t="s">
        <v>892</v>
      </c>
      <c r="C88" s="628" t="s">
        <v>862</v>
      </c>
      <c r="D88" s="625" t="s">
        <v>298</v>
      </c>
      <c r="E88" s="631" t="s">
        <v>272</v>
      </c>
      <c r="F88" s="624"/>
      <c r="G88" s="624"/>
      <c r="H88" s="624"/>
      <c r="I88" s="265"/>
      <c r="J88" s="624"/>
      <c r="M88" s="518"/>
      <c r="N88" s="623" t="s">
        <v>1029</v>
      </c>
    </row>
    <row r="89" spans="2:14" ht="30" customHeight="1">
      <c r="B89" s="627" t="s">
        <v>615</v>
      </c>
      <c r="C89" s="628" t="s">
        <v>268</v>
      </c>
      <c r="D89" s="625" t="s">
        <v>370</v>
      </c>
      <c r="E89" s="631" t="s">
        <v>751</v>
      </c>
      <c r="F89" s="624"/>
      <c r="G89" s="624"/>
      <c r="H89" s="624"/>
      <c r="I89" s="265"/>
      <c r="J89" s="624"/>
      <c r="M89" s="518"/>
      <c r="N89" s="623" t="s">
        <v>1029</v>
      </c>
    </row>
    <row r="90" spans="2:14" ht="30" customHeight="1">
      <c r="B90" s="627" t="s">
        <v>117</v>
      </c>
      <c r="C90" s="628" t="s">
        <v>288</v>
      </c>
      <c r="D90" s="625" t="s">
        <v>799</v>
      </c>
      <c r="E90" s="631" t="s">
        <v>476</v>
      </c>
      <c r="F90" s="624"/>
      <c r="G90" s="624"/>
      <c r="H90" s="624"/>
      <c r="I90" s="265"/>
      <c r="J90" s="624"/>
      <c r="M90" s="518"/>
      <c r="N90" s="623" t="s">
        <v>1121</v>
      </c>
    </row>
    <row r="91" spans="2:14" ht="30" customHeight="1">
      <c r="B91" s="627" t="s">
        <v>853</v>
      </c>
      <c r="C91" s="628" t="s">
        <v>432</v>
      </c>
      <c r="D91" s="625" t="s">
        <v>863</v>
      </c>
      <c r="E91" s="631" t="s">
        <v>206</v>
      </c>
      <c r="F91" s="624"/>
      <c r="G91" s="624"/>
      <c r="H91" s="624"/>
      <c r="I91" s="265"/>
      <c r="J91" s="624"/>
      <c r="M91" s="518"/>
      <c r="N91" s="623" t="s">
        <v>1029</v>
      </c>
    </row>
    <row r="92" spans="2:14" ht="30" customHeight="1">
      <c r="B92" s="627" t="s">
        <v>257</v>
      </c>
      <c r="C92" s="628" t="s">
        <v>677</v>
      </c>
      <c r="D92" s="625" t="s">
        <v>190</v>
      </c>
      <c r="E92" s="631" t="s">
        <v>759</v>
      </c>
      <c r="F92" s="624"/>
      <c r="G92" s="624"/>
      <c r="H92" s="624"/>
      <c r="I92" s="265"/>
      <c r="J92" s="624"/>
      <c r="M92" s="518"/>
      <c r="N92" s="623" t="s">
        <v>1120</v>
      </c>
    </row>
    <row r="93" spans="2:14" ht="30" customHeight="1">
      <c r="B93" s="627" t="s">
        <v>333</v>
      </c>
      <c r="C93" s="628" t="s">
        <v>661</v>
      </c>
      <c r="D93" s="625" t="s">
        <v>530</v>
      </c>
      <c r="E93" s="631" t="s">
        <v>49</v>
      </c>
      <c r="F93" s="624"/>
      <c r="G93" s="624"/>
      <c r="H93" s="624"/>
      <c r="I93" s="265"/>
      <c r="J93" s="624"/>
      <c r="M93" s="518"/>
      <c r="N93" s="623" t="s">
        <v>1122</v>
      </c>
    </row>
    <row r="94" spans="2:14" ht="30" customHeight="1">
      <c r="B94" s="627" t="s">
        <v>24</v>
      </c>
      <c r="C94" s="628" t="s">
        <v>343</v>
      </c>
      <c r="D94" s="625" t="s">
        <v>857</v>
      </c>
      <c r="E94" s="631" t="s">
        <v>1275</v>
      </c>
      <c r="F94" s="624"/>
      <c r="G94" s="624"/>
      <c r="H94" s="624"/>
      <c r="I94" s="265"/>
      <c r="J94" s="624"/>
      <c r="M94" s="518"/>
      <c r="N94" s="623" t="s">
        <v>1123</v>
      </c>
    </row>
    <row r="95" spans="2:14" ht="30" customHeight="1">
      <c r="B95" s="627" t="s">
        <v>674</v>
      </c>
      <c r="C95" s="628" t="s">
        <v>195</v>
      </c>
      <c r="D95" s="625" t="s">
        <v>436</v>
      </c>
      <c r="E95" s="631" t="s">
        <v>711</v>
      </c>
      <c r="F95" s="624"/>
      <c r="G95" s="624"/>
      <c r="H95" s="624"/>
      <c r="I95" s="265"/>
      <c r="J95" s="624"/>
      <c r="M95" s="518"/>
      <c r="N95" s="623" t="s">
        <v>1039</v>
      </c>
    </row>
    <row r="96" spans="2:14" ht="30" customHeight="1">
      <c r="B96" s="627" t="s">
        <v>255</v>
      </c>
      <c r="C96" s="628" t="s">
        <v>426</v>
      </c>
      <c r="D96" s="625" t="s">
        <v>1081</v>
      </c>
      <c r="E96" s="631" t="s">
        <v>618</v>
      </c>
      <c r="F96" s="624"/>
      <c r="G96" s="624"/>
      <c r="H96" s="624"/>
      <c r="I96" s="265"/>
      <c r="J96" s="624"/>
      <c r="M96" s="518"/>
      <c r="N96" s="623" t="s">
        <v>1113</v>
      </c>
    </row>
    <row r="97" spans="2:14" ht="30" customHeight="1">
      <c r="B97" s="627" t="s">
        <v>339</v>
      </c>
      <c r="C97" s="628" t="s">
        <v>354</v>
      </c>
      <c r="D97" s="625" t="s">
        <v>601</v>
      </c>
      <c r="E97" s="631" t="s">
        <v>528</v>
      </c>
      <c r="F97" s="624"/>
      <c r="G97" s="624"/>
      <c r="H97" s="624"/>
      <c r="I97" s="265"/>
      <c r="J97" s="624"/>
      <c r="M97" s="518"/>
      <c r="N97" s="623" t="s">
        <v>1114</v>
      </c>
    </row>
    <row r="98" spans="2:14" ht="30" customHeight="1">
      <c r="B98" s="627" t="s">
        <v>130</v>
      </c>
      <c r="C98" s="628" t="s">
        <v>785</v>
      </c>
      <c r="D98" s="625" t="s">
        <v>208</v>
      </c>
      <c r="E98" s="631" t="s">
        <v>112</v>
      </c>
      <c r="F98" s="624"/>
      <c r="G98" s="624"/>
      <c r="H98" s="624"/>
      <c r="I98" s="265"/>
      <c r="J98" s="624"/>
      <c r="M98" s="518"/>
      <c r="N98" s="623" t="s">
        <v>1536</v>
      </c>
    </row>
    <row r="99" spans="2:14" ht="30" customHeight="1">
      <c r="B99" s="627" t="s">
        <v>273</v>
      </c>
      <c r="C99" s="628" t="s">
        <v>482</v>
      </c>
      <c r="D99" s="625" t="s">
        <v>725</v>
      </c>
      <c r="E99" s="631" t="s">
        <v>859</v>
      </c>
      <c r="F99" s="624"/>
      <c r="G99" s="624"/>
      <c r="H99" s="624"/>
      <c r="I99" s="265"/>
      <c r="J99" s="624"/>
      <c r="M99" s="518"/>
      <c r="N99" s="623" t="s">
        <v>1326</v>
      </c>
    </row>
    <row r="100" spans="2:14" ht="30" customHeight="1">
      <c r="B100" s="627" t="s">
        <v>45</v>
      </c>
      <c r="C100" s="628" t="s">
        <v>337</v>
      </c>
      <c r="D100" s="625" t="s">
        <v>616</v>
      </c>
      <c r="E100" s="631" t="s">
        <v>781</v>
      </c>
      <c r="F100" s="624"/>
      <c r="G100" s="624"/>
      <c r="H100" s="624"/>
      <c r="I100" s="265"/>
      <c r="J100" s="624"/>
      <c r="M100" s="518"/>
      <c r="N100" s="623" t="s">
        <v>417</v>
      </c>
    </row>
    <row r="101" spans="2:14" ht="30" customHeight="1">
      <c r="B101" s="627" t="s">
        <v>744</v>
      </c>
      <c r="C101" s="628" t="s">
        <v>862</v>
      </c>
      <c r="D101" s="625" t="s">
        <v>256</v>
      </c>
      <c r="E101" s="631" t="s">
        <v>864</v>
      </c>
      <c r="F101" s="624"/>
      <c r="G101" s="624"/>
      <c r="H101" s="624"/>
      <c r="I101" s="265"/>
      <c r="J101" s="624"/>
      <c r="M101" s="518"/>
      <c r="N101" s="623" t="s">
        <v>1051</v>
      </c>
    </row>
    <row r="102" spans="2:14" ht="30" customHeight="1">
      <c r="B102" s="627" t="s">
        <v>758</v>
      </c>
      <c r="C102" s="628" t="s">
        <v>648</v>
      </c>
      <c r="D102" s="625" t="s">
        <v>800</v>
      </c>
      <c r="E102" s="631" t="s">
        <v>293</v>
      </c>
      <c r="F102" s="624"/>
      <c r="G102" s="624"/>
      <c r="H102" s="624"/>
      <c r="I102" s="265"/>
      <c r="J102" s="624"/>
      <c r="M102" s="518"/>
      <c r="N102" s="623" t="s">
        <v>1522</v>
      </c>
    </row>
    <row r="103" spans="2:14" ht="30" customHeight="1">
      <c r="B103" s="627" t="s">
        <v>566</v>
      </c>
      <c r="C103" s="628" t="s">
        <v>473</v>
      </c>
      <c r="D103" s="625" t="s">
        <v>1283</v>
      </c>
      <c r="E103" s="631" t="s">
        <v>689</v>
      </c>
      <c r="F103" s="624"/>
      <c r="G103" s="624"/>
      <c r="H103" s="624"/>
      <c r="I103" s="265"/>
      <c r="J103" s="624"/>
      <c r="M103" s="518"/>
      <c r="N103" s="623" t="s">
        <v>1526</v>
      </c>
    </row>
    <row r="104" spans="2:14" ht="30" customHeight="1">
      <c r="B104" s="627" t="s">
        <v>289</v>
      </c>
      <c r="C104" s="628" t="s">
        <v>427</v>
      </c>
      <c r="D104" s="625" t="s">
        <v>686</v>
      </c>
      <c r="E104" s="631" t="s">
        <v>399</v>
      </c>
      <c r="F104" s="624"/>
      <c r="G104" s="624"/>
      <c r="H104" s="624"/>
      <c r="I104" s="265"/>
      <c r="J104" s="624"/>
      <c r="M104" s="518"/>
      <c r="N104" s="623" t="s">
        <v>1040</v>
      </c>
    </row>
    <row r="105" spans="2:14" ht="30" customHeight="1">
      <c r="B105" s="627" t="s">
        <v>664</v>
      </c>
      <c r="C105" s="628" t="s">
        <v>66</v>
      </c>
      <c r="D105" s="625" t="s">
        <v>173</v>
      </c>
      <c r="E105" s="631" t="s">
        <v>613</v>
      </c>
      <c r="F105" s="624"/>
      <c r="G105" s="624"/>
      <c r="H105" s="624"/>
      <c r="I105" s="265"/>
      <c r="J105" s="624"/>
      <c r="M105" s="518"/>
      <c r="N105" s="623" t="s">
        <v>1040</v>
      </c>
    </row>
    <row r="106" spans="2:14" ht="30" customHeight="1">
      <c r="B106" s="627" t="s">
        <v>895</v>
      </c>
      <c r="C106" s="628" t="s">
        <v>642</v>
      </c>
      <c r="D106" s="625" t="s">
        <v>888</v>
      </c>
      <c r="E106" s="631" t="s">
        <v>803</v>
      </c>
      <c r="F106" s="624"/>
      <c r="G106" s="624"/>
      <c r="H106" s="624"/>
      <c r="I106" s="265"/>
      <c r="J106" s="624"/>
      <c r="M106" s="518"/>
      <c r="N106" s="623" t="s">
        <v>1040</v>
      </c>
    </row>
    <row r="107" spans="2:14" ht="30" customHeight="1">
      <c r="B107" s="627" t="s">
        <v>822</v>
      </c>
      <c r="C107" s="628" t="s">
        <v>192</v>
      </c>
      <c r="D107" s="625" t="s">
        <v>814</v>
      </c>
      <c r="E107" s="631" t="s">
        <v>835</v>
      </c>
      <c r="F107" s="624"/>
      <c r="G107" s="624"/>
      <c r="H107" s="624"/>
      <c r="I107" s="265"/>
      <c r="J107" s="624"/>
      <c r="M107" s="518"/>
      <c r="N107" s="623" t="s">
        <v>1026</v>
      </c>
    </row>
    <row r="108" spans="2:14" ht="30" customHeight="1">
      <c r="B108" s="627" t="s">
        <v>706</v>
      </c>
      <c r="C108" s="628" t="s">
        <v>466</v>
      </c>
      <c r="D108" s="625" t="s">
        <v>746</v>
      </c>
      <c r="E108" s="631" t="s">
        <v>765</v>
      </c>
      <c r="F108" s="624"/>
      <c r="G108" s="624"/>
      <c r="H108" s="624"/>
      <c r="I108" s="265"/>
      <c r="J108" s="624"/>
      <c r="M108" s="518"/>
      <c r="N108" s="623" t="s">
        <v>1037</v>
      </c>
    </row>
    <row r="109" spans="2:14" ht="30" customHeight="1">
      <c r="B109" s="627" t="s">
        <v>718</v>
      </c>
      <c r="C109" s="628" t="s">
        <v>830</v>
      </c>
      <c r="D109" s="625" t="s">
        <v>837</v>
      </c>
      <c r="E109" s="631" t="s">
        <v>688</v>
      </c>
      <c r="F109" s="624"/>
      <c r="G109" s="624"/>
      <c r="H109" s="624"/>
      <c r="I109" s="265"/>
      <c r="J109" s="624"/>
      <c r="M109" s="518"/>
      <c r="N109" s="623" t="s">
        <v>1026</v>
      </c>
    </row>
    <row r="110" spans="2:14" ht="30" customHeight="1">
      <c r="B110" s="627" t="s">
        <v>133</v>
      </c>
      <c r="C110" s="627" t="s">
        <v>894</v>
      </c>
      <c r="D110" s="625" t="s">
        <v>715</v>
      </c>
      <c r="E110" s="631" t="s">
        <v>649</v>
      </c>
      <c r="F110" s="624"/>
      <c r="G110" s="624"/>
      <c r="H110" s="624"/>
      <c r="I110" s="265"/>
      <c r="J110" s="624"/>
      <c r="M110" s="518"/>
      <c r="N110" s="623" t="s">
        <v>1037</v>
      </c>
    </row>
    <row r="111" spans="2:14" ht="30" customHeight="1">
      <c r="B111" s="627" t="s">
        <v>469</v>
      </c>
      <c r="C111" s="627" t="s">
        <v>205</v>
      </c>
      <c r="D111" s="625" t="s">
        <v>614</v>
      </c>
      <c r="E111" s="631" t="s">
        <v>631</v>
      </c>
      <c r="F111" s="624"/>
      <c r="G111" s="624"/>
      <c r="H111" s="624"/>
      <c r="I111" s="265"/>
      <c r="J111" s="624"/>
      <c r="M111" s="518"/>
      <c r="N111" s="623" t="s">
        <v>1026</v>
      </c>
    </row>
    <row r="112" spans="2:14" ht="30" customHeight="1">
      <c r="B112" s="627" t="s">
        <v>762</v>
      </c>
      <c r="C112" s="627" t="s">
        <v>136</v>
      </c>
      <c r="D112" s="625" t="s">
        <v>122</v>
      </c>
      <c r="E112" s="631" t="s">
        <v>58</v>
      </c>
      <c r="F112" s="624"/>
      <c r="G112" s="624"/>
      <c r="H112" s="624"/>
      <c r="I112" s="265"/>
      <c r="J112" s="624"/>
      <c r="M112" s="518"/>
      <c r="N112" s="621"/>
    </row>
    <row r="113" spans="2:15" ht="30" customHeight="1">
      <c r="B113" s="627" t="s">
        <v>662</v>
      </c>
      <c r="C113" s="627" t="s">
        <v>663</v>
      </c>
      <c r="D113" s="625" t="s">
        <v>1525</v>
      </c>
      <c r="E113" s="631" t="s">
        <v>801</v>
      </c>
      <c r="F113" s="624"/>
      <c r="G113" s="624"/>
      <c r="H113" s="624"/>
      <c r="I113" s="265"/>
      <c r="J113" s="624"/>
      <c r="M113" s="518"/>
    </row>
    <row r="114" spans="2:15" ht="30" customHeight="1">
      <c r="B114" s="627" t="s">
        <v>486</v>
      </c>
      <c r="C114" s="627" t="s">
        <v>135</v>
      </c>
      <c r="D114" s="625" t="s">
        <v>912</v>
      </c>
      <c r="E114" s="631" t="s">
        <v>246</v>
      </c>
      <c r="F114" s="624"/>
      <c r="G114" s="624"/>
      <c r="H114" s="624"/>
      <c r="I114" s="265"/>
      <c r="J114" s="624"/>
      <c r="M114" s="518"/>
    </row>
    <row r="115" spans="2:15" ht="30" customHeight="1">
      <c r="B115" s="627" t="s">
        <v>1120</v>
      </c>
      <c r="C115" s="627" t="s">
        <v>296</v>
      </c>
      <c r="D115" s="625" t="s">
        <v>381</v>
      </c>
      <c r="E115" s="631" t="s">
        <v>184</v>
      </c>
      <c r="F115" s="624"/>
      <c r="G115" s="624"/>
      <c r="H115" s="624"/>
      <c r="I115" s="265"/>
      <c r="J115" s="624"/>
      <c r="M115" s="518"/>
    </row>
    <row r="116" spans="2:15" ht="30" customHeight="1">
      <c r="B116" s="627" t="s">
        <v>194</v>
      </c>
      <c r="C116" s="627" t="s">
        <v>191</v>
      </c>
      <c r="D116" s="625" t="s">
        <v>437</v>
      </c>
      <c r="E116" s="631" t="s">
        <v>138</v>
      </c>
      <c r="F116" s="624"/>
      <c r="G116" s="624"/>
      <c r="H116" s="624"/>
      <c r="I116" s="265"/>
      <c r="J116" s="624"/>
      <c r="M116" s="518"/>
    </row>
    <row r="117" spans="2:15" ht="30" customHeight="1">
      <c r="B117" s="627" t="s">
        <v>211</v>
      </c>
      <c r="C117" s="627" t="s">
        <v>824</v>
      </c>
      <c r="D117" s="625" t="s">
        <v>1294</v>
      </c>
      <c r="E117" s="631" t="s">
        <v>442</v>
      </c>
      <c r="F117" s="624"/>
      <c r="G117" s="624"/>
      <c r="H117" s="624"/>
      <c r="I117" s="265"/>
      <c r="J117" s="624"/>
      <c r="M117" s="621"/>
      <c r="N117" s="620"/>
      <c r="O117" s="620"/>
    </row>
    <row r="118" spans="2:15" ht="30" customHeight="1">
      <c r="B118" s="627" t="s">
        <v>254</v>
      </c>
      <c r="C118" s="627" t="s">
        <v>376</v>
      </c>
      <c r="D118" s="625" t="s">
        <v>607</v>
      </c>
      <c r="E118" s="631" t="s">
        <v>1276</v>
      </c>
      <c r="F118" s="624"/>
      <c r="G118" s="624"/>
      <c r="H118" s="624"/>
      <c r="I118" s="265"/>
      <c r="J118" s="624"/>
      <c r="M118" s="621"/>
      <c r="N118" s="620"/>
      <c r="O118" s="620"/>
    </row>
    <row r="119" spans="2:15" ht="30" customHeight="1">
      <c r="B119" s="627" t="s">
        <v>115</v>
      </c>
      <c r="C119" s="627" t="s">
        <v>763</v>
      </c>
      <c r="D119" s="625" t="s">
        <v>111</v>
      </c>
      <c r="E119" s="631" t="s">
        <v>891</v>
      </c>
      <c r="F119" s="624"/>
      <c r="G119" s="624"/>
      <c r="H119" s="624"/>
      <c r="I119" s="265"/>
      <c r="J119" s="624"/>
      <c r="M119" s="621"/>
      <c r="N119" s="620"/>
      <c r="O119" s="620"/>
    </row>
    <row r="120" spans="2:15" ht="30" customHeight="1">
      <c r="B120" s="627" t="s">
        <v>247</v>
      </c>
      <c r="C120" s="627" t="s">
        <v>807</v>
      </c>
      <c r="D120" s="625" t="s">
        <v>319</v>
      </c>
      <c r="E120" s="631" t="s">
        <v>404</v>
      </c>
      <c r="F120" s="624"/>
      <c r="G120" s="624"/>
      <c r="H120" s="624"/>
      <c r="I120" s="265"/>
      <c r="J120" s="624"/>
      <c r="M120" s="621"/>
      <c r="N120" s="620"/>
      <c r="O120" s="620"/>
    </row>
    <row r="121" spans="2:15" ht="30" customHeight="1">
      <c r="B121" s="627" t="s">
        <v>47</v>
      </c>
      <c r="C121" s="627" t="s">
        <v>717</v>
      </c>
      <c r="D121" s="625" t="s">
        <v>61</v>
      </c>
      <c r="E121" s="631" t="s">
        <v>567</v>
      </c>
      <c r="F121" s="624"/>
      <c r="G121" s="624"/>
      <c r="H121" s="624"/>
      <c r="I121" s="265"/>
      <c r="J121" s="624"/>
      <c r="M121" s="621"/>
      <c r="N121" s="620"/>
      <c r="O121" s="620"/>
    </row>
    <row r="122" spans="2:15" ht="30" customHeight="1">
      <c r="B122" s="627" t="s">
        <v>578</v>
      </c>
      <c r="C122" s="627" t="s">
        <v>893</v>
      </c>
      <c r="D122" s="625" t="s">
        <v>198</v>
      </c>
      <c r="E122" s="631" t="s">
        <v>1087</v>
      </c>
      <c r="F122" s="624"/>
      <c r="G122" s="624"/>
      <c r="H122" s="624"/>
      <c r="I122" s="624"/>
      <c r="J122" s="624"/>
      <c r="M122" s="620"/>
      <c r="N122" s="620"/>
      <c r="O122" s="620"/>
    </row>
    <row r="123" spans="2:15" ht="30" customHeight="1">
      <c r="B123" s="627" t="s">
        <v>728</v>
      </c>
      <c r="C123" s="627" t="s">
        <v>679</v>
      </c>
      <c r="D123" s="625" t="s">
        <v>344</v>
      </c>
      <c r="E123" s="631" t="s">
        <v>805</v>
      </c>
      <c r="F123" s="624"/>
      <c r="G123" s="624"/>
      <c r="H123" s="624"/>
      <c r="I123" s="624"/>
      <c r="J123" s="624"/>
      <c r="M123" s="620"/>
      <c r="N123" s="620"/>
      <c r="O123" s="620"/>
    </row>
    <row r="124" spans="2:15" ht="30" customHeight="1">
      <c r="B124" s="627" t="s">
        <v>665</v>
      </c>
      <c r="C124" s="627" t="s">
        <v>760</v>
      </c>
      <c r="D124" s="625" t="s">
        <v>21</v>
      </c>
      <c r="E124" s="631" t="s">
        <v>761</v>
      </c>
      <c r="F124" s="624"/>
      <c r="G124" s="624"/>
      <c r="H124" s="624"/>
      <c r="I124" s="624"/>
      <c r="J124" s="624"/>
      <c r="M124" s="620"/>
      <c r="N124" s="620"/>
      <c r="O124" s="620"/>
    </row>
    <row r="125" spans="2:15" ht="30" customHeight="1" thickBot="1">
      <c r="B125" s="627" t="s">
        <v>403</v>
      </c>
      <c r="C125" s="629" t="s">
        <v>757</v>
      </c>
      <c r="D125" s="625" t="s">
        <v>704</v>
      </c>
      <c r="E125" s="631" t="s">
        <v>681</v>
      </c>
      <c r="F125" s="624"/>
      <c r="G125" s="624"/>
      <c r="H125" s="624"/>
      <c r="I125" s="624"/>
      <c r="J125" s="624"/>
      <c r="M125" s="620"/>
      <c r="N125" s="620"/>
      <c r="O125" s="620"/>
    </row>
    <row r="126" spans="2:15" ht="30" customHeight="1">
      <c r="B126" s="627" t="s">
        <v>577</v>
      </c>
      <c r="C126" s="628"/>
      <c r="D126" s="625" t="s">
        <v>465</v>
      </c>
      <c r="E126" s="631" t="s">
        <v>856</v>
      </c>
      <c r="F126" s="624"/>
      <c r="G126" s="624"/>
      <c r="H126" s="624"/>
      <c r="I126" s="624"/>
      <c r="J126" s="624"/>
      <c r="M126" s="620"/>
      <c r="N126" s="620"/>
      <c r="O126" s="620"/>
    </row>
    <row r="127" spans="2:15" ht="30" customHeight="1">
      <c r="B127" s="627" t="s">
        <v>832</v>
      </c>
      <c r="C127" s="628"/>
      <c r="D127" s="625" t="s">
        <v>1321</v>
      </c>
      <c r="E127" s="631" t="s">
        <v>604</v>
      </c>
      <c r="F127" s="624"/>
      <c r="G127" s="624"/>
      <c r="H127" s="624"/>
      <c r="I127" s="624"/>
      <c r="J127" s="624"/>
      <c r="M127" s="620"/>
      <c r="N127" s="620"/>
      <c r="O127" s="620"/>
    </row>
    <row r="128" spans="2:15" ht="30" customHeight="1">
      <c r="B128" s="627" t="s">
        <v>816</v>
      </c>
      <c r="C128" s="628"/>
      <c r="D128" s="625" t="s">
        <v>11</v>
      </c>
      <c r="E128" s="631" t="s">
        <v>485</v>
      </c>
      <c r="F128" s="624"/>
      <c r="G128" s="624"/>
      <c r="H128" s="624"/>
      <c r="I128" s="624"/>
      <c r="J128" s="624"/>
      <c r="M128" s="620"/>
      <c r="N128" s="620"/>
      <c r="O128" s="620"/>
    </row>
    <row r="129" spans="2:15" ht="30" customHeight="1">
      <c r="B129" s="627" t="s">
        <v>407</v>
      </c>
      <c r="C129" s="628"/>
      <c r="D129" s="625" t="s">
        <v>60</v>
      </c>
      <c r="E129" s="631" t="s">
        <v>127</v>
      </c>
      <c r="F129" s="624"/>
      <c r="G129" s="624"/>
      <c r="H129" s="624"/>
      <c r="I129" s="624"/>
      <c r="J129" s="624"/>
      <c r="M129" s="620"/>
      <c r="N129" s="620"/>
      <c r="O129" s="620"/>
    </row>
    <row r="130" spans="2:15" ht="30" customHeight="1">
      <c r="B130" s="627" t="s">
        <v>907</v>
      </c>
      <c r="C130" s="628"/>
      <c r="D130" s="625" t="s">
        <v>727</v>
      </c>
      <c r="E130" s="631" t="s">
        <v>521</v>
      </c>
      <c r="F130" s="624"/>
      <c r="G130" s="624"/>
      <c r="H130" s="624"/>
      <c r="I130" s="624"/>
      <c r="J130" s="624"/>
      <c r="M130" s="620"/>
      <c r="N130" s="620"/>
      <c r="O130" s="620"/>
    </row>
    <row r="131" spans="2:15" ht="30" customHeight="1">
      <c r="B131" s="627" t="s">
        <v>576</v>
      </c>
      <c r="C131" s="628"/>
      <c r="D131" s="625" t="s">
        <v>652</v>
      </c>
      <c r="E131" s="631" t="s">
        <v>406</v>
      </c>
      <c r="F131" s="624"/>
      <c r="G131" s="624"/>
      <c r="H131" s="624"/>
      <c r="I131" s="624"/>
      <c r="J131" s="624"/>
      <c r="M131" s="620"/>
      <c r="N131" s="620"/>
      <c r="O131" s="620"/>
    </row>
    <row r="132" spans="2:15" ht="30" customHeight="1">
      <c r="B132" s="627" t="s">
        <v>83</v>
      </c>
      <c r="C132" s="628"/>
      <c r="D132" s="625" t="s">
        <v>182</v>
      </c>
      <c r="E132" s="631" t="s">
        <v>402</v>
      </c>
      <c r="F132" s="624"/>
      <c r="G132" s="624"/>
      <c r="H132" s="624"/>
      <c r="I132" s="624"/>
      <c r="J132" s="624"/>
      <c r="M132" s="620"/>
      <c r="N132" s="620"/>
      <c r="O132" s="620"/>
    </row>
    <row r="133" spans="2:15" ht="30" customHeight="1">
      <c r="B133" s="627" t="s">
        <v>726</v>
      </c>
      <c r="C133" s="628"/>
      <c r="D133" s="625" t="s">
        <v>573</v>
      </c>
      <c r="E133" s="631" t="s">
        <v>57</v>
      </c>
      <c r="F133" s="624"/>
      <c r="G133" s="624"/>
      <c r="H133" s="624"/>
      <c r="I133" s="624"/>
      <c r="J133" s="624"/>
    </row>
    <row r="134" spans="2:15" ht="30" customHeight="1">
      <c r="B134" s="627" t="s">
        <v>676</v>
      </c>
      <c r="C134" s="628"/>
      <c r="D134" s="625" t="s">
        <v>712</v>
      </c>
      <c r="E134" s="631" t="s">
        <v>181</v>
      </c>
      <c r="F134" s="624"/>
      <c r="G134" s="624"/>
      <c r="H134" s="624"/>
      <c r="I134" s="624"/>
      <c r="J134" s="624"/>
    </row>
    <row r="135" spans="2:15" ht="30" customHeight="1">
      <c r="B135" s="627" t="s">
        <v>558</v>
      </c>
      <c r="C135" s="628"/>
      <c r="D135" s="625" t="s">
        <v>526</v>
      </c>
      <c r="E135" s="631" t="s">
        <v>802</v>
      </c>
      <c r="F135" s="624"/>
      <c r="G135" s="624"/>
      <c r="H135" s="624"/>
      <c r="I135" s="624"/>
      <c r="J135" s="624"/>
    </row>
    <row r="136" spans="2:15" ht="30" customHeight="1">
      <c r="C136" s="628"/>
      <c r="D136" s="625" t="s">
        <v>80</v>
      </c>
      <c r="E136" s="631" t="s">
        <v>646</v>
      </c>
      <c r="F136" s="624"/>
      <c r="G136" s="624"/>
      <c r="H136" s="624"/>
      <c r="I136" s="624"/>
      <c r="J136" s="624"/>
    </row>
    <row r="137" spans="2:15" ht="30" customHeight="1">
      <c r="C137" s="628"/>
      <c r="D137" s="625" t="s">
        <v>840</v>
      </c>
      <c r="E137" s="631" t="s">
        <v>906</v>
      </c>
      <c r="F137" s="624"/>
      <c r="G137" s="624"/>
      <c r="H137" s="624"/>
      <c r="I137" s="624"/>
      <c r="J137" s="624"/>
    </row>
    <row r="138" spans="2:15" ht="30" customHeight="1">
      <c r="C138" s="628"/>
      <c r="D138" s="625" t="s">
        <v>752</v>
      </c>
      <c r="E138" s="631" t="s">
        <v>411</v>
      </c>
      <c r="F138" s="265"/>
      <c r="G138" s="265"/>
      <c r="H138" s="265"/>
      <c r="I138" s="265"/>
      <c r="J138" s="265"/>
    </row>
    <row r="139" spans="2:15" ht="30" customHeight="1">
      <c r="C139" s="628"/>
      <c r="D139" s="625" t="s">
        <v>120</v>
      </c>
      <c r="E139" s="631" t="s">
        <v>1280</v>
      </c>
      <c r="F139" s="265"/>
      <c r="G139" s="265"/>
      <c r="H139" s="265"/>
      <c r="I139" s="265"/>
      <c r="J139" s="265"/>
    </row>
    <row r="140" spans="2:15" ht="30" customHeight="1">
      <c r="C140" s="628"/>
      <c r="D140" s="625" t="s">
        <v>829</v>
      </c>
      <c r="E140" s="631" t="s">
        <v>53</v>
      </c>
      <c r="F140" s="265"/>
      <c r="G140" s="265"/>
      <c r="H140" s="265"/>
      <c r="I140" s="265"/>
      <c r="J140" s="265"/>
    </row>
    <row r="141" spans="2:15" ht="30" customHeight="1">
      <c r="C141" s="628"/>
      <c r="D141" s="625" t="s">
        <v>709</v>
      </c>
      <c r="E141" s="631" t="s">
        <v>574</v>
      </c>
      <c r="F141" s="265"/>
      <c r="G141" s="265"/>
      <c r="H141" s="265"/>
      <c r="I141" s="265"/>
      <c r="J141" s="265"/>
    </row>
    <row r="142" spans="2:15" ht="30" customHeight="1">
      <c r="C142" s="628"/>
      <c r="D142" s="625" t="s">
        <v>549</v>
      </c>
      <c r="E142" s="631" t="s">
        <v>902</v>
      </c>
      <c r="F142" s="265"/>
      <c r="G142" s="265"/>
      <c r="H142" s="265"/>
      <c r="I142" s="265"/>
      <c r="J142" s="265"/>
    </row>
    <row r="143" spans="2:15" ht="30" customHeight="1">
      <c r="C143" s="628"/>
      <c r="D143" s="625" t="s">
        <v>1078</v>
      </c>
      <c r="E143" s="631" t="s">
        <v>1277</v>
      </c>
      <c r="F143" s="265"/>
      <c r="G143" s="265"/>
      <c r="H143" s="265"/>
      <c r="I143" s="265"/>
      <c r="J143" s="265"/>
    </row>
    <row r="144" spans="2:15" ht="30" customHeight="1">
      <c r="C144" s="628"/>
      <c r="D144" s="625" t="s">
        <v>520</v>
      </c>
      <c r="E144" s="631" t="s">
        <v>851</v>
      </c>
      <c r="F144" s="265"/>
      <c r="G144" s="265"/>
      <c r="H144" s="265"/>
      <c r="I144" s="265"/>
      <c r="J144" s="265"/>
    </row>
    <row r="145" spans="2:10" ht="30" customHeight="1">
      <c r="C145" s="628"/>
      <c r="D145" s="625" t="s">
        <v>582</v>
      </c>
      <c r="E145" s="631" t="s">
        <v>707</v>
      </c>
      <c r="F145" s="265"/>
      <c r="G145" s="265"/>
      <c r="H145" s="265"/>
      <c r="I145" s="265"/>
      <c r="J145" s="265"/>
    </row>
    <row r="146" spans="2:10" ht="30" customHeight="1">
      <c r="C146" s="628"/>
      <c r="D146" s="625" t="s">
        <v>815</v>
      </c>
      <c r="E146" s="631" t="s">
        <v>747</v>
      </c>
      <c r="F146" s="265"/>
      <c r="G146" s="265"/>
      <c r="H146" s="265"/>
      <c r="I146" s="265"/>
      <c r="J146" s="265"/>
    </row>
    <row r="147" spans="2:10" ht="30" customHeight="1">
      <c r="C147" s="628"/>
      <c r="D147" s="625" t="s">
        <v>65</v>
      </c>
      <c r="E147" s="631" t="s">
        <v>196</v>
      </c>
      <c r="F147" s="265"/>
      <c r="G147" s="265"/>
      <c r="H147" s="265"/>
      <c r="I147" s="265"/>
      <c r="J147" s="265"/>
    </row>
    <row r="148" spans="2:10" ht="30" customHeight="1">
      <c r="C148" s="628"/>
      <c r="D148" s="626" t="s">
        <v>1314</v>
      </c>
      <c r="E148" s="631" t="s">
        <v>341</v>
      </c>
      <c r="F148" s="265"/>
      <c r="G148" s="265"/>
      <c r="H148" s="265"/>
      <c r="I148" s="265"/>
      <c r="J148" s="265"/>
    </row>
    <row r="149" spans="2:10" ht="30" customHeight="1">
      <c r="C149" s="628"/>
      <c r="D149" s="638" t="s">
        <v>201</v>
      </c>
      <c r="F149" s="265"/>
      <c r="G149" s="265"/>
      <c r="H149" s="265"/>
      <c r="I149" s="265"/>
      <c r="J149" s="265"/>
    </row>
    <row r="150" spans="2:10" ht="30" customHeight="1">
      <c r="C150" s="628"/>
      <c r="F150" s="265"/>
      <c r="G150" s="265"/>
      <c r="H150" s="265"/>
      <c r="I150" s="265"/>
      <c r="J150" s="265"/>
    </row>
    <row r="151" spans="2:10" ht="30" customHeight="1" thickBot="1">
      <c r="C151" s="630"/>
      <c r="F151" s="265"/>
      <c r="G151" s="265"/>
      <c r="H151" s="265"/>
      <c r="I151" s="265"/>
      <c r="J151" s="265"/>
    </row>
    <row r="152" spans="2:10">
      <c r="B152" s="265"/>
      <c r="C152" s="624"/>
      <c r="D152" s="265"/>
      <c r="E152" s="624"/>
      <c r="F152" s="265"/>
      <c r="G152" s="265"/>
      <c r="H152" s="265"/>
      <c r="I152" s="265"/>
      <c r="J152" s="265"/>
    </row>
    <row r="153" spans="2:10">
      <c r="C153" s="619"/>
      <c r="E153" s="619"/>
    </row>
    <row r="154" spans="2:10">
      <c r="C154" s="619"/>
      <c r="E154" s="619"/>
    </row>
    <row r="155" spans="2:10">
      <c r="C155" s="619"/>
      <c r="E155" s="619"/>
    </row>
    <row r="156" spans="2:10">
      <c r="C156" s="619"/>
      <c r="E156" s="619"/>
    </row>
    <row r="157" spans="2:10">
      <c r="C157" s="619"/>
      <c r="E157" s="619"/>
    </row>
    <row r="158" spans="2:10">
      <c r="C158" s="619"/>
      <c r="E158" s="619"/>
    </row>
    <row r="159" spans="2:10">
      <c r="C159" s="619"/>
      <c r="E159" s="619"/>
    </row>
    <row r="255" spans="2:2">
      <c r="B255" s="617"/>
    </row>
    <row r="256" spans="2:2">
      <c r="B256" s="617"/>
    </row>
    <row r="257" spans="2:2">
      <c r="B257" s="617"/>
    </row>
    <row r="258" spans="2:2">
      <c r="B258" s="617"/>
    </row>
    <row r="259" spans="2:2">
      <c r="B259" s="617"/>
    </row>
    <row r="260" spans="2:2">
      <c r="B260" s="617"/>
    </row>
    <row r="261" spans="2:2">
      <c r="B261" s="617"/>
    </row>
    <row r="262" spans="2:2">
      <c r="B262" s="617"/>
    </row>
    <row r="263" spans="2:2">
      <c r="B263" s="617"/>
    </row>
    <row r="264" spans="2:2">
      <c r="B264" s="617"/>
    </row>
    <row r="265" spans="2:2">
      <c r="B265" s="617"/>
    </row>
    <row r="266" spans="2:2">
      <c r="B266" s="617"/>
    </row>
    <row r="267" spans="2:2">
      <c r="B267" s="617"/>
    </row>
    <row r="268" spans="2:2">
      <c r="B268" s="617"/>
    </row>
    <row r="269" spans="2:2">
      <c r="B269" s="617"/>
    </row>
    <row r="270" spans="2:2">
      <c r="B270" s="617"/>
    </row>
    <row r="271" spans="2:2">
      <c r="B271" s="617"/>
    </row>
    <row r="272" spans="2:2">
      <c r="B272" s="617"/>
    </row>
    <row r="273" spans="2:2">
      <c r="B273" s="617"/>
    </row>
    <row r="274" spans="2:2">
      <c r="B274" s="617"/>
    </row>
    <row r="275" spans="2:2">
      <c r="B275" s="617"/>
    </row>
    <row r="276" spans="2:2">
      <c r="B276" s="617"/>
    </row>
    <row r="277" spans="2:2">
      <c r="B277" s="617"/>
    </row>
    <row r="278" spans="2:2">
      <c r="B278" s="617"/>
    </row>
    <row r="279" spans="2:2">
      <c r="B279" s="617"/>
    </row>
    <row r="280" spans="2:2">
      <c r="B280" s="617"/>
    </row>
    <row r="281" spans="2:2">
      <c r="B281" s="617"/>
    </row>
    <row r="282" spans="2:2">
      <c r="B282" s="617"/>
    </row>
    <row r="283" spans="2:2">
      <c r="B283" s="617"/>
    </row>
    <row r="284" spans="2:2">
      <c r="B284" s="617"/>
    </row>
    <row r="285" spans="2:2">
      <c r="B285" s="617"/>
    </row>
    <row r="286" spans="2:2">
      <c r="B286" s="617"/>
    </row>
    <row r="287" spans="2:2">
      <c r="B287" s="617"/>
    </row>
    <row r="288" spans="2:2">
      <c r="B288" s="617"/>
    </row>
    <row r="289" spans="2:4">
      <c r="B289" s="617"/>
    </row>
    <row r="290" spans="2:4">
      <c r="B290" s="617"/>
    </row>
    <row r="291" spans="2:4">
      <c r="B291" s="617"/>
    </row>
    <row r="292" spans="2:4">
      <c r="B292" s="617"/>
    </row>
    <row r="293" spans="2:4">
      <c r="B293" s="617"/>
    </row>
    <row r="294" spans="2:4">
      <c r="B294" s="617"/>
    </row>
    <row r="295" spans="2:4">
      <c r="B295" s="617"/>
    </row>
    <row r="296" spans="2:4">
      <c r="B296" s="617"/>
    </row>
    <row r="297" spans="2:4">
      <c r="B297" s="617"/>
      <c r="D297" s="618"/>
    </row>
    <row r="298" spans="2:4">
      <c r="B298" s="617"/>
      <c r="D298" s="618"/>
    </row>
    <row r="299" spans="2:4">
      <c r="B299" s="617"/>
      <c r="D299" s="618"/>
    </row>
    <row r="300" spans="2:4">
      <c r="B300" s="617"/>
      <c r="D300" s="618"/>
    </row>
    <row r="301" spans="2:4">
      <c r="B301" s="617"/>
      <c r="D301" s="618"/>
    </row>
    <row r="302" spans="2:4">
      <c r="B302" s="617"/>
      <c r="D302" s="618"/>
    </row>
    <row r="303" spans="2:4">
      <c r="B303" s="617"/>
      <c r="D303" s="618"/>
    </row>
    <row r="304" spans="2:4">
      <c r="B304" s="617"/>
      <c r="D304" s="618"/>
    </row>
    <row r="305" spans="2:4">
      <c r="B305" s="617"/>
      <c r="D305" s="618"/>
    </row>
    <row r="306" spans="2:4">
      <c r="B306" s="617"/>
      <c r="D306" s="618"/>
    </row>
    <row r="307" spans="2:4">
      <c r="B307" s="617"/>
      <c r="D307" s="618"/>
    </row>
    <row r="308" spans="2:4">
      <c r="B308" s="617"/>
      <c r="D308" s="618"/>
    </row>
    <row r="309" spans="2:4">
      <c r="B309" s="617"/>
      <c r="D309" s="618"/>
    </row>
    <row r="310" spans="2:4">
      <c r="B310" s="617"/>
      <c r="D310" s="618"/>
    </row>
    <row r="311" spans="2:4">
      <c r="B311" s="617"/>
      <c r="D311" s="618"/>
    </row>
    <row r="312" spans="2:4">
      <c r="B312" s="617"/>
      <c r="D312" s="618"/>
    </row>
    <row r="313" spans="2:4">
      <c r="B313" s="617"/>
      <c r="D313" s="618"/>
    </row>
    <row r="314" spans="2:4">
      <c r="B314" s="617"/>
      <c r="D314" s="618"/>
    </row>
    <row r="315" spans="2:4">
      <c r="B315" s="617"/>
      <c r="D315" s="618"/>
    </row>
    <row r="316" spans="2:4">
      <c r="B316" s="617"/>
      <c r="D316" s="618"/>
    </row>
    <row r="317" spans="2:4">
      <c r="B317" s="617"/>
      <c r="D317" s="618"/>
    </row>
    <row r="318" spans="2:4">
      <c r="B318" s="617"/>
      <c r="D318" s="618"/>
    </row>
    <row r="319" spans="2:4">
      <c r="B319" s="617"/>
      <c r="D319" s="618"/>
    </row>
    <row r="320" spans="2:4">
      <c r="B320" s="617"/>
      <c r="D320" s="618"/>
    </row>
    <row r="321" spans="2:4">
      <c r="B321" s="617"/>
      <c r="D321" s="618"/>
    </row>
    <row r="322" spans="2:4">
      <c r="B322" s="617"/>
      <c r="D322" s="618"/>
    </row>
    <row r="323" spans="2:4">
      <c r="B323" s="617"/>
      <c r="D323" s="618"/>
    </row>
    <row r="324" spans="2:4">
      <c r="B324" s="617"/>
      <c r="D324" s="618"/>
    </row>
    <row r="325" spans="2:4">
      <c r="B325" s="617"/>
      <c r="D325" s="618"/>
    </row>
    <row r="326" spans="2:4">
      <c r="B326" s="617"/>
      <c r="D326" s="618"/>
    </row>
    <row r="327" spans="2:4">
      <c r="B327" s="617"/>
      <c r="D327" s="618"/>
    </row>
    <row r="328" spans="2:4">
      <c r="B328" s="617"/>
      <c r="D328" s="618"/>
    </row>
    <row r="329" spans="2:4">
      <c r="B329" s="617"/>
      <c r="D329" s="618"/>
    </row>
    <row r="330" spans="2:4">
      <c r="B330" s="617"/>
      <c r="D330" s="618"/>
    </row>
    <row r="331" spans="2:4">
      <c r="B331" s="617"/>
      <c r="D331" s="618"/>
    </row>
    <row r="332" spans="2:4">
      <c r="B332" s="617"/>
      <c r="D332" s="618"/>
    </row>
    <row r="333" spans="2:4">
      <c r="B333" s="617"/>
      <c r="D333" s="618"/>
    </row>
    <row r="334" spans="2:4">
      <c r="B334" s="617"/>
      <c r="D334" s="618"/>
    </row>
    <row r="335" spans="2:4">
      <c r="B335" s="617"/>
      <c r="D335" s="618"/>
    </row>
    <row r="336" spans="2:4">
      <c r="B336" s="617"/>
    </row>
    <row r="337" spans="2:2">
      <c r="B337" s="617"/>
    </row>
    <row r="338" spans="2:2">
      <c r="B338" s="617"/>
    </row>
    <row r="339" spans="2:2">
      <c r="B339" s="617"/>
    </row>
  </sheetData>
  <sortState xmlns:xlrd2="http://schemas.microsoft.com/office/spreadsheetml/2017/richdata2" ref="P3:P595">
    <sortCondition sortBy="cellColor" ref="P3:P595" dxfId="29"/>
  </sortState>
  <mergeCells count="11">
    <mergeCell ref="B3:J3"/>
    <mergeCell ref="B4:E4"/>
    <mergeCell ref="B6:C6"/>
    <mergeCell ref="D6:E6"/>
    <mergeCell ref="F4:F5"/>
    <mergeCell ref="G4:G5"/>
    <mergeCell ref="H4:H5"/>
    <mergeCell ref="I4:I5"/>
    <mergeCell ref="J4:J5"/>
    <mergeCell ref="B5:C5"/>
    <mergeCell ref="D5:E5"/>
  </mergeCells>
  <conditionalFormatting sqref="H15:H17 F57:F60 F98:F101 F102:G102 H97:H99 I124:I129 F62:F69 F103:F110 F73:G74 F114:G115 F72 F113 F75:F88 F116:F129 G56:G88 G97:G129 F16:F25 F43:F44 F28:F41 G29:G40 G42 G15:G24 G26 H54:H55 F61:G63 M57:M63 H59:H67 H70 F103:H104 M98:M104 G76:H82 J76:J82 G122:J123 G117:H121 J117:J121 H103:H129 M107:M121 M16:M22 H21:H46 J35:J41 M25:M47 H72:H88 M66:M88">
    <cfRule type="containsText" dxfId="7" priority="33" operator="containsText" text="Interview">
      <formula>NOT(ISERROR(SEARCH("Interview",F15)))</formula>
    </cfRule>
  </conditionalFormatting>
  <conditionalFormatting sqref="M23:M24">
    <cfRule type="containsText" dxfId="6" priority="32" operator="containsText" text="Interview">
      <formula>NOT(ISERROR(SEARCH("Interview",M23)))</formula>
    </cfRule>
  </conditionalFormatting>
  <conditionalFormatting sqref="H18:H20">
    <cfRule type="containsText" dxfId="5" priority="28" operator="containsText" text="Interview">
      <formula>NOT(ISERROR(SEARCH("Interview",H18)))</formula>
    </cfRule>
  </conditionalFormatting>
  <conditionalFormatting sqref="F26:F27">
    <cfRule type="containsText" dxfId="4" priority="22" operator="containsText" text="Interview">
      <formula>NOT(ISERROR(SEARCH("Interview",F26)))</formula>
    </cfRule>
  </conditionalFormatting>
  <conditionalFormatting sqref="M64:M65 M105:M106">
    <cfRule type="containsText" dxfId="3" priority="6" operator="containsText" text="Interview">
      <formula>NOT(ISERROR(SEARCH("Interview",M64)))</formula>
    </cfRule>
  </conditionalFormatting>
  <conditionalFormatting sqref="H56:H58 H100:H102">
    <cfRule type="containsText" dxfId="2" priority="5" operator="containsText" text="Interview">
      <formula>NOT(ISERROR(SEARCH("Interview",H56)))</formula>
    </cfRule>
  </conditionalFormatting>
  <conditionalFormatting sqref="F70:F71 F111:F112">
    <cfRule type="containsText" dxfId="1" priority="4" operator="containsText" text="Interview">
      <formula>NOT(ISERROR(SEARCH("Interview",F70)))</formula>
    </cfRule>
  </conditionalFormatting>
  <conditionalFormatting sqref="N112">
    <cfRule type="containsText" dxfId="0" priority="3" operator="containsText" text="Interview">
      <formula>NOT(ISERROR(SEARCH("Interview",N112)))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all OLD Angl</vt:lpstr>
      <vt:lpstr>GA logarithmized</vt:lpstr>
      <vt:lpstr>Google Mining Summary</vt:lpstr>
      <vt:lpstr>Alphabet (vowels, consonants)</vt:lpstr>
      <vt:lpstr>Lexical categories</vt:lpstr>
      <vt:lpstr>'all OLD Angl'!Print_Area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Eréndira María Díaz Valencia</dc:creator>
  <cp:lastModifiedBy>Eréndira María Díaz Valencia</cp:lastModifiedBy>
  <dcterms:created xsi:type="dcterms:W3CDTF">2022-09-15T11:21:21Z</dcterms:created>
  <dcterms:modified xsi:type="dcterms:W3CDTF">2022-10-14T10:42:10Z</dcterms:modified>
</cp:coreProperties>
</file>