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ive D\PhD-Yazd\Term6(98-99-2)\Deep NA\"/>
    </mc:Choice>
  </mc:AlternateContent>
  <bookViews>
    <workbookView xWindow="-108" yWindow="-108" windowWidth="23256" windowHeight="12576" activeTab="3"/>
  </bookViews>
  <sheets>
    <sheet name="LDA" sheetId="3" r:id="rId1"/>
    <sheet name="KNN" sheetId="4" r:id="rId2"/>
    <sheet name="SVM" sheetId="5" r:id="rId3"/>
    <sheet name="LSTM-diagrams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1" i="6" l="1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D31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W29" i="6"/>
  <c r="V29" i="6"/>
  <c r="U29" i="6"/>
  <c r="T29" i="6"/>
  <c r="S29" i="6"/>
  <c r="R29" i="6"/>
  <c r="Q29" i="6"/>
  <c r="P29" i="6"/>
  <c r="O29" i="6"/>
  <c r="N29" i="6"/>
  <c r="M29" i="6"/>
  <c r="L29" i="6"/>
  <c r="I29" i="6"/>
  <c r="H29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W27" i="6"/>
  <c r="V27" i="6"/>
  <c r="U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</calcChain>
</file>

<file path=xl/sharedStrings.xml><?xml version="1.0" encoding="utf-8"?>
<sst xmlns="http://schemas.openxmlformats.org/spreadsheetml/2006/main" count="374" uniqueCount="156">
  <si>
    <t>type</t>
  </si>
  <si>
    <t>Accuracy</t>
  </si>
  <si>
    <t>Precision</t>
  </si>
  <si>
    <t>Recall</t>
  </si>
  <si>
    <t>F-Score</t>
  </si>
  <si>
    <t>Confusion matrix</t>
  </si>
  <si>
    <t>RN-CE</t>
  </si>
  <si>
    <t>RN-MM</t>
  </si>
  <si>
    <t>RN-SC</t>
  </si>
  <si>
    <t>RN-AT</t>
  </si>
  <si>
    <t>RN-DM</t>
  </si>
  <si>
    <t>RN-HS</t>
  </si>
  <si>
    <t>CE-MM</t>
  </si>
  <si>
    <t>CE-SC</t>
  </si>
  <si>
    <t>CE-AT</t>
  </si>
  <si>
    <t>CE-DM</t>
  </si>
  <si>
    <t>CE-HS</t>
  </si>
  <si>
    <t>MM-SC</t>
  </si>
  <si>
    <t>MM-AT</t>
  </si>
  <si>
    <t>MM-DM</t>
  </si>
  <si>
    <t>MM-HS</t>
  </si>
  <si>
    <t>SC-AT</t>
  </si>
  <si>
    <t>SC-DM</t>
  </si>
  <si>
    <t>SC-HS</t>
  </si>
  <si>
    <t>AT-DM</t>
  </si>
  <si>
    <t>AT-HS</t>
  </si>
  <si>
    <t>DM-HS</t>
  </si>
  <si>
    <t>time</t>
  </si>
  <si>
    <t>[[5192810       0],  [      0     228]]</t>
  </si>
  <si>
    <t>[[5192810       0], [    222       6]]</t>
  </si>
  <si>
    <t>41.1 s</t>
  </si>
  <si>
    <t>[[5192810       0]  [    228       0]]</t>
  </si>
  <si>
    <t>2min 43s</t>
  </si>
  <si>
    <t>1min 42s</t>
  </si>
  <si>
    <t>[[7240174       0]  [      0     916]]</t>
  </si>
  <si>
    <t>[[7240174       0]  [    756     160]]</t>
  </si>
  <si>
    <t>58.1 s</t>
  </si>
  <si>
    <t>[[7240174       0]  [    915       1]]</t>
  </si>
  <si>
    <t>6min 38s</t>
  </si>
  <si>
    <t>[[7240174       0]  [    916       0]]</t>
  </si>
  <si>
    <t>32min 46s</t>
  </si>
  <si>
    <t>[[9661758       0] [      0     209]]</t>
  </si>
  <si>
    <t>[[9661753       5]  [     83     126]]</t>
  </si>
  <si>
    <t>1min 15s</t>
  </si>
  <si>
    <t>[[9661758       0]  [    209       0]]</t>
  </si>
  <si>
    <t>4min 58s</t>
  </si>
  <si>
    <t>3min 5s</t>
  </si>
  <si>
    <t>[[9771229       0]  [      0     100]]</t>
  </si>
  <si>
    <t>[[9771229       0]  [     88      12]]</t>
  </si>
  <si>
    <t>1min 25s</t>
  </si>
  <si>
    <t>[[9771229       0]  [    100       0]]</t>
  </si>
  <si>
    <t>6min 49s</t>
  </si>
  <si>
    <t>3min 4s</t>
  </si>
  <si>
    <t>[[13151137        0]  [       0      472]]</t>
  </si>
  <si>
    <t>[[13151137        0]  [     204      268]]</t>
  </si>
  <si>
    <t>2min 12s</t>
  </si>
  <si>
    <t>[[13151137        0]  [     472        0]]</t>
  </si>
  <si>
    <t>15min 5s</t>
  </si>
  <si>
    <t>52min 26s</t>
  </si>
  <si>
    <t>[[21993612        0]  [       0     1406]]</t>
  </si>
  <si>
    <t>[[21993557       55]  [     913      493]]</t>
  </si>
  <si>
    <t>3min 46s</t>
  </si>
  <si>
    <t>[[21993612        0]  [    1402        4]]</t>
  </si>
  <si>
    <t>26min 12s</t>
  </si>
  <si>
    <t>[[21993612        0]  [    1403        3]]</t>
  </si>
  <si>
    <t>1h 24min 48s</t>
  </si>
  <si>
    <t>[[13695175        0]  [       0      405]]</t>
  </si>
  <si>
    <t>[[13695175        0]  [     405        0]]</t>
  </si>
  <si>
    <t>1min 54s</t>
  </si>
  <si>
    <t>8min 48s</t>
  </si>
  <si>
    <t>7min 39s</t>
  </si>
  <si>
    <t>[[18274100        0]  [       0      254]]</t>
  </si>
  <si>
    <t>[[18273965      135]  [     141      113]]</t>
  </si>
  <si>
    <t>[[18274100        0]  [     254        0]]</t>
  </si>
  <si>
    <t>12min 32s</t>
  </si>
  <si>
    <t>8min 19s</t>
  </si>
  <si>
    <t>[[18481069        0]  [       0      129]]</t>
  </si>
  <si>
    <t>[[18481069        0]  [     129        0]]</t>
  </si>
  <si>
    <t>2min 32s</t>
  </si>
  <si>
    <t>10min 13s</t>
  </si>
  <si>
    <t>[[24873879        0]  [       0      679]]</t>
  </si>
  <si>
    <t>[[24873879        0]  [     678        1]]</t>
  </si>
  <si>
    <t>3min 38s</t>
  </si>
  <si>
    <t>[[24873879        0]  [     679        0]]</t>
  </si>
  <si>
    <t>14min 18s</t>
  </si>
  <si>
    <t>13min 4s</t>
  </si>
  <si>
    <t>3min 54s</t>
  </si>
  <si>
    <t>[[41606146     0]  [       0      838]]</t>
  </si>
  <si>
    <t>[[41606146        0] [     547      291]]</t>
  </si>
  <si>
    <t>8min 28s</t>
  </si>
  <si>
    <t>[[41606146        0]  [     838        0]]</t>
  </si>
  <si>
    <t>1h 9min 52s</t>
  </si>
  <si>
    <t>2h 19min 36s</t>
  </si>
  <si>
    <t>[[25481065        0]  [       0      405]]</t>
  </si>
  <si>
    <t>[[25481065        0] [     399        6]]</t>
  </si>
  <si>
    <t>4min 25s</t>
  </si>
  <si>
    <t>[[25481065        0]  [     405        0]]</t>
  </si>
  <si>
    <t>31min 53s</t>
  </si>
  <si>
    <t>1h 46min 37s</t>
  </si>
  <si>
    <t>[[25769679        0]  [       0      211]]</t>
  </si>
  <si>
    <t>[[25769679        0]  [     211        0]]</t>
  </si>
  <si>
    <t>3min 28s</t>
  </si>
  <si>
    <t>14min 10s</t>
  </si>
  <si>
    <t>8min 30s</t>
  </si>
  <si>
    <t>[[34683650        0]  [       0     1040]]</t>
  </si>
  <si>
    <t>[[34683650        0]  [    1040        0]]</t>
  </si>
  <si>
    <t>6min 20s</t>
  </si>
  <si>
    <t>42min 53s</t>
  </si>
  <si>
    <t>1h 53min 48s</t>
  </si>
  <si>
    <t>[[58003653        0]  [       0     3727]]</t>
  </si>
  <si>
    <t>[[58003653        0]  [    2866      861]]</t>
  </si>
  <si>
    <t>11min 41s</t>
  </si>
  <si>
    <t>[[58003653        0]  [    3685       42]]</t>
  </si>
  <si>
    <t>1h 24min 8s</t>
  </si>
  <si>
    <t>[[58003653        0]  [    3689       38]]</t>
  </si>
  <si>
    <t>2h 44min 17s</t>
  </si>
  <si>
    <t>[[34385142        0]  [       0      265]]</t>
  </si>
  <si>
    <t>[[34385142        0]  [     252       13]]</t>
  </si>
  <si>
    <t>6min</t>
  </si>
  <si>
    <t>[[34385142        0]  [     265        0]]</t>
  </si>
  <si>
    <t>41min 7s</t>
  </si>
  <si>
    <t>1h 34min 42s</t>
  </si>
  <si>
    <t>[[46279871        0]  [       0      776]]</t>
  </si>
  <si>
    <t>[[46279441      430]  [     680       96]]</t>
  </si>
  <si>
    <t>6min 22s</t>
  </si>
  <si>
    <t>[[46279871        0]  [     776        0]]</t>
  </si>
  <si>
    <t>26min 45s</t>
  </si>
  <si>
    <t>[[77411311     0]  [       0     1045]]</t>
  </si>
  <si>
    <t>[[77411311        0] [    1045        0]]</t>
  </si>
  <si>
    <t>23min 37s</t>
  </si>
  <si>
    <t>2h 18min 44s</t>
  </si>
  <si>
    <t>4h 38min 54s</t>
  </si>
  <si>
    <t>[[46804129        0]  [       0      360]]</t>
  </si>
  <si>
    <t>[[46804129        0]  [     360        0]]</t>
  </si>
  <si>
    <t>6min 28s</t>
  </si>
  <si>
    <t>26min 35s</t>
  </si>
  <si>
    <t>15min 34s</t>
  </si>
  <si>
    <t>[[78288064     0]  [       0      508]]</t>
  </si>
  <si>
    <t>[[78288064     0]  [     508     0]]</t>
  </si>
  <si>
    <t>16min 28s</t>
  </si>
  <si>
    <t>37min 46s</t>
  </si>
  <si>
    <t>1h 48min 24s</t>
  </si>
  <si>
    <t>[[105353086        0]  [       0      2652]]</t>
  </si>
  <si>
    <t>[[105353086        0] [       2537      115]]</t>
  </si>
  <si>
    <t>51min 24s</t>
  </si>
  <si>
    <t>[[105353086        0]  [       2652      0]]</t>
  </si>
  <si>
    <t xml:space="preserve"> 1h 27min 38s</t>
  </si>
  <si>
    <t>2h 47min 34s</t>
  </si>
  <si>
    <t>SVM</t>
  </si>
  <si>
    <t>RNN</t>
  </si>
  <si>
    <t>LDA</t>
  </si>
  <si>
    <t>KNN</t>
  </si>
  <si>
    <t>Time</t>
  </si>
  <si>
    <t>second</t>
  </si>
  <si>
    <t>163s</t>
  </si>
  <si>
    <t>LSTM-NA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</si>
</sst>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0" fillId="3" borderId="0" xfId="0" applyFill="1"/>
    <xf numFmtId="0" fontId="1" fillId="3" borderId="0" xfId="0" applyFont="1" applyFill="1" applyAlignment="1">
      <alignment horizontal="left" vertical="center"/>
    </xf>
    <xf numFmtId="0" fontId="0" fillId="4" borderId="0" xfId="0" applyFill="1"/>
    <xf numFmtId="0" fontId="1" fillId="4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Accuracy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'LSTM-diagrams'!$B$2</c:f>
              <c:strCache>
                <c:ptCount val="1"/>
                <c:pt idx="0">
                  <c:v>LSTM-NA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cat>
            <c:strRef>
              <c:f>'LSTM-diagrams'!$C$1:$W$1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'LSTM-diagrams'!$C$2:$W$2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FF-4C8E-ABFA-B34FEDF2FBE5}"/>
            </c:ext>
          </c:extLst>
        </c:ser>
        <c:ser>
          <c:idx val="1"/>
          <c:order val="1"/>
          <c:tx>
            <c:strRef>
              <c:f>'LSTM-diagrams'!$A$3:$B$3</c:f>
              <c:strCache>
                <c:ptCount val="2"/>
                <c:pt idx="0">
                  <c:v>Accuracy</c:v>
                </c:pt>
                <c:pt idx="1">
                  <c:v>RNN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'LSTM-diagrams'!$C$1:$W$1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'LSTM-diagrams'!$C$3:$W$3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FF-4C8E-ABFA-B34FEDF2FBE5}"/>
            </c:ext>
          </c:extLst>
        </c:ser>
        <c:ser>
          <c:idx val="2"/>
          <c:order val="2"/>
          <c:tx>
            <c:strRef>
              <c:f>'LSTM-diagrams'!$B$4</c:f>
              <c:strCache>
                <c:ptCount val="1"/>
                <c:pt idx="0">
                  <c:v>LDA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  <a:round/>
              </a:ln>
              <a:effectLst/>
            </c:spPr>
          </c:marker>
          <c:cat>
            <c:strRef>
              <c:f>'LSTM-diagrams'!$C$1:$W$1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'LSTM-diagrams'!$C$4:$W$4</c:f>
              <c:numCache>
                <c:formatCode>General</c:formatCode>
                <c:ptCount val="21"/>
                <c:pt idx="0">
                  <c:v>0.99995725045724604</c:v>
                </c:pt>
                <c:pt idx="1">
                  <c:v>0.99989559582880405</c:v>
                </c:pt>
                <c:pt idx="2">
                  <c:v>0.99999089212372505</c:v>
                </c:pt>
                <c:pt idx="3">
                  <c:v>0.99999099406027503</c:v>
                </c:pt>
                <c:pt idx="4">
                  <c:v>0.99998448858995104</c:v>
                </c:pt>
                <c:pt idx="5">
                  <c:v>0.99995599003374303</c:v>
                </c:pt>
                <c:pt idx="6">
                  <c:v>0.99997042841559103</c:v>
                </c:pt>
                <c:pt idx="7">
                  <c:v>0.99998489686694203</c:v>
                </c:pt>
                <c:pt idx="8">
                  <c:v>0.99999301993301504</c:v>
                </c:pt>
                <c:pt idx="9">
                  <c:v>0.99997274323427099</c:v>
                </c:pt>
                <c:pt idx="10">
                  <c:v>0.99998685316868896</c:v>
                </c:pt>
                <c:pt idx="11">
                  <c:v>0.99998434156271199</c:v>
                </c:pt>
                <c:pt idx="12">
                  <c:v>0.99999181214975996</c:v>
                </c:pt>
                <c:pt idx="13">
                  <c:v>0.99997001558901</c:v>
                </c:pt>
                <c:pt idx="14">
                  <c:v>0.99995059249357499</c:v>
                </c:pt>
                <c:pt idx="15">
                  <c:v>0.99999267130966296</c:v>
                </c:pt>
                <c:pt idx="16">
                  <c:v>0.99997601589277696</c:v>
                </c:pt>
                <c:pt idx="17">
                  <c:v>0.99998650086298801</c:v>
                </c:pt>
                <c:pt idx="18">
                  <c:v>0.99999230843007303</c:v>
                </c:pt>
                <c:pt idx="19">
                  <c:v>0.99999230843007303</c:v>
                </c:pt>
                <c:pt idx="20">
                  <c:v>0.99998318625983895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DFF-4C8E-ABFA-B34FEDF2FBE5}"/>
            </c:ext>
          </c:extLst>
        </c:ser>
        <c:ser>
          <c:idx val="3"/>
          <c:order val="3"/>
          <c:tx>
            <c:strRef>
              <c:f>'LSTM-diagrams'!$B$5</c:f>
              <c:strCache>
                <c:ptCount val="1"/>
                <c:pt idx="0">
                  <c:v>KNN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  <a:round/>
              </a:ln>
              <a:effectLst/>
            </c:spPr>
          </c:marker>
          <c:cat>
            <c:strRef>
              <c:f>'LSTM-diagrams'!$C$1:$W$1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'LSTM-diagrams'!$C$5:$W$5</c:f>
              <c:numCache>
                <c:formatCode>General</c:formatCode>
                <c:ptCount val="21"/>
                <c:pt idx="0">
                  <c:v>0.99995609506419902</c:v>
                </c:pt>
                <c:pt idx="1">
                  <c:v>0.999873637808672</c:v>
                </c:pt>
                <c:pt idx="2">
                  <c:v>0.99997836879384905</c:v>
                </c:pt>
                <c:pt idx="3">
                  <c:v>0.99998976597758604</c:v>
                </c:pt>
                <c:pt idx="4">
                  <c:v>0.999964110855181</c:v>
                </c:pt>
                <c:pt idx="5">
                  <c:v>0.99993625829267296</c:v>
                </c:pt>
                <c:pt idx="6">
                  <c:v>0.99997042841559103</c:v>
                </c:pt>
                <c:pt idx="7">
                  <c:v>0.99998610073986705</c:v>
                </c:pt>
                <c:pt idx="8">
                  <c:v>0.99999301993301504</c:v>
                </c:pt>
                <c:pt idx="9">
                  <c:v>0.99997270303255203</c:v>
                </c:pt>
                <c:pt idx="10">
                  <c:v>0.99997985915056897</c:v>
                </c:pt>
                <c:pt idx="11">
                  <c:v>0.999984106097489</c:v>
                </c:pt>
                <c:pt idx="12">
                  <c:v>0.99999181214975996</c:v>
                </c:pt>
                <c:pt idx="13">
                  <c:v>0.99997001558901</c:v>
                </c:pt>
                <c:pt idx="14">
                  <c:v>0.99993647360042803</c:v>
                </c:pt>
                <c:pt idx="15">
                  <c:v>0.99999229324230399</c:v>
                </c:pt>
                <c:pt idx="16">
                  <c:v>0.99998323273224698</c:v>
                </c:pt>
                <c:pt idx="17">
                  <c:v>0.99998650086298801</c:v>
                </c:pt>
                <c:pt idx="18">
                  <c:v>0.99999230843007303</c:v>
                </c:pt>
                <c:pt idx="19">
                  <c:v>0.99999456983092005</c:v>
                </c:pt>
                <c:pt idx="20">
                  <c:v>0.99996213745982099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DFF-4C8E-ABFA-B34FEDF2FBE5}"/>
            </c:ext>
          </c:extLst>
        </c:ser>
        <c:ser>
          <c:idx val="4"/>
          <c:order val="4"/>
          <c:tx>
            <c:strRef>
              <c:f>'LSTM-diagrams'!$B$6</c:f>
              <c:strCache>
                <c:ptCount val="1"/>
                <c:pt idx="0">
                  <c:v>SVM</c:v>
                </c:pt>
              </c:strCache>
            </c:strRef>
          </c:tx>
          <c:spPr>
            <a:ln w="222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star"/>
            <c:size val="6"/>
            <c:spPr>
              <a:solidFill>
                <a:srgbClr val="FF00FF"/>
              </a:solidFill>
              <a:ln w="9525">
                <a:solidFill>
                  <a:srgbClr val="FF00FF"/>
                </a:solidFill>
                <a:prstDash val="sysDash"/>
                <a:round/>
              </a:ln>
              <a:effectLst/>
            </c:spPr>
          </c:marker>
          <c:cat>
            <c:strRef>
              <c:f>'LSTM-diagrams'!$C$1:$W$1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'LSTM-diagrams'!$C$6:$W$6</c:f>
              <c:numCache>
                <c:formatCode>General</c:formatCode>
                <c:ptCount val="21"/>
                <c:pt idx="0">
                  <c:v>0.99995609506419902</c:v>
                </c:pt>
                <c:pt idx="1">
                  <c:v>0.99964738169246703</c:v>
                </c:pt>
                <c:pt idx="2">
                  <c:v>0.99997836879384905</c:v>
                </c:pt>
                <c:pt idx="3">
                  <c:v>0.99998976597758604</c:v>
                </c:pt>
                <c:pt idx="4">
                  <c:v>0.99995321508327095</c:v>
                </c:pt>
                <c:pt idx="5">
                  <c:v>0.99998475829376798</c:v>
                </c:pt>
                <c:pt idx="6">
                  <c:v>0.99997042841559103</c:v>
                </c:pt>
                <c:pt idx="7">
                  <c:v>0.99998610073986705</c:v>
                </c:pt>
                <c:pt idx="8">
                  <c:v>0.99999301993301504</c:v>
                </c:pt>
                <c:pt idx="9">
                  <c:v>0.99997270303255203</c:v>
                </c:pt>
                <c:pt idx="10">
                  <c:v>0.99996883264286296</c:v>
                </c:pt>
                <c:pt idx="11">
                  <c:v>0.99997630421743899</c:v>
                </c:pt>
                <c:pt idx="12">
                  <c:v>0.99999181214975996</c:v>
                </c:pt>
                <c:pt idx="13">
                  <c:v>0.99998802354711303</c:v>
                </c:pt>
                <c:pt idx="14">
                  <c:v>0.99995426360712603</c:v>
                </c:pt>
                <c:pt idx="15">
                  <c:v>0.99998627356138003</c:v>
                </c:pt>
                <c:pt idx="16">
                  <c:v>0.99987523273124601</c:v>
                </c:pt>
                <c:pt idx="17">
                  <c:v>0.99998740168297195</c:v>
                </c:pt>
                <c:pt idx="18">
                  <c:v>0.99999230843007303</c:v>
                </c:pt>
                <c:pt idx="19">
                  <c:v>0.99998136942692695</c:v>
                </c:pt>
                <c:pt idx="20">
                  <c:v>0.99997315956880595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DFF-4C8E-ABFA-B34FEDF2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235328"/>
        <c:axId val="556233696"/>
      </c:lineChart>
      <c:catAx>
        <c:axId val="55623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233696"/>
        <c:crosses val="autoZero"/>
        <c:auto val="1"/>
        <c:lblAlgn val="ctr"/>
        <c:lblOffset val="100"/>
        <c:noMultiLvlLbl val="0"/>
      </c:catAx>
      <c:valAx>
        <c:axId val="556233696"/>
        <c:scaling>
          <c:orientation val="minMax"/>
          <c:max val="1"/>
          <c:min val="0.9996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2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Precision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'LSTM-diagrams'!$B$7</c:f>
              <c:strCache>
                <c:ptCount val="1"/>
                <c:pt idx="0">
                  <c:v>LSTM-NA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  <a:sp3d>
              <a:contourClr>
                <a:srgbClr val="00B0F0"/>
              </a:contourClr>
            </a:sp3d>
          </c:spPr>
          <c:cat>
            <c:strRef>
              <c:f>'LSTM-diagrams'!$C$1:$W$1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'LSTM-diagrams'!$C$7:$W$7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7A-4B05-9999-7C3870411F89}"/>
            </c:ext>
          </c:extLst>
        </c:ser>
        <c:ser>
          <c:idx val="1"/>
          <c:order val="1"/>
          <c:tx>
            <c:strRef>
              <c:f>'LSTM-diagrams'!$A$8:$B$8</c:f>
              <c:strCache>
                <c:ptCount val="2"/>
                <c:pt idx="0">
                  <c:v>Precision</c:v>
                </c:pt>
                <c:pt idx="1">
                  <c:v>RNN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'LSTM-diagrams'!$C$1:$W$1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'LSTM-diagrams'!$C$8:$W$8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7A-4B05-9999-7C3870411F89}"/>
            </c:ext>
          </c:extLst>
        </c:ser>
        <c:ser>
          <c:idx val="2"/>
          <c:order val="2"/>
          <c:tx>
            <c:strRef>
              <c:f>'LSTM-diagrams'!$B$9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  <a:sp3d>
              <a:contourClr>
                <a:srgbClr val="7030A0"/>
              </a:contourClr>
            </a:sp3d>
          </c:spPr>
          <c:cat>
            <c:strRef>
              <c:f>'LSTM-diagrams'!$C$1:$W$1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'LSTM-diagrams'!$C$9:$W$9</c:f>
              <c:numCache>
                <c:formatCode>General</c:formatCode>
                <c:ptCount val="21"/>
                <c:pt idx="0">
                  <c:v>0.999978625203927</c:v>
                </c:pt>
                <c:pt idx="1">
                  <c:v>0.99994779676091305</c:v>
                </c:pt>
                <c:pt idx="2">
                  <c:v>0.98091173528446196</c:v>
                </c:pt>
                <c:pt idx="3">
                  <c:v>0.99999549702460699</c:v>
                </c:pt>
                <c:pt idx="4">
                  <c:v>0.999992244136928</c:v>
                </c:pt>
                <c:pt idx="5">
                  <c:v>0.94979676303106797</c:v>
                </c:pt>
                <c:pt idx="6">
                  <c:v>0.49998521420779501</c:v>
                </c:pt>
                <c:pt idx="7">
                  <c:v>0.72781872272729597</c:v>
                </c:pt>
                <c:pt idx="8">
                  <c:v>0.49999650996650702</c:v>
                </c:pt>
                <c:pt idx="9">
                  <c:v>0.99998637161658799</c:v>
                </c:pt>
                <c:pt idx="10">
                  <c:v>0.99999342653836898</c:v>
                </c:pt>
                <c:pt idx="11">
                  <c:v>0.99999217077951197</c:v>
                </c:pt>
                <c:pt idx="12">
                  <c:v>0.49999590607487998</c:v>
                </c:pt>
                <c:pt idx="13">
                  <c:v>0.499985007794505</c:v>
                </c:pt>
                <c:pt idx="14">
                  <c:v>0.99997529588010603</c:v>
                </c:pt>
                <c:pt idx="15">
                  <c:v>0.99999633565344603</c:v>
                </c:pt>
                <c:pt idx="16">
                  <c:v>0.59124740628492001</c:v>
                </c:pt>
                <c:pt idx="17">
                  <c:v>0.49999325043149401</c:v>
                </c:pt>
                <c:pt idx="18">
                  <c:v>0.49999615421503601</c:v>
                </c:pt>
                <c:pt idx="19">
                  <c:v>0.49999615421503601</c:v>
                </c:pt>
                <c:pt idx="20">
                  <c:v>0.99999113218692603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7A-4B05-9999-7C3870411F89}"/>
            </c:ext>
          </c:extLst>
        </c:ser>
        <c:ser>
          <c:idx val="3"/>
          <c:order val="3"/>
          <c:tx>
            <c:strRef>
              <c:f>'LSTM-diagrams'!$B$10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  <a:sp3d>
              <a:contourClr>
                <a:srgbClr val="92D050"/>
              </a:contourClr>
            </a:sp3d>
          </c:spPr>
          <c:cat>
            <c:strRef>
              <c:f>'LSTM-diagrams'!$C$1:$W$1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'LSTM-diagrams'!$C$10:$W$10</c:f>
              <c:numCache>
                <c:formatCode>General</c:formatCode>
                <c:ptCount val="21"/>
                <c:pt idx="0">
                  <c:v>0.49997804753209901</c:v>
                </c:pt>
                <c:pt idx="1">
                  <c:v>0.99993681889561004</c:v>
                </c:pt>
                <c:pt idx="2">
                  <c:v>0.49998918439692402</c:v>
                </c:pt>
                <c:pt idx="3">
                  <c:v>0.49999488298879302</c:v>
                </c:pt>
                <c:pt idx="4">
                  <c:v>0.49998205542759</c:v>
                </c:pt>
                <c:pt idx="5">
                  <c:v>0.99996812914054001</c:v>
                </c:pt>
                <c:pt idx="6">
                  <c:v>0.49998521420779501</c:v>
                </c:pt>
                <c:pt idx="7">
                  <c:v>0.49999305036993302</c:v>
                </c:pt>
                <c:pt idx="8">
                  <c:v>0.49999650996650702</c:v>
                </c:pt>
                <c:pt idx="9">
                  <c:v>0.49998635151627602</c:v>
                </c:pt>
                <c:pt idx="10">
                  <c:v>0.49998992957528399</c:v>
                </c:pt>
                <c:pt idx="11">
                  <c:v>0.499992053048744</c:v>
                </c:pt>
                <c:pt idx="12">
                  <c:v>0.49999590607487998</c:v>
                </c:pt>
                <c:pt idx="13">
                  <c:v>0.499985007794505</c:v>
                </c:pt>
                <c:pt idx="14">
                  <c:v>0.99996823677721602</c:v>
                </c:pt>
                <c:pt idx="15">
                  <c:v>0.49999614662115199</c:v>
                </c:pt>
                <c:pt idx="16">
                  <c:v>0.49999161636612299</c:v>
                </c:pt>
                <c:pt idx="17">
                  <c:v>0.49999325043149401</c:v>
                </c:pt>
                <c:pt idx="18">
                  <c:v>0.49999615421503601</c:v>
                </c:pt>
                <c:pt idx="19">
                  <c:v>0.49999874521580201</c:v>
                </c:pt>
                <c:pt idx="20">
                  <c:v>0.499997832166933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37A-4B05-9999-7C3870411F89}"/>
            </c:ext>
          </c:extLst>
        </c:ser>
        <c:ser>
          <c:idx val="4"/>
          <c:order val="4"/>
          <c:tx>
            <c:strRef>
              <c:f>'LSTM-diagrams'!$B$11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rgbClr val="FF00FF"/>
            </a:solidFill>
            <a:ln>
              <a:solidFill>
                <a:srgbClr val="FF00FF"/>
              </a:solidFill>
            </a:ln>
            <a:effectLst/>
            <a:sp3d>
              <a:contourClr>
                <a:srgbClr val="FF00FF"/>
              </a:contourClr>
            </a:sp3d>
          </c:spPr>
          <c:cat>
            <c:strRef>
              <c:f>'LSTM-diagrams'!$C$1:$W$1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'LSTM-diagrams'!$C$11:$W$11</c:f>
              <c:numCache>
                <c:formatCode>General</c:formatCode>
                <c:ptCount val="21"/>
                <c:pt idx="0">
                  <c:v>0.49997804753209901</c:v>
                </c:pt>
                <c:pt idx="1">
                  <c:v>0.49993681269561302</c:v>
                </c:pt>
                <c:pt idx="2">
                  <c:v>0.49998918439692402</c:v>
                </c:pt>
                <c:pt idx="3">
                  <c:v>0.49999488298879302</c:v>
                </c:pt>
                <c:pt idx="4">
                  <c:v>0.49998187515758702</c:v>
                </c:pt>
                <c:pt idx="5">
                  <c:v>0.99997215235653203</c:v>
                </c:pt>
                <c:pt idx="6">
                  <c:v>0.49998521420779501</c:v>
                </c:pt>
                <c:pt idx="7">
                  <c:v>0.49999305036993302</c:v>
                </c:pt>
                <c:pt idx="8">
                  <c:v>0.49999650996650702</c:v>
                </c:pt>
                <c:pt idx="9">
                  <c:v>0.49998635151627602</c:v>
                </c:pt>
                <c:pt idx="10">
                  <c:v>0.49997894956429301</c:v>
                </c:pt>
                <c:pt idx="11">
                  <c:v>0.499989360063749</c:v>
                </c:pt>
                <c:pt idx="12">
                  <c:v>0.49999590607487998</c:v>
                </c:pt>
                <c:pt idx="13">
                  <c:v>0.49996513786452801</c:v>
                </c:pt>
                <c:pt idx="14">
                  <c:v>0.99995847653624104</c:v>
                </c:pt>
                <c:pt idx="15">
                  <c:v>0.49998924543314599</c:v>
                </c:pt>
                <c:pt idx="16">
                  <c:v>0.49999151713212397</c:v>
                </c:pt>
                <c:pt idx="17">
                  <c:v>0.49999426304136702</c:v>
                </c:pt>
                <c:pt idx="18">
                  <c:v>0.49999615421503601</c:v>
                </c:pt>
                <c:pt idx="19">
                  <c:v>0.499989545275626</c:v>
                </c:pt>
                <c:pt idx="20">
                  <c:v>0.49999894516973098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37A-4B05-9999-7C3870411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35872"/>
        <c:axId val="556236416"/>
        <c:axId val="644554800"/>
      </c:line3DChart>
      <c:catAx>
        <c:axId val="55623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layout>
            <c:manualLayout>
              <c:xMode val="edge"/>
              <c:yMode val="edge"/>
              <c:x val="0.40253439849926737"/>
              <c:y val="0.72664686999191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236416"/>
        <c:crosses val="autoZero"/>
        <c:auto val="1"/>
        <c:lblAlgn val="ctr"/>
        <c:lblOffset val="100"/>
        <c:noMultiLvlLbl val="0"/>
      </c:catAx>
      <c:valAx>
        <c:axId val="5562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235872"/>
        <c:crosses val="autoZero"/>
        <c:crossBetween val="between"/>
      </c:valAx>
      <c:serAx>
        <c:axId val="64455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236416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794148430832642E-2"/>
          <c:y val="0.80903601605564901"/>
          <c:w val="0.39770172848990232"/>
          <c:h val="5.3656820573072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Recall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'LSTM-diagrams'!$B$12</c:f>
              <c:strCache>
                <c:ptCount val="1"/>
                <c:pt idx="0">
                  <c:v>LSTM-NA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  <a:sp3d>
              <a:contourClr>
                <a:srgbClr val="00B0F0"/>
              </a:contourClr>
            </a:sp3d>
          </c:spPr>
          <c:cat>
            <c:strRef>
              <c:f>'LSTM-diagrams'!$C$1:$W$1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'LSTM-diagrams'!$C$12:$W$12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0C-4C69-9D53-8D8D799D6702}"/>
            </c:ext>
          </c:extLst>
        </c:ser>
        <c:ser>
          <c:idx val="1"/>
          <c:order val="1"/>
          <c:tx>
            <c:strRef>
              <c:f>'LSTM-diagrams'!$A$13:$B$13</c:f>
              <c:strCache>
                <c:ptCount val="2"/>
                <c:pt idx="0">
                  <c:v>Recall</c:v>
                </c:pt>
                <c:pt idx="1">
                  <c:v>RNN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'LSTM-diagrams'!$C$1:$W$1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'LSTM-diagrams'!$C$13:$W$13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0C-4C69-9D53-8D8D799D6702}"/>
            </c:ext>
          </c:extLst>
        </c:ser>
        <c:ser>
          <c:idx val="2"/>
          <c:order val="2"/>
          <c:tx>
            <c:strRef>
              <c:f>'LSTM-diagrams'!$B$14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  <a:sp3d>
              <a:contourClr>
                <a:srgbClr val="7030A0"/>
              </a:contourClr>
            </a:sp3d>
          </c:spPr>
          <c:cat>
            <c:strRef>
              <c:f>'LSTM-diagrams'!$C$1:$W$1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'LSTM-diagrams'!$C$14:$W$14</c:f>
              <c:numCache>
                <c:formatCode>General</c:formatCode>
                <c:ptCount val="21"/>
                <c:pt idx="0">
                  <c:v>0.51315789473684204</c:v>
                </c:pt>
                <c:pt idx="1">
                  <c:v>0.58733624454148403</c:v>
                </c:pt>
                <c:pt idx="2">
                  <c:v>0.80143514794648196</c:v>
                </c:pt>
                <c:pt idx="3">
                  <c:v>0.56000000000000005</c:v>
                </c:pt>
                <c:pt idx="4">
                  <c:v>0.78389830508474501</c:v>
                </c:pt>
                <c:pt idx="5">
                  <c:v>0.67531880653594401</c:v>
                </c:pt>
                <c:pt idx="6">
                  <c:v>0.5</c:v>
                </c:pt>
                <c:pt idx="7">
                  <c:v>0.72243725112952895</c:v>
                </c:pt>
                <c:pt idx="8">
                  <c:v>0.5</c:v>
                </c:pt>
                <c:pt idx="9">
                  <c:v>0.50073637702503604</c:v>
                </c:pt>
                <c:pt idx="10">
                  <c:v>0.6736276849642</c:v>
                </c:pt>
                <c:pt idx="11">
                  <c:v>0.50740740740740697</c:v>
                </c:pt>
                <c:pt idx="12">
                  <c:v>0.5</c:v>
                </c:pt>
                <c:pt idx="13">
                  <c:v>0.5</c:v>
                </c:pt>
                <c:pt idx="14">
                  <c:v>0.61550845183793901</c:v>
                </c:pt>
                <c:pt idx="15">
                  <c:v>0.524528301886792</c:v>
                </c:pt>
                <c:pt idx="16">
                  <c:v>0.56185102445488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0.782798465084527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0C-4C69-9D53-8D8D799D6702}"/>
            </c:ext>
          </c:extLst>
        </c:ser>
        <c:ser>
          <c:idx val="3"/>
          <c:order val="3"/>
          <c:tx>
            <c:strRef>
              <c:f>'LSTM-diagrams'!$B$15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  <a:sp3d>
              <a:contourClr>
                <a:srgbClr val="92D050"/>
              </a:contourClr>
            </a:sp3d>
          </c:spPr>
          <c:cat>
            <c:strRef>
              <c:f>'LSTM-diagrams'!$C$1:$W$1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'LSTM-diagrams'!$C$15:$W$15</c:f>
              <c:numCache>
                <c:formatCode>General</c:formatCode>
                <c:ptCount val="21"/>
                <c:pt idx="0">
                  <c:v>0.5</c:v>
                </c:pt>
                <c:pt idx="1">
                  <c:v>0.50054585152838404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0.50142247510668503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0.50563455862624096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0C-4C69-9D53-8D8D799D6702}"/>
            </c:ext>
          </c:extLst>
        </c:ser>
        <c:ser>
          <c:idx val="4"/>
          <c:order val="4"/>
          <c:tx>
            <c:strRef>
              <c:f>'LSTM-diagrams'!$B$16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rgbClr val="FF00FF"/>
            </a:solidFill>
            <a:ln>
              <a:solidFill>
                <a:srgbClr val="FF00FF"/>
              </a:solidFill>
            </a:ln>
            <a:effectLst/>
            <a:sp3d>
              <a:contourClr>
                <a:srgbClr val="FF00FF"/>
              </a:contourClr>
            </a:sp3d>
          </c:spPr>
          <c:cat>
            <c:strRef>
              <c:f>'LSTM-diagrams'!$C$1:$W$1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'LSTM-diagrams'!$C$16:$W$16</c:f>
              <c:numCache>
                <c:formatCode>General</c:formatCode>
                <c:ptCount val="21"/>
                <c:pt idx="0">
                  <c:v>0.5</c:v>
                </c:pt>
                <c:pt idx="1">
                  <c:v>0.50134562137834304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0.50232326510661796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0.50571368451633203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40C-4C69-9D53-8D8D799D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90336"/>
        <c:axId val="659890880"/>
        <c:axId val="644560416"/>
      </c:line3DChart>
      <c:catAx>
        <c:axId val="65989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layout>
            <c:manualLayout>
              <c:xMode val="edge"/>
              <c:yMode val="edge"/>
              <c:x val="0.42984652566377368"/>
              <c:y val="0.73838528448406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9890880"/>
        <c:crosses val="autoZero"/>
        <c:auto val="1"/>
        <c:lblAlgn val="ctr"/>
        <c:lblOffset val="100"/>
        <c:noMultiLvlLbl val="0"/>
      </c:catAx>
      <c:valAx>
        <c:axId val="6598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9890336"/>
        <c:crosses val="autoZero"/>
        <c:crossBetween val="between"/>
      </c:valAx>
      <c:serAx>
        <c:axId val="644560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989088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920704296412188"/>
          <c:y val="0.81579792195397061"/>
          <c:w val="0.31313465426363823"/>
          <c:h val="4.2665725927183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F-Score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'LSTM-diagrams'!$B$17</c:f>
              <c:strCache>
                <c:ptCount val="1"/>
                <c:pt idx="0">
                  <c:v>LSTM-NA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  <a:sp3d>
              <a:contourClr>
                <a:srgbClr val="00B0F0"/>
              </a:contourClr>
            </a:sp3d>
          </c:spPr>
          <c:cat>
            <c:strRef>
              <c:f>'LSTM-diagrams'!$C$1:$W$1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'LSTM-diagrams'!$C$17:$W$17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80-402A-9299-B3038193FF27}"/>
            </c:ext>
          </c:extLst>
        </c:ser>
        <c:ser>
          <c:idx val="1"/>
          <c:order val="1"/>
          <c:tx>
            <c:strRef>
              <c:f>'LSTM-diagrams'!$A$18:$B$18</c:f>
              <c:strCache>
                <c:ptCount val="2"/>
                <c:pt idx="0">
                  <c:v>F-Score</c:v>
                </c:pt>
                <c:pt idx="1">
                  <c:v>RNN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'LSTM-diagrams'!$C$1:$W$1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'LSTM-diagrams'!$C$18:$W$18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80-402A-9299-B3038193FF27}"/>
            </c:ext>
          </c:extLst>
        </c:ser>
        <c:ser>
          <c:idx val="2"/>
          <c:order val="2"/>
          <c:tx>
            <c:strRef>
              <c:f>'LSTM-diagrams'!$B$19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  <a:sp3d>
              <a:contourClr>
                <a:srgbClr val="7030A0"/>
              </a:contourClr>
            </a:sp3d>
          </c:spPr>
          <c:cat>
            <c:strRef>
              <c:f>'LSTM-diagrams'!$C$1:$W$1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'LSTM-diagrams'!$C$19:$W$19</c:f>
              <c:numCache>
                <c:formatCode>General</c:formatCode>
                <c:ptCount val="21"/>
                <c:pt idx="0">
                  <c:v>0.52563033801454295</c:v>
                </c:pt>
                <c:pt idx="1">
                  <c:v>0.64867278177615995</c:v>
                </c:pt>
                <c:pt idx="2">
                  <c:v>0.87058595828498497</c:v>
                </c:pt>
                <c:pt idx="3">
                  <c:v>0.60714060564502204</c:v>
                </c:pt>
                <c:pt idx="4">
                  <c:v>0.86215828420054896</c:v>
                </c:pt>
                <c:pt idx="5">
                  <c:v>0.75229196528990705</c:v>
                </c:pt>
                <c:pt idx="6">
                  <c:v>0.49999260699458598</c:v>
                </c:pt>
                <c:pt idx="7">
                  <c:v>0.72509582575849896</c:v>
                </c:pt>
                <c:pt idx="8">
                  <c:v>0.49999825497716299</c:v>
                </c:pt>
                <c:pt idx="9">
                  <c:v>0.50146377395071995</c:v>
                </c:pt>
                <c:pt idx="10">
                  <c:v>0.757746934682477</c:v>
                </c:pt>
                <c:pt idx="11">
                  <c:v>0.51459462550509305</c:v>
                </c:pt>
                <c:pt idx="12">
                  <c:v>0.49999795302906003</c:v>
                </c:pt>
                <c:pt idx="13">
                  <c:v>0.49999250378486698</c:v>
                </c:pt>
                <c:pt idx="14">
                  <c:v>0.68765111755643304</c:v>
                </c:pt>
                <c:pt idx="15">
                  <c:v>0.54676075774806698</c:v>
                </c:pt>
                <c:pt idx="16">
                  <c:v>0.57372672278285997</c:v>
                </c:pt>
                <c:pt idx="17">
                  <c:v>0.499996625192968</c:v>
                </c:pt>
                <c:pt idx="18">
                  <c:v>0.49999807710012301</c:v>
                </c:pt>
                <c:pt idx="19">
                  <c:v>0.49999807710012301</c:v>
                </c:pt>
                <c:pt idx="20">
                  <c:v>0.86201452842006199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580-402A-9299-B3038193FF27}"/>
            </c:ext>
          </c:extLst>
        </c:ser>
        <c:ser>
          <c:idx val="3"/>
          <c:order val="3"/>
          <c:tx>
            <c:strRef>
              <c:f>'LSTM-diagrams'!$B$20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  <a:sp3d>
              <a:contourClr>
                <a:srgbClr val="92D050"/>
              </a:contourClr>
            </a:sp3d>
          </c:spPr>
          <c:cat>
            <c:strRef>
              <c:f>'LSTM-diagrams'!$C$1:$W$1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'LSTM-diagrams'!$C$20:$W$20</c:f>
              <c:numCache>
                <c:formatCode>General</c:formatCode>
                <c:ptCount val="21"/>
                <c:pt idx="0">
                  <c:v>0.499989023525089</c:v>
                </c:pt>
                <c:pt idx="1">
                  <c:v>0.50105891999264696</c:v>
                </c:pt>
                <c:pt idx="2">
                  <c:v>0.49999459213997299</c:v>
                </c:pt>
                <c:pt idx="3">
                  <c:v>0.49999744148130398</c:v>
                </c:pt>
                <c:pt idx="4">
                  <c:v>0.49999102755278801</c:v>
                </c:pt>
                <c:pt idx="5">
                  <c:v>0.50282094349500195</c:v>
                </c:pt>
                <c:pt idx="6">
                  <c:v>0.49999260699458598</c:v>
                </c:pt>
                <c:pt idx="7">
                  <c:v>0.499996525160818</c:v>
                </c:pt>
                <c:pt idx="8">
                  <c:v>0.49999825497716299</c:v>
                </c:pt>
                <c:pt idx="9">
                  <c:v>0.49999317566499601</c:v>
                </c:pt>
                <c:pt idx="10">
                  <c:v>0.499994964736935</c:v>
                </c:pt>
                <c:pt idx="11">
                  <c:v>0.49999602649279501</c:v>
                </c:pt>
                <c:pt idx="12">
                  <c:v>0.49999795302906003</c:v>
                </c:pt>
                <c:pt idx="13">
                  <c:v>0.49999250378486698</c:v>
                </c:pt>
                <c:pt idx="14">
                  <c:v>0.51112765728451204</c:v>
                </c:pt>
                <c:pt idx="15">
                  <c:v>0.49999807330315099</c:v>
                </c:pt>
                <c:pt idx="16">
                  <c:v>0.499995808147919</c:v>
                </c:pt>
                <c:pt idx="17">
                  <c:v>0.499996625192968</c:v>
                </c:pt>
                <c:pt idx="18">
                  <c:v>0.49999807710012301</c:v>
                </c:pt>
                <c:pt idx="19">
                  <c:v>0.49999816520012302</c:v>
                </c:pt>
                <c:pt idx="20">
                  <c:v>0.49998452952010197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80-402A-9299-B3038193FF27}"/>
            </c:ext>
          </c:extLst>
        </c:ser>
        <c:ser>
          <c:idx val="4"/>
          <c:order val="4"/>
          <c:tx>
            <c:strRef>
              <c:f>'LSTM-diagrams'!$B$21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rgbClr val="FF00FF"/>
            </a:solidFill>
            <a:ln>
              <a:solidFill>
                <a:srgbClr val="FF00FF"/>
              </a:solidFill>
            </a:ln>
            <a:effectLst/>
            <a:sp3d>
              <a:contourClr>
                <a:srgbClr val="FF00FF"/>
              </a:contourClr>
            </a:sp3d>
          </c:spPr>
          <c:cat>
            <c:strRef>
              <c:f>'LSTM-diagrams'!$C$1:$W$1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'LSTM-diagrams'!$C$21:$W$21</c:f>
              <c:numCache>
                <c:formatCode>General</c:formatCode>
                <c:ptCount val="21"/>
                <c:pt idx="0">
                  <c:v>0.499989023525089</c:v>
                </c:pt>
                <c:pt idx="1">
                  <c:v>0.49105891875264301</c:v>
                </c:pt>
                <c:pt idx="2">
                  <c:v>0.49999459213997299</c:v>
                </c:pt>
                <c:pt idx="3">
                  <c:v>0.49999744148130398</c:v>
                </c:pt>
                <c:pt idx="4">
                  <c:v>0.49999015874279201</c:v>
                </c:pt>
                <c:pt idx="5">
                  <c:v>0.50172132749632103</c:v>
                </c:pt>
                <c:pt idx="6">
                  <c:v>0.49999260699458598</c:v>
                </c:pt>
                <c:pt idx="7">
                  <c:v>0.499996525160818</c:v>
                </c:pt>
                <c:pt idx="8">
                  <c:v>0.49999825497716299</c:v>
                </c:pt>
                <c:pt idx="9">
                  <c:v>0.49999317566499601</c:v>
                </c:pt>
                <c:pt idx="10">
                  <c:v>0.49998593679613801</c:v>
                </c:pt>
                <c:pt idx="11">
                  <c:v>0.49999172346285198</c:v>
                </c:pt>
                <c:pt idx="12">
                  <c:v>0.49999795302906003</c:v>
                </c:pt>
                <c:pt idx="13">
                  <c:v>0.49999360718375602</c:v>
                </c:pt>
                <c:pt idx="14">
                  <c:v>0.51121734722651802</c:v>
                </c:pt>
                <c:pt idx="15">
                  <c:v>0.49999703455318101</c:v>
                </c:pt>
                <c:pt idx="16">
                  <c:v>0.49999678013751597</c:v>
                </c:pt>
                <c:pt idx="17">
                  <c:v>0.49999763218265297</c:v>
                </c:pt>
                <c:pt idx="18">
                  <c:v>0.49999807710012301</c:v>
                </c:pt>
                <c:pt idx="19">
                  <c:v>0.49999948720591803</c:v>
                </c:pt>
                <c:pt idx="20">
                  <c:v>0.49999562953067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580-402A-9299-B3038193F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93056"/>
        <c:axId val="659886816"/>
        <c:axId val="644556048"/>
      </c:line3DChart>
      <c:catAx>
        <c:axId val="65989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9886816"/>
        <c:crosses val="autoZero"/>
        <c:auto val="1"/>
        <c:lblAlgn val="ctr"/>
        <c:lblOffset val="100"/>
        <c:noMultiLvlLbl val="0"/>
      </c:catAx>
      <c:valAx>
        <c:axId val="6598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9893056"/>
        <c:crosses val="autoZero"/>
        <c:crossBetween val="between"/>
      </c:valAx>
      <c:serAx>
        <c:axId val="644556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988681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Prediction Time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'LSTM-diagrams'!$B$27</c:f>
              <c:strCache>
                <c:ptCount val="1"/>
                <c:pt idx="0">
                  <c:v>LSTM-NA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28575">
                <a:solidFill>
                  <a:srgbClr val="00B0F0"/>
                </a:solidFill>
                <a:round/>
              </a:ln>
              <a:effectLst/>
            </c:spPr>
          </c:marker>
          <c:cat>
            <c:strRef>
              <c:f>'LSTM-diagrams'!$C$1:$W$1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'LSTM-diagrams'!$C$27:$W$27</c:f>
              <c:numCache>
                <c:formatCode>General</c:formatCode>
                <c:ptCount val="21"/>
                <c:pt idx="0">
                  <c:v>854</c:v>
                </c:pt>
                <c:pt idx="1">
                  <c:v>331</c:v>
                </c:pt>
                <c:pt idx="2">
                  <c:v>456</c:v>
                </c:pt>
                <c:pt idx="3">
                  <c:v>542</c:v>
                </c:pt>
                <c:pt idx="4">
                  <c:v>565</c:v>
                </c:pt>
                <c:pt idx="5">
                  <c:v>987</c:v>
                </c:pt>
                <c:pt idx="6">
                  <c:v>668</c:v>
                </c:pt>
                <c:pt idx="7">
                  <c:v>984</c:v>
                </c:pt>
                <c:pt idx="8">
                  <c:v>878</c:v>
                </c:pt>
                <c:pt idx="9">
                  <c:v>1140</c:v>
                </c:pt>
                <c:pt idx="10">
                  <c:v>1921</c:v>
                </c:pt>
                <c:pt idx="11">
                  <c:v>1224</c:v>
                </c:pt>
                <c:pt idx="12">
                  <c:v>1160</c:v>
                </c:pt>
                <c:pt idx="13">
                  <c:v>1655</c:v>
                </c:pt>
                <c:pt idx="14">
                  <c:v>2612</c:v>
                </c:pt>
                <c:pt idx="15">
                  <c:v>1694</c:v>
                </c:pt>
                <c:pt idx="16">
                  <c:v>2142</c:v>
                </c:pt>
                <c:pt idx="17">
                  <c:v>3640</c:v>
                </c:pt>
                <c:pt idx="18">
                  <c:v>1997</c:v>
                </c:pt>
                <c:pt idx="19">
                  <c:v>3590</c:v>
                </c:pt>
                <c:pt idx="20">
                  <c:v>2835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F2-42BA-A07F-29AE5E348DE1}"/>
            </c:ext>
          </c:extLst>
        </c:ser>
        <c:ser>
          <c:idx val="1"/>
          <c:order val="1"/>
          <c:tx>
            <c:strRef>
              <c:f>'LSTM-diagrams'!$A$28:$B$28</c:f>
              <c:strCache>
                <c:ptCount val="2"/>
                <c:pt idx="0">
                  <c:v>Time</c:v>
                </c:pt>
                <c:pt idx="1">
                  <c:v>RNN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'LSTM-diagrams'!$C$1:$W$1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'LSTM-diagrams'!$C$28:$W$28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F2-42BA-A07F-29AE5E348DE1}"/>
            </c:ext>
          </c:extLst>
        </c:ser>
        <c:ser>
          <c:idx val="2"/>
          <c:order val="2"/>
          <c:tx>
            <c:strRef>
              <c:f>'LSTM-diagrams'!$B$29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7030A0"/>
              </a:solidFill>
              <a:ln w="28575">
                <a:solidFill>
                  <a:srgbClr val="7030A0"/>
                </a:solidFill>
                <a:round/>
              </a:ln>
              <a:effectLst/>
            </c:spPr>
          </c:marker>
          <c:cat>
            <c:strRef>
              <c:f>'LSTM-diagrams'!$C$1:$W$1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'LSTM-diagrams'!$C$29:$W$29</c:f>
              <c:numCache>
                <c:formatCode>General</c:formatCode>
                <c:ptCount val="21"/>
                <c:pt idx="0">
                  <c:v>41.1</c:v>
                </c:pt>
                <c:pt idx="1">
                  <c:v>58.1</c:v>
                </c:pt>
                <c:pt idx="2">
                  <c:v>75</c:v>
                </c:pt>
                <c:pt idx="3">
                  <c:v>85</c:v>
                </c:pt>
                <c:pt idx="4">
                  <c:v>132</c:v>
                </c:pt>
                <c:pt idx="5">
                  <c:v>226</c:v>
                </c:pt>
                <c:pt idx="6">
                  <c:v>114</c:v>
                </c:pt>
                <c:pt idx="7">
                  <c:v>0</c:v>
                </c:pt>
                <c:pt idx="8">
                  <c:v>152</c:v>
                </c:pt>
                <c:pt idx="9">
                  <c:v>218</c:v>
                </c:pt>
                <c:pt idx="10">
                  <c:v>508</c:v>
                </c:pt>
                <c:pt idx="11">
                  <c:v>265</c:v>
                </c:pt>
                <c:pt idx="12">
                  <c:v>208</c:v>
                </c:pt>
                <c:pt idx="13">
                  <c:v>380</c:v>
                </c:pt>
                <c:pt idx="14">
                  <c:v>701</c:v>
                </c:pt>
                <c:pt idx="15">
                  <c:v>360</c:v>
                </c:pt>
                <c:pt idx="16">
                  <c:v>382</c:v>
                </c:pt>
                <c:pt idx="17">
                  <c:v>1417</c:v>
                </c:pt>
                <c:pt idx="18">
                  <c:v>388</c:v>
                </c:pt>
                <c:pt idx="19">
                  <c:v>988</c:v>
                </c:pt>
                <c:pt idx="20">
                  <c:v>3084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F2-42BA-A07F-29AE5E348DE1}"/>
            </c:ext>
          </c:extLst>
        </c:ser>
        <c:ser>
          <c:idx val="3"/>
          <c:order val="3"/>
          <c:tx>
            <c:strRef>
              <c:f>'LSTM-diagrams'!$B$30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92D050"/>
              </a:solidFill>
              <a:ln w="28575">
                <a:solidFill>
                  <a:srgbClr val="92D050"/>
                </a:solidFill>
                <a:round/>
              </a:ln>
              <a:effectLst/>
            </c:spPr>
          </c:marker>
          <c:cat>
            <c:strRef>
              <c:f>'LSTM-diagrams'!$C$1:$W$1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'LSTM-diagrams'!$C$30:$W$30</c:f>
              <c:numCache>
                <c:formatCode>General</c:formatCode>
                <c:ptCount val="21"/>
                <c:pt idx="0">
                  <c:v>163</c:v>
                </c:pt>
                <c:pt idx="1">
                  <c:v>398</c:v>
                </c:pt>
                <c:pt idx="2">
                  <c:v>298</c:v>
                </c:pt>
                <c:pt idx="3">
                  <c:v>409</c:v>
                </c:pt>
                <c:pt idx="4">
                  <c:v>905</c:v>
                </c:pt>
                <c:pt idx="5">
                  <c:v>1572</c:v>
                </c:pt>
                <c:pt idx="6">
                  <c:v>528</c:v>
                </c:pt>
                <c:pt idx="7">
                  <c:v>752</c:v>
                </c:pt>
                <c:pt idx="8">
                  <c:v>613</c:v>
                </c:pt>
                <c:pt idx="9">
                  <c:v>858</c:v>
                </c:pt>
                <c:pt idx="10">
                  <c:v>4192</c:v>
                </c:pt>
                <c:pt idx="11">
                  <c:v>1913</c:v>
                </c:pt>
                <c:pt idx="12">
                  <c:v>850</c:v>
                </c:pt>
                <c:pt idx="13">
                  <c:v>2573</c:v>
                </c:pt>
                <c:pt idx="14">
                  <c:v>3752</c:v>
                </c:pt>
                <c:pt idx="15">
                  <c:v>2467</c:v>
                </c:pt>
                <c:pt idx="16">
                  <c:v>1605</c:v>
                </c:pt>
                <c:pt idx="17">
                  <c:v>8324</c:v>
                </c:pt>
                <c:pt idx="18">
                  <c:v>1595</c:v>
                </c:pt>
                <c:pt idx="19">
                  <c:v>2266</c:v>
                </c:pt>
                <c:pt idx="20">
                  <c:v>5258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9F2-42BA-A07F-29AE5E348DE1}"/>
            </c:ext>
          </c:extLst>
        </c:ser>
        <c:ser>
          <c:idx val="4"/>
          <c:order val="4"/>
          <c:tx>
            <c:strRef>
              <c:f>'LSTM-diagrams'!$B$31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star"/>
            <c:size val="6"/>
            <c:spPr>
              <a:solidFill>
                <a:srgbClr val="FF00FF"/>
              </a:solidFill>
              <a:ln w="28575">
                <a:solidFill>
                  <a:srgbClr val="FF00FF"/>
                </a:solidFill>
                <a:prstDash val="sysDash"/>
                <a:round/>
              </a:ln>
              <a:effectLst/>
            </c:spPr>
          </c:marker>
          <c:cat>
            <c:strRef>
              <c:f>'LSTM-diagrams'!$C$1:$W$1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'LSTM-diagrams'!$C$31:$W$31</c:f>
              <c:numCache>
                <c:formatCode>General</c:formatCode>
                <c:ptCount val="21"/>
                <c:pt idx="0">
                  <c:v>102</c:v>
                </c:pt>
                <c:pt idx="1">
                  <c:v>1966</c:v>
                </c:pt>
                <c:pt idx="2">
                  <c:v>185</c:v>
                </c:pt>
                <c:pt idx="3">
                  <c:v>184</c:v>
                </c:pt>
                <c:pt idx="4">
                  <c:v>3146</c:v>
                </c:pt>
                <c:pt idx="5">
                  <c:v>5088</c:v>
                </c:pt>
                <c:pt idx="6">
                  <c:v>459</c:v>
                </c:pt>
                <c:pt idx="7">
                  <c:v>499</c:v>
                </c:pt>
                <c:pt idx="8">
                  <c:v>234</c:v>
                </c:pt>
                <c:pt idx="9">
                  <c:v>784</c:v>
                </c:pt>
                <c:pt idx="10">
                  <c:v>8376</c:v>
                </c:pt>
                <c:pt idx="11">
                  <c:v>6397</c:v>
                </c:pt>
                <c:pt idx="12">
                  <c:v>510</c:v>
                </c:pt>
                <c:pt idx="13">
                  <c:v>6828</c:v>
                </c:pt>
                <c:pt idx="14">
                  <c:v>9857</c:v>
                </c:pt>
                <c:pt idx="15">
                  <c:v>5682</c:v>
                </c:pt>
                <c:pt idx="16">
                  <c:v>6397</c:v>
                </c:pt>
                <c:pt idx="17">
                  <c:v>16737</c:v>
                </c:pt>
                <c:pt idx="18">
                  <c:v>934</c:v>
                </c:pt>
                <c:pt idx="19">
                  <c:v>6504</c:v>
                </c:pt>
                <c:pt idx="20">
                  <c:v>10054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9F2-42BA-A07F-29AE5E348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888448"/>
        <c:axId val="659885184"/>
      </c:lineChart>
      <c:catAx>
        <c:axId val="6598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9885184"/>
        <c:crosses val="autoZero"/>
        <c:auto val="1"/>
        <c:lblAlgn val="ctr"/>
        <c:lblOffset val="100"/>
        <c:noMultiLvlLbl val="0"/>
      </c:catAx>
      <c:valAx>
        <c:axId val="659885184"/>
        <c:scaling>
          <c:orientation val="minMax"/>
          <c:max val="1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98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457200</xdr:colOff>
      <xdr:row>1</xdr:row>
      <xdr:rowOff>76200</xdr:rowOff>
    </xdr:from>
    <xdr:to>
      <xdr:col>32</xdr:col>
      <xdr:colOff>259080</xdr:colOff>
      <xdr:row>18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3ADEC35-FAF6-4651-A793-2F52CB2B1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167640</xdr:colOff>
      <xdr:row>16</xdr:row>
      <xdr:rowOff>129540</xdr:rowOff>
    </xdr:from>
    <xdr:to>
      <xdr:col>42</xdr:col>
      <xdr:colOff>350520</xdr:colOff>
      <xdr:row>38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30ED06EC-6225-4880-926A-215BB5845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350520</xdr:colOff>
      <xdr:row>37</xdr:row>
      <xdr:rowOff>99060</xdr:rowOff>
    </xdr:from>
    <xdr:to>
      <xdr:col>26</xdr:col>
      <xdr:colOff>571500</xdr:colOff>
      <xdr:row>62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FBEAFC2A-7C5F-45E3-B4FA-E8E463771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30480</xdr:colOff>
      <xdr:row>63</xdr:row>
      <xdr:rowOff>15240</xdr:rowOff>
    </xdr:from>
    <xdr:to>
      <xdr:col>19</xdr:col>
      <xdr:colOff>7620</xdr:colOff>
      <xdr:row>82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D234E187-4E27-4555-86DC-0C30A0ADC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335280</xdr:colOff>
      <xdr:row>34</xdr:row>
      <xdr:rowOff>167640</xdr:rowOff>
    </xdr:from>
    <xdr:to>
      <xdr:col>8</xdr:col>
      <xdr:colOff>30480</xdr:colOff>
      <xdr:row>49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FBAEC788-B2A7-4502-9DA5-63A527F0F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B2" sqref="B2"/>
    </sheetView>
  </sheetViews>
  <sheetFormatPr defaultRowHeight="14.4" x14ac:dyDescent="0.3"/>
  <cols>
    <col min="1" max="1" width="15.88671875" customWidth="1"/>
  </cols>
  <sheetData>
    <row r="1" spans="1:22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1</v>
      </c>
      <c r="B2" s="1">
        <v>0.99995725045724604</v>
      </c>
      <c r="C2" s="1">
        <v>0.99989559582880405</v>
      </c>
      <c r="D2" s="1">
        <v>0.99999089212372505</v>
      </c>
      <c r="E2" s="1">
        <v>0.99999099406027503</v>
      </c>
      <c r="F2" s="1">
        <v>0.99998448858995104</v>
      </c>
      <c r="G2" s="1">
        <v>0.99995599003374303</v>
      </c>
      <c r="H2" s="1">
        <v>0.99997042841559103</v>
      </c>
      <c r="I2" s="1">
        <v>0.99998489686694203</v>
      </c>
      <c r="J2" s="1">
        <v>0.99999301993301504</v>
      </c>
      <c r="K2" s="1">
        <v>0.99997274323427099</v>
      </c>
      <c r="L2" s="1">
        <v>0.99998685316868896</v>
      </c>
      <c r="M2" s="1">
        <v>0.99998434156271199</v>
      </c>
      <c r="N2" s="1">
        <v>0.99999181214975996</v>
      </c>
      <c r="O2" s="1">
        <v>0.99997001558901</v>
      </c>
      <c r="P2" s="1">
        <v>0.99995059249357499</v>
      </c>
      <c r="Q2" s="1">
        <v>0.99999267130966296</v>
      </c>
      <c r="R2" s="1">
        <v>0.99997601589277696</v>
      </c>
      <c r="S2" s="1">
        <v>0.99998650086298801</v>
      </c>
      <c r="T2" s="1">
        <v>0.99999230843007303</v>
      </c>
      <c r="U2" s="1">
        <v>0.99999230843007303</v>
      </c>
      <c r="V2" s="1">
        <v>0.99998318625983895</v>
      </c>
    </row>
    <row r="3" spans="1:22" x14ac:dyDescent="0.3">
      <c r="A3" t="s">
        <v>2</v>
      </c>
      <c r="B3" s="1">
        <v>0.999978625203927</v>
      </c>
      <c r="C3" s="1">
        <v>0.99994779676091305</v>
      </c>
      <c r="D3" s="1">
        <v>0.98091173528446196</v>
      </c>
      <c r="E3" s="1">
        <v>0.99999549702460699</v>
      </c>
      <c r="F3" s="1">
        <v>0.999992244136928</v>
      </c>
      <c r="G3" s="1">
        <v>0.94979676303106797</v>
      </c>
      <c r="H3" s="1">
        <v>0.49998521420779501</v>
      </c>
      <c r="I3" s="1">
        <v>0.72781872272729597</v>
      </c>
      <c r="J3" s="1">
        <v>0.49999650996650702</v>
      </c>
      <c r="K3" s="1">
        <v>0.99998637161658799</v>
      </c>
      <c r="L3" s="1">
        <v>0.99999342653836898</v>
      </c>
      <c r="M3" s="1">
        <v>0.99999217077951197</v>
      </c>
      <c r="N3" s="1">
        <v>0.49999590607487998</v>
      </c>
      <c r="O3" s="1">
        <v>0.499985007794505</v>
      </c>
      <c r="P3" s="1">
        <v>0.99997529588010603</v>
      </c>
      <c r="Q3" s="1">
        <v>0.99999633565344603</v>
      </c>
      <c r="R3" s="1">
        <v>0.59124740628492001</v>
      </c>
      <c r="S3" s="1">
        <v>0.49999325043149401</v>
      </c>
      <c r="T3" s="1">
        <v>0.49999615421503601</v>
      </c>
      <c r="U3" s="1">
        <v>0.49999615421503601</v>
      </c>
      <c r="V3" s="1">
        <v>0.99999113218692603</v>
      </c>
    </row>
    <row r="4" spans="1:22" x14ac:dyDescent="0.3">
      <c r="A4" t="s">
        <v>3</v>
      </c>
      <c r="B4" s="1">
        <v>0.51315789473684204</v>
      </c>
      <c r="C4" s="1">
        <v>0.58733624454148403</v>
      </c>
      <c r="D4" s="1">
        <v>0.80143514794648196</v>
      </c>
      <c r="E4" s="1">
        <v>0.56000000000000005</v>
      </c>
      <c r="F4" s="1">
        <v>0.78389830508474501</v>
      </c>
      <c r="G4" s="1">
        <v>0.67531880653594401</v>
      </c>
      <c r="H4" s="1">
        <v>0.5</v>
      </c>
      <c r="I4" s="1">
        <v>0.72243725112952895</v>
      </c>
      <c r="J4" s="1">
        <v>0.5</v>
      </c>
      <c r="K4" s="1">
        <v>0.50073637702503604</v>
      </c>
      <c r="L4" s="1">
        <v>0.6736276849642</v>
      </c>
      <c r="M4" s="1">
        <v>0.50740740740740697</v>
      </c>
      <c r="N4" s="1">
        <v>0.5</v>
      </c>
      <c r="O4" s="1">
        <v>0.5</v>
      </c>
      <c r="P4" s="1">
        <v>0.61550845183793901</v>
      </c>
      <c r="Q4" s="1">
        <v>0.524528301886792</v>
      </c>
      <c r="R4" s="1">
        <v>0.56185102445488</v>
      </c>
      <c r="S4" s="1">
        <v>0.5</v>
      </c>
      <c r="T4" s="1">
        <v>0.5</v>
      </c>
      <c r="U4" s="1">
        <v>0.5</v>
      </c>
      <c r="V4" s="1">
        <v>0.782798465084527</v>
      </c>
    </row>
    <row r="5" spans="1:22" x14ac:dyDescent="0.3">
      <c r="A5" t="s">
        <v>4</v>
      </c>
      <c r="B5" s="1">
        <v>0.52563033801454295</v>
      </c>
      <c r="C5" s="1">
        <v>0.64867278177615995</v>
      </c>
      <c r="D5" s="1">
        <v>0.87058595828498497</v>
      </c>
      <c r="E5" s="1">
        <v>0.60714060564502204</v>
      </c>
      <c r="F5" s="1">
        <v>0.86215828420054896</v>
      </c>
      <c r="G5" s="1">
        <v>0.75229196528990705</v>
      </c>
      <c r="H5" s="1">
        <v>0.49999260699458598</v>
      </c>
      <c r="I5" s="1">
        <v>0.72509582575849896</v>
      </c>
      <c r="J5" s="1">
        <v>0.49999825497716299</v>
      </c>
      <c r="K5" s="1">
        <v>0.50146377395071995</v>
      </c>
      <c r="L5" s="1">
        <v>0.757746934682477</v>
      </c>
      <c r="M5" s="1">
        <v>0.51459462550509305</v>
      </c>
      <c r="N5" s="1">
        <v>0.49999795302906003</v>
      </c>
      <c r="O5" s="1">
        <v>0.49999250378486698</v>
      </c>
      <c r="P5" s="1">
        <v>0.68765111755643304</v>
      </c>
      <c r="Q5" s="1">
        <v>0.54676075774806698</v>
      </c>
      <c r="R5" s="1">
        <v>0.57372672278285997</v>
      </c>
      <c r="S5" s="1">
        <v>0.499996625192968</v>
      </c>
      <c r="T5" s="1">
        <v>0.49999807710012301</v>
      </c>
      <c r="U5" s="1">
        <v>0.49999807710012301</v>
      </c>
      <c r="V5" s="1">
        <v>0.86201452842006199</v>
      </c>
    </row>
    <row r="6" spans="1:22" x14ac:dyDescent="0.3">
      <c r="A6" t="s">
        <v>5</v>
      </c>
      <c r="B6" s="1" t="s">
        <v>29</v>
      </c>
      <c r="C6" s="1" t="s">
        <v>35</v>
      </c>
      <c r="D6" s="1" t="s">
        <v>42</v>
      </c>
      <c r="E6" s="1" t="s">
        <v>48</v>
      </c>
      <c r="F6" s="1" t="s">
        <v>54</v>
      </c>
      <c r="G6" s="1" t="s">
        <v>60</v>
      </c>
      <c r="H6" s="1" t="s">
        <v>67</v>
      </c>
      <c r="I6" s="1" t="s">
        <v>72</v>
      </c>
      <c r="J6" s="1" t="s">
        <v>77</v>
      </c>
      <c r="K6" s="1" t="s">
        <v>81</v>
      </c>
      <c r="L6" s="1" t="s">
        <v>88</v>
      </c>
      <c r="M6" s="1" t="s">
        <v>94</v>
      </c>
      <c r="N6" s="1" t="s">
        <v>100</v>
      </c>
      <c r="O6" s="1" t="s">
        <v>105</v>
      </c>
      <c r="P6" s="1" t="s">
        <v>110</v>
      </c>
      <c r="Q6" s="1" t="s">
        <v>117</v>
      </c>
      <c r="R6" s="1" t="s">
        <v>123</v>
      </c>
      <c r="S6" s="1" t="s">
        <v>128</v>
      </c>
      <c r="T6" s="1" t="s">
        <v>133</v>
      </c>
      <c r="U6" s="1" t="s">
        <v>138</v>
      </c>
      <c r="V6" s="1" t="s">
        <v>143</v>
      </c>
    </row>
    <row r="7" spans="1:22" x14ac:dyDescent="0.3">
      <c r="A7" t="s">
        <v>27</v>
      </c>
      <c r="B7" s="1" t="s">
        <v>30</v>
      </c>
      <c r="C7" s="1" t="s">
        <v>36</v>
      </c>
      <c r="D7" s="1" t="s">
        <v>43</v>
      </c>
      <c r="E7" s="1" t="s">
        <v>49</v>
      </c>
      <c r="F7" s="1" t="s">
        <v>55</v>
      </c>
      <c r="G7" s="1" t="s">
        <v>61</v>
      </c>
      <c r="H7" s="1" t="s">
        <v>68</v>
      </c>
      <c r="I7" s="1" t="s">
        <v>32</v>
      </c>
      <c r="J7" s="1" t="s">
        <v>78</v>
      </c>
      <c r="K7" s="1" t="s">
        <v>82</v>
      </c>
      <c r="L7" s="1" t="s">
        <v>89</v>
      </c>
      <c r="M7" s="1" t="s">
        <v>95</v>
      </c>
      <c r="N7" s="1" t="s">
        <v>101</v>
      </c>
      <c r="O7" s="1" t="s">
        <v>106</v>
      </c>
      <c r="P7" s="1" t="s">
        <v>111</v>
      </c>
      <c r="Q7" s="1" t="s">
        <v>118</v>
      </c>
      <c r="R7" s="1" t="s">
        <v>124</v>
      </c>
      <c r="S7" s="1" t="s">
        <v>129</v>
      </c>
      <c r="T7" s="1" t="s">
        <v>134</v>
      </c>
      <c r="U7" s="1" t="s">
        <v>139</v>
      </c>
      <c r="V7" s="1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B7" sqref="B7:V7"/>
    </sheetView>
  </sheetViews>
  <sheetFormatPr defaultRowHeight="14.4" x14ac:dyDescent="0.3"/>
  <cols>
    <col min="1" max="1" width="14.44140625" customWidth="1"/>
  </cols>
  <sheetData>
    <row r="1" spans="1:22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1</v>
      </c>
      <c r="B2" s="1">
        <v>0.99995609506419902</v>
      </c>
      <c r="C2" s="1">
        <v>0.999873637808672</v>
      </c>
      <c r="D2" s="1">
        <v>0.99997836879384905</v>
      </c>
      <c r="E2" s="1">
        <v>0.99998976597758604</v>
      </c>
      <c r="F2" s="1">
        <v>0.999964110855181</v>
      </c>
      <c r="G2" s="1">
        <v>0.99993625829267296</v>
      </c>
      <c r="H2" s="1">
        <v>0.99997042841559103</v>
      </c>
      <c r="I2" s="1">
        <v>0.99998610073986705</v>
      </c>
      <c r="J2" s="1">
        <v>0.99999301993301504</v>
      </c>
      <c r="K2" s="1">
        <v>0.99997270303255203</v>
      </c>
      <c r="L2" s="1">
        <v>0.99997985915056897</v>
      </c>
      <c r="M2" s="1">
        <v>0.999984106097489</v>
      </c>
      <c r="N2" s="1">
        <v>0.99999181214975996</v>
      </c>
      <c r="O2" s="1">
        <v>0.99997001558901</v>
      </c>
      <c r="P2" s="1">
        <v>0.99993647360042803</v>
      </c>
      <c r="Q2" s="1">
        <v>0.99999229324230399</v>
      </c>
      <c r="R2" s="1">
        <v>0.99998323273224698</v>
      </c>
      <c r="S2" s="1">
        <v>0.99998650086298801</v>
      </c>
      <c r="T2" s="1">
        <v>0.99999230843007303</v>
      </c>
      <c r="U2" s="1">
        <v>0.99999456983092005</v>
      </c>
      <c r="V2" s="1">
        <v>0.99996213745982099</v>
      </c>
    </row>
    <row r="3" spans="1:22" x14ac:dyDescent="0.3">
      <c r="A3" t="s">
        <v>2</v>
      </c>
      <c r="B3" s="1">
        <v>0.49997804753209901</v>
      </c>
      <c r="C3" s="1">
        <v>0.99993681889561004</v>
      </c>
      <c r="D3" s="1">
        <v>0.49998918439692402</v>
      </c>
      <c r="E3" s="1">
        <v>0.49999488298879302</v>
      </c>
      <c r="F3" s="1">
        <v>0.49998205542759</v>
      </c>
      <c r="G3" s="1">
        <v>0.99996812914054001</v>
      </c>
      <c r="H3" s="1">
        <v>0.49998521420779501</v>
      </c>
      <c r="I3" s="1">
        <v>0.49999305036993302</v>
      </c>
      <c r="J3" s="1">
        <v>0.49999650996650702</v>
      </c>
      <c r="K3" s="1">
        <v>0.49998635151627602</v>
      </c>
      <c r="L3" s="1">
        <v>0.49998992957528399</v>
      </c>
      <c r="M3" s="1">
        <v>0.499992053048744</v>
      </c>
      <c r="N3" s="1">
        <v>0.49999590607487998</v>
      </c>
      <c r="O3" s="1">
        <v>0.499985007794505</v>
      </c>
      <c r="P3" s="1">
        <v>0.99996823677721602</v>
      </c>
      <c r="Q3" s="1">
        <v>0.49999614662115199</v>
      </c>
      <c r="R3" s="1">
        <v>0.49999161636612299</v>
      </c>
      <c r="S3" s="1">
        <v>0.49999325043149401</v>
      </c>
      <c r="T3" s="1">
        <v>0.49999615421503601</v>
      </c>
      <c r="U3" s="1">
        <v>0.49999874521580201</v>
      </c>
      <c r="V3" s="1">
        <v>0.499997832166933</v>
      </c>
    </row>
    <row r="4" spans="1:22" x14ac:dyDescent="0.3">
      <c r="A4" t="s">
        <v>3</v>
      </c>
      <c r="B4">
        <v>0.5</v>
      </c>
      <c r="C4" s="1">
        <v>0.50054585152838404</v>
      </c>
      <c r="D4">
        <v>0.5</v>
      </c>
      <c r="E4">
        <v>0.5</v>
      </c>
      <c r="F4">
        <v>0.5</v>
      </c>
      <c r="G4" s="1">
        <v>0.50142247510668503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 s="1">
        <v>0.50563455862624096</v>
      </c>
      <c r="Q4">
        <v>0.5</v>
      </c>
      <c r="R4">
        <v>0.5</v>
      </c>
      <c r="S4">
        <v>0.5</v>
      </c>
      <c r="T4">
        <v>0.5</v>
      </c>
      <c r="U4">
        <v>0.5</v>
      </c>
      <c r="V4">
        <v>0.5</v>
      </c>
    </row>
    <row r="5" spans="1:22" x14ac:dyDescent="0.3">
      <c r="A5" t="s">
        <v>4</v>
      </c>
      <c r="B5" s="1">
        <v>0.499989023525089</v>
      </c>
      <c r="C5" s="1">
        <v>0.50105891999264696</v>
      </c>
      <c r="D5" s="1">
        <v>0.49999459213997299</v>
      </c>
      <c r="E5" s="1">
        <v>0.49999744148130398</v>
      </c>
      <c r="F5" s="1">
        <v>0.49999102755278801</v>
      </c>
      <c r="G5" s="1">
        <v>0.50282094349500195</v>
      </c>
      <c r="H5" s="1">
        <v>0.49999260699458598</v>
      </c>
      <c r="I5" s="1">
        <v>0.499996525160818</v>
      </c>
      <c r="J5" s="1">
        <v>0.49999825497716299</v>
      </c>
      <c r="K5" s="1">
        <v>0.49999317566499601</v>
      </c>
      <c r="L5" s="1">
        <v>0.499994964736935</v>
      </c>
      <c r="M5" s="1">
        <v>0.49999602649279501</v>
      </c>
      <c r="N5" s="1">
        <v>0.49999795302906003</v>
      </c>
      <c r="O5" s="1">
        <v>0.49999250378486698</v>
      </c>
      <c r="P5" s="1">
        <v>0.51112765728451204</v>
      </c>
      <c r="Q5" s="1">
        <v>0.49999807330315099</v>
      </c>
      <c r="R5" s="1">
        <v>0.499995808147919</v>
      </c>
      <c r="S5" s="1">
        <v>0.499996625192968</v>
      </c>
      <c r="T5" s="1">
        <v>0.49999807710012301</v>
      </c>
      <c r="U5" s="1">
        <v>0.49999816520012302</v>
      </c>
      <c r="V5" s="1">
        <v>0.49998452952010197</v>
      </c>
    </row>
    <row r="6" spans="1:22" x14ac:dyDescent="0.3">
      <c r="A6" t="s">
        <v>5</v>
      </c>
      <c r="B6" s="1" t="s">
        <v>31</v>
      </c>
      <c r="C6" s="1" t="s">
        <v>37</v>
      </c>
      <c r="D6" s="1" t="s">
        <v>44</v>
      </c>
      <c r="E6" s="1" t="s">
        <v>50</v>
      </c>
      <c r="F6" s="1" t="s">
        <v>56</v>
      </c>
      <c r="G6" s="1" t="s">
        <v>62</v>
      </c>
      <c r="H6" s="1" t="s">
        <v>67</v>
      </c>
      <c r="I6" s="1" t="s">
        <v>73</v>
      </c>
      <c r="J6" s="1" t="s">
        <v>77</v>
      </c>
      <c r="K6" s="1" t="s">
        <v>83</v>
      </c>
      <c r="L6" s="1" t="s">
        <v>90</v>
      </c>
      <c r="M6" s="1" t="s">
        <v>96</v>
      </c>
      <c r="N6" s="1" t="s">
        <v>100</v>
      </c>
      <c r="O6" s="1" t="s">
        <v>105</v>
      </c>
      <c r="P6" s="1" t="s">
        <v>112</v>
      </c>
      <c r="Q6" s="1" t="s">
        <v>119</v>
      </c>
      <c r="R6" s="1" t="s">
        <v>125</v>
      </c>
      <c r="S6" s="1" t="s">
        <v>128</v>
      </c>
      <c r="T6" s="1" t="s">
        <v>133</v>
      </c>
      <c r="U6" s="1" t="s">
        <v>138</v>
      </c>
      <c r="V6" s="1" t="s">
        <v>145</v>
      </c>
    </row>
    <row r="7" spans="1:22" x14ac:dyDescent="0.3">
      <c r="A7" t="s">
        <v>27</v>
      </c>
      <c r="B7" s="1" t="s">
        <v>32</v>
      </c>
      <c r="C7" s="1" t="s">
        <v>38</v>
      </c>
      <c r="D7" s="1" t="s">
        <v>45</v>
      </c>
      <c r="E7" s="1" t="s">
        <v>51</v>
      </c>
      <c r="F7" s="1" t="s">
        <v>57</v>
      </c>
      <c r="G7" s="1" t="s">
        <v>63</v>
      </c>
      <c r="H7" s="1" t="s">
        <v>69</v>
      </c>
      <c r="I7" s="1" t="s">
        <v>74</v>
      </c>
      <c r="J7" s="1" t="s">
        <v>79</v>
      </c>
      <c r="K7" s="1" t="s">
        <v>84</v>
      </c>
      <c r="L7" s="1" t="s">
        <v>91</v>
      </c>
      <c r="M7" s="1" t="s">
        <v>97</v>
      </c>
      <c r="N7" s="1" t="s">
        <v>102</v>
      </c>
      <c r="O7" s="1" t="s">
        <v>107</v>
      </c>
      <c r="P7" s="1" t="s">
        <v>113</v>
      </c>
      <c r="Q7" s="1" t="s">
        <v>120</v>
      </c>
      <c r="R7" s="1" t="s">
        <v>126</v>
      </c>
      <c r="S7" s="1" t="s">
        <v>130</v>
      </c>
      <c r="T7" s="1" t="s">
        <v>135</v>
      </c>
      <c r="U7" s="1" t="s">
        <v>140</v>
      </c>
      <c r="V7" s="1" t="s">
        <v>146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opLeftCell="C1" workbookViewId="0">
      <selection activeCell="B7" sqref="B7:V7"/>
    </sheetView>
  </sheetViews>
  <sheetFormatPr defaultRowHeight="14.4" x14ac:dyDescent="0.3"/>
  <cols>
    <col min="1" max="1" width="17" customWidth="1"/>
  </cols>
  <sheetData>
    <row r="1" spans="1:22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1</v>
      </c>
      <c r="B2" s="1">
        <v>0.99995609506419902</v>
      </c>
      <c r="C2" s="1">
        <v>0.99964738169246703</v>
      </c>
      <c r="D2" s="1">
        <v>0.99997836879384905</v>
      </c>
      <c r="E2" s="1">
        <v>0.99998976597758604</v>
      </c>
      <c r="F2" s="1">
        <v>0.99995321508327095</v>
      </c>
      <c r="G2" s="1">
        <v>0.99998475829376798</v>
      </c>
      <c r="H2" s="1">
        <v>0.99997042841559103</v>
      </c>
      <c r="I2" s="1">
        <v>0.99998610073986705</v>
      </c>
      <c r="J2" s="1">
        <v>0.99999301993301504</v>
      </c>
      <c r="K2" s="1">
        <v>0.99997270303255203</v>
      </c>
      <c r="L2" s="1">
        <v>0.99996883264286296</v>
      </c>
      <c r="M2" s="1">
        <v>0.99997630421743899</v>
      </c>
      <c r="N2" s="1">
        <v>0.99999181214975996</v>
      </c>
      <c r="O2" s="1">
        <v>0.99998802354711303</v>
      </c>
      <c r="P2" s="1">
        <v>0.99995426360712603</v>
      </c>
      <c r="Q2" s="1">
        <v>0.99998627356138003</v>
      </c>
      <c r="R2" s="1">
        <v>0.99987523273124601</v>
      </c>
      <c r="S2" s="1">
        <v>0.99998740168297195</v>
      </c>
      <c r="T2" s="1">
        <v>0.99999230843007303</v>
      </c>
      <c r="U2" s="1">
        <v>0.99998136942692695</v>
      </c>
      <c r="V2" s="1">
        <v>0.99997315956880595</v>
      </c>
    </row>
    <row r="3" spans="1:22" x14ac:dyDescent="0.3">
      <c r="A3" t="s">
        <v>2</v>
      </c>
      <c r="B3" s="1">
        <v>0.49997804753209901</v>
      </c>
      <c r="C3" s="1">
        <v>0.49993681269561302</v>
      </c>
      <c r="D3" s="1">
        <v>0.49998918439692402</v>
      </c>
      <c r="E3" s="1">
        <v>0.49999488298879302</v>
      </c>
      <c r="F3" s="1">
        <v>0.49998187515758702</v>
      </c>
      <c r="G3" s="1">
        <v>0.99997215235653203</v>
      </c>
      <c r="H3" s="1">
        <v>0.49998521420779501</v>
      </c>
      <c r="I3" s="1">
        <v>0.49999305036993302</v>
      </c>
      <c r="J3" s="1">
        <v>0.49999650996650702</v>
      </c>
      <c r="K3" s="1">
        <v>0.49998635151627602</v>
      </c>
      <c r="L3" s="1">
        <v>0.49997894956429301</v>
      </c>
      <c r="M3" s="1">
        <v>0.499989360063749</v>
      </c>
      <c r="N3" s="1">
        <v>0.49999590607487998</v>
      </c>
      <c r="O3" s="1">
        <v>0.49996513786452801</v>
      </c>
      <c r="P3" s="1">
        <v>0.99995847653624104</v>
      </c>
      <c r="Q3" s="1">
        <v>0.49998924543314599</v>
      </c>
      <c r="R3" s="1">
        <v>0.49999151713212397</v>
      </c>
      <c r="S3" s="1">
        <v>0.49999426304136702</v>
      </c>
      <c r="T3" s="1">
        <v>0.49999615421503601</v>
      </c>
      <c r="U3" s="1">
        <v>0.499989545275626</v>
      </c>
      <c r="V3" s="1">
        <v>0.49999894516973098</v>
      </c>
    </row>
    <row r="4" spans="1:22" x14ac:dyDescent="0.3">
      <c r="A4" t="s">
        <v>3</v>
      </c>
      <c r="B4">
        <v>0.5</v>
      </c>
      <c r="C4" s="1">
        <v>0.50134562137834304</v>
      </c>
      <c r="D4">
        <v>0.5</v>
      </c>
      <c r="E4">
        <v>0.5</v>
      </c>
      <c r="F4">
        <v>0.5</v>
      </c>
      <c r="G4" s="1">
        <v>0.50232326510661796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 s="1">
        <v>0.50571368451633203</v>
      </c>
      <c r="Q4">
        <v>0.5</v>
      </c>
      <c r="R4">
        <v>0.5</v>
      </c>
      <c r="S4">
        <v>0.5</v>
      </c>
      <c r="T4">
        <v>0.5</v>
      </c>
      <c r="U4">
        <v>0.5</v>
      </c>
      <c r="V4">
        <v>0.5</v>
      </c>
    </row>
    <row r="5" spans="1:22" x14ac:dyDescent="0.3">
      <c r="A5" t="s">
        <v>4</v>
      </c>
      <c r="B5" s="1">
        <v>0.499989023525089</v>
      </c>
      <c r="C5" s="1">
        <v>0.49105891875264301</v>
      </c>
      <c r="D5" s="1">
        <v>0.49999459213997299</v>
      </c>
      <c r="E5" s="1">
        <v>0.49999744148130398</v>
      </c>
      <c r="F5" s="1">
        <v>0.49999015874279201</v>
      </c>
      <c r="G5" s="1">
        <v>0.50172132749632103</v>
      </c>
      <c r="H5" s="1">
        <v>0.49999260699458598</v>
      </c>
      <c r="I5" s="1">
        <v>0.499996525160818</v>
      </c>
      <c r="J5" s="1">
        <v>0.49999825497716299</v>
      </c>
      <c r="K5" s="1">
        <v>0.49999317566499601</v>
      </c>
      <c r="L5" s="1">
        <v>0.49998593679613801</v>
      </c>
      <c r="M5" s="1">
        <v>0.49999172346285198</v>
      </c>
      <c r="N5" s="1">
        <v>0.49999795302906003</v>
      </c>
      <c r="O5" s="1">
        <v>0.49999360718375602</v>
      </c>
      <c r="P5" s="1">
        <v>0.51121734722651802</v>
      </c>
      <c r="Q5" s="1">
        <v>0.49999703455318101</v>
      </c>
      <c r="R5" s="1">
        <v>0.49999678013751597</v>
      </c>
      <c r="S5" s="1">
        <v>0.49999763218265297</v>
      </c>
      <c r="T5" s="1">
        <v>0.49999807710012301</v>
      </c>
      <c r="U5" s="1">
        <v>0.49999948720591803</v>
      </c>
      <c r="V5" s="1">
        <v>0.49999562953067</v>
      </c>
    </row>
    <row r="6" spans="1:22" x14ac:dyDescent="0.3">
      <c r="A6" t="s">
        <v>5</v>
      </c>
      <c r="B6" s="1" t="s">
        <v>31</v>
      </c>
      <c r="C6" s="1" t="s">
        <v>39</v>
      </c>
      <c r="D6" s="1" t="s">
        <v>44</v>
      </c>
      <c r="E6" s="1" t="s">
        <v>50</v>
      </c>
      <c r="F6" s="1" t="s">
        <v>56</v>
      </c>
      <c r="G6" s="1" t="s">
        <v>64</v>
      </c>
      <c r="H6" s="1" t="s">
        <v>67</v>
      </c>
      <c r="I6" s="1" t="s">
        <v>73</v>
      </c>
      <c r="J6" s="1" t="s">
        <v>77</v>
      </c>
      <c r="K6" s="1" t="s">
        <v>83</v>
      </c>
      <c r="L6" s="1" t="s">
        <v>90</v>
      </c>
      <c r="M6" s="1" t="s">
        <v>96</v>
      </c>
      <c r="N6" s="1" t="s">
        <v>100</v>
      </c>
      <c r="O6" s="1" t="s">
        <v>105</v>
      </c>
      <c r="P6" s="1" t="s">
        <v>114</v>
      </c>
      <c r="Q6" s="1" t="s">
        <v>119</v>
      </c>
      <c r="R6" s="1" t="s">
        <v>125</v>
      </c>
      <c r="S6" s="1" t="s">
        <v>128</v>
      </c>
      <c r="T6" s="1" t="s">
        <v>133</v>
      </c>
      <c r="U6" s="1" t="s">
        <v>138</v>
      </c>
      <c r="V6" s="1" t="s">
        <v>145</v>
      </c>
    </row>
    <row r="7" spans="1:22" x14ac:dyDescent="0.3">
      <c r="A7" t="s">
        <v>27</v>
      </c>
      <c r="B7" s="1" t="s">
        <v>33</v>
      </c>
      <c r="C7" s="1" t="s">
        <v>40</v>
      </c>
      <c r="D7" s="1" t="s">
        <v>46</v>
      </c>
      <c r="E7" s="1" t="s">
        <v>52</v>
      </c>
      <c r="F7" s="1" t="s">
        <v>58</v>
      </c>
      <c r="G7" s="1" t="s">
        <v>65</v>
      </c>
      <c r="H7" s="1" t="s">
        <v>70</v>
      </c>
      <c r="I7" s="1" t="s">
        <v>75</v>
      </c>
      <c r="J7" s="1" t="s">
        <v>86</v>
      </c>
      <c r="K7" s="1" t="s">
        <v>85</v>
      </c>
      <c r="L7" s="1" t="s">
        <v>92</v>
      </c>
      <c r="M7" s="1" t="s">
        <v>98</v>
      </c>
      <c r="N7" s="1" t="s">
        <v>103</v>
      </c>
      <c r="O7" s="1" t="s">
        <v>108</v>
      </c>
      <c r="P7" s="1" t="s">
        <v>115</v>
      </c>
      <c r="Q7" s="1" t="s">
        <v>121</v>
      </c>
      <c r="R7" s="1" t="s">
        <v>98</v>
      </c>
      <c r="S7" s="1" t="s">
        <v>131</v>
      </c>
      <c r="T7" s="1" t="s">
        <v>136</v>
      </c>
      <c r="U7" s="1" t="s">
        <v>141</v>
      </c>
      <c r="V7" s="1" t="s">
        <v>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zoomScale="82" workbookViewId="0">
      <selection activeCell="I35" sqref="I35"/>
    </sheetView>
  </sheetViews>
  <sheetFormatPr defaultRowHeight="14.4" x14ac:dyDescent="0.3"/>
  <sheetData>
    <row r="1" spans="1:23" x14ac:dyDescent="0.3">
      <c r="A1" t="s">
        <v>0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 s="6" customFormat="1" x14ac:dyDescent="0.3">
      <c r="A2" s="9" t="s">
        <v>1</v>
      </c>
      <c r="B2" s="6" t="s">
        <v>155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</row>
    <row r="3" spans="1:23" s="6" customFormat="1" hidden="1" x14ac:dyDescent="0.3">
      <c r="A3" s="9"/>
      <c r="B3" s="6" t="s">
        <v>149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</row>
    <row r="4" spans="1:23" s="6" customFormat="1" x14ac:dyDescent="0.3">
      <c r="A4" s="9"/>
      <c r="B4" s="6" t="s">
        <v>150</v>
      </c>
      <c r="C4" s="7">
        <v>0.99995725045724604</v>
      </c>
      <c r="D4" s="7">
        <v>0.99989559582880405</v>
      </c>
      <c r="E4" s="7">
        <v>0.99999089212372505</v>
      </c>
      <c r="F4" s="7">
        <v>0.99999099406027503</v>
      </c>
      <c r="G4" s="7">
        <v>0.99998448858995104</v>
      </c>
      <c r="H4" s="7">
        <v>0.99995599003374303</v>
      </c>
      <c r="I4" s="7">
        <v>0.99997042841559103</v>
      </c>
      <c r="J4" s="7">
        <v>0.99998489686694203</v>
      </c>
      <c r="K4" s="7">
        <v>0.99999301993301504</v>
      </c>
      <c r="L4" s="7">
        <v>0.99997274323427099</v>
      </c>
      <c r="M4" s="7">
        <v>0.99998685316868896</v>
      </c>
      <c r="N4" s="7">
        <v>0.99998434156271199</v>
      </c>
      <c r="O4" s="7">
        <v>0.99999181214975996</v>
      </c>
      <c r="P4" s="7">
        <v>0.99997001558901</v>
      </c>
      <c r="Q4" s="7">
        <v>0.99995059249357499</v>
      </c>
      <c r="R4" s="7">
        <v>0.99999267130966296</v>
      </c>
      <c r="S4" s="7">
        <v>0.99997601589277696</v>
      </c>
      <c r="T4" s="7">
        <v>0.99998650086298801</v>
      </c>
      <c r="U4" s="7">
        <v>0.99999230843007303</v>
      </c>
      <c r="V4" s="7">
        <v>0.99999230843007303</v>
      </c>
      <c r="W4" s="7">
        <v>0.99998318625983895</v>
      </c>
    </row>
    <row r="5" spans="1:23" s="6" customFormat="1" x14ac:dyDescent="0.3">
      <c r="A5" s="9"/>
      <c r="B5" s="6" t="s">
        <v>151</v>
      </c>
      <c r="C5" s="7">
        <v>0.99995609506419902</v>
      </c>
      <c r="D5" s="7">
        <v>0.999873637808672</v>
      </c>
      <c r="E5" s="7">
        <v>0.99997836879384905</v>
      </c>
      <c r="F5" s="7">
        <v>0.99998976597758604</v>
      </c>
      <c r="G5" s="7">
        <v>0.999964110855181</v>
      </c>
      <c r="H5" s="7">
        <v>0.99993625829267296</v>
      </c>
      <c r="I5" s="7">
        <v>0.99997042841559103</v>
      </c>
      <c r="J5" s="7">
        <v>0.99998610073986705</v>
      </c>
      <c r="K5" s="7">
        <v>0.99999301993301504</v>
      </c>
      <c r="L5" s="7">
        <v>0.99997270303255203</v>
      </c>
      <c r="M5" s="7">
        <v>0.99997985915056897</v>
      </c>
      <c r="N5" s="7">
        <v>0.999984106097489</v>
      </c>
      <c r="O5" s="7">
        <v>0.99999181214975996</v>
      </c>
      <c r="P5" s="7">
        <v>0.99997001558901</v>
      </c>
      <c r="Q5" s="7">
        <v>0.99993647360042803</v>
      </c>
      <c r="R5" s="7">
        <v>0.99999229324230399</v>
      </c>
      <c r="S5" s="7">
        <v>0.99998323273224698</v>
      </c>
      <c r="T5" s="7">
        <v>0.99998650086298801</v>
      </c>
      <c r="U5" s="7">
        <v>0.99999230843007303</v>
      </c>
      <c r="V5" s="7">
        <v>0.99999456983092005</v>
      </c>
      <c r="W5" s="7">
        <v>0.99996213745982099</v>
      </c>
    </row>
    <row r="6" spans="1:23" s="6" customFormat="1" x14ac:dyDescent="0.3">
      <c r="A6" s="9"/>
      <c r="B6" s="6" t="s">
        <v>148</v>
      </c>
      <c r="C6" s="7">
        <v>0.99995609506419902</v>
      </c>
      <c r="D6" s="7">
        <v>0.99964738169246703</v>
      </c>
      <c r="E6" s="7">
        <v>0.99997836879384905</v>
      </c>
      <c r="F6" s="7">
        <v>0.99998976597758604</v>
      </c>
      <c r="G6" s="7">
        <v>0.99995321508327095</v>
      </c>
      <c r="H6" s="7">
        <v>0.99998475829376798</v>
      </c>
      <c r="I6" s="7">
        <v>0.99997042841559103</v>
      </c>
      <c r="J6" s="7">
        <v>0.99998610073986705</v>
      </c>
      <c r="K6" s="7">
        <v>0.99999301993301504</v>
      </c>
      <c r="L6" s="7">
        <v>0.99997270303255203</v>
      </c>
      <c r="M6" s="7">
        <v>0.99996883264286296</v>
      </c>
      <c r="N6" s="7">
        <v>0.99997630421743899</v>
      </c>
      <c r="O6" s="7">
        <v>0.99999181214975996</v>
      </c>
      <c r="P6" s="7">
        <v>0.99998802354711303</v>
      </c>
      <c r="Q6" s="7">
        <v>0.99995426360712603</v>
      </c>
      <c r="R6" s="7">
        <v>0.99998627356138003</v>
      </c>
      <c r="S6" s="7">
        <v>0.99987523273124601</v>
      </c>
      <c r="T6" s="7">
        <v>0.99998740168297195</v>
      </c>
      <c r="U6" s="7">
        <v>0.99999230843007303</v>
      </c>
      <c r="V6" s="7">
        <v>0.99998136942692695</v>
      </c>
      <c r="W6" s="7">
        <v>0.99997315956880595</v>
      </c>
    </row>
    <row r="7" spans="1:23" x14ac:dyDescent="0.3">
      <c r="A7" s="8" t="s">
        <v>2</v>
      </c>
      <c r="B7" t="s">
        <v>155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</row>
    <row r="8" spans="1:23" hidden="1" x14ac:dyDescent="0.3">
      <c r="A8" s="8"/>
      <c r="B8" t="s">
        <v>149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</row>
    <row r="9" spans="1:23" x14ac:dyDescent="0.3">
      <c r="A9" s="8"/>
      <c r="B9" t="s">
        <v>150</v>
      </c>
      <c r="C9" s="1">
        <v>0.999978625203927</v>
      </c>
      <c r="D9" s="1">
        <v>0.99994779676091305</v>
      </c>
      <c r="E9" s="1">
        <v>0.98091173528446196</v>
      </c>
      <c r="F9" s="1">
        <v>0.99999549702460699</v>
      </c>
      <c r="G9" s="1">
        <v>0.999992244136928</v>
      </c>
      <c r="H9" s="1">
        <v>0.94979676303106797</v>
      </c>
      <c r="I9" s="1">
        <v>0.49998521420779501</v>
      </c>
      <c r="J9" s="1">
        <v>0.72781872272729597</v>
      </c>
      <c r="K9" s="1">
        <v>0.49999650996650702</v>
      </c>
      <c r="L9" s="1">
        <v>0.99998637161658799</v>
      </c>
      <c r="M9" s="1">
        <v>0.99999342653836898</v>
      </c>
      <c r="N9" s="1">
        <v>0.99999217077951197</v>
      </c>
      <c r="O9" s="1">
        <v>0.49999590607487998</v>
      </c>
      <c r="P9" s="1">
        <v>0.499985007794505</v>
      </c>
      <c r="Q9" s="1">
        <v>0.99997529588010603</v>
      </c>
      <c r="R9" s="1">
        <v>0.99999633565344603</v>
      </c>
      <c r="S9" s="1">
        <v>0.59124740628492001</v>
      </c>
      <c r="T9" s="1">
        <v>0.49999325043149401</v>
      </c>
      <c r="U9" s="1">
        <v>0.49999615421503601</v>
      </c>
      <c r="V9" s="1">
        <v>0.49999615421503601</v>
      </c>
      <c r="W9" s="1">
        <v>0.99999113218692603</v>
      </c>
    </row>
    <row r="10" spans="1:23" x14ac:dyDescent="0.3">
      <c r="A10" s="8"/>
      <c r="B10" t="s">
        <v>151</v>
      </c>
      <c r="C10" s="1">
        <v>0.49997804753209901</v>
      </c>
      <c r="D10" s="1">
        <v>0.99993681889561004</v>
      </c>
      <c r="E10" s="1">
        <v>0.49998918439692402</v>
      </c>
      <c r="F10" s="1">
        <v>0.49999488298879302</v>
      </c>
      <c r="G10" s="1">
        <v>0.49998205542759</v>
      </c>
      <c r="H10" s="1">
        <v>0.99996812914054001</v>
      </c>
      <c r="I10" s="1">
        <v>0.49998521420779501</v>
      </c>
      <c r="J10" s="1">
        <v>0.49999305036993302</v>
      </c>
      <c r="K10" s="1">
        <v>0.49999650996650702</v>
      </c>
      <c r="L10" s="1">
        <v>0.49998635151627602</v>
      </c>
      <c r="M10" s="1">
        <v>0.49998992957528399</v>
      </c>
      <c r="N10" s="1">
        <v>0.499992053048744</v>
      </c>
      <c r="O10" s="1">
        <v>0.49999590607487998</v>
      </c>
      <c r="P10" s="1">
        <v>0.499985007794505</v>
      </c>
      <c r="Q10" s="1">
        <v>0.99996823677721602</v>
      </c>
      <c r="R10" s="1">
        <v>0.49999614662115199</v>
      </c>
      <c r="S10" s="1">
        <v>0.49999161636612299</v>
      </c>
      <c r="T10" s="1">
        <v>0.49999325043149401</v>
      </c>
      <c r="U10" s="1">
        <v>0.49999615421503601</v>
      </c>
      <c r="V10" s="1">
        <v>0.49999874521580201</v>
      </c>
      <c r="W10" s="1">
        <v>0.499997832166933</v>
      </c>
    </row>
    <row r="11" spans="1:23" x14ac:dyDescent="0.3">
      <c r="A11" s="8"/>
      <c r="B11" t="s">
        <v>148</v>
      </c>
      <c r="C11" s="1">
        <v>0.49997804753209901</v>
      </c>
      <c r="D11" s="1">
        <v>0.49993681269561302</v>
      </c>
      <c r="E11" s="1">
        <v>0.49998918439692402</v>
      </c>
      <c r="F11" s="1">
        <v>0.49999488298879302</v>
      </c>
      <c r="G11" s="1">
        <v>0.49998187515758702</v>
      </c>
      <c r="H11" s="1">
        <v>0.99997215235653203</v>
      </c>
      <c r="I11" s="1">
        <v>0.49998521420779501</v>
      </c>
      <c r="J11" s="1">
        <v>0.49999305036993302</v>
      </c>
      <c r="K11" s="1">
        <v>0.49999650996650702</v>
      </c>
      <c r="L11" s="1">
        <v>0.49998635151627602</v>
      </c>
      <c r="M11" s="1">
        <v>0.49997894956429301</v>
      </c>
      <c r="N11" s="1">
        <v>0.499989360063749</v>
      </c>
      <c r="O11" s="1">
        <v>0.49999590607487998</v>
      </c>
      <c r="P11" s="1">
        <v>0.49996513786452801</v>
      </c>
      <c r="Q11" s="1">
        <v>0.99995847653624104</v>
      </c>
      <c r="R11" s="1">
        <v>0.49998924543314599</v>
      </c>
      <c r="S11" s="1">
        <v>0.49999151713212397</v>
      </c>
      <c r="T11" s="1">
        <v>0.49999426304136702</v>
      </c>
      <c r="U11" s="1">
        <v>0.49999615421503601</v>
      </c>
      <c r="V11" s="1">
        <v>0.499989545275626</v>
      </c>
      <c r="W11" s="1">
        <v>0.49999894516973098</v>
      </c>
    </row>
    <row r="12" spans="1:23" s="2" customFormat="1" x14ac:dyDescent="0.3">
      <c r="A12" s="10" t="s">
        <v>3</v>
      </c>
      <c r="B12" s="2" t="s">
        <v>155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</row>
    <row r="13" spans="1:23" s="2" customFormat="1" hidden="1" x14ac:dyDescent="0.3">
      <c r="A13" s="10"/>
      <c r="B13" s="2" t="s">
        <v>149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</row>
    <row r="14" spans="1:23" s="2" customFormat="1" x14ac:dyDescent="0.3">
      <c r="A14" s="10"/>
      <c r="B14" s="2" t="s">
        <v>150</v>
      </c>
      <c r="C14" s="3">
        <v>0.51315789473684204</v>
      </c>
      <c r="D14" s="3">
        <v>0.58733624454148403</v>
      </c>
      <c r="E14" s="3">
        <v>0.80143514794648196</v>
      </c>
      <c r="F14" s="3">
        <v>0.56000000000000005</v>
      </c>
      <c r="G14" s="3">
        <v>0.78389830508474501</v>
      </c>
      <c r="H14" s="3">
        <v>0.67531880653594401</v>
      </c>
      <c r="I14" s="3">
        <v>0.5</v>
      </c>
      <c r="J14" s="3">
        <v>0.72243725112952895</v>
      </c>
      <c r="K14" s="3">
        <v>0.5</v>
      </c>
      <c r="L14" s="3">
        <v>0.50073637702503604</v>
      </c>
      <c r="M14" s="3">
        <v>0.6736276849642</v>
      </c>
      <c r="N14" s="3">
        <v>0.50740740740740697</v>
      </c>
      <c r="O14" s="3">
        <v>0.5</v>
      </c>
      <c r="P14" s="3">
        <v>0.5</v>
      </c>
      <c r="Q14" s="3">
        <v>0.61550845183793901</v>
      </c>
      <c r="R14" s="3">
        <v>0.524528301886792</v>
      </c>
      <c r="S14" s="3">
        <v>0.56185102445488</v>
      </c>
      <c r="T14" s="3">
        <v>0.5</v>
      </c>
      <c r="U14" s="3">
        <v>0.5</v>
      </c>
      <c r="V14" s="3">
        <v>0.5</v>
      </c>
      <c r="W14" s="3">
        <v>0.782798465084527</v>
      </c>
    </row>
    <row r="15" spans="1:23" s="2" customFormat="1" x14ac:dyDescent="0.3">
      <c r="A15" s="10"/>
      <c r="B15" s="2" t="s">
        <v>151</v>
      </c>
      <c r="C15" s="2">
        <v>0.5</v>
      </c>
      <c r="D15" s="3">
        <v>0.50054585152838404</v>
      </c>
      <c r="E15" s="2">
        <v>0.5</v>
      </c>
      <c r="F15" s="2">
        <v>0.5</v>
      </c>
      <c r="G15" s="2">
        <v>0.5</v>
      </c>
      <c r="H15" s="3">
        <v>0.50142247510668503</v>
      </c>
      <c r="I15" s="2">
        <v>0.5</v>
      </c>
      <c r="J15" s="2">
        <v>0.5</v>
      </c>
      <c r="K15" s="2">
        <v>0.5</v>
      </c>
      <c r="L15" s="2">
        <v>0.5</v>
      </c>
      <c r="M15" s="2">
        <v>0.5</v>
      </c>
      <c r="N15" s="2">
        <v>0.5</v>
      </c>
      <c r="O15" s="2">
        <v>0.5</v>
      </c>
      <c r="P15" s="2">
        <v>0.5</v>
      </c>
      <c r="Q15" s="3">
        <v>0.50563455862624096</v>
      </c>
      <c r="R15" s="2">
        <v>0.5</v>
      </c>
      <c r="S15" s="2">
        <v>0.5</v>
      </c>
      <c r="T15" s="2">
        <v>0.5</v>
      </c>
      <c r="U15" s="2">
        <v>0.5</v>
      </c>
      <c r="V15" s="2">
        <v>0.5</v>
      </c>
      <c r="W15" s="2">
        <v>0.5</v>
      </c>
    </row>
    <row r="16" spans="1:23" s="2" customFormat="1" x14ac:dyDescent="0.3">
      <c r="A16" s="10"/>
      <c r="B16" s="2" t="s">
        <v>148</v>
      </c>
      <c r="C16" s="2">
        <v>0.5</v>
      </c>
      <c r="D16" s="3">
        <v>0.50134562137834304</v>
      </c>
      <c r="E16" s="2">
        <v>0.5</v>
      </c>
      <c r="F16" s="2">
        <v>0.5</v>
      </c>
      <c r="G16" s="2">
        <v>0.5</v>
      </c>
      <c r="H16" s="3">
        <v>0.50232326510661796</v>
      </c>
      <c r="I16" s="2">
        <v>0.5</v>
      </c>
      <c r="J16" s="2">
        <v>0.5</v>
      </c>
      <c r="K16" s="2">
        <v>0.5</v>
      </c>
      <c r="L16" s="2">
        <v>0.5</v>
      </c>
      <c r="M16" s="2">
        <v>0.5</v>
      </c>
      <c r="N16" s="2">
        <v>0.5</v>
      </c>
      <c r="O16" s="2">
        <v>0.5</v>
      </c>
      <c r="P16" s="2">
        <v>0.5</v>
      </c>
      <c r="Q16" s="3">
        <v>0.50571368451633203</v>
      </c>
      <c r="R16" s="2">
        <v>0.5</v>
      </c>
      <c r="S16" s="2">
        <v>0.5</v>
      </c>
      <c r="T16" s="2">
        <v>0.5</v>
      </c>
      <c r="U16" s="2">
        <v>0.5</v>
      </c>
      <c r="V16" s="2">
        <v>0.5</v>
      </c>
      <c r="W16" s="2">
        <v>0.5</v>
      </c>
    </row>
    <row r="17" spans="1:24" x14ac:dyDescent="0.3">
      <c r="A17" s="8" t="s">
        <v>4</v>
      </c>
      <c r="B17" t="s">
        <v>155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</row>
    <row r="18" spans="1:24" hidden="1" x14ac:dyDescent="0.3">
      <c r="A18" s="8"/>
      <c r="B18" t="s">
        <v>149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</row>
    <row r="19" spans="1:24" x14ac:dyDescent="0.3">
      <c r="A19" s="8"/>
      <c r="B19" t="s">
        <v>150</v>
      </c>
      <c r="C19" s="1">
        <v>0.52563033801454295</v>
      </c>
      <c r="D19" s="1">
        <v>0.64867278177615995</v>
      </c>
      <c r="E19" s="1">
        <v>0.87058595828498497</v>
      </c>
      <c r="F19" s="1">
        <v>0.60714060564502204</v>
      </c>
      <c r="G19" s="1">
        <v>0.86215828420054896</v>
      </c>
      <c r="H19" s="1">
        <v>0.75229196528990705</v>
      </c>
      <c r="I19" s="1">
        <v>0.49999260699458598</v>
      </c>
      <c r="J19" s="1">
        <v>0.72509582575849896</v>
      </c>
      <c r="K19" s="1">
        <v>0.49999825497716299</v>
      </c>
      <c r="L19" s="1">
        <v>0.50146377395071995</v>
      </c>
      <c r="M19" s="1">
        <v>0.757746934682477</v>
      </c>
      <c r="N19" s="1">
        <v>0.51459462550509305</v>
      </c>
      <c r="O19" s="1">
        <v>0.49999795302906003</v>
      </c>
      <c r="P19" s="1">
        <v>0.49999250378486698</v>
      </c>
      <c r="Q19" s="1">
        <v>0.68765111755643304</v>
      </c>
      <c r="R19" s="1">
        <v>0.54676075774806698</v>
      </c>
      <c r="S19" s="1">
        <v>0.57372672278285997</v>
      </c>
      <c r="T19" s="1">
        <v>0.499996625192968</v>
      </c>
      <c r="U19" s="1">
        <v>0.49999807710012301</v>
      </c>
      <c r="V19" s="1">
        <v>0.49999807710012301</v>
      </c>
      <c r="W19" s="1">
        <v>0.86201452842006199</v>
      </c>
    </row>
    <row r="20" spans="1:24" x14ac:dyDescent="0.3">
      <c r="A20" s="8"/>
      <c r="B20" t="s">
        <v>151</v>
      </c>
      <c r="C20" s="1">
        <v>0.499989023525089</v>
      </c>
      <c r="D20" s="1">
        <v>0.50105891999264696</v>
      </c>
      <c r="E20" s="1">
        <v>0.49999459213997299</v>
      </c>
      <c r="F20" s="1">
        <v>0.49999744148130398</v>
      </c>
      <c r="G20" s="1">
        <v>0.49999102755278801</v>
      </c>
      <c r="H20" s="1">
        <v>0.50282094349500195</v>
      </c>
      <c r="I20" s="1">
        <v>0.49999260699458598</v>
      </c>
      <c r="J20" s="1">
        <v>0.499996525160818</v>
      </c>
      <c r="K20" s="1">
        <v>0.49999825497716299</v>
      </c>
      <c r="L20" s="1">
        <v>0.49999317566499601</v>
      </c>
      <c r="M20" s="1">
        <v>0.499994964736935</v>
      </c>
      <c r="N20" s="1">
        <v>0.49999602649279501</v>
      </c>
      <c r="O20" s="1">
        <v>0.49999795302906003</v>
      </c>
      <c r="P20" s="1">
        <v>0.49999250378486698</v>
      </c>
      <c r="Q20" s="1">
        <v>0.51112765728451204</v>
      </c>
      <c r="R20" s="1">
        <v>0.49999807330315099</v>
      </c>
      <c r="S20" s="1">
        <v>0.499995808147919</v>
      </c>
      <c r="T20" s="1">
        <v>0.499996625192968</v>
      </c>
      <c r="U20" s="1">
        <v>0.49999807710012301</v>
      </c>
      <c r="V20" s="1">
        <v>0.49999816520012302</v>
      </c>
      <c r="W20" s="1">
        <v>0.49998452952010197</v>
      </c>
    </row>
    <row r="21" spans="1:24" x14ac:dyDescent="0.3">
      <c r="A21" s="8"/>
      <c r="B21" t="s">
        <v>148</v>
      </c>
      <c r="C21" s="1">
        <v>0.499989023525089</v>
      </c>
      <c r="D21" s="1">
        <v>0.49105891875264301</v>
      </c>
      <c r="E21" s="1">
        <v>0.49999459213997299</v>
      </c>
      <c r="F21" s="1">
        <v>0.49999744148130398</v>
      </c>
      <c r="G21" s="1">
        <v>0.49999015874279201</v>
      </c>
      <c r="H21" s="1">
        <v>0.50172132749632103</v>
      </c>
      <c r="I21" s="1">
        <v>0.49999260699458598</v>
      </c>
      <c r="J21" s="1">
        <v>0.499996525160818</v>
      </c>
      <c r="K21" s="1">
        <v>0.49999825497716299</v>
      </c>
      <c r="L21" s="1">
        <v>0.49999317566499601</v>
      </c>
      <c r="M21" s="1">
        <v>0.49998593679613801</v>
      </c>
      <c r="N21" s="1">
        <v>0.49999172346285198</v>
      </c>
      <c r="O21" s="1">
        <v>0.49999795302906003</v>
      </c>
      <c r="P21" s="1">
        <v>0.49999360718375602</v>
      </c>
      <c r="Q21" s="1">
        <v>0.51121734722651802</v>
      </c>
      <c r="R21" s="1">
        <v>0.49999703455318101</v>
      </c>
      <c r="S21" s="1">
        <v>0.49999678013751597</v>
      </c>
      <c r="T21" s="1">
        <v>0.49999763218265297</v>
      </c>
      <c r="U21" s="1">
        <v>0.49999807710012301</v>
      </c>
      <c r="V21" s="1">
        <v>0.49999948720591803</v>
      </c>
      <c r="W21" s="1">
        <v>0.49999562953067</v>
      </c>
    </row>
    <row r="22" spans="1:24" s="4" customFormat="1" x14ac:dyDescent="0.3">
      <c r="A22" s="11" t="s">
        <v>5</v>
      </c>
      <c r="B22" s="4" t="s">
        <v>155</v>
      </c>
      <c r="C22" s="5" t="s">
        <v>28</v>
      </c>
      <c r="D22" s="5" t="s">
        <v>34</v>
      </c>
      <c r="E22" s="5" t="s">
        <v>41</v>
      </c>
      <c r="F22" s="5" t="s">
        <v>47</v>
      </c>
      <c r="G22" s="5" t="s">
        <v>53</v>
      </c>
      <c r="H22" s="5" t="s">
        <v>59</v>
      </c>
      <c r="I22" s="5" t="s">
        <v>66</v>
      </c>
      <c r="J22" s="5" t="s">
        <v>71</v>
      </c>
      <c r="K22" s="5" t="s">
        <v>76</v>
      </c>
      <c r="L22" s="5" t="s">
        <v>80</v>
      </c>
      <c r="M22" s="5" t="s">
        <v>87</v>
      </c>
      <c r="N22" s="5" t="s">
        <v>93</v>
      </c>
      <c r="O22" s="5" t="s">
        <v>99</v>
      </c>
      <c r="P22" s="5" t="s">
        <v>104</v>
      </c>
      <c r="Q22" s="5" t="s">
        <v>109</v>
      </c>
      <c r="R22" s="5" t="s">
        <v>116</v>
      </c>
      <c r="S22" s="5" t="s">
        <v>122</v>
      </c>
      <c r="T22" s="5" t="s">
        <v>127</v>
      </c>
      <c r="U22" s="5" t="s">
        <v>132</v>
      </c>
      <c r="V22" s="5" t="s">
        <v>137</v>
      </c>
      <c r="W22" s="5" t="s">
        <v>142</v>
      </c>
    </row>
    <row r="23" spans="1:24" s="4" customFormat="1" x14ac:dyDescent="0.3">
      <c r="A23" s="11"/>
      <c r="B23" s="4" t="s">
        <v>149</v>
      </c>
      <c r="C23" s="5" t="s">
        <v>28</v>
      </c>
      <c r="E23" s="5" t="s">
        <v>41</v>
      </c>
      <c r="F23" s="5" t="s">
        <v>47</v>
      </c>
      <c r="G23" s="5" t="s">
        <v>53</v>
      </c>
      <c r="H23" s="5" t="s">
        <v>59</v>
      </c>
      <c r="I23" s="5" t="s">
        <v>66</v>
      </c>
      <c r="J23" s="5" t="s">
        <v>71</v>
      </c>
      <c r="K23" s="5" t="s">
        <v>76</v>
      </c>
      <c r="L23" s="5" t="s">
        <v>80</v>
      </c>
      <c r="M23" s="5" t="s">
        <v>87</v>
      </c>
      <c r="N23" s="5" t="s">
        <v>93</v>
      </c>
      <c r="O23" s="5" t="s">
        <v>99</v>
      </c>
      <c r="P23" s="5" t="s">
        <v>104</v>
      </c>
      <c r="Q23" s="5" t="s">
        <v>109</v>
      </c>
      <c r="R23" s="5" t="s">
        <v>116</v>
      </c>
      <c r="S23" s="5" t="s">
        <v>122</v>
      </c>
      <c r="T23" s="5" t="s">
        <v>127</v>
      </c>
      <c r="U23" s="5" t="s">
        <v>132</v>
      </c>
      <c r="V23" s="5" t="s">
        <v>137</v>
      </c>
      <c r="W23" s="5" t="s">
        <v>142</v>
      </c>
    </row>
    <row r="24" spans="1:24" s="4" customFormat="1" x14ac:dyDescent="0.3">
      <c r="A24" s="11"/>
      <c r="B24" s="4" t="s">
        <v>150</v>
      </c>
      <c r="C24" s="5" t="s">
        <v>29</v>
      </c>
      <c r="D24" s="5" t="s">
        <v>35</v>
      </c>
      <c r="E24" s="5" t="s">
        <v>42</v>
      </c>
      <c r="F24" s="5" t="s">
        <v>48</v>
      </c>
      <c r="G24" s="5" t="s">
        <v>54</v>
      </c>
      <c r="H24" s="5" t="s">
        <v>60</v>
      </c>
      <c r="I24" s="5" t="s">
        <v>67</v>
      </c>
      <c r="J24" s="5" t="s">
        <v>72</v>
      </c>
      <c r="K24" s="5" t="s">
        <v>77</v>
      </c>
      <c r="L24" s="5" t="s">
        <v>81</v>
      </c>
      <c r="M24" s="5" t="s">
        <v>88</v>
      </c>
      <c r="N24" s="5" t="s">
        <v>94</v>
      </c>
      <c r="O24" s="5" t="s">
        <v>100</v>
      </c>
      <c r="P24" s="5" t="s">
        <v>105</v>
      </c>
      <c r="Q24" s="5" t="s">
        <v>110</v>
      </c>
      <c r="R24" s="5" t="s">
        <v>117</v>
      </c>
      <c r="S24" s="5" t="s">
        <v>123</v>
      </c>
      <c r="T24" s="5" t="s">
        <v>128</v>
      </c>
      <c r="U24" s="5" t="s">
        <v>133</v>
      </c>
      <c r="V24" s="5" t="s">
        <v>138</v>
      </c>
      <c r="W24" s="5" t="s">
        <v>143</v>
      </c>
    </row>
    <row r="25" spans="1:24" s="4" customFormat="1" x14ac:dyDescent="0.3">
      <c r="A25" s="11"/>
      <c r="B25" s="4" t="s">
        <v>151</v>
      </c>
      <c r="C25" s="5" t="s">
        <v>31</v>
      </c>
      <c r="D25" s="5" t="s">
        <v>37</v>
      </c>
      <c r="E25" s="5" t="s">
        <v>44</v>
      </c>
      <c r="F25" s="5" t="s">
        <v>50</v>
      </c>
      <c r="G25" s="5" t="s">
        <v>56</v>
      </c>
      <c r="H25" s="5" t="s">
        <v>62</v>
      </c>
      <c r="I25" s="5" t="s">
        <v>67</v>
      </c>
      <c r="J25" s="5" t="s">
        <v>73</v>
      </c>
      <c r="K25" s="5" t="s">
        <v>77</v>
      </c>
      <c r="L25" s="5" t="s">
        <v>83</v>
      </c>
      <c r="M25" s="5" t="s">
        <v>90</v>
      </c>
      <c r="N25" s="5" t="s">
        <v>96</v>
      </c>
      <c r="O25" s="5" t="s">
        <v>100</v>
      </c>
      <c r="P25" s="5" t="s">
        <v>105</v>
      </c>
      <c r="Q25" s="5" t="s">
        <v>112</v>
      </c>
      <c r="R25" s="5" t="s">
        <v>119</v>
      </c>
      <c r="S25" s="5" t="s">
        <v>125</v>
      </c>
      <c r="T25" s="5" t="s">
        <v>128</v>
      </c>
      <c r="U25" s="5" t="s">
        <v>133</v>
      </c>
      <c r="V25" s="5" t="s">
        <v>138</v>
      </c>
      <c r="W25" s="5" t="s">
        <v>145</v>
      </c>
    </row>
    <row r="26" spans="1:24" s="4" customFormat="1" x14ac:dyDescent="0.3">
      <c r="A26" s="11"/>
      <c r="B26" s="4" t="s">
        <v>148</v>
      </c>
      <c r="C26" s="5" t="s">
        <v>31</v>
      </c>
      <c r="D26" s="5" t="s">
        <v>39</v>
      </c>
      <c r="E26" s="5" t="s">
        <v>44</v>
      </c>
      <c r="F26" s="5" t="s">
        <v>50</v>
      </c>
      <c r="G26" s="5" t="s">
        <v>56</v>
      </c>
      <c r="H26" s="5" t="s">
        <v>64</v>
      </c>
      <c r="I26" s="5" t="s">
        <v>67</v>
      </c>
      <c r="J26" s="5" t="s">
        <v>73</v>
      </c>
      <c r="K26" s="5" t="s">
        <v>77</v>
      </c>
      <c r="L26" s="5" t="s">
        <v>83</v>
      </c>
      <c r="M26" s="5" t="s">
        <v>90</v>
      </c>
      <c r="N26" s="5" t="s">
        <v>96</v>
      </c>
      <c r="O26" s="5" t="s">
        <v>100</v>
      </c>
      <c r="P26" s="5" t="s">
        <v>105</v>
      </c>
      <c r="Q26" s="5" t="s">
        <v>114</v>
      </c>
      <c r="R26" s="5" t="s">
        <v>119</v>
      </c>
      <c r="S26" s="5" t="s">
        <v>125</v>
      </c>
      <c r="T26" s="5" t="s">
        <v>128</v>
      </c>
      <c r="U26" s="5" t="s">
        <v>133</v>
      </c>
      <c r="V26" s="5" t="s">
        <v>138</v>
      </c>
      <c r="W26" s="5" t="s">
        <v>145</v>
      </c>
    </row>
    <row r="27" spans="1:24" x14ac:dyDescent="0.3">
      <c r="A27" s="8" t="s">
        <v>152</v>
      </c>
      <c r="B27" t="s">
        <v>155</v>
      </c>
      <c r="C27">
        <f>14*60+14</f>
        <v>854</v>
      </c>
      <c r="D27">
        <f>5*60+31</f>
        <v>331</v>
      </c>
      <c r="E27">
        <f>7*60+36</f>
        <v>456</v>
      </c>
      <c r="F27">
        <f>9*60+2</f>
        <v>542</v>
      </c>
      <c r="G27">
        <f>9*60+25</f>
        <v>565</v>
      </c>
      <c r="H27">
        <f>16*60+27</f>
        <v>987</v>
      </c>
      <c r="I27">
        <f>11*60+8</f>
        <v>668</v>
      </c>
      <c r="J27">
        <f>16*60+24</f>
        <v>984</v>
      </c>
      <c r="K27">
        <f>14*60+38</f>
        <v>878</v>
      </c>
      <c r="L27">
        <f>19*60</f>
        <v>1140</v>
      </c>
      <c r="M27">
        <f>32*60+1</f>
        <v>1921</v>
      </c>
      <c r="N27">
        <f>20*60+24</f>
        <v>1224</v>
      </c>
      <c r="O27">
        <f>19*60+20</f>
        <v>1160</v>
      </c>
      <c r="P27">
        <f>27*60+35</f>
        <v>1655</v>
      </c>
      <c r="Q27">
        <f>43*60+32</f>
        <v>2612</v>
      </c>
      <c r="R27">
        <f>28*60+14</f>
        <v>1694</v>
      </c>
      <c r="S27">
        <f>35*60+42</f>
        <v>2142</v>
      </c>
      <c r="T27">
        <v>3640</v>
      </c>
      <c r="U27">
        <f>33*60+17</f>
        <v>1997</v>
      </c>
      <c r="V27">
        <f>59*60+50</f>
        <v>3590</v>
      </c>
      <c r="W27">
        <f>47*60+15</f>
        <v>2835</v>
      </c>
      <c r="X27" t="s">
        <v>153</v>
      </c>
    </row>
    <row r="28" spans="1:24" hidden="1" x14ac:dyDescent="0.3">
      <c r="A28" s="8"/>
      <c r="B28" t="s">
        <v>149</v>
      </c>
      <c r="C28" s="1">
        <f>2*60+59</f>
        <v>179</v>
      </c>
      <c r="D28" s="1">
        <f>3*60+56</f>
        <v>236</v>
      </c>
      <c r="E28" s="1">
        <f>5*60+35</f>
        <v>335</v>
      </c>
      <c r="F28" s="1">
        <f>6*60+29</f>
        <v>389</v>
      </c>
      <c r="G28" s="1">
        <f>7*60+5</f>
        <v>425</v>
      </c>
      <c r="H28" s="1">
        <f>12*60+11</f>
        <v>731</v>
      </c>
      <c r="I28" s="1">
        <f>8*60+1</f>
        <v>481</v>
      </c>
      <c r="J28" s="1">
        <f>12*60+23</f>
        <v>743</v>
      </c>
      <c r="K28" s="1">
        <f>9*60+34</f>
        <v>574</v>
      </c>
      <c r="L28" s="1">
        <f>17*60+39</f>
        <v>1059</v>
      </c>
      <c r="M28" s="1">
        <f>27*60</f>
        <v>1620</v>
      </c>
      <c r="N28" s="1">
        <f>14*60+28</f>
        <v>868</v>
      </c>
      <c r="O28" s="1">
        <f>13*60+12</f>
        <v>792</v>
      </c>
      <c r="P28" s="1">
        <f>20*60+57</f>
        <v>1257</v>
      </c>
      <c r="Q28" s="1">
        <f>31*60+52</f>
        <v>1912</v>
      </c>
      <c r="R28" s="1">
        <f>19*60+30</f>
        <v>1170</v>
      </c>
      <c r="S28" s="1">
        <f>26*60+47</f>
        <v>1607</v>
      </c>
      <c r="T28" s="1">
        <f>45*60+30</f>
        <v>2730</v>
      </c>
      <c r="U28" s="1">
        <f>26*60+16</f>
        <v>1576</v>
      </c>
      <c r="V28" s="1">
        <f>41*60+59</f>
        <v>2519</v>
      </c>
      <c r="W28" s="1">
        <f>31*60+15</f>
        <v>1875</v>
      </c>
    </row>
    <row r="29" spans="1:24" x14ac:dyDescent="0.3">
      <c r="A29" s="8"/>
      <c r="B29" t="s">
        <v>150</v>
      </c>
      <c r="C29" s="1">
        <v>41.1</v>
      </c>
      <c r="D29" s="1">
        <v>58.1</v>
      </c>
      <c r="E29" s="1">
        <v>75</v>
      </c>
      <c r="F29" s="1">
        <v>85</v>
      </c>
      <c r="G29" s="1">
        <v>132</v>
      </c>
      <c r="H29" s="1">
        <f>3*60+46</f>
        <v>226</v>
      </c>
      <c r="I29" s="1">
        <f>60+54</f>
        <v>114</v>
      </c>
      <c r="J29" s="1" t="s">
        <v>154</v>
      </c>
      <c r="K29" s="1">
        <v>152</v>
      </c>
      <c r="L29" s="1">
        <f>3*60+38</f>
        <v>218</v>
      </c>
      <c r="M29" s="1">
        <f>8*60+28</f>
        <v>508</v>
      </c>
      <c r="N29" s="1">
        <f>4*60+25</f>
        <v>265</v>
      </c>
      <c r="O29" s="1">
        <f>3*60+28</f>
        <v>208</v>
      </c>
      <c r="P29" s="1">
        <f>6*60+20</f>
        <v>380</v>
      </c>
      <c r="Q29" s="1">
        <f>11*60+41</f>
        <v>701</v>
      </c>
      <c r="R29" s="1">
        <f>6*60</f>
        <v>360</v>
      </c>
      <c r="S29" s="1">
        <f>6*60+22</f>
        <v>382</v>
      </c>
      <c r="T29" s="1">
        <f>23*60+37</f>
        <v>1417</v>
      </c>
      <c r="U29" s="1">
        <f>6*60+28</f>
        <v>388</v>
      </c>
      <c r="V29" s="1">
        <f>16*60+28</f>
        <v>988</v>
      </c>
      <c r="W29" s="1">
        <f>51*60+24</f>
        <v>3084</v>
      </c>
    </row>
    <row r="30" spans="1:24" x14ac:dyDescent="0.3">
      <c r="A30" s="8"/>
      <c r="B30" t="s">
        <v>151</v>
      </c>
      <c r="C30">
        <v>163</v>
      </c>
      <c r="D30">
        <f>6*60+38</f>
        <v>398</v>
      </c>
      <c r="E30" s="1">
        <f>4*60+58</f>
        <v>298</v>
      </c>
      <c r="F30" s="1">
        <f>6*60+49</f>
        <v>409</v>
      </c>
      <c r="G30" s="1">
        <f>15*60+5</f>
        <v>905</v>
      </c>
      <c r="H30" s="1">
        <f>26*60+12</f>
        <v>1572</v>
      </c>
      <c r="I30" s="1">
        <f>8*60+48</f>
        <v>528</v>
      </c>
      <c r="J30" s="1">
        <f>12*60+32</f>
        <v>752</v>
      </c>
      <c r="K30" s="1">
        <f>10*60+13</f>
        <v>613</v>
      </c>
      <c r="L30" s="1">
        <f>14*60+18</f>
        <v>858</v>
      </c>
      <c r="M30" s="1">
        <f>3600+540+52</f>
        <v>4192</v>
      </c>
      <c r="N30" s="1">
        <f>31*60+53</f>
        <v>1913</v>
      </c>
      <c r="O30" s="1">
        <f>14*60+10</f>
        <v>850</v>
      </c>
      <c r="P30" s="1">
        <f>42*60+53</f>
        <v>2573</v>
      </c>
      <c r="Q30" s="1">
        <f>3600+24*6+8</f>
        <v>3752</v>
      </c>
      <c r="R30" s="1">
        <f>41*60+7</f>
        <v>2467</v>
      </c>
      <c r="S30" s="1">
        <f>26*60+45</f>
        <v>1605</v>
      </c>
      <c r="T30" s="1">
        <f>2*3600+18*60+44</f>
        <v>8324</v>
      </c>
      <c r="U30" s="1">
        <f>26*60+35</f>
        <v>1595</v>
      </c>
      <c r="V30" s="1">
        <f>37*60+46</f>
        <v>2266</v>
      </c>
      <c r="W30" s="1">
        <f>3600+27*60+38</f>
        <v>5258</v>
      </c>
    </row>
    <row r="31" spans="1:24" x14ac:dyDescent="0.3">
      <c r="A31" s="8"/>
      <c r="B31" t="s">
        <v>148</v>
      </c>
      <c r="C31" s="1">
        <v>102</v>
      </c>
      <c r="D31" s="1">
        <f>32*60+46</f>
        <v>1966</v>
      </c>
      <c r="E31" s="1">
        <v>185</v>
      </c>
      <c r="F31" s="1">
        <v>184</v>
      </c>
      <c r="G31" s="1">
        <f>52*60+26</f>
        <v>3146</v>
      </c>
      <c r="H31" s="1">
        <f>3600+24*60+48</f>
        <v>5088</v>
      </c>
      <c r="I31" s="1">
        <f>7*60+39</f>
        <v>459</v>
      </c>
      <c r="J31" s="1">
        <f>8*60+19</f>
        <v>499</v>
      </c>
      <c r="K31" s="1">
        <f>180+54</f>
        <v>234</v>
      </c>
      <c r="L31" s="1">
        <f>13*60+4</f>
        <v>784</v>
      </c>
      <c r="M31" s="1">
        <f>2*3600+19*60+36</f>
        <v>8376</v>
      </c>
      <c r="N31" s="1">
        <f>3600+46*60+37</f>
        <v>6397</v>
      </c>
      <c r="O31" s="1">
        <f>8*60+30</f>
        <v>510</v>
      </c>
      <c r="P31" s="1">
        <f>3600+53*60+48</f>
        <v>6828</v>
      </c>
      <c r="Q31" s="1">
        <f>2*3600+44*60+17</f>
        <v>9857</v>
      </c>
      <c r="R31" s="1">
        <f>3600+34*60+42</f>
        <v>5682</v>
      </c>
      <c r="S31" s="1">
        <f>3600+46*60+37</f>
        <v>6397</v>
      </c>
      <c r="T31" s="1">
        <f>4*3600+38*60+57</f>
        <v>16737</v>
      </c>
      <c r="U31" s="1">
        <f>15*60+34</f>
        <v>934</v>
      </c>
      <c r="V31" s="1">
        <f>3600+48*60+24</f>
        <v>6504</v>
      </c>
      <c r="W31" s="1">
        <f>2*3600+47*60+34</f>
        <v>10054</v>
      </c>
    </row>
    <row r="32" spans="1:24" x14ac:dyDescent="0.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</sheetData>
  <mergeCells count="6">
    <mergeCell ref="A27:A31"/>
    <mergeCell ref="A2:A6"/>
    <mergeCell ref="A7:A11"/>
    <mergeCell ref="A12:A16"/>
    <mergeCell ref="A17:A21"/>
    <mergeCell ref="A22:A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LDA</vt:lpstr>
      <vt:lpstr>KNN</vt:lpstr>
      <vt:lpstr>SVM</vt:lpstr>
      <vt:lpstr>LSTM-diagrams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2020-07-13T05:48:49Z</dcterms:created>
  <dcterms:modified xsi:type="dcterms:W3CDTF">2020-12-23T12:11:38Z</dcterms:modified>
</cp:coreProperties>
</file>