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8.xml"/>
  <Override ContentType="application/vnd.openxmlformats-officedocument.spreadsheetml.table+xml" PartName="/xl/tables/table13.xml"/>
  <Override ContentType="application/vnd.openxmlformats-officedocument.spreadsheetml.table+xml" PartName="/xl/tables/table4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15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table+xml" PartName="/xl/tables/table11.xml"/>
  <Override ContentType="application/vnd.openxmlformats-officedocument.spreadsheetml.table+xml" PartName="/xl/tables/table5.xml"/>
  <Override ContentType="application/vnd.openxmlformats-officedocument.spreadsheetml.table+xml" PartName="/xl/tables/table20.xml"/>
  <Override ContentType="application/vnd.openxmlformats-officedocument.spreadsheetml.table+xml" PartName="/xl/tables/table3.xml"/>
  <Override ContentType="application/vnd.openxmlformats-officedocument.spreadsheetml.table+xml" PartName="/xl/tables/table17.xml"/>
  <Override ContentType="application/vnd.openxmlformats-officedocument.spreadsheetml.table+xml" PartName="/xl/tables/table19.xml"/>
  <Override ContentType="application/vnd.openxmlformats-officedocument.spreadsheetml.table+xml" PartName="/xl/tables/table10.xml"/>
  <Override ContentType="application/vnd.openxmlformats-officedocument.spreadsheetml.table+xml" PartName="/xl/tables/table7.xml"/>
  <Override ContentType="application/vnd.openxmlformats-officedocument.spreadsheetml.table+xml" PartName="/xl/tables/table16.xml"/>
  <Override ContentType="application/vnd.openxmlformats-officedocument.spreadsheetml.table+xml" PartName="/xl/tables/table14.xml"/>
  <Override ContentType="application/vnd.openxmlformats-officedocument.spreadsheetml.table+xml" PartName="/xl/tables/table12.xml"/>
  <Override ContentType="application/vnd.openxmlformats-officedocument.spreadsheetml.table+xml" PartName="/xl/tables/table9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  <extLst>
    <ext uri="GoogleSheetsCustomDataVersion2">
      <go:sheetsCustomData xmlns:go="http://customooxmlschemas.google.com/" r:id="rId5" roundtripDataChecksum="mEMTP7WcMM8Gw5iQx6hRcAESEGotpoRmMV49ljiFg58="/>
    </ext>
  </extLst>
</workbook>
</file>

<file path=xl/sharedStrings.xml><?xml version="1.0" encoding="utf-8"?>
<sst xmlns="http://schemas.openxmlformats.org/spreadsheetml/2006/main" count="117" uniqueCount="102">
  <si>
    <t>Estimativa de Valor do Projeto Com Use Case Points</t>
  </si>
  <si>
    <t>Passo 1: Cálculo do UAW (Unadjusted Actor Weight-Peso do ator não ajustado)‏</t>
  </si>
  <si>
    <t>Tipo de Ator</t>
  </si>
  <si>
    <t>Descrição</t>
  </si>
  <si>
    <t>Peso</t>
  </si>
  <si>
    <t>N. de Atores</t>
  </si>
  <si>
    <t>Resultado</t>
  </si>
  <si>
    <t>Ator Simples</t>
  </si>
  <si>
    <t>Outro sistema acessado através de uma API de programação</t>
  </si>
  <si>
    <t>Ator Médio</t>
  </si>
  <si>
    <t>Outro sistema acessado interagindo através da rede</t>
  </si>
  <si>
    <t>Ator Complexo</t>
  </si>
  <si>
    <t>Um usuário interagindo através de uma interface gráfica</t>
  </si>
  <si>
    <t>Total UAW:</t>
  </si>
  <si>
    <t>Passo 2: Cálculo do UUCW (Unadjusted Use Case Weight - Peso do caso de uso não ajustado)‏</t>
  </si>
  <si>
    <t>Tipo</t>
  </si>
  <si>
    <t>N. de Casos de Uso</t>
  </si>
  <si>
    <t>Simples</t>
  </si>
  <si>
    <t>Tem até 3 transações, incluindo os passos alternativos, e envolve menos de 5 entidades;</t>
  </si>
  <si>
    <t>Médio</t>
  </si>
  <si>
    <t>Tem de 4 a 7 transações, incluindo os passos alternativos, e envolve de 5 a 10 entidades;</t>
  </si>
  <si>
    <t>Complexo</t>
  </si>
  <si>
    <t>Tem acima de 7 transações, incluindo os passos alternativos, e envolve pelo menos de 10 entidades;</t>
  </si>
  <si>
    <t>Total:</t>
  </si>
  <si>
    <t>Passo 3: Cálculo do UUCP (Unadjusted Use Case Points-pontos de casos de uso não ajustados)‏:</t>
  </si>
  <si>
    <t>UUCP = UAW + UUCW</t>
  </si>
  <si>
    <t>UUCP =</t>
  </si>
  <si>
    <t>Calculando Fatores de Ajuste:</t>
  </si>
  <si>
    <t>É constituído de duas partes:</t>
  </si>
  <si>
    <t>1-Cálculo de fatores técnicos: cobrindo uma série de requisitos funcionais do sistema;</t>
  </si>
  <si>
    <t>2-Cálculo de fatores de ambiente: requisitos não-funcionais associados ao processo de desenvolvimento;</t>
  </si>
  <si>
    <t>Fator</t>
  </si>
  <si>
    <t>Requisito</t>
  </si>
  <si>
    <t>Influência</t>
  </si>
  <si>
    <t>T1</t>
  </si>
  <si>
    <t>Sistema distribuído</t>
  </si>
  <si>
    <t>T2</t>
  </si>
  <si>
    <t>Tempo de resposta</t>
  </si>
  <si>
    <t>T3</t>
  </si>
  <si>
    <t>Eficiência</t>
  </si>
  <si>
    <t>T4</t>
  </si>
  <si>
    <t>Processamento complexo</t>
  </si>
  <si>
    <t>T5</t>
  </si>
  <si>
    <t>Código reusável</t>
  </si>
  <si>
    <t>T6</t>
  </si>
  <si>
    <t>Facilidade de instalação</t>
  </si>
  <si>
    <t>T7</t>
  </si>
  <si>
    <t>Facilidade de uso</t>
  </si>
  <si>
    <t>T8</t>
  </si>
  <si>
    <t>Portabilidade</t>
  </si>
  <si>
    <t>T9</t>
  </si>
  <si>
    <t>Facilidade de mudança</t>
  </si>
  <si>
    <t>T10</t>
  </si>
  <si>
    <t>Concorrência</t>
  </si>
  <si>
    <t>T11</t>
  </si>
  <si>
    <t>Recursos de segurança</t>
  </si>
  <si>
    <t>T12</t>
  </si>
  <si>
    <t>Acessível por terceiros</t>
  </si>
  <si>
    <t>T13</t>
  </si>
  <si>
    <t>Requer treinamento especial</t>
  </si>
  <si>
    <t>Passo 5: Cálculo do TCF (Technical Complexity Factor)‏</t>
  </si>
  <si>
    <t>TCF =</t>
  </si>
  <si>
    <t>E1</t>
  </si>
  <si>
    <t xml:space="preserve">Familiaridade com RUP ou outro processo formal
</t>
  </si>
  <si>
    <t>E2</t>
  </si>
  <si>
    <t xml:space="preserve">Experiência com a aplicação em desenvolvimento
</t>
  </si>
  <si>
    <t>E3</t>
  </si>
  <si>
    <t xml:space="preserve">Experiência em Orientação a Objetos
</t>
  </si>
  <si>
    <t>E4</t>
  </si>
  <si>
    <t xml:space="preserve">Presença de analista experiente
</t>
  </si>
  <si>
    <t>E5</t>
  </si>
  <si>
    <t xml:space="preserve">Motivação
</t>
  </si>
  <si>
    <t>E6</t>
  </si>
  <si>
    <t xml:space="preserve">Requisitos estáveis
</t>
  </si>
  <si>
    <t>E7</t>
  </si>
  <si>
    <t xml:space="preserve">Desenvolvedores em meio-expediente
</t>
  </si>
  <si>
    <t>E8</t>
  </si>
  <si>
    <t xml:space="preserve">Linguagem de programação difícil
</t>
  </si>
  <si>
    <t>Passo 7: Cálculo do ECF (Environmental Complexity Factor)‏</t>
  </si>
  <si>
    <t>ECF = 1.4 + (-0.03 * Efactor)‏</t>
  </si>
  <si>
    <t>ECF =</t>
  </si>
  <si>
    <t xml:space="preserve">Passo 8: Cálculo dos UCP (Use Case Points)‏
</t>
  </si>
  <si>
    <t>UCP = UUCP * TCF * ECF</t>
  </si>
  <si>
    <t>UCP =</t>
  </si>
  <si>
    <t>Use Case Points</t>
  </si>
  <si>
    <t>Passo 9: Cálculo do tempo de trabalho estimado:</t>
  </si>
  <si>
    <t>Para simplificar, utilizaremos a média de 20 horas por Ponto de Casos de Uso</t>
  </si>
  <si>
    <t>USE CASE POINTS</t>
  </si>
  <si>
    <t xml:space="preserve"> </t>
  </si>
  <si>
    <t>MÉDIA DE HORAS</t>
  </si>
  <si>
    <t>TOTAL DE HORAS DE TRABALHO:</t>
  </si>
  <si>
    <t>Tempo Estimado =</t>
  </si>
  <si>
    <t>*</t>
  </si>
  <si>
    <t>Estimativa de Custo de Desenvolvimento:</t>
  </si>
  <si>
    <t>O custo da hora-desenvolvimento varia de acordo com a especialização do profissional que irá realizar a tarefa.</t>
  </si>
  <si>
    <t>1-Para analistas, este valor se situa entre 180 e 200 reais por hora.</t>
  </si>
  <si>
    <t>2-Para programadores, entre 130 e 160 reais a hora.</t>
  </si>
  <si>
    <t>3-Na média, para horas de desenvolvimento de cada caso de uso, pode-se considerar R$ 150,00</t>
  </si>
  <si>
    <t>A estimativa é obtida a partir da multiplicação do número de casos de uso estimados, pelo valor médio da hora de desenvolvimento.</t>
  </si>
  <si>
    <t>NÚMERO DE CASOS DE USO ESTIMADOS</t>
  </si>
  <si>
    <t>TOTAL:</t>
  </si>
  <si>
    <t>Estimativa do Custo de Desenvolvimento=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</si>
</sst>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R$ -416]#,##0.00"/>
  </numFmts>
  <fonts count="24">
    <font>
      <sz val="10.0"/>
      <color rgb="FF000000"/>
      <name val="Calibri"/>
      <scheme val="minor"/>
    </font>
    <font>
      <b/>
      <sz val="36.0"/>
      <color theme="1"/>
      <name val="Calibri"/>
    </font>
    <font>
      <b/>
      <sz val="31.0"/>
      <color rgb="FF000000"/>
      <name val="Tahoma"/>
    </font>
    <font>
      <b/>
      <sz val="14.0"/>
      <color theme="1"/>
      <name val="Calibri"/>
    </font>
    <font>
      <sz val="14.0"/>
      <color theme="1"/>
      <name val="Calibri"/>
    </font>
    <font>
      <sz val="14.0"/>
      <color rgb="FF000000"/>
      <name val="Tahoma"/>
    </font>
    <font>
      <sz val="14.0"/>
      <color theme="1"/>
      <name val="Arial"/>
    </font>
    <font>
      <b/>
      <sz val="14.0"/>
      <color theme="1"/>
      <name val="Arial"/>
    </font>
    <font>
      <sz val="20.0"/>
      <color rgb="FF000000"/>
      <name val="Tahoma"/>
    </font>
    <font>
      <b/>
      <sz val="29.0"/>
      <color rgb="FF000000"/>
      <name val="Tahoma"/>
    </font>
    <font/>
    <font>
      <b/>
      <sz val="30.0"/>
      <color rgb="FF000000"/>
      <name val="Tahoma"/>
    </font>
    <font>
      <b/>
      <sz val="18.0"/>
      <color theme="1"/>
      <name val="Calibri"/>
    </font>
    <font>
      <b/>
      <sz val="18.0"/>
      <color rgb="FF000000"/>
      <name val="Tahoma"/>
    </font>
    <font>
      <b/>
      <sz val="36.0"/>
      <color rgb="FF000000"/>
      <name val="Tahoma"/>
    </font>
    <font>
      <b/>
      <sz val="27.0"/>
      <color rgb="FF000000"/>
      <name val="Tahoma"/>
    </font>
    <font>
      <b/>
      <sz val="24.0"/>
      <color rgb="FF000000"/>
      <name val="Tahoma"/>
    </font>
    <font>
      <sz val="16.0"/>
      <color rgb="FF000000"/>
      <name val="Tahoma"/>
    </font>
    <font>
      <b/>
      <sz val="28.0"/>
      <color rgb="FF000000"/>
      <name val="Tahoma"/>
    </font>
    <font>
      <sz val="18.0"/>
      <color rgb="FF000000"/>
      <name val="Tahoma"/>
    </font>
    <font>
      <sz val="10.0"/>
      <color theme="1"/>
      <name val="Calibri"/>
    </font>
    <font>
      <sz val="23.0"/>
      <color rgb="FF000000"/>
      <name val="Tahoma"/>
    </font>
    <font>
      <sz val="10.0"/>
      <color theme="1"/>
      <name val="Arial"/>
    </font>
    <font>
      <sz val="10.0"/>
      <color rgb="FF0000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D6E3BC"/>
        <bgColor rgb="FFD6E3BC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26A69A"/>
        <bgColor rgb="FF26A69A"/>
      </patternFill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left/>
      <right/>
      <top/>
      <bottom/>
    </border>
    <border>
      <left/>
      <top/>
      <bottom/>
    </border>
    <border>
      <top/>
      <bottom/>
    </border>
    <border>
      <righ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0" fontId="2" numFmtId="0" xfId="0" applyAlignment="1" applyFont="1">
      <alignment shrinkToFit="0" wrapText="1"/>
    </xf>
    <xf borderId="0" fillId="0" fontId="3" numFmtId="0" xfId="0" applyAlignment="1" applyFont="1">
      <alignment horizontal="center"/>
    </xf>
    <xf borderId="1" fillId="0" fontId="3" numFmtId="0" xfId="0" applyAlignment="1" applyBorder="1" applyFont="1">
      <alignment horizontal="center"/>
    </xf>
    <xf borderId="0" fillId="0" fontId="4" numFmtId="0" xfId="0" applyFont="1"/>
    <xf borderId="1" fillId="0" fontId="4" numFmtId="0" xfId="0" applyBorder="1" applyFont="1"/>
    <xf borderId="1" fillId="0" fontId="5" numFmtId="0" xfId="0" applyAlignment="1" applyBorder="1" applyFont="1">
      <alignment shrinkToFit="0" wrapText="1"/>
    </xf>
    <xf borderId="1" fillId="2" fontId="4" numFmtId="0" xfId="0" applyAlignment="1" applyBorder="1" applyFill="1" applyFont="1">
      <alignment horizontal="right" readingOrder="0"/>
    </xf>
    <xf borderId="1" fillId="0" fontId="6" numFmtId="0" xfId="0" applyAlignment="1" applyBorder="1" applyFont="1">
      <alignment horizontal="left" shrinkToFit="0" wrapText="1"/>
    </xf>
    <xf borderId="1" fillId="2" fontId="6" numFmtId="0" xfId="0" applyAlignment="1" applyBorder="1" applyFont="1">
      <alignment horizontal="right" readingOrder="0" shrinkToFit="0" wrapText="1"/>
    </xf>
    <xf borderId="0" fillId="0" fontId="7" numFmtId="0" xfId="0" applyAlignment="1" applyFont="1">
      <alignment horizontal="left" shrinkToFit="0" wrapText="1"/>
    </xf>
    <xf borderId="1" fillId="2" fontId="6" numFmtId="0" xfId="0" applyAlignment="1" applyBorder="1" applyFont="1">
      <alignment horizontal="right" readingOrder="0" shrinkToFit="0" wrapText="1"/>
    </xf>
    <xf borderId="0" fillId="0" fontId="6" numFmtId="0" xfId="0" applyAlignment="1" applyFont="1">
      <alignment horizontal="left" shrinkToFit="0" wrapText="1"/>
    </xf>
    <xf borderId="0" fillId="0" fontId="8" numFmtId="0" xfId="0" applyAlignment="1" applyFont="1">
      <alignment horizontal="left" shrinkToFit="0" wrapText="1"/>
    </xf>
    <xf borderId="1" fillId="0" fontId="6" numFmtId="0" xfId="0" applyAlignment="1" applyBorder="1" applyFont="1">
      <alignment horizontal="left" shrinkToFit="0" wrapText="1"/>
    </xf>
    <xf borderId="1" fillId="0" fontId="4" numFmtId="0" xfId="0" applyBorder="1" applyFont="1"/>
    <xf borderId="0" fillId="0" fontId="9" numFmtId="0" xfId="0" applyAlignment="1" applyFont="1">
      <alignment horizontal="left" shrinkToFit="0" wrapText="1"/>
    </xf>
    <xf borderId="2" fillId="0" fontId="10" numFmtId="0" xfId="0" applyBorder="1" applyFont="1"/>
    <xf borderId="1" fillId="0" fontId="3" numFmtId="0" xfId="0" applyAlignment="1" applyBorder="1" applyFont="1">
      <alignment horizontal="center" shrinkToFit="0" wrapText="1"/>
    </xf>
    <xf borderId="1" fillId="2" fontId="4" numFmtId="0" xfId="0" applyAlignment="1" applyBorder="1" applyFont="1">
      <alignment horizontal="right"/>
    </xf>
    <xf borderId="1" fillId="2" fontId="7" numFmtId="0" xfId="0" applyAlignment="1" applyBorder="1" applyFont="1">
      <alignment horizontal="right" readingOrder="0" shrinkToFit="0" wrapText="1"/>
    </xf>
    <xf borderId="0" fillId="0" fontId="4" numFmtId="0" xfId="0" applyAlignment="1" applyFont="1">
      <alignment shrinkToFit="0" wrapText="1"/>
    </xf>
    <xf borderId="1" fillId="2" fontId="6" numFmtId="0" xfId="0" applyAlignment="1" applyBorder="1" applyFont="1">
      <alignment horizontal="right" shrinkToFit="0" wrapText="1"/>
    </xf>
    <xf borderId="0" fillId="0" fontId="11" numFmtId="0" xfId="0" applyAlignment="1" applyFont="1">
      <alignment shrinkToFit="0" wrapText="1"/>
    </xf>
    <xf borderId="0" fillId="0" fontId="12" numFmtId="0" xfId="0" applyFont="1"/>
    <xf borderId="0" fillId="0" fontId="13" numFmtId="0" xfId="0" applyAlignment="1" applyFont="1">
      <alignment horizontal="center"/>
    </xf>
    <xf borderId="3" fillId="3" fontId="12" numFmtId="0" xfId="0" applyAlignment="1" applyBorder="1" applyFill="1" applyFont="1">
      <alignment horizontal="left"/>
    </xf>
    <xf borderId="4" fillId="4" fontId="14" numFmtId="0" xfId="0" applyAlignment="1" applyBorder="1" applyFill="1" applyFont="1">
      <alignment horizontal="left"/>
    </xf>
    <xf borderId="5" fillId="0" fontId="10" numFmtId="0" xfId="0" applyBorder="1" applyFont="1"/>
    <xf borderId="6" fillId="0" fontId="10" numFmtId="0" xfId="0" applyBorder="1" applyFont="1"/>
    <xf borderId="0" fillId="0" fontId="15" numFmtId="0" xfId="0" applyAlignment="1" applyFont="1">
      <alignment shrinkToFit="0" wrapText="1"/>
    </xf>
    <xf borderId="0" fillId="0" fontId="16" numFmtId="0" xfId="0" applyAlignment="1" applyFont="1">
      <alignment shrinkToFit="0" wrapText="1"/>
    </xf>
    <xf borderId="1" fillId="0" fontId="17" numFmtId="0" xfId="0" applyAlignment="1" applyBorder="1" applyFont="1">
      <alignment horizontal="left"/>
    </xf>
    <xf borderId="3" fillId="4" fontId="18" numFmtId="0" xfId="0" applyAlignment="1" applyBorder="1" applyFont="1">
      <alignment horizontal="left"/>
    </xf>
    <xf borderId="1" fillId="0" fontId="3" numFmtId="0" xfId="0" applyAlignment="1" applyBorder="1" applyFont="1">
      <alignment horizontal="center" shrinkToFit="0" vertical="center" wrapText="1"/>
    </xf>
    <xf borderId="1" fillId="0" fontId="4" numFmtId="0" xfId="0" applyAlignment="1" applyBorder="1" applyFont="1">
      <alignment horizontal="left" shrinkToFit="0" vertical="center" wrapText="1"/>
    </xf>
    <xf borderId="1" fillId="0" fontId="5" numFmtId="0" xfId="0" applyAlignment="1" applyBorder="1" applyFont="1">
      <alignment horizontal="left" shrinkToFit="0" vertical="center" wrapText="1"/>
    </xf>
    <xf borderId="0" fillId="0" fontId="13" numFmtId="0" xfId="0" applyAlignment="1" applyFont="1">
      <alignment horizontal="left"/>
    </xf>
    <xf borderId="7" fillId="0" fontId="19" numFmtId="0" xfId="0" applyAlignment="1" applyBorder="1" applyFont="1">
      <alignment shrinkToFit="0" wrapText="1"/>
    </xf>
    <xf borderId="8" fillId="0" fontId="10" numFmtId="0" xfId="0" applyBorder="1" applyFont="1"/>
    <xf borderId="9" fillId="0" fontId="10" numFmtId="0" xfId="0" applyBorder="1" applyFont="1"/>
    <xf borderId="7" fillId="5" fontId="3" numFmtId="0" xfId="0" applyAlignment="1" applyBorder="1" applyFill="1" applyFont="1">
      <alignment horizontal="center"/>
    </xf>
    <xf borderId="0" fillId="0" fontId="20" numFmtId="0" xfId="0" applyFont="1"/>
    <xf borderId="7" fillId="0" fontId="3" numFmtId="0" xfId="0" applyAlignment="1" applyBorder="1" applyFont="1">
      <alignment horizontal="center" shrinkToFit="0" vertical="center" wrapText="1"/>
    </xf>
    <xf borderId="3" fillId="4" fontId="20" numFmtId="0" xfId="0" applyBorder="1" applyFont="1"/>
    <xf borderId="1" fillId="0" fontId="4" numFmtId="0" xfId="0" applyAlignment="1" applyBorder="1" applyFont="1">
      <alignment shrinkToFit="0" wrapText="1"/>
    </xf>
    <xf borderId="1" fillId="0" fontId="4" numFmtId="0" xfId="0" applyAlignment="1" applyBorder="1" applyFont="1">
      <alignment horizontal="center"/>
    </xf>
    <xf borderId="3" fillId="2" fontId="7" numFmtId="0" xfId="0" applyAlignment="1" applyBorder="1" applyFont="1">
      <alignment horizontal="right" shrinkToFit="0" wrapText="1"/>
    </xf>
    <xf borderId="1" fillId="0" fontId="20" numFmtId="0" xfId="0" applyBorder="1" applyFont="1"/>
    <xf borderId="10" fillId="0" fontId="4" numFmtId="0" xfId="0" applyAlignment="1" applyBorder="1" applyFont="1">
      <alignment shrinkToFit="0" wrapText="1"/>
    </xf>
    <xf borderId="10" fillId="0" fontId="4" numFmtId="0" xfId="0" applyBorder="1" applyFont="1"/>
    <xf borderId="11" fillId="0" fontId="4" numFmtId="0" xfId="0" applyAlignment="1" applyBorder="1" applyFont="1">
      <alignment horizontal="center"/>
    </xf>
    <xf borderId="12" fillId="0" fontId="4" numFmtId="164" xfId="0" applyBorder="1" applyFont="1" applyNumberFormat="1"/>
    <xf borderId="10" fillId="0" fontId="21" numFmtId="0" xfId="0" applyBorder="1" applyFont="1"/>
    <xf borderId="12" fillId="0" fontId="22" numFmtId="0" xfId="0" applyAlignment="1" applyBorder="1" applyFont="1">
      <alignment horizontal="center"/>
    </xf>
    <xf borderId="13" fillId="4" fontId="23" numFmtId="0" xfId="0" applyAlignment="1" applyBorder="1" applyFont="1">
      <alignment horizontal="center"/>
    </xf>
    <xf borderId="12" fillId="0" fontId="22" numFmtId="0" xfId="0" applyAlignment="1" applyBorder="1" applyFont="1">
      <alignment horizontal="right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26A69A"/>
          <bgColor rgb="FF26A69A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DDF2F0"/>
          <bgColor rgb="FFDDF2F0"/>
        </patternFill>
      </fill>
      <border/>
    </dxf>
  </dxfs>
  <tableStyles count="20">
    <tableStyle count="3" pivot="0" name="Página1-style">
      <tableStyleElement dxfId="1" type="headerRow"/>
      <tableStyleElement dxfId="2" type="firstRowStripe"/>
      <tableStyleElement dxfId="3" type="secondRowStripe"/>
    </tableStyle>
    <tableStyle count="3" pivot="0" name="Página1-style 2">
      <tableStyleElement dxfId="1" type="headerRow"/>
      <tableStyleElement dxfId="2" type="firstRowStripe"/>
      <tableStyleElement dxfId="3" type="secondRowStripe"/>
    </tableStyle>
    <tableStyle count="3" pivot="0" name="Página1-style 3">
      <tableStyleElement dxfId="1" type="headerRow"/>
      <tableStyleElement dxfId="2" type="firstRowStripe"/>
      <tableStyleElement dxfId="3" type="secondRowStripe"/>
    </tableStyle>
    <tableStyle count="3" pivot="0" name="Página1-style 4">
      <tableStyleElement dxfId="1" type="headerRow"/>
      <tableStyleElement dxfId="2" type="firstRowStripe"/>
      <tableStyleElement dxfId="3" type="secondRowStripe"/>
    </tableStyle>
    <tableStyle count="3" pivot="0" name="Página1-style 5">
      <tableStyleElement dxfId="1" type="headerRow"/>
      <tableStyleElement dxfId="2" type="firstRowStripe"/>
      <tableStyleElement dxfId="3" type="secondRowStripe"/>
    </tableStyle>
    <tableStyle count="3" pivot="0" name="Página1-style 6">
      <tableStyleElement dxfId="1" type="headerRow"/>
      <tableStyleElement dxfId="2" type="firstRowStripe"/>
      <tableStyleElement dxfId="3" type="secondRowStripe"/>
    </tableStyle>
    <tableStyle count="3" pivot="0" name="Página1-style 7">
      <tableStyleElement dxfId="1" type="headerRow"/>
      <tableStyleElement dxfId="2" type="firstRowStripe"/>
      <tableStyleElement dxfId="3" type="secondRowStripe"/>
    </tableStyle>
    <tableStyle count="2" pivot="0" name="Página1-style 8">
      <tableStyleElement dxfId="3" type="firstRowStripe"/>
      <tableStyleElement dxfId="2" type="secondRowStripe"/>
    </tableStyle>
    <tableStyle count="2" pivot="0" name="Página1-style 9">
      <tableStyleElement dxfId="3" type="firstRowStripe"/>
      <tableStyleElement dxfId="2" type="secondRowStripe"/>
    </tableStyle>
    <tableStyle count="2" pivot="0" name="Página1-style 10">
      <tableStyleElement dxfId="3" type="firstRowStripe"/>
      <tableStyleElement dxfId="2" type="secondRowStripe"/>
    </tableStyle>
    <tableStyle count="2" pivot="0" name="Página1-style 11">
      <tableStyleElement dxfId="3" type="firstRowStripe"/>
      <tableStyleElement dxfId="2" type="secondRowStripe"/>
    </tableStyle>
    <tableStyle count="2" pivot="0" name="Página1-style 12">
      <tableStyleElement dxfId="3" type="firstRowStripe"/>
      <tableStyleElement dxfId="2" type="secondRowStripe"/>
    </tableStyle>
    <tableStyle count="3" pivot="0" name="Página1-style 13">
      <tableStyleElement dxfId="1" type="headerRow"/>
      <tableStyleElement dxfId="2" type="firstRowStripe"/>
      <tableStyleElement dxfId="3" type="secondRowStripe"/>
    </tableStyle>
    <tableStyle count="3" pivot="0" name="Página1-style 14">
      <tableStyleElement dxfId="1" type="headerRow"/>
      <tableStyleElement dxfId="2" type="firstRowStripe"/>
      <tableStyleElement dxfId="3" type="secondRowStripe"/>
    </tableStyle>
    <tableStyle count="3" pivot="0" name="Página1-style 15">
      <tableStyleElement dxfId="1" type="headerRow"/>
      <tableStyleElement dxfId="2" type="firstRowStripe"/>
      <tableStyleElement dxfId="3" type="secondRowStripe"/>
    </tableStyle>
    <tableStyle count="2" pivot="0" name="Página1-style 16">
      <tableStyleElement dxfId="3" type="firstRowStripe"/>
      <tableStyleElement dxfId="2" type="secondRowStripe"/>
    </tableStyle>
    <tableStyle count="2" pivot="0" name="Página1-style 17">
      <tableStyleElement dxfId="3" type="firstRowStripe"/>
      <tableStyleElement dxfId="2" type="secondRowStripe"/>
    </tableStyle>
    <tableStyle count="2" pivot="0" name="Página1-style 18">
      <tableStyleElement dxfId="3" type="firstRowStripe"/>
      <tableStyleElement dxfId="2" type="secondRowStripe"/>
    </tableStyle>
    <tableStyle count="2" pivot="0" name="Página1-style 19">
      <tableStyleElement dxfId="3" type="firstRowStripe"/>
      <tableStyleElement dxfId="2" type="secondRowStripe"/>
    </tableStyle>
    <tableStyle count="2" pivot="0" name="Página1-style 20">
      <tableStyleElement dxfId="3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B3:F6" displayName="Table_1" id="1">
  <tableColumns count="5">
    <tableColumn name="Tipo de Ator" id="1"/>
    <tableColumn name="Descrição" id="2"/>
    <tableColumn name="Peso" id="3"/>
    <tableColumn name="N. de Atores" id="4"/>
    <tableColumn name="Resultado" id="5"/>
  </tableColumns>
  <tableStyleInfo name="Página1-style" showColumnStripes="0" showFirstColumn="1" showLastColumn="1" showRowStripes="1"/>
</table>
</file>

<file path=xl/tables/table10.xml><?xml version="1.0" encoding="utf-8"?>
<table xmlns="http://schemas.openxmlformats.org/spreadsheetml/2006/main" headerRowCount="0" ref="D59" displayName="Table_10" id="10">
  <tableColumns count="1">
    <tableColumn name="Column1" id="1"/>
  </tableColumns>
  <tableStyleInfo name="Página1-style 10" showColumnStripes="0" showFirstColumn="1" showLastColumn="1" showRowStripes="1"/>
</table>
</file>

<file path=xl/tables/table11.xml><?xml version="1.0" encoding="utf-8"?>
<table xmlns="http://schemas.openxmlformats.org/spreadsheetml/2006/main" headerRowCount="0" ref="E59" displayName="Table_11" id="11">
  <tableColumns count="1">
    <tableColumn name="Column1" id="1"/>
  </tableColumns>
  <tableStyleInfo name="Página1-style 11" showColumnStripes="0" showFirstColumn="1" showLastColumn="1" showRowStripes="1"/>
</table>
</file>

<file path=xl/tables/table12.xml><?xml version="1.0" encoding="utf-8"?>
<table xmlns="http://schemas.openxmlformats.org/spreadsheetml/2006/main" headerRowCount="0" ref="F59" displayName="Table_12" id="12">
  <tableColumns count="1">
    <tableColumn name="Column1" id="1"/>
  </tableColumns>
  <tableStyleInfo name="Página1-style 12" showColumnStripes="0" showFirstColumn="1" showLastColumn="1" showRowStripes="1"/>
</table>
</file>

<file path=xl/tables/table13.xml><?xml version="1.0" encoding="utf-8"?>
<table xmlns="http://schemas.openxmlformats.org/spreadsheetml/2006/main" headerRowCount="0" ref="D66" displayName="Table_13" id="13">
  <tableColumns count="1">
    <tableColumn name="Column1" id="1"/>
  </tableColumns>
  <tableStyleInfo name="Página1-style 13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14.xml><?xml version="1.0" encoding="utf-8"?>
<table xmlns="http://schemas.openxmlformats.org/spreadsheetml/2006/main" headerRowCount="0" ref="E66" displayName="Table_14" id="14">
  <tableColumns count="1">
    <tableColumn name="Column1" id="1"/>
  </tableColumns>
  <tableStyleInfo name="Página1-style 14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15.xml><?xml version="1.0" encoding="utf-8"?>
<table xmlns="http://schemas.openxmlformats.org/spreadsheetml/2006/main" headerRowCount="0" ref="F66" displayName="Table_15" id="15">
  <tableColumns count="1">
    <tableColumn name="Column1" id="1"/>
  </tableColumns>
  <tableStyleInfo name="Página1-style 15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16.xml><?xml version="1.0" encoding="utf-8"?>
<table xmlns="http://schemas.openxmlformats.org/spreadsheetml/2006/main" headerRowCount="0" ref="B67" displayName="Table_16" id="16">
  <tableColumns count="1">
    <tableColumn name="Column1" id="1"/>
  </tableColumns>
  <tableStyleInfo name="Página1-style 16" showColumnStripes="0" showFirstColumn="1" showLastColumn="1" showRowStripes="1"/>
</table>
</file>

<file path=xl/tables/table17.xml><?xml version="1.0" encoding="utf-8"?>
<table xmlns="http://schemas.openxmlformats.org/spreadsheetml/2006/main" headerRowCount="0" ref="C67" displayName="Table_17" id="17">
  <tableColumns count="1">
    <tableColumn name="Column1" id="1"/>
  </tableColumns>
  <tableStyleInfo name="Página1-style 17" showColumnStripes="0" showFirstColumn="1" showLastColumn="1" showRowStripes="1"/>
</table>
</file>

<file path=xl/tables/table18.xml><?xml version="1.0" encoding="utf-8"?>
<table xmlns="http://schemas.openxmlformats.org/spreadsheetml/2006/main" headerRowCount="0" ref="D67" displayName="Table_18" id="18">
  <tableColumns count="1">
    <tableColumn name="Column1" id="1"/>
  </tableColumns>
  <tableStyleInfo name="Página1-style 18" showColumnStripes="0" showFirstColumn="1" showLastColumn="1" showRowStripes="1"/>
</table>
</file>

<file path=xl/tables/table19.xml><?xml version="1.0" encoding="utf-8"?>
<table xmlns="http://schemas.openxmlformats.org/spreadsheetml/2006/main" headerRowCount="0" ref="E67" displayName="Table_19" id="19">
  <tableColumns count="1">
    <tableColumn name="Column1" id="1"/>
  </tableColumns>
  <tableStyleInfo name="Página1-style 19" showColumnStripes="0" showFirstColumn="1" showLastColumn="1" showRowStripes="1"/>
</table>
</file>

<file path=xl/tables/table2.xml><?xml version="1.0" encoding="utf-8"?>
<table xmlns="http://schemas.openxmlformats.org/spreadsheetml/2006/main" ref="B9:F12" displayName="Table_2" id="2">
  <tableColumns count="5">
    <tableColumn name="Tipo" id="1"/>
    <tableColumn name="Descrição" id="2"/>
    <tableColumn name="Peso" id="3"/>
    <tableColumn name="N. de Casos de Uso" id="4"/>
    <tableColumn name="Resultado" id="5"/>
  </tableColumns>
  <tableStyleInfo name="Página1-style 2" showColumnStripes="0" showFirstColumn="1" showLastColumn="1" showRowStripes="1"/>
</table>
</file>

<file path=xl/tables/table20.xml><?xml version="1.0" encoding="utf-8"?>
<table xmlns="http://schemas.openxmlformats.org/spreadsheetml/2006/main" headerRowCount="0" ref="F67" displayName="Table_20" id="20">
  <tableColumns count="1">
    <tableColumn name="Column1" id="1"/>
  </tableColumns>
  <tableStyleInfo name="Página1-style 20" showColumnStripes="0" showFirstColumn="1" showLastColumn="1" showRowStripes="1"/>
</table>
</file>

<file path=xl/tables/table3.xml><?xml version="1.0" encoding="utf-8"?>
<table xmlns="http://schemas.openxmlformats.org/spreadsheetml/2006/main" ref="B21:F34" displayName="Table_3" id="3">
  <tableColumns count="5">
    <tableColumn name="Fator" id="1"/>
    <tableColumn name="Requisito" id="2"/>
    <tableColumn name="Peso" id="3"/>
    <tableColumn name="Influência" id="4"/>
    <tableColumn name="Resultado" id="5"/>
  </tableColumns>
  <tableStyleInfo name="Página1-style 3" showColumnStripes="0" showFirstColumn="1" showLastColumn="1" showRowStripes="1"/>
</table>
</file>

<file path=xl/tables/table4.xml><?xml version="1.0" encoding="utf-8"?>
<table xmlns="http://schemas.openxmlformats.org/spreadsheetml/2006/main" ref="B39:F47" displayName="Table_4" id="4">
  <tableColumns count="5">
    <tableColumn name="Fator" id="1"/>
    <tableColumn name="Requisito" id="2"/>
    <tableColumn name="Peso" id="3"/>
    <tableColumn name="Influência" id="4"/>
    <tableColumn name="Resultado" id="5"/>
  </tableColumns>
  <tableStyleInfo name="Página1-style 4" showColumnStripes="0" showFirstColumn="1" showLastColumn="1" showRowStripes="1"/>
</table>
</file>

<file path=xl/tables/table5.xml><?xml version="1.0" encoding="utf-8"?>
<table xmlns="http://schemas.openxmlformats.org/spreadsheetml/2006/main" headerRowCount="0" ref="D58" displayName="Table_5" id="5">
  <tableColumns count="1">
    <tableColumn name="Column1" id="1"/>
  </tableColumns>
  <tableStyleInfo name="Página1-style 5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6.xml><?xml version="1.0" encoding="utf-8"?>
<table xmlns="http://schemas.openxmlformats.org/spreadsheetml/2006/main" headerRowCount="0" ref="E58" displayName="Table_6" id="6">
  <tableColumns count="1">
    <tableColumn name="Column1" id="1"/>
  </tableColumns>
  <tableStyleInfo name="Página1-style 6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7.xml><?xml version="1.0" encoding="utf-8"?>
<table xmlns="http://schemas.openxmlformats.org/spreadsheetml/2006/main" headerRowCount="0" ref="F58:G58" displayName="Table_7" id="7">
  <tableColumns count="2">
    <tableColumn name="Column1" id="1"/>
    <tableColumn name="Column2" id="2"/>
  </tableColumns>
  <tableStyleInfo name="Página1-style 7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8.xml><?xml version="1.0" encoding="utf-8"?>
<table xmlns="http://schemas.openxmlformats.org/spreadsheetml/2006/main" headerRowCount="0" ref="B59" displayName="Table_8" id="8">
  <tableColumns count="1">
    <tableColumn name="Column1" id="1"/>
  </tableColumns>
  <tableStyleInfo name="Página1-style 8" showColumnStripes="0" showFirstColumn="1" showLastColumn="1" showRowStripes="1"/>
</table>
</file>

<file path=xl/tables/table9.xml><?xml version="1.0" encoding="utf-8"?>
<table xmlns="http://schemas.openxmlformats.org/spreadsheetml/2006/main" headerRowCount="0" ref="C59" displayName="Table_9" id="9">
  <tableColumns count="1">
    <tableColumn name="Column1" id="1"/>
  </tableColumns>
  <tableStyleInfo name="Página1-style 9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table" Target="../tables/table19.xml"/><Relationship Id="rId31" Type="http://schemas.openxmlformats.org/officeDocument/2006/relationships/table" Target="../tables/table10.xml"/><Relationship Id="rId30" Type="http://schemas.openxmlformats.org/officeDocument/2006/relationships/table" Target="../tables/table9.xml"/><Relationship Id="rId41" Type="http://schemas.openxmlformats.org/officeDocument/2006/relationships/table" Target="../tables/table20.xml"/><Relationship Id="rId22" Type="http://schemas.openxmlformats.org/officeDocument/2006/relationships/table" Target="../tables/table1.xml"/><Relationship Id="rId33" Type="http://schemas.openxmlformats.org/officeDocument/2006/relationships/table" Target="../tables/table12.xml"/><Relationship Id="rId32" Type="http://schemas.openxmlformats.org/officeDocument/2006/relationships/table" Target="../tables/table11.xml"/><Relationship Id="rId24" Type="http://schemas.openxmlformats.org/officeDocument/2006/relationships/table" Target="../tables/table3.xml"/><Relationship Id="rId35" Type="http://schemas.openxmlformats.org/officeDocument/2006/relationships/table" Target="../tables/table14.xml"/><Relationship Id="rId23" Type="http://schemas.openxmlformats.org/officeDocument/2006/relationships/table" Target="../tables/table2.xml"/><Relationship Id="rId34" Type="http://schemas.openxmlformats.org/officeDocument/2006/relationships/table" Target="../tables/table13.xml"/><Relationship Id="rId1" Type="http://schemas.openxmlformats.org/officeDocument/2006/relationships/drawing" Target="../drawings/drawing1.xml"/><Relationship Id="rId26" Type="http://schemas.openxmlformats.org/officeDocument/2006/relationships/table" Target="../tables/table5.xml"/><Relationship Id="rId37" Type="http://schemas.openxmlformats.org/officeDocument/2006/relationships/table" Target="../tables/table16.xml"/><Relationship Id="rId25" Type="http://schemas.openxmlformats.org/officeDocument/2006/relationships/table" Target="../tables/table4.xml"/><Relationship Id="rId36" Type="http://schemas.openxmlformats.org/officeDocument/2006/relationships/table" Target="../tables/table15.xml"/><Relationship Id="rId28" Type="http://schemas.openxmlformats.org/officeDocument/2006/relationships/table" Target="../tables/table7.xml"/><Relationship Id="rId39" Type="http://schemas.openxmlformats.org/officeDocument/2006/relationships/table" Target="../tables/table18.xml"/><Relationship Id="rId27" Type="http://schemas.openxmlformats.org/officeDocument/2006/relationships/table" Target="../tables/table6.xml"/><Relationship Id="rId38" Type="http://schemas.openxmlformats.org/officeDocument/2006/relationships/table" Target="../tables/table17.xml"/><Relationship Id="rId29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2" width="18.57"/>
    <col customWidth="1" min="3" max="3" width="65.14"/>
    <col customWidth="1" min="4" max="4" width="10.71"/>
    <col customWidth="1" min="5" max="5" width="19.43"/>
    <col customWidth="1" min="6" max="6" width="21.14"/>
    <col customWidth="1" min="7" max="8" width="25.14"/>
  </cols>
  <sheetData>
    <row r="1" ht="93.75" customHeight="1">
      <c r="A1" s="1" t="s">
        <v>0</v>
      </c>
    </row>
    <row r="2" ht="93.75" customHeight="1">
      <c r="A2" s="2" t="s">
        <v>1</v>
      </c>
      <c r="H2" s="2"/>
    </row>
    <row r="3" ht="93.75" customHeight="1">
      <c r="A3" s="3"/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</row>
    <row r="4" ht="93.75" customHeight="1">
      <c r="A4" s="5"/>
      <c r="B4" s="6" t="s">
        <v>7</v>
      </c>
      <c r="C4" s="7" t="s">
        <v>8</v>
      </c>
      <c r="D4" s="6">
        <v>1.0</v>
      </c>
      <c r="E4" s="8">
        <v>0.0</v>
      </c>
      <c r="F4" s="6">
        <f t="shared" ref="F4:F6" si="1">D4+E4</f>
        <v>1</v>
      </c>
    </row>
    <row r="5" ht="93.75" customHeight="1">
      <c r="A5" s="5"/>
      <c r="B5" s="6" t="s">
        <v>9</v>
      </c>
      <c r="C5" s="9" t="s">
        <v>10</v>
      </c>
      <c r="D5" s="6">
        <v>2.0</v>
      </c>
      <c r="E5" s="10">
        <v>0.0</v>
      </c>
      <c r="F5" s="6">
        <f t="shared" si="1"/>
        <v>2</v>
      </c>
      <c r="G5" s="11"/>
    </row>
    <row r="6" ht="93.75" customHeight="1">
      <c r="A6" s="5"/>
      <c r="B6" s="6" t="s">
        <v>11</v>
      </c>
      <c r="C6" s="6" t="s">
        <v>12</v>
      </c>
      <c r="D6" s="6">
        <v>3.0</v>
      </c>
      <c r="E6" s="12">
        <v>2.0</v>
      </c>
      <c r="F6" s="6">
        <f t="shared" si="1"/>
        <v>5</v>
      </c>
      <c r="G6" s="13"/>
    </row>
    <row r="7" ht="93.75" customHeight="1">
      <c r="C7" s="13"/>
      <c r="D7" s="14"/>
      <c r="E7" s="15" t="s">
        <v>13</v>
      </c>
      <c r="F7" s="16">
        <f>SUM(F4:F6)</f>
        <v>8</v>
      </c>
      <c r="G7" s="13"/>
    </row>
    <row r="8" ht="93.75" customHeight="1">
      <c r="A8" s="17" t="s">
        <v>14</v>
      </c>
      <c r="F8" s="18"/>
    </row>
    <row r="9" ht="93.75" customHeight="1">
      <c r="A9" s="3"/>
      <c r="B9" s="4" t="s">
        <v>15</v>
      </c>
      <c r="C9" s="4" t="s">
        <v>3</v>
      </c>
      <c r="D9" s="4" t="s">
        <v>4</v>
      </c>
      <c r="E9" s="19" t="s">
        <v>16</v>
      </c>
      <c r="F9" s="4" t="s">
        <v>6</v>
      </c>
    </row>
    <row r="10" ht="93.75" customHeight="1">
      <c r="A10" s="5"/>
      <c r="B10" s="6" t="s">
        <v>17</v>
      </c>
      <c r="C10" s="7" t="s">
        <v>18</v>
      </c>
      <c r="D10" s="6">
        <v>5.0</v>
      </c>
      <c r="E10" s="20"/>
      <c r="F10" s="6">
        <f t="shared" ref="F10:F12" si="2">D10*E10</f>
        <v>0</v>
      </c>
    </row>
    <row r="11" ht="93.75" customHeight="1">
      <c r="A11" s="5"/>
      <c r="B11" s="6" t="s">
        <v>19</v>
      </c>
      <c r="C11" s="9" t="s">
        <v>20</v>
      </c>
      <c r="D11" s="6">
        <v>10.0</v>
      </c>
      <c r="E11" s="21">
        <v>7.0</v>
      </c>
      <c r="F11" s="6">
        <f t="shared" si="2"/>
        <v>70</v>
      </c>
      <c r="G11" s="11"/>
    </row>
    <row r="12" ht="93.75" customHeight="1">
      <c r="A12" s="5"/>
      <c r="B12" s="6" t="s">
        <v>21</v>
      </c>
      <c r="C12" s="22" t="s">
        <v>22</v>
      </c>
      <c r="D12" s="6">
        <v>15.0</v>
      </c>
      <c r="E12" s="23"/>
      <c r="F12" s="6">
        <f t="shared" si="2"/>
        <v>0</v>
      </c>
      <c r="G12" s="13"/>
    </row>
    <row r="13" ht="93.75" customHeight="1">
      <c r="C13" s="13"/>
      <c r="D13" s="14"/>
      <c r="E13" s="15" t="s">
        <v>23</v>
      </c>
      <c r="F13" s="16">
        <f>SUM(F10:F12)</f>
        <v>70</v>
      </c>
      <c r="G13" s="13"/>
    </row>
    <row r="14" ht="93.75" customHeight="1">
      <c r="A14" s="24" t="s">
        <v>24</v>
      </c>
    </row>
    <row r="15" ht="93.75" customHeight="1">
      <c r="B15" s="25" t="s">
        <v>25</v>
      </c>
    </row>
    <row r="16" ht="93.75" customHeight="1">
      <c r="B16" s="26" t="s">
        <v>26</v>
      </c>
      <c r="C16" s="27">
        <f>F7+F13</f>
        <v>78</v>
      </c>
    </row>
    <row r="17" ht="93.75" customHeight="1">
      <c r="A17" s="28" t="s">
        <v>27</v>
      </c>
      <c r="B17" s="29"/>
      <c r="C17" s="29"/>
      <c r="D17" s="29"/>
      <c r="E17" s="30"/>
    </row>
    <row r="18" ht="93.75" customHeight="1">
      <c r="B18" s="31" t="s">
        <v>28</v>
      </c>
    </row>
    <row r="19" ht="93.75" customHeight="1">
      <c r="B19" s="32" t="s">
        <v>29</v>
      </c>
    </row>
    <row r="20" ht="63.75" customHeight="1">
      <c r="B20" s="32" t="s">
        <v>30</v>
      </c>
    </row>
    <row r="21" ht="93.75" customHeight="1">
      <c r="A21" s="3"/>
      <c r="B21" s="4" t="s">
        <v>31</v>
      </c>
      <c r="C21" s="4" t="s">
        <v>32</v>
      </c>
      <c r="D21" s="4" t="s">
        <v>4</v>
      </c>
      <c r="E21" s="4" t="s">
        <v>33</v>
      </c>
      <c r="F21" s="4" t="s">
        <v>6</v>
      </c>
    </row>
    <row r="22" ht="93.75" customHeight="1">
      <c r="A22" s="5"/>
      <c r="B22" s="4" t="s">
        <v>34</v>
      </c>
      <c r="C22" s="33" t="s">
        <v>35</v>
      </c>
      <c r="D22" s="6">
        <v>2.0</v>
      </c>
      <c r="E22" s="8">
        <v>5.0</v>
      </c>
      <c r="F22" s="6">
        <f t="shared" ref="F22:F34" si="3">D22*E22</f>
        <v>10</v>
      </c>
    </row>
    <row r="23" ht="93.75" customHeight="1">
      <c r="A23" s="5"/>
      <c r="B23" s="4" t="s">
        <v>36</v>
      </c>
      <c r="C23" s="33" t="s">
        <v>37</v>
      </c>
      <c r="D23" s="6">
        <v>2.0</v>
      </c>
      <c r="E23" s="21">
        <v>3.0</v>
      </c>
      <c r="F23" s="6">
        <f t="shared" si="3"/>
        <v>6</v>
      </c>
    </row>
    <row r="24" ht="93.75" customHeight="1">
      <c r="A24" s="5"/>
      <c r="B24" s="4" t="s">
        <v>38</v>
      </c>
      <c r="C24" s="33" t="s">
        <v>39</v>
      </c>
      <c r="D24" s="6">
        <v>1.0</v>
      </c>
      <c r="E24" s="12">
        <v>3.0</v>
      </c>
      <c r="F24" s="6">
        <f t="shared" si="3"/>
        <v>3</v>
      </c>
    </row>
    <row r="25" ht="93.75" customHeight="1">
      <c r="A25" s="5"/>
      <c r="B25" s="4" t="s">
        <v>40</v>
      </c>
      <c r="C25" s="33" t="s">
        <v>41</v>
      </c>
      <c r="D25" s="6">
        <v>1.0</v>
      </c>
      <c r="E25" s="8">
        <v>1.0</v>
      </c>
      <c r="F25" s="6">
        <f t="shared" si="3"/>
        <v>1</v>
      </c>
    </row>
    <row r="26" ht="93.75" customHeight="1">
      <c r="A26" s="5"/>
      <c r="B26" s="4" t="s">
        <v>42</v>
      </c>
      <c r="C26" s="33" t="s">
        <v>43</v>
      </c>
      <c r="D26" s="6">
        <v>1.0</v>
      </c>
      <c r="E26" s="21">
        <v>4.0</v>
      </c>
      <c r="F26" s="6">
        <f t="shared" si="3"/>
        <v>4</v>
      </c>
    </row>
    <row r="27" ht="93.75" customHeight="1">
      <c r="A27" s="5"/>
      <c r="B27" s="4" t="s">
        <v>44</v>
      </c>
      <c r="C27" s="33" t="s">
        <v>45</v>
      </c>
      <c r="D27" s="6">
        <v>0.5</v>
      </c>
      <c r="E27" s="12">
        <v>3.0</v>
      </c>
      <c r="F27" s="6">
        <f t="shared" si="3"/>
        <v>1.5</v>
      </c>
    </row>
    <row r="28" ht="93.75" customHeight="1">
      <c r="A28" s="5"/>
      <c r="B28" s="4" t="s">
        <v>46</v>
      </c>
      <c r="C28" s="33" t="s">
        <v>47</v>
      </c>
      <c r="D28" s="6">
        <v>0.5</v>
      </c>
      <c r="E28" s="8">
        <v>2.0</v>
      </c>
      <c r="F28" s="6">
        <f t="shared" si="3"/>
        <v>1</v>
      </c>
    </row>
    <row r="29" ht="93.75" customHeight="1">
      <c r="A29" s="5"/>
      <c r="B29" s="4" t="s">
        <v>48</v>
      </c>
      <c r="C29" s="33" t="s">
        <v>49</v>
      </c>
      <c r="D29" s="6">
        <v>2.0</v>
      </c>
      <c r="E29" s="21">
        <v>5.0</v>
      </c>
      <c r="F29" s="6">
        <f t="shared" si="3"/>
        <v>10</v>
      </c>
    </row>
    <row r="30" ht="93.75" customHeight="1">
      <c r="A30" s="5"/>
      <c r="B30" s="4" t="s">
        <v>50</v>
      </c>
      <c r="C30" s="33" t="s">
        <v>51</v>
      </c>
      <c r="D30" s="6">
        <v>1.0</v>
      </c>
      <c r="E30" s="12">
        <v>3.0</v>
      </c>
      <c r="F30" s="6">
        <f t="shared" si="3"/>
        <v>3</v>
      </c>
    </row>
    <row r="31" ht="93.75" customHeight="1">
      <c r="A31" s="5"/>
      <c r="B31" s="4" t="s">
        <v>52</v>
      </c>
      <c r="C31" s="33" t="s">
        <v>53</v>
      </c>
      <c r="D31" s="6">
        <v>1.0</v>
      </c>
      <c r="E31" s="8">
        <v>2.0</v>
      </c>
      <c r="F31" s="6">
        <f t="shared" si="3"/>
        <v>2</v>
      </c>
    </row>
    <row r="32" ht="93.75" customHeight="1">
      <c r="A32" s="5"/>
      <c r="B32" s="4" t="s">
        <v>54</v>
      </c>
      <c r="C32" s="33" t="s">
        <v>55</v>
      </c>
      <c r="D32" s="6">
        <v>1.0</v>
      </c>
      <c r="E32" s="21">
        <v>5.0</v>
      </c>
      <c r="F32" s="6">
        <f t="shared" si="3"/>
        <v>5</v>
      </c>
    </row>
    <row r="33" ht="93.75" customHeight="1">
      <c r="A33" s="5"/>
      <c r="B33" s="4" t="s">
        <v>56</v>
      </c>
      <c r="C33" s="33" t="s">
        <v>57</v>
      </c>
      <c r="D33" s="6">
        <v>1.0</v>
      </c>
      <c r="E33" s="12">
        <v>1.0</v>
      </c>
      <c r="F33" s="6">
        <f t="shared" si="3"/>
        <v>1</v>
      </c>
    </row>
    <row r="34" ht="93.75" customHeight="1">
      <c r="A34" s="5"/>
      <c r="B34" s="4" t="s">
        <v>58</v>
      </c>
      <c r="C34" s="33" t="s">
        <v>59</v>
      </c>
      <c r="D34" s="6">
        <v>1.0</v>
      </c>
      <c r="E34" s="21">
        <v>5.0</v>
      </c>
      <c r="F34" s="6">
        <f t="shared" si="3"/>
        <v>5</v>
      </c>
    </row>
    <row r="35" ht="93.75" customHeight="1">
      <c r="C35" s="13"/>
      <c r="D35" s="14"/>
      <c r="E35" s="15" t="s">
        <v>23</v>
      </c>
      <c r="F35" s="16">
        <f>SUM(F22:F34)</f>
        <v>52.5</v>
      </c>
      <c r="G35" s="13"/>
    </row>
    <row r="36" ht="93.75" customHeight="1">
      <c r="A36" s="34" t="s">
        <v>60</v>
      </c>
    </row>
    <row r="37" ht="93.75" customHeight="1">
      <c r="B37" s="26" t="s">
        <v>61</v>
      </c>
      <c r="C37" s="27">
        <f>0.6+(0.01*F35)</f>
        <v>1.125</v>
      </c>
    </row>
    <row r="38" ht="93.75" customHeight="1"/>
    <row r="39" ht="93.75" customHeight="1">
      <c r="B39" s="4" t="s">
        <v>31</v>
      </c>
      <c r="C39" s="4" t="s">
        <v>32</v>
      </c>
      <c r="D39" s="4" t="s">
        <v>4</v>
      </c>
      <c r="E39" s="4" t="s">
        <v>33</v>
      </c>
      <c r="F39" s="4" t="s">
        <v>6</v>
      </c>
    </row>
    <row r="40" ht="93.75" customHeight="1">
      <c r="B40" s="35" t="s">
        <v>62</v>
      </c>
      <c r="C40" s="36" t="s">
        <v>63</v>
      </c>
      <c r="D40" s="6">
        <v>1.5</v>
      </c>
      <c r="E40" s="21">
        <v>3.0</v>
      </c>
      <c r="F40" s="6">
        <f t="shared" ref="F40:F47" si="4">D40*E40</f>
        <v>4.5</v>
      </c>
    </row>
    <row r="41" ht="93.75" customHeight="1">
      <c r="B41" s="35" t="s">
        <v>64</v>
      </c>
      <c r="C41" s="36" t="s">
        <v>65</v>
      </c>
      <c r="D41" s="6">
        <v>0.5</v>
      </c>
      <c r="E41" s="21">
        <v>3.0</v>
      </c>
      <c r="F41" s="6">
        <f t="shared" si="4"/>
        <v>1.5</v>
      </c>
    </row>
    <row r="42" ht="93.75" customHeight="1">
      <c r="B42" s="35" t="s">
        <v>66</v>
      </c>
      <c r="C42" s="37" t="s">
        <v>67</v>
      </c>
      <c r="D42" s="6">
        <v>1.0</v>
      </c>
      <c r="E42" s="21">
        <v>2.0</v>
      </c>
      <c r="F42" s="6">
        <f t="shared" si="4"/>
        <v>2</v>
      </c>
    </row>
    <row r="43" ht="93.75" customHeight="1">
      <c r="B43" s="35" t="s">
        <v>68</v>
      </c>
      <c r="C43" s="36" t="s">
        <v>69</v>
      </c>
      <c r="D43" s="6">
        <v>0.5</v>
      </c>
      <c r="E43" s="21">
        <v>5.0</v>
      </c>
      <c r="F43" s="6">
        <f t="shared" si="4"/>
        <v>2.5</v>
      </c>
    </row>
    <row r="44" ht="93.75" customHeight="1">
      <c r="B44" s="35" t="s">
        <v>70</v>
      </c>
      <c r="C44" s="37" t="s">
        <v>71</v>
      </c>
      <c r="D44" s="6">
        <v>1.0</v>
      </c>
      <c r="E44" s="21">
        <v>5.0</v>
      </c>
      <c r="F44" s="6">
        <f t="shared" si="4"/>
        <v>5</v>
      </c>
    </row>
    <row r="45" ht="93.75" customHeight="1">
      <c r="B45" s="35" t="s">
        <v>72</v>
      </c>
      <c r="C45" s="36" t="s">
        <v>73</v>
      </c>
      <c r="D45" s="6">
        <v>2.0</v>
      </c>
      <c r="E45" s="21">
        <v>3.0</v>
      </c>
      <c r="F45" s="6">
        <f t="shared" si="4"/>
        <v>6</v>
      </c>
    </row>
    <row r="46" ht="93.75" customHeight="1">
      <c r="B46" s="35" t="s">
        <v>74</v>
      </c>
      <c r="C46" s="37" t="s">
        <v>75</v>
      </c>
      <c r="D46" s="6">
        <v>-1.0</v>
      </c>
      <c r="E46" s="21">
        <v>1.0</v>
      </c>
      <c r="F46" s="6">
        <f t="shared" si="4"/>
        <v>-1</v>
      </c>
    </row>
    <row r="47" ht="93.75" customHeight="1">
      <c r="B47" s="35" t="s">
        <v>76</v>
      </c>
      <c r="C47" s="36" t="s">
        <v>77</v>
      </c>
      <c r="D47" s="6">
        <v>2.0</v>
      </c>
      <c r="E47" s="21">
        <v>3.0</v>
      </c>
      <c r="F47" s="6">
        <f t="shared" si="4"/>
        <v>6</v>
      </c>
    </row>
    <row r="48" ht="93.75" customHeight="1">
      <c r="C48" s="13"/>
      <c r="D48" s="14"/>
      <c r="E48" s="15" t="s">
        <v>23</v>
      </c>
      <c r="F48" s="16">
        <f>SUM(F40:F47)</f>
        <v>26.5</v>
      </c>
    </row>
    <row r="49" ht="93.75" customHeight="1">
      <c r="A49" s="2" t="s">
        <v>78</v>
      </c>
    </row>
    <row r="50" ht="93.75" customHeight="1">
      <c r="B50" s="25" t="s">
        <v>79</v>
      </c>
    </row>
    <row r="51" ht="93.75" customHeight="1">
      <c r="B51" s="26" t="s">
        <v>80</v>
      </c>
      <c r="C51" s="27">
        <f>1.4+(-0.03*F48)</f>
        <v>0.605</v>
      </c>
    </row>
    <row r="52" ht="93.75" customHeight="1">
      <c r="A52" s="24" t="s">
        <v>81</v>
      </c>
    </row>
    <row r="53" ht="93.75" customHeight="1">
      <c r="B53" s="25" t="s">
        <v>82</v>
      </c>
    </row>
    <row r="54" ht="93.75" customHeight="1">
      <c r="B54" s="26" t="s">
        <v>83</v>
      </c>
      <c r="C54" s="27">
        <f>C16*C37*C51</f>
        <v>53.08875</v>
      </c>
    </row>
    <row r="55" ht="93.75" customHeight="1">
      <c r="C55" s="38" t="s">
        <v>84</v>
      </c>
    </row>
    <row r="56" ht="93.75" customHeight="1">
      <c r="A56" s="24" t="s">
        <v>85</v>
      </c>
    </row>
    <row r="57" ht="93.75" customHeight="1">
      <c r="B57" s="39" t="s">
        <v>86</v>
      </c>
      <c r="C57" s="40"/>
      <c r="D57" s="41"/>
    </row>
    <row r="58" ht="93.75" customHeight="1">
      <c r="B58" s="42" t="s">
        <v>87</v>
      </c>
      <c r="C58" s="41"/>
      <c r="D58" s="43" t="s">
        <v>88</v>
      </c>
      <c r="E58" s="44" t="s">
        <v>89</v>
      </c>
      <c r="F58" s="44" t="s">
        <v>90</v>
      </c>
      <c r="G58" s="45"/>
    </row>
    <row r="59" ht="93.75" customHeight="1">
      <c r="B59" s="46" t="s">
        <v>91</v>
      </c>
      <c r="C59" s="6">
        <f>C54</f>
        <v>53.08875</v>
      </c>
      <c r="D59" s="47" t="s">
        <v>92</v>
      </c>
      <c r="E59" s="48">
        <v>20.0</v>
      </c>
      <c r="F59" s="6">
        <f>C59*E59</f>
        <v>1061.775</v>
      </c>
    </row>
    <row r="60" ht="93.75" customHeight="1">
      <c r="A60" s="24" t="s">
        <v>93</v>
      </c>
    </row>
    <row r="61" ht="93.75" customHeight="1">
      <c r="B61" s="39" t="s">
        <v>94</v>
      </c>
      <c r="C61" s="40"/>
      <c r="D61" s="40"/>
      <c r="E61" s="41"/>
    </row>
    <row r="62" ht="93.75" customHeight="1">
      <c r="B62" s="39" t="s">
        <v>95</v>
      </c>
      <c r="C62" s="40"/>
      <c r="D62" s="40"/>
      <c r="E62" s="41"/>
    </row>
    <row r="63" ht="93.75" customHeight="1">
      <c r="B63" s="39" t="s">
        <v>96</v>
      </c>
      <c r="C63" s="40"/>
      <c r="D63" s="40"/>
      <c r="E63" s="41"/>
    </row>
    <row r="64" ht="93.75" customHeight="1">
      <c r="B64" s="39" t="s">
        <v>97</v>
      </c>
      <c r="C64" s="40"/>
      <c r="D64" s="40"/>
      <c r="E64" s="41"/>
    </row>
    <row r="65" ht="93.75" customHeight="1">
      <c r="B65" s="39" t="s">
        <v>98</v>
      </c>
      <c r="C65" s="40"/>
      <c r="D65" s="40"/>
      <c r="E65" s="41"/>
    </row>
    <row r="66" ht="93.75" customHeight="1">
      <c r="B66" s="42" t="s">
        <v>99</v>
      </c>
      <c r="C66" s="41"/>
      <c r="D66" s="49" t="s">
        <v>88</v>
      </c>
      <c r="E66" s="35" t="s">
        <v>89</v>
      </c>
      <c r="F66" s="35" t="s">
        <v>100</v>
      </c>
    </row>
    <row r="67" ht="93.75" customHeight="1">
      <c r="B67" s="50" t="s">
        <v>101</v>
      </c>
      <c r="C67" s="51">
        <f>1061.775</f>
        <v>1061.775</v>
      </c>
      <c r="D67" s="52" t="s">
        <v>92</v>
      </c>
      <c r="E67" s="48">
        <v>150.0</v>
      </c>
      <c r="F67" s="53">
        <f>C67*E67</f>
        <v>159266.25</v>
      </c>
    </row>
    <row r="68" ht="93.75" customHeight="1">
      <c r="B68" s="54"/>
      <c r="C68" s="55"/>
      <c r="D68" s="56"/>
      <c r="E68" s="55"/>
      <c r="F68" s="57"/>
    </row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3">
    <mergeCell ref="A1:G1"/>
    <mergeCell ref="A2:G2"/>
    <mergeCell ref="A8:F8"/>
    <mergeCell ref="A14:G14"/>
    <mergeCell ref="B15:C15"/>
    <mergeCell ref="A17:E17"/>
    <mergeCell ref="B18:E18"/>
    <mergeCell ref="B19:E19"/>
    <mergeCell ref="B20:E20"/>
    <mergeCell ref="A49:G49"/>
    <mergeCell ref="B50:C50"/>
    <mergeCell ref="A52:G52"/>
    <mergeCell ref="B53:C53"/>
    <mergeCell ref="A56:G56"/>
    <mergeCell ref="B65:E65"/>
    <mergeCell ref="B66:C66"/>
    <mergeCell ref="B57:D57"/>
    <mergeCell ref="B58:C58"/>
    <mergeCell ref="A60:G60"/>
    <mergeCell ref="B61:E61"/>
    <mergeCell ref="B62:E62"/>
    <mergeCell ref="B63:E63"/>
    <mergeCell ref="B64:E64"/>
  </mergeCells>
  <printOptions/>
  <pageMargins bottom="0.787401575" footer="0.0" header="0.0" left="0.511811024" right="0.511811024" top="0.787401575"/>
  <pageSetup orientation="landscape"/>
  <drawing r:id="rId1"/>
  <tableParts count="20"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