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435" activeTab="2"/>
  </bookViews>
  <sheets>
    <sheet name="Petróleo &amp; Gasolina" sheetId="1" r:id="rId1"/>
    <sheet name="Regressão Petroleo e Gasolina" sheetId="4" r:id="rId2"/>
    <sheet name="Mortalidade Infantil" sheetId="2" r:id="rId3"/>
    <sheet name="Mortalidade x Renda " sheetId="5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R15" i="2" l="1"/>
  <c r="R3" i="2"/>
  <c r="S3" i="2" s="1"/>
  <c r="R4" i="2" l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S21" i="2"/>
  <c r="C30" i="2"/>
  <c r="B30" i="2"/>
  <c r="C29" i="2"/>
  <c r="B29" i="2"/>
  <c r="S19" i="2"/>
  <c r="T15" i="2"/>
  <c r="U15" i="2" s="1"/>
  <c r="S15" i="2"/>
  <c r="X15" i="2" s="1"/>
  <c r="T14" i="2"/>
  <c r="U14" i="2" s="1"/>
  <c r="S14" i="2"/>
  <c r="X14" i="2" s="1"/>
  <c r="S13" i="2"/>
  <c r="X13" i="2" s="1"/>
  <c r="T12" i="2"/>
  <c r="U12" i="2" s="1"/>
  <c r="S12" i="2"/>
  <c r="X12" i="2" s="1"/>
  <c r="T11" i="2"/>
  <c r="U11" i="2" s="1"/>
  <c r="S11" i="2"/>
  <c r="X11" i="2" s="1"/>
  <c r="T10" i="2"/>
  <c r="U10" i="2" s="1"/>
  <c r="S10" i="2"/>
  <c r="X10" i="2" s="1"/>
  <c r="T9" i="2"/>
  <c r="U9" i="2" s="1"/>
  <c r="S9" i="2"/>
  <c r="X9" i="2" s="1"/>
  <c r="T8" i="2"/>
  <c r="U8" i="2" s="1"/>
  <c r="S8" i="2"/>
  <c r="X8" i="2" s="1"/>
  <c r="T7" i="2"/>
  <c r="U7" i="2" s="1"/>
  <c r="S7" i="2"/>
  <c r="X7" i="2" s="1"/>
  <c r="T6" i="2"/>
  <c r="U6" i="2" s="1"/>
  <c r="S6" i="2"/>
  <c r="X6" i="2" s="1"/>
  <c r="T5" i="2"/>
  <c r="U5" i="2" s="1"/>
  <c r="S5" i="2"/>
  <c r="X5" i="2" s="1"/>
  <c r="T3" i="2"/>
  <c r="U3" i="2" s="1"/>
  <c r="X3" i="2"/>
  <c r="S20" i="2" l="1"/>
  <c r="D2" i="2"/>
  <c r="E2" i="2" s="1"/>
  <c r="D8" i="2"/>
  <c r="E8" i="2" s="1"/>
  <c r="D14" i="2"/>
  <c r="E14" i="2" s="1"/>
  <c r="D20" i="2"/>
  <c r="E20" i="2" s="1"/>
  <c r="D26" i="2"/>
  <c r="E26" i="2" s="1"/>
  <c r="D17" i="2"/>
  <c r="E17" i="2" s="1"/>
  <c r="D6" i="2"/>
  <c r="E6" i="2" s="1"/>
  <c r="D9" i="2"/>
  <c r="E9" i="2" s="1"/>
  <c r="D15" i="2"/>
  <c r="E15" i="2" s="1"/>
  <c r="D27" i="2"/>
  <c r="E27" i="2" s="1"/>
  <c r="D28" i="2"/>
  <c r="E28" i="2" s="1"/>
  <c r="D11" i="2"/>
  <c r="E11" i="2" s="1"/>
  <c r="D3" i="2"/>
  <c r="E3" i="2" s="1"/>
  <c r="D21" i="2"/>
  <c r="E21" i="2" s="1"/>
  <c r="D5" i="2"/>
  <c r="E5" i="2" s="1"/>
  <c r="D12" i="2"/>
  <c r="E12" i="2" s="1"/>
  <c r="D16" i="2"/>
  <c r="E16" i="2" s="1"/>
  <c r="D23" i="2"/>
  <c r="E23" i="2" s="1"/>
  <c r="D18" i="2"/>
  <c r="E18" i="2" s="1"/>
  <c r="D7" i="2"/>
  <c r="E7" i="2" s="1"/>
  <c r="D19" i="2"/>
  <c r="E19" i="2" s="1"/>
  <c r="D4" i="2"/>
  <c r="E4" i="2" s="1"/>
  <c r="D10" i="2"/>
  <c r="E10" i="2" s="1"/>
  <c r="D22" i="2"/>
  <c r="E22" i="2" s="1"/>
  <c r="D24" i="2"/>
  <c r="E24" i="2" s="1"/>
  <c r="D13" i="2"/>
  <c r="E13" i="2" s="1"/>
  <c r="D25" i="2"/>
  <c r="E25" i="2" s="1"/>
  <c r="T13" i="2"/>
  <c r="U13" i="2" s="1"/>
  <c r="F14" i="5"/>
  <c r="P6" i="2"/>
  <c r="P4" i="2"/>
  <c r="P3" i="2"/>
  <c r="S18" i="2" s="1"/>
  <c r="P6" i="1"/>
  <c r="D19" i="5"/>
  <c r="D19" i="4"/>
  <c r="F14" i="4"/>
  <c r="P3" i="1"/>
  <c r="P4" i="1"/>
  <c r="E29" i="2" l="1"/>
  <c r="S23" i="2" s="1"/>
  <c r="S24" i="2" s="1"/>
  <c r="V14" i="2"/>
  <c r="W14" i="2" s="1"/>
  <c r="V10" i="2"/>
  <c r="W10" i="2" s="1"/>
  <c r="V12" i="2"/>
  <c r="W12" i="2" s="1"/>
  <c r="V5" i="2"/>
  <c r="W5" i="2" s="1"/>
  <c r="V7" i="2"/>
  <c r="W7" i="2" s="1"/>
  <c r="V8" i="2"/>
  <c r="W8" i="2" s="1"/>
  <c r="V13" i="2"/>
  <c r="W13" i="2" s="1"/>
  <c r="V3" i="2"/>
  <c r="W3" i="2" s="1"/>
  <c r="V9" i="2"/>
  <c r="W9" i="2" s="1"/>
  <c r="V6" i="2"/>
  <c r="W6" i="2" s="1"/>
  <c r="V11" i="2"/>
  <c r="W11" i="2" s="1"/>
  <c r="D29" i="2"/>
  <c r="S25" i="2" l="1"/>
  <c r="S26" i="2"/>
  <c r="V15" i="2"/>
  <c r="W15" i="2" s="1"/>
  <c r="Y15" i="2" s="1"/>
  <c r="Y9" i="2"/>
  <c r="Z9" i="2"/>
  <c r="Y8" i="2"/>
  <c r="Z8" i="2"/>
  <c r="Y6" i="2"/>
  <c r="Z6" i="2"/>
  <c r="Y13" i="2"/>
  <c r="Z13" i="2"/>
  <c r="Z5" i="2"/>
  <c r="Y5" i="2"/>
  <c r="Y10" i="2"/>
  <c r="Z10" i="2"/>
  <c r="Z15" i="2"/>
  <c r="Z3" i="2"/>
  <c r="Y3" i="2"/>
  <c r="Y7" i="2"/>
  <c r="Z7" i="2"/>
  <c r="Z12" i="2"/>
  <c r="Y12" i="2"/>
  <c r="Z14" i="2"/>
  <c r="Y14" i="2"/>
  <c r="Y11" i="2"/>
  <c r="Z11" i="2"/>
  <c r="T4" i="2" l="1"/>
  <c r="U4" i="2" s="1"/>
  <c r="V4" i="2" s="1"/>
  <c r="W4" i="2" s="1"/>
  <c r="S4" i="2"/>
  <c r="X4" i="2" s="1"/>
  <c r="Y4" i="2" l="1"/>
  <c r="Z4" i="2"/>
</calcChain>
</file>

<file path=xl/sharedStrings.xml><?xml version="1.0" encoding="utf-8"?>
<sst xmlns="http://schemas.openxmlformats.org/spreadsheetml/2006/main" count="161" uniqueCount="114">
  <si>
    <t>Data</t>
  </si>
  <si>
    <t>Gasolina</t>
  </si>
  <si>
    <t>Petróleo Bruto</t>
  </si>
  <si>
    <t>Países</t>
  </si>
  <si>
    <t>Mortalidade Infantil</t>
  </si>
  <si>
    <t>Renda per capita</t>
  </si>
  <si>
    <t>Argentina</t>
  </si>
  <si>
    <t>Barbados</t>
  </si>
  <si>
    <t>Belice</t>
  </si>
  <si>
    <t>Bolivia (Estado Plurinacional de)</t>
  </si>
  <si>
    <t>Brasil</t>
  </si>
  <si>
    <t>Chile</t>
  </si>
  <si>
    <t>Colombia</t>
  </si>
  <si>
    <t>Costa Rica</t>
  </si>
  <si>
    <t>Cuba</t>
  </si>
  <si>
    <t>Ecuador</t>
  </si>
  <si>
    <t>El Salvador</t>
  </si>
  <si>
    <t>Guatemala</t>
  </si>
  <si>
    <t>Guyana</t>
  </si>
  <si>
    <t>Haití</t>
  </si>
  <si>
    <t>Honduras</t>
  </si>
  <si>
    <t>Jamaica</t>
  </si>
  <si>
    <t>México</t>
  </si>
  <si>
    <t>Nicaragua</t>
  </si>
  <si>
    <t>Panamá</t>
  </si>
  <si>
    <t>Paraguay</t>
  </si>
  <si>
    <t>Perú</t>
  </si>
  <si>
    <t>República Dominicana</t>
  </si>
  <si>
    <t>San Vicente y las Granadinas</t>
  </si>
  <si>
    <t>Suriname</t>
  </si>
  <si>
    <t>Trinidad y Tabago</t>
  </si>
  <si>
    <t>Uruguay</t>
  </si>
  <si>
    <t>Venezuela (República Bolivariana de)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</si>
  <si>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</si>
  <si>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</si>
  <si>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</si>
  <si>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</si>
  <si>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</si>
  <si>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</si>
  <si>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</si>
  <si>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</si>
  <si>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</si>
  <si>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</si>
  <si>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</si>
  <si>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</si>
  <si>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</si>
  <si>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</si>
  <si>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</si>
  <si>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</si>
  <si>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</si>
  <si>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</si>
  <si>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</si>
  <si>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</si>
  <si>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</si>
  <si>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</si>
  <si>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99,0%</t>
  </si>
  <si>
    <t>Superior 99,0%</t>
  </si>
  <si>
    <t>RESULTADOS DE RESÍDUOS</t>
  </si>
  <si>
    <t>Observação</t>
  </si>
  <si>
    <t>Previsto(a) Gasolina</t>
  </si>
  <si>
    <t>Resíduos</t>
  </si>
  <si>
    <t>OK</t>
  </si>
  <si>
    <t>Variável X 1</t>
  </si>
  <si>
    <t>Y previsto</t>
  </si>
  <si>
    <t>Equação</t>
  </si>
  <si>
    <t>b1</t>
  </si>
  <si>
    <t>b0</t>
  </si>
  <si>
    <t>y</t>
  </si>
  <si>
    <t>Teste de Hipótese</t>
  </si>
  <si>
    <t xml:space="preserve">Os testes de hipótese realizados nos confirma que podemos rejeitar a hipótese nula e considerar a relação das variáveis como significativas. </t>
  </si>
  <si>
    <t>Limites</t>
  </si>
  <si>
    <t>0,03378 &lt; b1 &lt; 0,02893</t>
  </si>
  <si>
    <t>Valor-p</t>
  </si>
  <si>
    <t>2,76E-81 &lt; 0,01</t>
  </si>
  <si>
    <t>33,66 &gt; 2,37</t>
  </si>
  <si>
    <t>F signif</t>
  </si>
  <si>
    <t>2,76E-81 &lt; 1,41</t>
  </si>
  <si>
    <t>Valor Crítico</t>
  </si>
  <si>
    <t>Análise de Residuos</t>
  </si>
  <si>
    <t>Como se pode analisar pela plotagem dos residuos não é possível identificar alguma tendencia clara entre os residuos e preço do petroleo, podemos concluir o gráfico tem comportamento linear</t>
  </si>
  <si>
    <t xml:space="preserve"> 0,03135x + 0,511</t>
  </si>
  <si>
    <t>r square</t>
  </si>
  <si>
    <t>Análise Inicial</t>
  </si>
  <si>
    <t>A principio é possível perceber a tendencia positiva entre os dados e com um bom ajuste a linha de tendencia que também pode se verificar pelo elevado R quadrado &gt; 0,85</t>
  </si>
  <si>
    <t>-0,0016x + 32</t>
  </si>
  <si>
    <t>-0,0028 &lt; B1 &lt; -0,0002</t>
  </si>
  <si>
    <t>0,0031 &lt; 0,01</t>
  </si>
  <si>
    <t>0,0031 &lt; 2,575</t>
  </si>
  <si>
    <t>-3,27 &gt; 2,37</t>
  </si>
  <si>
    <r>
      <t>x</t>
    </r>
    <r>
      <rPr>
        <vertAlign val="subscript"/>
        <sz val="14"/>
        <color theme="1"/>
        <rFont val="Calibri"/>
        <family val="2"/>
        <scheme val="minor"/>
      </rPr>
      <t>p</t>
    </r>
  </si>
  <si>
    <r>
      <t>y</t>
    </r>
    <r>
      <rPr>
        <vertAlign val="subscript"/>
        <sz val="14"/>
        <color theme="1"/>
        <rFont val="Calibri"/>
        <family val="2"/>
        <scheme val="minor"/>
      </rPr>
      <t>p</t>
    </r>
  </si>
  <si>
    <r>
      <t>(x</t>
    </r>
    <r>
      <rPr>
        <vertAlign val="subscript"/>
        <sz val="14"/>
        <color theme="1"/>
        <rFont val="Calibri"/>
        <family val="2"/>
        <scheme val="minor"/>
      </rPr>
      <t xml:space="preserve">p </t>
    </r>
    <r>
      <rPr>
        <sz val="14"/>
        <color theme="1"/>
        <rFont val="Calibri"/>
        <family val="2"/>
        <scheme val="minor"/>
      </rPr>
      <t>- x</t>
    </r>
    <r>
      <rPr>
        <vertAlign val="subscript"/>
        <sz val="14"/>
        <color theme="1"/>
        <rFont val="Calibri"/>
        <family val="2"/>
        <scheme val="minor"/>
      </rPr>
      <t>m</t>
    </r>
    <r>
      <rPr>
        <sz val="14"/>
        <color theme="1"/>
        <rFont val="Calibri"/>
        <family val="2"/>
        <scheme val="minor"/>
      </rPr>
      <t>)</t>
    </r>
  </si>
  <si>
    <r>
      <t>(x</t>
    </r>
    <r>
      <rPr>
        <vertAlign val="subscript"/>
        <sz val="14"/>
        <color theme="1"/>
        <rFont val="Calibri"/>
        <family val="2"/>
        <scheme val="minor"/>
      </rPr>
      <t xml:space="preserve">p </t>
    </r>
    <r>
      <rPr>
        <sz val="14"/>
        <color theme="1"/>
        <rFont val="Calibri"/>
        <family val="2"/>
        <scheme val="minor"/>
      </rPr>
      <t>- x</t>
    </r>
    <r>
      <rPr>
        <vertAlign val="subscript"/>
        <sz val="14"/>
        <color theme="1"/>
        <rFont val="Calibri"/>
        <family val="2"/>
        <scheme val="minor"/>
      </rPr>
      <t>m</t>
    </r>
    <r>
      <rPr>
        <sz val="14"/>
        <color theme="1"/>
        <rFont val="Calibri"/>
        <family val="2"/>
        <scheme val="minor"/>
      </rPr>
      <t>)</t>
    </r>
    <r>
      <rPr>
        <vertAlign val="superscript"/>
        <sz val="14"/>
        <color theme="1"/>
        <rFont val="Calibri"/>
        <family val="2"/>
        <scheme val="minor"/>
      </rPr>
      <t>2</t>
    </r>
  </si>
  <si>
    <r>
      <t>s</t>
    </r>
    <r>
      <rPr>
        <vertAlign val="subscript"/>
        <sz val="14"/>
        <color theme="1"/>
        <rFont val="Calibri"/>
        <family val="2"/>
        <scheme val="minor"/>
      </rPr>
      <t>ind</t>
    </r>
  </si>
  <si>
    <t>ME</t>
  </si>
  <si>
    <t>Lim Inf</t>
  </si>
  <si>
    <t>Lim Sup</t>
  </si>
  <si>
    <r>
      <t>t</t>
    </r>
    <r>
      <rPr>
        <vertAlign val="subscript"/>
        <sz val="14"/>
        <color theme="1"/>
        <rFont val="Times New Roman"/>
        <family val="1"/>
      </rPr>
      <t>α</t>
    </r>
    <r>
      <rPr>
        <vertAlign val="subscript"/>
        <sz val="14"/>
        <color theme="1"/>
        <rFont val="Calibri"/>
        <family val="2"/>
      </rPr>
      <t>/2</t>
    </r>
  </si>
  <si>
    <t>s</t>
  </si>
  <si>
    <t>Limite Inf.</t>
  </si>
  <si>
    <t>Limite sup.</t>
  </si>
  <si>
    <t>Soma</t>
  </si>
  <si>
    <t>Média</t>
  </si>
  <si>
    <t>Y</t>
  </si>
  <si>
    <t>B1</t>
  </si>
  <si>
    <t>B0</t>
  </si>
  <si>
    <t>R Square</t>
  </si>
  <si>
    <t>Yp</t>
  </si>
  <si>
    <t xml:space="preserve">A principio é dificil dizer se há alguma relação entre os dados devido ao baixo R quadrado &lt; 0,30 deixando implicito que há outras variaveis mais relevantes que influenciam a variável independente e o gráfico de distribuição demonstra que as variáveis estão pouco ajustadas a reta </t>
  </si>
  <si>
    <t>-</t>
  </si>
  <si>
    <t>(xi - xm)</t>
  </si>
  <si>
    <t>(xi - xm)2</t>
  </si>
  <si>
    <t>Os testes de hipótese realizados deixa dificil concluir que possa existir relação significativo entre as variaveis pois mesmo que respeitem o nível de significância de 0,99 escolhido estão muitos proximos para que possamos a hipótese nula completamente. O que se pode dizer é que a uma equação linear pode não ser a melhor opção</t>
  </si>
  <si>
    <t>Como se pode analisar pela plotagem dos residuos não é possível identificar alguma tendencia clara entre os residuos da mortalidade infantil em relação a renda per capita, porém não podemos concluir que o gráfico tem comportamento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</si>
</sst>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d\,\ yyyy"/>
    <numFmt numFmtId="165" formatCode="0.000"/>
    <numFmt numFmtId="166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vertAlign val="subscript"/>
      <sz val="14"/>
      <color theme="1"/>
      <name val="Times New Roman"/>
      <family val="1"/>
    </font>
    <font>
      <vertAlign val="subscript"/>
      <sz val="14"/>
      <color theme="1"/>
      <name val="Calibri"/>
      <family val="2"/>
    </font>
    <font>
      <sz val="10"/>
      <name val="Courier"/>
    </font>
    <font>
      <sz val="8"/>
      <name val="Arial"/>
      <family val="2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3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4" fontId="3" fillId="0" borderId="0" xfId="1" applyNumberFormat="1" applyFont="1"/>
    <xf numFmtId="164" fontId="3" fillId="0" borderId="1" xfId="1" applyNumberFormat="1" applyFont="1" applyBorder="1"/>
    <xf numFmtId="164" fontId="2" fillId="0" borderId="0" xfId="1" applyNumberFormat="1"/>
    <xf numFmtId="165" fontId="3" fillId="0" borderId="0" xfId="1" applyNumberFormat="1" applyFont="1" applyAlignment="1">
      <alignment horizontal="center"/>
    </xf>
    <xf numFmtId="2" fontId="3" fillId="0" borderId="0" xfId="1" applyNumberFormat="1" applyFont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0" fontId="2" fillId="0" borderId="0" xfId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Continuous"/>
    </xf>
    <xf numFmtId="0" fontId="0" fillId="2" borderId="2" xfId="0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2" xfId="0" applyNumberFormat="1" applyFill="1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/>
    <xf numFmtId="0" fontId="0" fillId="0" borderId="7" xfId="0" quotePrefix="1" applyBorder="1" applyAlignment="1">
      <alignment horizontal="righ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7" xfId="0" quotePrefix="1" applyFill="1" applyBorder="1"/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0" xfId="0" applyFill="1"/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0" xfId="0" applyFill="1" applyBorder="1"/>
    <xf numFmtId="0" fontId="0" fillId="5" borderId="1" xfId="0" applyFill="1" applyBorder="1"/>
    <xf numFmtId="0" fontId="0" fillId="6" borderId="7" xfId="0" applyFill="1" applyBorder="1"/>
    <xf numFmtId="0" fontId="0" fillId="6" borderId="9" xfId="0" applyFill="1" applyBorder="1"/>
    <xf numFmtId="0" fontId="4" fillId="0" borderId="0" xfId="0" applyFont="1" applyFill="1" applyAlignment="1">
      <alignment horizontal="left"/>
    </xf>
    <xf numFmtId="166" fontId="0" fillId="0" borderId="10" xfId="0" applyNumberFormat="1" applyBorder="1"/>
    <xf numFmtId="0" fontId="2" fillId="0" borderId="10" xfId="1" applyBorder="1"/>
    <xf numFmtId="0" fontId="2" fillId="0" borderId="14" xfId="1" applyBorder="1"/>
    <xf numFmtId="0" fontId="2" fillId="0" borderId="15" xfId="1" applyBorder="1"/>
    <xf numFmtId="166" fontId="3" fillId="0" borderId="14" xfId="0" applyNumberFormat="1" applyFont="1" applyBorder="1"/>
    <xf numFmtId="166" fontId="0" fillId="0" borderId="10" xfId="0" applyNumberFormat="1" applyBorder="1" applyAlignment="1">
      <alignment horizontal="center" vertical="center"/>
    </xf>
    <xf numFmtId="0" fontId="17" fillId="0" borderId="15" xfId="1" applyFont="1" applyBorder="1"/>
    <xf numFmtId="166" fontId="16" fillId="0" borderId="14" xfId="0" applyNumberFormat="1" applyFont="1" applyBorder="1"/>
    <xf numFmtId="166" fontId="1" fillId="0" borderId="10" xfId="0" applyNumberFormat="1" applyFont="1" applyBorder="1"/>
    <xf numFmtId="0" fontId="8" fillId="0" borderId="0" xfId="0" applyFont="1" applyFill="1" applyBorder="1" applyAlignment="1">
      <alignment horizontal="center"/>
    </xf>
    <xf numFmtId="166" fontId="14" fillId="0" borderId="0" xfId="2" applyNumberFormat="1" applyFont="1" applyFill="1" applyAlignment="1" applyProtection="1">
      <alignment horizontal="center"/>
    </xf>
    <xf numFmtId="166" fontId="0" fillId="0" borderId="0" xfId="0" applyNumberFormat="1" applyFill="1"/>
    <xf numFmtId="0" fontId="8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3">
    <cellStyle name="Normal" xfId="0" builtinId="0"/>
    <cellStyle name="Normal 2" xfId="1"/>
    <cellStyle name="Normal_Tab I.1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Petróleo &amp; Gasolina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'Petróleo &amp; Gasolina'!$C$1</c:f>
              <c:strCache>
                <c:ptCount val="1"/>
                <c:pt idx="0">
                  <c:v>Petróleo Bruto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450021872265963"/>
                  <c:y val="1.13950055854243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'Petróleo &amp; Gasolina'!$C$2:$C$191</c:f>
              <c:numCache>
                <c:formatCode>0.00</c:formatCode>
                <c:ptCount val="190"/>
                <c:pt idx="0">
                  <c:v>42.4</c:v>
                </c:pt>
                <c:pt idx="1">
                  <c:v>44.46</c:v>
                </c:pt>
                <c:pt idx="2">
                  <c:v>36.729999999999997</c:v>
                </c:pt>
                <c:pt idx="3">
                  <c:v>42.15</c:v>
                </c:pt>
                <c:pt idx="4">
                  <c:v>42.7</c:v>
                </c:pt>
                <c:pt idx="5">
                  <c:v>40.78</c:v>
                </c:pt>
                <c:pt idx="6">
                  <c:v>36.94</c:v>
                </c:pt>
                <c:pt idx="7">
                  <c:v>37.15</c:v>
                </c:pt>
                <c:pt idx="8">
                  <c:v>41.1</c:v>
                </c:pt>
                <c:pt idx="9">
                  <c:v>43.18</c:v>
                </c:pt>
                <c:pt idx="10">
                  <c:v>45.66</c:v>
                </c:pt>
                <c:pt idx="11">
                  <c:v>49.49</c:v>
                </c:pt>
                <c:pt idx="12">
                  <c:v>52.99</c:v>
                </c:pt>
                <c:pt idx="13">
                  <c:v>50.34</c:v>
                </c:pt>
                <c:pt idx="14">
                  <c:v>50.46</c:v>
                </c:pt>
                <c:pt idx="15">
                  <c:v>49.86</c:v>
                </c:pt>
                <c:pt idx="16">
                  <c:v>47.8</c:v>
                </c:pt>
                <c:pt idx="17">
                  <c:v>50.2</c:v>
                </c:pt>
                <c:pt idx="18">
                  <c:v>55.96</c:v>
                </c:pt>
                <c:pt idx="19">
                  <c:v>57.94</c:v>
                </c:pt>
                <c:pt idx="20">
                  <c:v>60.32</c:v>
                </c:pt>
                <c:pt idx="21">
                  <c:v>64.319999999999993</c:v>
                </c:pt>
                <c:pt idx="22">
                  <c:v>68.11</c:v>
                </c:pt>
                <c:pt idx="23">
                  <c:v>70.849999999999994</c:v>
                </c:pt>
                <c:pt idx="24">
                  <c:v>70.62</c:v>
                </c:pt>
                <c:pt idx="25">
                  <c:v>68.58</c:v>
                </c:pt>
                <c:pt idx="26">
                  <c:v>69.319999999999993</c:v>
                </c:pt>
                <c:pt idx="27">
                  <c:v>61.48</c:v>
                </c:pt>
                <c:pt idx="28">
                  <c:v>61.29</c:v>
                </c:pt>
                <c:pt idx="29">
                  <c:v>65.28</c:v>
                </c:pt>
                <c:pt idx="30">
                  <c:v>67.03</c:v>
                </c:pt>
                <c:pt idx="31">
                  <c:v>71.58</c:v>
                </c:pt>
                <c:pt idx="32">
                  <c:v>69.64</c:v>
                </c:pt>
                <c:pt idx="33">
                  <c:v>70.8</c:v>
                </c:pt>
                <c:pt idx="34">
                  <c:v>72.37</c:v>
                </c:pt>
                <c:pt idx="35">
                  <c:v>68.39</c:v>
                </c:pt>
                <c:pt idx="36">
                  <c:v>70.91</c:v>
                </c:pt>
                <c:pt idx="37">
                  <c:v>71.319999999999993</c:v>
                </c:pt>
                <c:pt idx="38">
                  <c:v>68.33</c:v>
                </c:pt>
                <c:pt idx="39">
                  <c:v>68.84</c:v>
                </c:pt>
                <c:pt idx="40">
                  <c:v>70.8</c:v>
                </c:pt>
                <c:pt idx="41">
                  <c:v>75.73</c:v>
                </c:pt>
                <c:pt idx="42">
                  <c:v>80.06</c:v>
                </c:pt>
                <c:pt idx="43">
                  <c:v>78.47</c:v>
                </c:pt>
                <c:pt idx="44">
                  <c:v>79</c:v>
                </c:pt>
                <c:pt idx="45">
                  <c:v>78.239999999999995</c:v>
                </c:pt>
                <c:pt idx="46">
                  <c:v>78.37</c:v>
                </c:pt>
                <c:pt idx="47">
                  <c:v>76.14</c:v>
                </c:pt>
                <c:pt idx="48">
                  <c:v>76.81</c:v>
                </c:pt>
                <c:pt idx="49">
                  <c:v>71.510000000000005</c:v>
                </c:pt>
                <c:pt idx="50">
                  <c:v>71.72</c:v>
                </c:pt>
                <c:pt idx="51">
                  <c:v>74.760000000000005</c:v>
                </c:pt>
                <c:pt idx="52">
                  <c:v>79.069999999999993</c:v>
                </c:pt>
                <c:pt idx="53">
                  <c:v>82.34</c:v>
                </c:pt>
                <c:pt idx="54">
                  <c:v>80.06</c:v>
                </c:pt>
                <c:pt idx="55">
                  <c:v>76.62</c:v>
                </c:pt>
                <c:pt idx="56">
                  <c:v>73.94</c:v>
                </c:pt>
                <c:pt idx="57">
                  <c:v>74.569999999999993</c:v>
                </c:pt>
                <c:pt idx="58">
                  <c:v>73.88</c:v>
                </c:pt>
                <c:pt idx="59">
                  <c:v>78.25</c:v>
                </c:pt>
                <c:pt idx="60">
                  <c:v>79.22</c:v>
                </c:pt>
                <c:pt idx="61">
                  <c:v>80.19</c:v>
                </c:pt>
                <c:pt idx="62">
                  <c:v>81.760000000000005</c:v>
                </c:pt>
                <c:pt idx="63">
                  <c:v>81.44</c:v>
                </c:pt>
                <c:pt idx="64">
                  <c:v>80.650000000000006</c:v>
                </c:pt>
                <c:pt idx="65">
                  <c:v>83.01</c:v>
                </c:pt>
                <c:pt idx="66">
                  <c:v>85.66</c:v>
                </c:pt>
                <c:pt idx="67">
                  <c:v>84.34</c:v>
                </c:pt>
                <c:pt idx="68">
                  <c:v>82.9</c:v>
                </c:pt>
                <c:pt idx="69">
                  <c:v>84.22</c:v>
                </c:pt>
                <c:pt idx="70">
                  <c:v>80.239999999999995</c:v>
                </c:pt>
                <c:pt idx="71">
                  <c:v>74.98</c:v>
                </c:pt>
                <c:pt idx="72">
                  <c:v>69.14</c:v>
                </c:pt>
                <c:pt idx="73">
                  <c:v>70.62</c:v>
                </c:pt>
                <c:pt idx="74">
                  <c:v>72.91</c:v>
                </c:pt>
                <c:pt idx="75">
                  <c:v>73.44</c:v>
                </c:pt>
                <c:pt idx="76">
                  <c:v>76.7</c:v>
                </c:pt>
                <c:pt idx="77">
                  <c:v>77.06</c:v>
                </c:pt>
                <c:pt idx="78">
                  <c:v>74.959999999999994</c:v>
                </c:pt>
                <c:pt idx="79">
                  <c:v>74.39</c:v>
                </c:pt>
                <c:pt idx="80">
                  <c:v>76.349999999999994</c:v>
                </c:pt>
                <c:pt idx="81">
                  <c:v>77.56</c:v>
                </c:pt>
                <c:pt idx="82">
                  <c:v>78.12</c:v>
                </c:pt>
                <c:pt idx="83">
                  <c:v>81.790000000000006</c:v>
                </c:pt>
                <c:pt idx="84">
                  <c:v>78.17</c:v>
                </c:pt>
                <c:pt idx="85">
                  <c:v>74.84</c:v>
                </c:pt>
                <c:pt idx="86">
                  <c:v>72.91</c:v>
                </c:pt>
                <c:pt idx="87">
                  <c:v>74.02</c:v>
                </c:pt>
                <c:pt idx="88">
                  <c:v>74.819999999999993</c:v>
                </c:pt>
                <c:pt idx="89">
                  <c:v>75.62</c:v>
                </c:pt>
                <c:pt idx="90">
                  <c:v>73.760000000000005</c:v>
                </c:pt>
                <c:pt idx="91">
                  <c:v>78.41</c:v>
                </c:pt>
                <c:pt idx="92">
                  <c:v>82.29</c:v>
                </c:pt>
                <c:pt idx="93">
                  <c:v>82.16</c:v>
                </c:pt>
                <c:pt idx="94">
                  <c:v>81.150000000000006</c:v>
                </c:pt>
                <c:pt idx="95">
                  <c:v>82.03</c:v>
                </c:pt>
                <c:pt idx="96">
                  <c:v>84.93</c:v>
                </c:pt>
                <c:pt idx="97">
                  <c:v>86.91</c:v>
                </c:pt>
                <c:pt idx="98">
                  <c:v>82.23</c:v>
                </c:pt>
                <c:pt idx="99">
                  <c:v>82.28</c:v>
                </c:pt>
                <c:pt idx="100">
                  <c:v>86.75</c:v>
                </c:pt>
                <c:pt idx="101">
                  <c:v>88.5</c:v>
                </c:pt>
                <c:pt idx="102">
                  <c:v>88.27</c:v>
                </c:pt>
                <c:pt idx="103">
                  <c:v>89.66</c:v>
                </c:pt>
                <c:pt idx="104">
                  <c:v>90.97</c:v>
                </c:pt>
                <c:pt idx="105">
                  <c:v>89.54</c:v>
                </c:pt>
                <c:pt idx="106">
                  <c:v>91.02</c:v>
                </c:pt>
                <c:pt idx="107">
                  <c:v>89.75</c:v>
                </c:pt>
                <c:pt idx="108">
                  <c:v>86.11</c:v>
                </c:pt>
                <c:pt idx="109">
                  <c:v>89.52</c:v>
                </c:pt>
                <c:pt idx="110">
                  <c:v>85.51</c:v>
                </c:pt>
                <c:pt idx="111">
                  <c:v>84.13</c:v>
                </c:pt>
                <c:pt idx="112">
                  <c:v>95.26</c:v>
                </c:pt>
                <c:pt idx="113">
                  <c:v>101.05</c:v>
                </c:pt>
                <c:pt idx="114">
                  <c:v>103.74</c:v>
                </c:pt>
                <c:pt idx="115">
                  <c:v>99.79</c:v>
                </c:pt>
                <c:pt idx="116">
                  <c:v>104.41</c:v>
                </c:pt>
                <c:pt idx="117">
                  <c:v>105.08</c:v>
                </c:pt>
                <c:pt idx="118">
                  <c:v>109.29</c:v>
                </c:pt>
                <c:pt idx="119">
                  <c:v>107.75</c:v>
                </c:pt>
                <c:pt idx="120">
                  <c:v>109.11</c:v>
                </c:pt>
                <c:pt idx="121">
                  <c:v>112.3</c:v>
                </c:pt>
                <c:pt idx="122">
                  <c:v>105.84</c:v>
                </c:pt>
                <c:pt idx="123">
                  <c:v>99.87</c:v>
                </c:pt>
                <c:pt idx="124">
                  <c:v>97.99</c:v>
                </c:pt>
                <c:pt idx="125">
                  <c:v>99.55</c:v>
                </c:pt>
                <c:pt idx="126">
                  <c:v>100.92</c:v>
                </c:pt>
                <c:pt idx="127">
                  <c:v>100.05</c:v>
                </c:pt>
                <c:pt idx="128">
                  <c:v>95.87</c:v>
                </c:pt>
                <c:pt idx="129">
                  <c:v>92.7</c:v>
                </c:pt>
                <c:pt idx="130">
                  <c:v>93.7</c:v>
                </c:pt>
                <c:pt idx="131">
                  <c:v>97.12</c:v>
                </c:pt>
                <c:pt idx="132">
                  <c:v>96.72</c:v>
                </c:pt>
                <c:pt idx="133">
                  <c:v>98.01</c:v>
                </c:pt>
                <c:pt idx="134">
                  <c:v>97.83</c:v>
                </c:pt>
                <c:pt idx="135">
                  <c:v>90.85</c:v>
                </c:pt>
                <c:pt idx="136">
                  <c:v>82.86</c:v>
                </c:pt>
                <c:pt idx="137">
                  <c:v>85.36</c:v>
                </c:pt>
                <c:pt idx="138">
                  <c:v>85.06</c:v>
                </c:pt>
                <c:pt idx="139">
                  <c:v>88.07</c:v>
                </c:pt>
                <c:pt idx="140">
                  <c:v>87.91</c:v>
                </c:pt>
                <c:pt idx="141">
                  <c:v>88.93</c:v>
                </c:pt>
                <c:pt idx="142">
                  <c:v>83.65</c:v>
                </c:pt>
                <c:pt idx="143">
                  <c:v>81.180000000000007</c:v>
                </c:pt>
                <c:pt idx="144">
                  <c:v>79.430000000000007</c:v>
                </c:pt>
                <c:pt idx="145">
                  <c:v>85.35</c:v>
                </c:pt>
                <c:pt idx="146">
                  <c:v>86.82</c:v>
                </c:pt>
                <c:pt idx="147">
                  <c:v>92.32</c:v>
                </c:pt>
                <c:pt idx="148">
                  <c:v>93.24</c:v>
                </c:pt>
                <c:pt idx="149">
                  <c:v>96.97</c:v>
                </c:pt>
                <c:pt idx="150">
                  <c:v>99.32</c:v>
                </c:pt>
                <c:pt idx="151">
                  <c:v>96.89</c:v>
                </c:pt>
                <c:pt idx="152">
                  <c:v>99.91</c:v>
                </c:pt>
                <c:pt idx="153">
                  <c:v>100.08</c:v>
                </c:pt>
                <c:pt idx="154">
                  <c:v>96.06</c:v>
                </c:pt>
                <c:pt idx="155">
                  <c:v>97.74</c:v>
                </c:pt>
                <c:pt idx="156">
                  <c:v>99.81</c:v>
                </c:pt>
                <c:pt idx="157">
                  <c:v>102.39</c:v>
                </c:pt>
                <c:pt idx="158">
                  <c:v>100.43</c:v>
                </c:pt>
                <c:pt idx="159">
                  <c:v>99.95</c:v>
                </c:pt>
                <c:pt idx="160">
                  <c:v>99.35</c:v>
                </c:pt>
                <c:pt idx="161">
                  <c:v>97.8</c:v>
                </c:pt>
                <c:pt idx="162">
                  <c:v>98.56</c:v>
                </c:pt>
                <c:pt idx="163">
                  <c:v>101.73</c:v>
                </c:pt>
                <c:pt idx="164">
                  <c:v>107.18</c:v>
                </c:pt>
                <c:pt idx="165">
                  <c:v>107.52</c:v>
                </c:pt>
                <c:pt idx="166">
                  <c:v>106.32</c:v>
                </c:pt>
                <c:pt idx="167">
                  <c:v>106.15</c:v>
                </c:pt>
                <c:pt idx="168">
                  <c:v>106.41</c:v>
                </c:pt>
                <c:pt idx="169">
                  <c:v>105.12</c:v>
                </c:pt>
                <c:pt idx="170">
                  <c:v>103.52</c:v>
                </c:pt>
                <c:pt idx="171">
                  <c:v>102.55</c:v>
                </c:pt>
                <c:pt idx="172">
                  <c:v>103.15</c:v>
                </c:pt>
                <c:pt idx="173">
                  <c:v>103.78</c:v>
                </c:pt>
                <c:pt idx="174">
                  <c:v>103.47</c:v>
                </c:pt>
                <c:pt idx="175">
                  <c:v>96.98</c:v>
                </c:pt>
                <c:pt idx="176">
                  <c:v>93.11</c:v>
                </c:pt>
                <c:pt idx="177">
                  <c:v>90.88</c:v>
                </c:pt>
                <c:pt idx="178">
                  <c:v>87.06</c:v>
                </c:pt>
                <c:pt idx="179">
                  <c:v>84.43</c:v>
                </c:pt>
                <c:pt idx="180">
                  <c:v>83.27</c:v>
                </c:pt>
                <c:pt idx="181">
                  <c:v>81.11</c:v>
                </c:pt>
                <c:pt idx="182">
                  <c:v>80.23</c:v>
                </c:pt>
                <c:pt idx="183">
                  <c:v>85.74</c:v>
                </c:pt>
                <c:pt idx="184">
                  <c:v>85.78</c:v>
                </c:pt>
                <c:pt idx="185">
                  <c:v>90.34</c:v>
                </c:pt>
                <c:pt idx="186">
                  <c:v>88.88</c:v>
                </c:pt>
                <c:pt idx="187">
                  <c:v>89.1</c:v>
                </c:pt>
                <c:pt idx="188">
                  <c:v>93.14</c:v>
                </c:pt>
              </c:numCache>
            </c:numRef>
          </c:xVal>
          <c:yVal>
            <c:numRef>
              <c:f>'Petróleo &amp; Gasolina'!$B$2:$B$191</c:f>
              <c:numCache>
                <c:formatCode>0.000</c:formatCode>
                <c:ptCount val="190"/>
                <c:pt idx="0">
                  <c:v>1.7370000000000001</c:v>
                </c:pt>
                <c:pt idx="1">
                  <c:v>1.835</c:v>
                </c:pt>
                <c:pt idx="2">
                  <c:v>1.8979999999999999</c:v>
                </c:pt>
                <c:pt idx="3">
                  <c:v>1.89</c:v>
                </c:pt>
                <c:pt idx="4">
                  <c:v>1.944</c:v>
                </c:pt>
                <c:pt idx="5">
                  <c:v>1.978</c:v>
                </c:pt>
                <c:pt idx="6">
                  <c:v>2.016</c:v>
                </c:pt>
                <c:pt idx="7">
                  <c:v>1.9630000000000001</c:v>
                </c:pt>
                <c:pt idx="8">
                  <c:v>1.988</c:v>
                </c:pt>
                <c:pt idx="9">
                  <c:v>1.9930000000000001</c:v>
                </c:pt>
                <c:pt idx="10">
                  <c:v>1.964</c:v>
                </c:pt>
                <c:pt idx="11">
                  <c:v>2.0139999999999998</c:v>
                </c:pt>
                <c:pt idx="12">
                  <c:v>2.097</c:v>
                </c:pt>
                <c:pt idx="13">
                  <c:v>2.09</c:v>
                </c:pt>
                <c:pt idx="14">
                  <c:v>2.1040000000000001</c:v>
                </c:pt>
                <c:pt idx="15">
                  <c:v>2.1120000000000001</c:v>
                </c:pt>
                <c:pt idx="16">
                  <c:v>2.1019999999999999</c:v>
                </c:pt>
                <c:pt idx="17">
                  <c:v>2.129</c:v>
                </c:pt>
                <c:pt idx="18">
                  <c:v>2.29</c:v>
                </c:pt>
                <c:pt idx="19">
                  <c:v>2.36</c:v>
                </c:pt>
                <c:pt idx="20">
                  <c:v>2.4849999999999999</c:v>
                </c:pt>
                <c:pt idx="21">
                  <c:v>2.5720000000000001</c:v>
                </c:pt>
                <c:pt idx="22">
                  <c:v>2.673</c:v>
                </c:pt>
                <c:pt idx="23">
                  <c:v>2.722</c:v>
                </c:pt>
                <c:pt idx="24">
                  <c:v>2.7429999999999999</c:v>
                </c:pt>
                <c:pt idx="25">
                  <c:v>2.6949999999999998</c:v>
                </c:pt>
                <c:pt idx="26">
                  <c:v>2.6659999999999999</c:v>
                </c:pt>
                <c:pt idx="27">
                  <c:v>2.5840000000000001</c:v>
                </c:pt>
                <c:pt idx="28">
                  <c:v>2.5190000000000001</c:v>
                </c:pt>
                <c:pt idx="29">
                  <c:v>2.5569999999999999</c:v>
                </c:pt>
                <c:pt idx="30">
                  <c:v>2.61</c:v>
                </c:pt>
                <c:pt idx="31">
                  <c:v>2.7</c:v>
                </c:pt>
                <c:pt idx="32">
                  <c:v>2.6909999999999998</c:v>
                </c:pt>
                <c:pt idx="33">
                  <c:v>2.6819999999999999</c:v>
                </c:pt>
                <c:pt idx="34">
                  <c:v>2.6669999999999998</c:v>
                </c:pt>
                <c:pt idx="35">
                  <c:v>2.6419999999999999</c:v>
                </c:pt>
                <c:pt idx="36">
                  <c:v>2.6320000000000001</c:v>
                </c:pt>
                <c:pt idx="37">
                  <c:v>2.6070000000000002</c:v>
                </c:pt>
                <c:pt idx="38">
                  <c:v>2.5539999999999998</c:v>
                </c:pt>
                <c:pt idx="39">
                  <c:v>2.5230000000000001</c:v>
                </c:pt>
                <c:pt idx="40">
                  <c:v>2.5430000000000001</c:v>
                </c:pt>
                <c:pt idx="41">
                  <c:v>2.6259999999999999</c:v>
                </c:pt>
                <c:pt idx="42">
                  <c:v>2.7269999999999999</c:v>
                </c:pt>
                <c:pt idx="43">
                  <c:v>2.746</c:v>
                </c:pt>
                <c:pt idx="44">
                  <c:v>2.72</c:v>
                </c:pt>
                <c:pt idx="45">
                  <c:v>2.6840000000000002</c:v>
                </c:pt>
                <c:pt idx="46">
                  <c:v>2.694</c:v>
                </c:pt>
                <c:pt idx="47">
                  <c:v>2.6840000000000002</c:v>
                </c:pt>
                <c:pt idx="48">
                  <c:v>2.6890000000000001</c:v>
                </c:pt>
                <c:pt idx="49">
                  <c:v>2.6549999999999998</c:v>
                </c:pt>
                <c:pt idx="50">
                  <c:v>2.645</c:v>
                </c:pt>
                <c:pt idx="51">
                  <c:v>2.6619999999999999</c:v>
                </c:pt>
                <c:pt idx="52">
                  <c:v>2.718</c:v>
                </c:pt>
                <c:pt idx="53">
                  <c:v>2.8039999999999998</c:v>
                </c:pt>
                <c:pt idx="54">
                  <c:v>2.7930000000000001</c:v>
                </c:pt>
                <c:pt idx="55">
                  <c:v>2.76</c:v>
                </c:pt>
                <c:pt idx="56">
                  <c:v>2.7170000000000001</c:v>
                </c:pt>
                <c:pt idx="57">
                  <c:v>2.7069999999999999</c:v>
                </c:pt>
                <c:pt idx="58">
                  <c:v>2.6640000000000001</c:v>
                </c:pt>
                <c:pt idx="59">
                  <c:v>2.7090000000000001</c:v>
                </c:pt>
                <c:pt idx="60">
                  <c:v>2.7559999999999998</c:v>
                </c:pt>
                <c:pt idx="61">
                  <c:v>2.8039999999999998</c:v>
                </c:pt>
                <c:pt idx="62">
                  <c:v>2.8410000000000002</c:v>
                </c:pt>
                <c:pt idx="63">
                  <c:v>2.87</c:v>
                </c:pt>
                <c:pt idx="64">
                  <c:v>2.851</c:v>
                </c:pt>
                <c:pt idx="65">
                  <c:v>2.8769999999999998</c:v>
                </c:pt>
                <c:pt idx="66">
                  <c:v>2.9089999999999998</c:v>
                </c:pt>
                <c:pt idx="67">
                  <c:v>2.911</c:v>
                </c:pt>
                <c:pt idx="68">
                  <c:v>2.9009999999999998</c:v>
                </c:pt>
                <c:pt idx="69">
                  <c:v>2.95</c:v>
                </c:pt>
                <c:pt idx="70">
                  <c:v>2.9580000000000002</c:v>
                </c:pt>
                <c:pt idx="71">
                  <c:v>2.9180000000000001</c:v>
                </c:pt>
                <c:pt idx="72">
                  <c:v>2.8420000000000001</c:v>
                </c:pt>
                <c:pt idx="73">
                  <c:v>2.7839999999999998</c:v>
                </c:pt>
                <c:pt idx="74">
                  <c:v>2.78</c:v>
                </c:pt>
                <c:pt idx="75">
                  <c:v>2.7559999999999998</c:v>
                </c:pt>
                <c:pt idx="76">
                  <c:v>2.7949999999999999</c:v>
                </c:pt>
                <c:pt idx="77">
                  <c:v>2.8090000000000002</c:v>
                </c:pt>
                <c:pt idx="78">
                  <c:v>2.7789999999999999</c:v>
                </c:pt>
                <c:pt idx="79">
                  <c:v>2.7709999999999999</c:v>
                </c:pt>
                <c:pt idx="80">
                  <c:v>2.7749999999999999</c:v>
                </c:pt>
                <c:pt idx="81">
                  <c:v>2.8010000000000002</c:v>
                </c:pt>
                <c:pt idx="82">
                  <c:v>2.7879999999999998</c:v>
                </c:pt>
                <c:pt idx="83">
                  <c:v>2.835</c:v>
                </c:pt>
                <c:pt idx="84">
                  <c:v>2.798</c:v>
                </c:pt>
                <c:pt idx="85">
                  <c:v>2.7589999999999999</c:v>
                </c:pt>
                <c:pt idx="86">
                  <c:v>2.7360000000000002</c:v>
                </c:pt>
                <c:pt idx="87">
                  <c:v>2.7349999999999999</c:v>
                </c:pt>
                <c:pt idx="88">
                  <c:v>2.7719999999999998</c:v>
                </c:pt>
                <c:pt idx="89">
                  <c:v>2.7749999999999999</c:v>
                </c:pt>
                <c:pt idx="90">
                  <c:v>2.7469999999999999</c:v>
                </c:pt>
                <c:pt idx="91">
                  <c:v>2.7839999999999998</c:v>
                </c:pt>
                <c:pt idx="92">
                  <c:v>2.871</c:v>
                </c:pt>
                <c:pt idx="93">
                  <c:v>2.887</c:v>
                </c:pt>
                <c:pt idx="94">
                  <c:v>2.87</c:v>
                </c:pt>
                <c:pt idx="95">
                  <c:v>2.8610000000000002</c:v>
                </c:pt>
                <c:pt idx="96">
                  <c:v>2.9169999999999998</c:v>
                </c:pt>
                <c:pt idx="97">
                  <c:v>2.944</c:v>
                </c:pt>
                <c:pt idx="98">
                  <c:v>2.931</c:v>
                </c:pt>
                <c:pt idx="99">
                  <c:v>2.9119999999999999</c:v>
                </c:pt>
                <c:pt idx="100">
                  <c:v>3.0129999999999999</c:v>
                </c:pt>
                <c:pt idx="101">
                  <c:v>3.0350000000000001</c:v>
                </c:pt>
                <c:pt idx="102">
                  <c:v>3.0369999999999999</c:v>
                </c:pt>
                <c:pt idx="103">
                  <c:v>3.1059999999999999</c:v>
                </c:pt>
                <c:pt idx="104">
                  <c:v>3.1240000000000001</c:v>
                </c:pt>
                <c:pt idx="105">
                  <c:v>3.1419999999999999</c:v>
                </c:pt>
                <c:pt idx="106">
                  <c:v>3.1579999999999999</c:v>
                </c:pt>
                <c:pt idx="107">
                  <c:v>3.1629999999999998</c:v>
                </c:pt>
                <c:pt idx="108">
                  <c:v>3.1549999999999998</c:v>
                </c:pt>
                <c:pt idx="109">
                  <c:v>3.1850000000000001</c:v>
                </c:pt>
                <c:pt idx="110">
                  <c:v>3.1930000000000001</c:v>
                </c:pt>
                <c:pt idx="111">
                  <c:v>3.2429999999999999</c:v>
                </c:pt>
                <c:pt idx="112">
                  <c:v>3.4350000000000001</c:v>
                </c:pt>
                <c:pt idx="113">
                  <c:v>3.5720000000000001</c:v>
                </c:pt>
                <c:pt idx="114">
                  <c:v>3.621</c:v>
                </c:pt>
                <c:pt idx="115">
                  <c:v>3.617</c:v>
                </c:pt>
                <c:pt idx="116">
                  <c:v>3.65</c:v>
                </c:pt>
                <c:pt idx="117">
                  <c:v>3.7370000000000001</c:v>
                </c:pt>
                <c:pt idx="118">
                  <c:v>3.843</c:v>
                </c:pt>
                <c:pt idx="119">
                  <c:v>3.8959999999999999</c:v>
                </c:pt>
                <c:pt idx="120">
                  <c:v>3.9319999999999999</c:v>
                </c:pt>
                <c:pt idx="121">
                  <c:v>4.0140000000000002</c:v>
                </c:pt>
                <c:pt idx="122">
                  <c:v>4.0179999999999998</c:v>
                </c:pt>
                <c:pt idx="123">
                  <c:v>4.0140000000000002</c:v>
                </c:pt>
                <c:pt idx="124">
                  <c:v>3.9039999999999999</c:v>
                </c:pt>
                <c:pt idx="125">
                  <c:v>3.8479999999999999</c:v>
                </c:pt>
                <c:pt idx="126">
                  <c:v>3.8330000000000002</c:v>
                </c:pt>
                <c:pt idx="127">
                  <c:v>3.7669999999999999</c:v>
                </c:pt>
                <c:pt idx="128">
                  <c:v>3.7080000000000002</c:v>
                </c:pt>
                <c:pt idx="129">
                  <c:v>3.6309999999999998</c:v>
                </c:pt>
                <c:pt idx="130">
                  <c:v>3.6339999999999999</c:v>
                </c:pt>
                <c:pt idx="131">
                  <c:v>3.6949999999999998</c:v>
                </c:pt>
                <c:pt idx="132">
                  <c:v>3.7360000000000002</c:v>
                </c:pt>
                <c:pt idx="133">
                  <c:v>3.754</c:v>
                </c:pt>
                <c:pt idx="134">
                  <c:v>3.766</c:v>
                </c:pt>
                <c:pt idx="135">
                  <c:v>3.73</c:v>
                </c:pt>
                <c:pt idx="136">
                  <c:v>3.6619999999999999</c:v>
                </c:pt>
                <c:pt idx="137">
                  <c:v>3.6379999999999999</c:v>
                </c:pt>
                <c:pt idx="138">
                  <c:v>3.6819999999999999</c:v>
                </c:pt>
                <c:pt idx="139">
                  <c:v>3.7269999999999999</c:v>
                </c:pt>
                <c:pt idx="140">
                  <c:v>3.7149999999999999</c:v>
                </c:pt>
                <c:pt idx="141">
                  <c:v>3.657</c:v>
                </c:pt>
                <c:pt idx="142">
                  <c:v>3.5680000000000001</c:v>
                </c:pt>
                <c:pt idx="143">
                  <c:v>3.492</c:v>
                </c:pt>
                <c:pt idx="144">
                  <c:v>3.476</c:v>
                </c:pt>
                <c:pt idx="145">
                  <c:v>3.5329999999999999</c:v>
                </c:pt>
                <c:pt idx="146">
                  <c:v>3.52</c:v>
                </c:pt>
                <c:pt idx="147">
                  <c:v>3.5110000000000001</c:v>
                </c:pt>
                <c:pt idx="148">
                  <c:v>3.4820000000000002</c:v>
                </c:pt>
                <c:pt idx="149">
                  <c:v>3.4950000000000001</c:v>
                </c:pt>
                <c:pt idx="150">
                  <c:v>3.427</c:v>
                </c:pt>
                <c:pt idx="151">
                  <c:v>3.3679999999999999</c:v>
                </c:pt>
                <c:pt idx="152">
                  <c:v>3.35</c:v>
                </c:pt>
                <c:pt idx="153">
                  <c:v>3.3460000000000001</c:v>
                </c:pt>
                <c:pt idx="154">
                  <c:v>3.29</c:v>
                </c:pt>
                <c:pt idx="155">
                  <c:v>3.3170000000000002</c:v>
                </c:pt>
                <c:pt idx="156">
                  <c:v>3.3580000000000001</c:v>
                </c:pt>
                <c:pt idx="157">
                  <c:v>3.4409999999999998</c:v>
                </c:pt>
                <c:pt idx="158">
                  <c:v>3.4510000000000001</c:v>
                </c:pt>
                <c:pt idx="159">
                  <c:v>3.45</c:v>
                </c:pt>
                <c:pt idx="160">
                  <c:v>3.5</c:v>
                </c:pt>
                <c:pt idx="161">
                  <c:v>3.5419999999999998</c:v>
                </c:pt>
                <c:pt idx="162">
                  <c:v>3.5840000000000001</c:v>
                </c:pt>
                <c:pt idx="163">
                  <c:v>3.6520000000000001</c:v>
                </c:pt>
                <c:pt idx="164">
                  <c:v>3.78</c:v>
                </c:pt>
                <c:pt idx="165">
                  <c:v>3.8490000000000002</c:v>
                </c:pt>
                <c:pt idx="166">
                  <c:v>3.8839999999999999</c:v>
                </c:pt>
                <c:pt idx="167">
                  <c:v>3.923</c:v>
                </c:pt>
                <c:pt idx="168">
                  <c:v>3.9729999999999999</c:v>
                </c:pt>
                <c:pt idx="169">
                  <c:v>3.996</c:v>
                </c:pt>
                <c:pt idx="170">
                  <c:v>3.9969999999999999</c:v>
                </c:pt>
                <c:pt idx="171">
                  <c:v>3.98</c:v>
                </c:pt>
                <c:pt idx="172">
                  <c:v>3.9289999999999998</c:v>
                </c:pt>
                <c:pt idx="173">
                  <c:v>3.8889999999999998</c:v>
                </c:pt>
                <c:pt idx="174">
                  <c:v>3.8490000000000002</c:v>
                </c:pt>
                <c:pt idx="175">
                  <c:v>3.8140000000000001</c:v>
                </c:pt>
                <c:pt idx="176">
                  <c:v>3.7730000000000001</c:v>
                </c:pt>
                <c:pt idx="177">
                  <c:v>3.7280000000000002</c:v>
                </c:pt>
                <c:pt idx="178">
                  <c:v>3.6709999999999998</c:v>
                </c:pt>
                <c:pt idx="179">
                  <c:v>3.629</c:v>
                </c:pt>
                <c:pt idx="180">
                  <c:v>3.589</c:v>
                </c:pt>
                <c:pt idx="181">
                  <c:v>3.4940000000000002</c:v>
                </c:pt>
                <c:pt idx="182">
                  <c:v>3.415</c:v>
                </c:pt>
                <c:pt idx="183">
                  <c:v>3.4689999999999999</c:v>
                </c:pt>
                <c:pt idx="184">
                  <c:v>3.4849999999999999</c:v>
                </c:pt>
                <c:pt idx="185">
                  <c:v>3.5539999999999998</c:v>
                </c:pt>
                <c:pt idx="186">
                  <c:v>3.5680000000000001</c:v>
                </c:pt>
                <c:pt idx="187">
                  <c:v>3.702</c:v>
                </c:pt>
                <c:pt idx="188">
                  <c:v>3.7789999999999999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2811232"/>
        <c:axId val="-272809056"/>
      </c:scatterChart>
      <c:valAx>
        <c:axId val="-27281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72809056"/>
        <c:crosses val="autoZero"/>
        <c:crossBetween val="midCat"/>
      </c:valAx>
      <c:valAx>
        <c:axId val="-2728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7281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Petróleo &amp; GasolinaPlotagem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'Petróleo &amp; Gasolina'!$C$2:$C$190</c:f>
              <c:numCache>
                <c:formatCode>0.00</c:formatCode>
                <c:ptCount val="189"/>
                <c:pt idx="0">
                  <c:v>42.4</c:v>
                </c:pt>
                <c:pt idx="1">
                  <c:v>44.46</c:v>
                </c:pt>
                <c:pt idx="2">
                  <c:v>36.729999999999997</c:v>
                </c:pt>
                <c:pt idx="3">
                  <c:v>42.15</c:v>
                </c:pt>
                <c:pt idx="4">
                  <c:v>42.7</c:v>
                </c:pt>
                <c:pt idx="5">
                  <c:v>40.78</c:v>
                </c:pt>
                <c:pt idx="6">
                  <c:v>36.94</c:v>
                </c:pt>
                <c:pt idx="7">
                  <c:v>37.15</c:v>
                </c:pt>
                <c:pt idx="8">
                  <c:v>41.1</c:v>
                </c:pt>
                <c:pt idx="9">
                  <c:v>43.18</c:v>
                </c:pt>
                <c:pt idx="10">
                  <c:v>45.66</c:v>
                </c:pt>
                <c:pt idx="11">
                  <c:v>49.49</c:v>
                </c:pt>
                <c:pt idx="12">
                  <c:v>52.99</c:v>
                </c:pt>
                <c:pt idx="13">
                  <c:v>50.34</c:v>
                </c:pt>
                <c:pt idx="14">
                  <c:v>50.46</c:v>
                </c:pt>
                <c:pt idx="15">
                  <c:v>49.86</c:v>
                </c:pt>
                <c:pt idx="16">
                  <c:v>47.8</c:v>
                </c:pt>
                <c:pt idx="17">
                  <c:v>50.2</c:v>
                </c:pt>
                <c:pt idx="18">
                  <c:v>55.96</c:v>
                </c:pt>
                <c:pt idx="19">
                  <c:v>57.94</c:v>
                </c:pt>
                <c:pt idx="20">
                  <c:v>60.32</c:v>
                </c:pt>
                <c:pt idx="21">
                  <c:v>64.319999999999993</c:v>
                </c:pt>
                <c:pt idx="22">
                  <c:v>68.11</c:v>
                </c:pt>
                <c:pt idx="23">
                  <c:v>70.849999999999994</c:v>
                </c:pt>
                <c:pt idx="24">
                  <c:v>70.62</c:v>
                </c:pt>
                <c:pt idx="25">
                  <c:v>68.58</c:v>
                </c:pt>
                <c:pt idx="26">
                  <c:v>69.319999999999993</c:v>
                </c:pt>
                <c:pt idx="27">
                  <c:v>61.48</c:v>
                </c:pt>
                <c:pt idx="28">
                  <c:v>61.29</c:v>
                </c:pt>
                <c:pt idx="29">
                  <c:v>65.28</c:v>
                </c:pt>
                <c:pt idx="30">
                  <c:v>67.03</c:v>
                </c:pt>
                <c:pt idx="31">
                  <c:v>71.58</c:v>
                </c:pt>
                <c:pt idx="32">
                  <c:v>69.64</c:v>
                </c:pt>
                <c:pt idx="33">
                  <c:v>70.8</c:v>
                </c:pt>
                <c:pt idx="34">
                  <c:v>72.37</c:v>
                </c:pt>
                <c:pt idx="35">
                  <c:v>68.39</c:v>
                </c:pt>
                <c:pt idx="36">
                  <c:v>70.91</c:v>
                </c:pt>
                <c:pt idx="37">
                  <c:v>71.319999999999993</c:v>
                </c:pt>
                <c:pt idx="38">
                  <c:v>68.33</c:v>
                </c:pt>
                <c:pt idx="39">
                  <c:v>68.84</c:v>
                </c:pt>
                <c:pt idx="40">
                  <c:v>70.8</c:v>
                </c:pt>
                <c:pt idx="41">
                  <c:v>75.73</c:v>
                </c:pt>
                <c:pt idx="42">
                  <c:v>80.06</c:v>
                </c:pt>
                <c:pt idx="43">
                  <c:v>78.47</c:v>
                </c:pt>
                <c:pt idx="44">
                  <c:v>79</c:v>
                </c:pt>
                <c:pt idx="45">
                  <c:v>78.239999999999995</c:v>
                </c:pt>
                <c:pt idx="46">
                  <c:v>78.37</c:v>
                </c:pt>
                <c:pt idx="47">
                  <c:v>76.14</c:v>
                </c:pt>
                <c:pt idx="48">
                  <c:v>76.81</c:v>
                </c:pt>
                <c:pt idx="49">
                  <c:v>71.510000000000005</c:v>
                </c:pt>
                <c:pt idx="50">
                  <c:v>71.72</c:v>
                </c:pt>
                <c:pt idx="51">
                  <c:v>74.760000000000005</c:v>
                </c:pt>
                <c:pt idx="52">
                  <c:v>79.069999999999993</c:v>
                </c:pt>
                <c:pt idx="53">
                  <c:v>82.34</c:v>
                </c:pt>
                <c:pt idx="54">
                  <c:v>80.06</c:v>
                </c:pt>
                <c:pt idx="55">
                  <c:v>76.62</c:v>
                </c:pt>
                <c:pt idx="56">
                  <c:v>73.94</c:v>
                </c:pt>
                <c:pt idx="57">
                  <c:v>74.569999999999993</c:v>
                </c:pt>
                <c:pt idx="58">
                  <c:v>73.88</c:v>
                </c:pt>
                <c:pt idx="59">
                  <c:v>78.25</c:v>
                </c:pt>
                <c:pt idx="60">
                  <c:v>79.22</c:v>
                </c:pt>
                <c:pt idx="61">
                  <c:v>80.19</c:v>
                </c:pt>
                <c:pt idx="62">
                  <c:v>81.760000000000005</c:v>
                </c:pt>
                <c:pt idx="63">
                  <c:v>81.44</c:v>
                </c:pt>
                <c:pt idx="64">
                  <c:v>80.650000000000006</c:v>
                </c:pt>
                <c:pt idx="65">
                  <c:v>83.01</c:v>
                </c:pt>
                <c:pt idx="66">
                  <c:v>85.66</c:v>
                </c:pt>
                <c:pt idx="67">
                  <c:v>84.34</c:v>
                </c:pt>
                <c:pt idx="68">
                  <c:v>82.9</c:v>
                </c:pt>
                <c:pt idx="69">
                  <c:v>84.22</c:v>
                </c:pt>
                <c:pt idx="70">
                  <c:v>80.239999999999995</c:v>
                </c:pt>
                <c:pt idx="71">
                  <c:v>74.98</c:v>
                </c:pt>
                <c:pt idx="72">
                  <c:v>69.14</c:v>
                </c:pt>
                <c:pt idx="73">
                  <c:v>70.62</c:v>
                </c:pt>
                <c:pt idx="74">
                  <c:v>72.91</c:v>
                </c:pt>
                <c:pt idx="75">
                  <c:v>73.44</c:v>
                </c:pt>
                <c:pt idx="76">
                  <c:v>76.7</c:v>
                </c:pt>
                <c:pt idx="77">
                  <c:v>77.06</c:v>
                </c:pt>
                <c:pt idx="78">
                  <c:v>74.959999999999994</c:v>
                </c:pt>
                <c:pt idx="79">
                  <c:v>74.39</c:v>
                </c:pt>
                <c:pt idx="80">
                  <c:v>76.349999999999994</c:v>
                </c:pt>
                <c:pt idx="81">
                  <c:v>77.56</c:v>
                </c:pt>
                <c:pt idx="82">
                  <c:v>78.12</c:v>
                </c:pt>
                <c:pt idx="83">
                  <c:v>81.790000000000006</c:v>
                </c:pt>
                <c:pt idx="84">
                  <c:v>78.17</c:v>
                </c:pt>
                <c:pt idx="85">
                  <c:v>74.84</c:v>
                </c:pt>
                <c:pt idx="86">
                  <c:v>72.91</c:v>
                </c:pt>
                <c:pt idx="87">
                  <c:v>74.02</c:v>
                </c:pt>
                <c:pt idx="88">
                  <c:v>74.819999999999993</c:v>
                </c:pt>
                <c:pt idx="89">
                  <c:v>75.62</c:v>
                </c:pt>
                <c:pt idx="90">
                  <c:v>73.760000000000005</c:v>
                </c:pt>
                <c:pt idx="91">
                  <c:v>78.41</c:v>
                </c:pt>
                <c:pt idx="92">
                  <c:v>82.29</c:v>
                </c:pt>
                <c:pt idx="93">
                  <c:v>82.16</c:v>
                </c:pt>
                <c:pt idx="94">
                  <c:v>81.150000000000006</c:v>
                </c:pt>
                <c:pt idx="95">
                  <c:v>82.03</c:v>
                </c:pt>
                <c:pt idx="96">
                  <c:v>84.93</c:v>
                </c:pt>
                <c:pt idx="97">
                  <c:v>86.91</c:v>
                </c:pt>
                <c:pt idx="98">
                  <c:v>82.23</c:v>
                </c:pt>
                <c:pt idx="99">
                  <c:v>82.28</c:v>
                </c:pt>
                <c:pt idx="100">
                  <c:v>86.75</c:v>
                </c:pt>
                <c:pt idx="101">
                  <c:v>88.5</c:v>
                </c:pt>
                <c:pt idx="102">
                  <c:v>88.27</c:v>
                </c:pt>
                <c:pt idx="103">
                  <c:v>89.66</c:v>
                </c:pt>
                <c:pt idx="104">
                  <c:v>90.97</c:v>
                </c:pt>
                <c:pt idx="105">
                  <c:v>89.54</c:v>
                </c:pt>
                <c:pt idx="106">
                  <c:v>91.02</c:v>
                </c:pt>
                <c:pt idx="107">
                  <c:v>89.75</c:v>
                </c:pt>
                <c:pt idx="108">
                  <c:v>86.11</c:v>
                </c:pt>
                <c:pt idx="109">
                  <c:v>89.52</c:v>
                </c:pt>
                <c:pt idx="110">
                  <c:v>85.51</c:v>
                </c:pt>
                <c:pt idx="111">
                  <c:v>84.13</c:v>
                </c:pt>
                <c:pt idx="112">
                  <c:v>95.26</c:v>
                </c:pt>
                <c:pt idx="113">
                  <c:v>101.05</c:v>
                </c:pt>
                <c:pt idx="114">
                  <c:v>103.74</c:v>
                </c:pt>
                <c:pt idx="115">
                  <c:v>99.79</c:v>
                </c:pt>
                <c:pt idx="116">
                  <c:v>104.41</c:v>
                </c:pt>
                <c:pt idx="117">
                  <c:v>105.08</c:v>
                </c:pt>
                <c:pt idx="118">
                  <c:v>109.29</c:v>
                </c:pt>
                <c:pt idx="119">
                  <c:v>107.75</c:v>
                </c:pt>
                <c:pt idx="120">
                  <c:v>109.11</c:v>
                </c:pt>
                <c:pt idx="121">
                  <c:v>112.3</c:v>
                </c:pt>
                <c:pt idx="122">
                  <c:v>105.84</c:v>
                </c:pt>
                <c:pt idx="123">
                  <c:v>99.87</c:v>
                </c:pt>
                <c:pt idx="124">
                  <c:v>97.99</c:v>
                </c:pt>
                <c:pt idx="125">
                  <c:v>99.55</c:v>
                </c:pt>
                <c:pt idx="126">
                  <c:v>100.92</c:v>
                </c:pt>
                <c:pt idx="127">
                  <c:v>100.05</c:v>
                </c:pt>
                <c:pt idx="128">
                  <c:v>95.87</c:v>
                </c:pt>
                <c:pt idx="129">
                  <c:v>92.7</c:v>
                </c:pt>
                <c:pt idx="130">
                  <c:v>93.7</c:v>
                </c:pt>
                <c:pt idx="131">
                  <c:v>97.12</c:v>
                </c:pt>
                <c:pt idx="132">
                  <c:v>96.72</c:v>
                </c:pt>
                <c:pt idx="133">
                  <c:v>98.01</c:v>
                </c:pt>
                <c:pt idx="134">
                  <c:v>97.83</c:v>
                </c:pt>
                <c:pt idx="135">
                  <c:v>90.85</c:v>
                </c:pt>
                <c:pt idx="136">
                  <c:v>82.86</c:v>
                </c:pt>
                <c:pt idx="137">
                  <c:v>85.36</c:v>
                </c:pt>
                <c:pt idx="138">
                  <c:v>85.06</c:v>
                </c:pt>
                <c:pt idx="139">
                  <c:v>88.07</c:v>
                </c:pt>
                <c:pt idx="140">
                  <c:v>87.91</c:v>
                </c:pt>
                <c:pt idx="141">
                  <c:v>88.93</c:v>
                </c:pt>
                <c:pt idx="142">
                  <c:v>83.65</c:v>
                </c:pt>
                <c:pt idx="143">
                  <c:v>81.180000000000007</c:v>
                </c:pt>
                <c:pt idx="144">
                  <c:v>79.430000000000007</c:v>
                </c:pt>
                <c:pt idx="145">
                  <c:v>85.35</c:v>
                </c:pt>
                <c:pt idx="146">
                  <c:v>86.82</c:v>
                </c:pt>
                <c:pt idx="147">
                  <c:v>92.32</c:v>
                </c:pt>
                <c:pt idx="148">
                  <c:v>93.24</c:v>
                </c:pt>
                <c:pt idx="149">
                  <c:v>96.97</c:v>
                </c:pt>
                <c:pt idx="150">
                  <c:v>99.32</c:v>
                </c:pt>
                <c:pt idx="151">
                  <c:v>96.89</c:v>
                </c:pt>
                <c:pt idx="152">
                  <c:v>99.91</c:v>
                </c:pt>
                <c:pt idx="153">
                  <c:v>100.08</c:v>
                </c:pt>
                <c:pt idx="154">
                  <c:v>96.06</c:v>
                </c:pt>
                <c:pt idx="155">
                  <c:v>97.74</c:v>
                </c:pt>
                <c:pt idx="156">
                  <c:v>99.81</c:v>
                </c:pt>
                <c:pt idx="157">
                  <c:v>102.39</c:v>
                </c:pt>
                <c:pt idx="158">
                  <c:v>100.43</c:v>
                </c:pt>
                <c:pt idx="159">
                  <c:v>99.95</c:v>
                </c:pt>
                <c:pt idx="160">
                  <c:v>99.35</c:v>
                </c:pt>
                <c:pt idx="161">
                  <c:v>97.8</c:v>
                </c:pt>
                <c:pt idx="162">
                  <c:v>98.56</c:v>
                </c:pt>
                <c:pt idx="163">
                  <c:v>101.73</c:v>
                </c:pt>
                <c:pt idx="164">
                  <c:v>107.18</c:v>
                </c:pt>
                <c:pt idx="165">
                  <c:v>107.52</c:v>
                </c:pt>
                <c:pt idx="166">
                  <c:v>106.32</c:v>
                </c:pt>
                <c:pt idx="167">
                  <c:v>106.15</c:v>
                </c:pt>
                <c:pt idx="168">
                  <c:v>106.41</c:v>
                </c:pt>
                <c:pt idx="169">
                  <c:v>105.12</c:v>
                </c:pt>
                <c:pt idx="170">
                  <c:v>103.52</c:v>
                </c:pt>
                <c:pt idx="171">
                  <c:v>102.55</c:v>
                </c:pt>
                <c:pt idx="172">
                  <c:v>103.15</c:v>
                </c:pt>
                <c:pt idx="173">
                  <c:v>103.78</c:v>
                </c:pt>
                <c:pt idx="174">
                  <c:v>103.47</c:v>
                </c:pt>
                <c:pt idx="175">
                  <c:v>96.98</c:v>
                </c:pt>
                <c:pt idx="176">
                  <c:v>93.11</c:v>
                </c:pt>
                <c:pt idx="177">
                  <c:v>90.88</c:v>
                </c:pt>
                <c:pt idx="178">
                  <c:v>87.06</c:v>
                </c:pt>
                <c:pt idx="179">
                  <c:v>84.43</c:v>
                </c:pt>
                <c:pt idx="180">
                  <c:v>83.27</c:v>
                </c:pt>
                <c:pt idx="181">
                  <c:v>81.11</c:v>
                </c:pt>
                <c:pt idx="182">
                  <c:v>80.23</c:v>
                </c:pt>
                <c:pt idx="183">
                  <c:v>85.74</c:v>
                </c:pt>
                <c:pt idx="184">
                  <c:v>85.78</c:v>
                </c:pt>
                <c:pt idx="185">
                  <c:v>90.34</c:v>
                </c:pt>
                <c:pt idx="186">
                  <c:v>88.88</c:v>
                </c:pt>
                <c:pt idx="187">
                  <c:v>89.1</c:v>
                </c:pt>
                <c:pt idx="188">
                  <c:v>93.14</c:v>
                </c:pt>
              </c:numCache>
            </c:numRef>
          </c:xVal>
          <c:yVal>
            <c:numRef>
              <c:f>'Regressão Petroleo e Gasolina'!$C$25:$C$213</c:f>
              <c:numCache>
                <c:formatCode>General</c:formatCode>
                <c:ptCount val="189"/>
                <c:pt idx="0">
                  <c:v>-0.10354835296304166</c:v>
                </c:pt>
                <c:pt idx="1">
                  <c:v>-7.0141925852122311E-2</c:v>
                </c:pt>
                <c:pt idx="2">
                  <c:v>0.23524075299864999</c:v>
                </c:pt>
                <c:pt idx="3">
                  <c:v>5.7290672873011594E-2</c:v>
                </c:pt>
                <c:pt idx="4">
                  <c:v>9.4044816033693968E-2</c:v>
                </c:pt>
                <c:pt idx="5">
                  <c:v>0.18824853445458434</c:v>
                </c:pt>
                <c:pt idx="6">
                  <c:v>0.34665597129636527</c:v>
                </c:pt>
                <c:pt idx="7">
                  <c:v>0.28707118959408051</c:v>
                </c:pt>
                <c:pt idx="8">
                  <c:v>0.18821458138443603</c:v>
                </c:pt>
                <c:pt idx="9">
                  <c:v>0.12799388642847154</c:v>
                </c:pt>
                <c:pt idx="10">
                  <c:v>2.1230750134821452E-2</c:v>
                </c:pt>
                <c:pt idx="11">
                  <c:v>-4.8863125673517693E-2</c:v>
                </c:pt>
                <c:pt idx="12">
                  <c:v>-7.5609487378265339E-2</c:v>
                </c:pt>
                <c:pt idx="13">
                  <c:v>4.8418648390047281E-4</c:v>
                </c:pt>
                <c:pt idx="14">
                  <c:v>1.0721454082595727E-2</c:v>
                </c:pt>
                <c:pt idx="15">
                  <c:v>3.7535116089123743E-2</c:v>
                </c:pt>
                <c:pt idx="16">
                  <c:v>9.2128688978203588E-2</c:v>
                </c:pt>
                <c:pt idx="17">
                  <c:v>4.3874040952090798E-2</c:v>
                </c:pt>
                <c:pt idx="18">
                  <c:v>2.4262885689419811E-2</c:v>
                </c:pt>
                <c:pt idx="19">
                  <c:v>3.2177801067876377E-2</c:v>
                </c:pt>
                <c:pt idx="20">
                  <c:v>8.2550275108647764E-2</c:v>
                </c:pt>
                <c:pt idx="21">
                  <c:v>4.4125861731793226E-2</c:v>
                </c:pt>
                <c:pt idx="22">
                  <c:v>2.6286230057222859E-2</c:v>
                </c:pt>
                <c:pt idx="23">
                  <c:v>-1.0629493105922538E-2</c:v>
                </c:pt>
                <c:pt idx="24">
                  <c:v>1.7582410663246062E-2</c:v>
                </c:pt>
                <c:pt idx="25">
                  <c:v>3.3548861485442227E-2</c:v>
                </c:pt>
                <c:pt idx="26">
                  <c:v>-1.8654654989275876E-2</c:v>
                </c:pt>
                <c:pt idx="27">
                  <c:v>0.14517719522936012</c:v>
                </c:pt>
                <c:pt idx="28">
                  <c:v>8.613485486476069E-2</c:v>
                </c:pt>
                <c:pt idx="29">
                  <c:v>-9.7599747865251274E-4</c:v>
                </c:pt>
                <c:pt idx="30">
                  <c:v>-2.8491783310267138E-3</c:v>
                </c:pt>
                <c:pt idx="31">
                  <c:v>-5.5519448547198813E-2</c:v>
                </c:pt>
                <c:pt idx="32">
                  <c:v>-3.688608059424503E-3</c:v>
                </c:pt>
                <c:pt idx="33">
                  <c:v>-4.906168793871224E-2</c:v>
                </c:pt>
                <c:pt idx="34">
                  <c:v>-0.11329077018912814</c:v>
                </c:pt>
                <c:pt idx="35">
                  <c:v>-1.3493478879157195E-2</c:v>
                </c:pt>
                <c:pt idx="36">
                  <c:v>-0.10251085930657533</c:v>
                </c:pt>
                <c:pt idx="37">
                  <c:v>-0.14036686167770274</c:v>
                </c:pt>
                <c:pt idx="38">
                  <c:v>-9.9612112678504339E-2</c:v>
                </c:pt>
                <c:pt idx="39">
                  <c:v>-0.14660372538405309</c:v>
                </c:pt>
                <c:pt idx="40">
                  <c:v>-0.18806168793871203</c:v>
                </c:pt>
                <c:pt idx="41">
                  <c:v>-0.25964727742568616</c:v>
                </c:pt>
                <c:pt idx="42">
                  <c:v>-0.2944192049061316</c:v>
                </c:pt>
                <c:pt idx="43">
                  <c:v>-0.22556300058883139</c:v>
                </c:pt>
                <c:pt idx="44">
                  <c:v>-0.26818173536126455</c:v>
                </c:pt>
                <c:pt idx="45">
                  <c:v>-0.28035109681966208</c:v>
                </c:pt>
                <c:pt idx="46">
                  <c:v>-0.27442739025441032</c:v>
                </c:pt>
                <c:pt idx="47">
                  <c:v>-0.21450327979681338</c:v>
                </c:pt>
                <c:pt idx="48">
                  <c:v>-0.23051186903743703</c:v>
                </c:pt>
                <c:pt idx="49">
                  <c:v>-9.8324521313104096E-2</c:v>
                </c:pt>
                <c:pt idx="50">
                  <c:v>-0.11490930301538871</c:v>
                </c:pt>
                <c:pt idx="51">
                  <c:v>-0.19323185718179881</c:v>
                </c:pt>
                <c:pt idx="52">
                  <c:v>-0.27237666259535986</c:v>
                </c:pt>
                <c:pt idx="53">
                  <c:v>-0.28891112053093915</c:v>
                </c:pt>
                <c:pt idx="54">
                  <c:v>-0.22841920490613132</c:v>
                </c:pt>
                <c:pt idx="55">
                  <c:v>-0.15355420940203635</c:v>
                </c:pt>
                <c:pt idx="56">
                  <c:v>-0.11251985243954321</c:v>
                </c:pt>
                <c:pt idx="57">
                  <c:v>-0.14227419754639792</c:v>
                </c:pt>
                <c:pt idx="58">
                  <c:v>-0.16363848623889021</c:v>
                </c:pt>
                <c:pt idx="59">
                  <c:v>-0.25566465785310433</c:v>
                </c:pt>
                <c:pt idx="60">
                  <c:v>-0.23908007809699194</c:v>
                </c:pt>
                <c:pt idx="61">
                  <c:v>-0.22149549834087923</c:v>
                </c:pt>
                <c:pt idx="62">
                  <c:v>-0.23372458059129464</c:v>
                </c:pt>
                <c:pt idx="63">
                  <c:v>-0.19469062752114619</c:v>
                </c:pt>
                <c:pt idx="64">
                  <c:v>-0.18891930587921779</c:v>
                </c:pt>
                <c:pt idx="65">
                  <c:v>-0.23691970977156229</c:v>
                </c:pt>
                <c:pt idx="66">
                  <c:v>-0.28801338363372864</c:v>
                </c:pt>
                <c:pt idx="67">
                  <c:v>-0.24462332721936653</c:v>
                </c:pt>
                <c:pt idx="68">
                  <c:v>-0.209470538403699</c:v>
                </c:pt>
                <c:pt idx="69">
                  <c:v>-0.20186059481806051</c:v>
                </c:pt>
                <c:pt idx="70">
                  <c:v>-6.9063303508089646E-2</c:v>
                </c:pt>
                <c:pt idx="71">
                  <c:v>5.5869800082474441E-2</c:v>
                </c:pt>
                <c:pt idx="72">
                  <c:v>0.16298944361268264</c:v>
                </c:pt>
                <c:pt idx="73">
                  <c:v>5.8582410663245987E-2</c:v>
                </c:pt>
                <c:pt idx="74">
                  <c:v>-1.7223065995003228E-2</c:v>
                </c:pt>
                <c:pt idx="75">
                  <c:v>-5.7841800767436613E-2</c:v>
                </c:pt>
                <c:pt idx="76">
                  <c:v>-0.12106269766957345</c:v>
                </c:pt>
                <c:pt idx="77">
                  <c:v>-0.11835089487348993</c:v>
                </c:pt>
                <c:pt idx="78">
                  <c:v>-8.2503077850641482E-2</c:v>
                </c:pt>
                <c:pt idx="79">
                  <c:v>-7.2630098944439503E-2</c:v>
                </c:pt>
                <c:pt idx="80">
                  <c:v>-0.13008806149909846</c:v>
                </c:pt>
                <c:pt idx="81">
                  <c:v>-0.14202894654559683</c:v>
                </c:pt>
                <c:pt idx="82">
                  <c:v>-0.17258836441835701</c:v>
                </c:pt>
                <c:pt idx="83">
                  <c:v>-0.24066526369162133</c:v>
                </c:pt>
                <c:pt idx="84">
                  <c:v>-0.16415616958556756</c:v>
                </c:pt>
                <c:pt idx="85">
                  <c:v>-9.8740345449336075E-2</c:v>
                </c:pt>
                <c:pt idx="86">
                  <c:v>-6.1223065995002823E-2</c:v>
                </c:pt>
                <c:pt idx="87">
                  <c:v>-9.7028340707080662E-2</c:v>
                </c:pt>
                <c:pt idx="88">
                  <c:v>-8.5113223382451419E-2</c:v>
                </c:pt>
                <c:pt idx="89">
                  <c:v>-0.10719810605782287</c:v>
                </c:pt>
                <c:pt idx="90">
                  <c:v>-7.6875753837585048E-2</c:v>
                </c:pt>
                <c:pt idx="91">
                  <c:v>-0.18568163438817908</c:v>
                </c:pt>
                <c:pt idx="92">
                  <c:v>-0.2203433153637282</c:v>
                </c:pt>
                <c:pt idx="93">
                  <c:v>-0.20026702192898016</c:v>
                </c:pt>
                <c:pt idx="94">
                  <c:v>-0.18559735755132456</c:v>
                </c:pt>
                <c:pt idx="95">
                  <c:v>-0.22219072849423238</c:v>
                </c:pt>
                <c:pt idx="96">
                  <c:v>-0.2571234281924526</c:v>
                </c:pt>
                <c:pt idx="97">
                  <c:v>-0.29220851281399574</c:v>
                </c:pt>
                <c:pt idx="98">
                  <c:v>-0.15846194916307521</c:v>
                </c:pt>
                <c:pt idx="99">
                  <c:v>-0.17902975433028612</c:v>
                </c:pt>
                <c:pt idx="100">
                  <c:v>-0.21819153627892174</c:v>
                </c:pt>
                <c:pt idx="101">
                  <c:v>-0.25106471713129519</c:v>
                </c:pt>
                <c:pt idx="102">
                  <c:v>-0.24185281336212627</c:v>
                </c:pt>
                <c:pt idx="103">
                  <c:v>-0.2164377970105833</c:v>
                </c:pt>
                <c:pt idx="104">
                  <c:v>-0.23951429239150324</c:v>
                </c:pt>
                <c:pt idx="105">
                  <c:v>-0.17667506460927784</c:v>
                </c:pt>
                <c:pt idx="106">
                  <c:v>-0.20708209755871421</c:v>
                </c:pt>
                <c:pt idx="107">
                  <c:v>-0.16225984631156276</c:v>
                </c:pt>
                <c:pt idx="108">
                  <c:v>-5.6123630138624758E-2</c:v>
                </c:pt>
                <c:pt idx="109">
                  <c:v>-0.13304794254239338</c:v>
                </c:pt>
                <c:pt idx="110">
                  <c:v>6.9003186790350668E-4</c:v>
                </c:pt>
                <c:pt idx="111">
                  <c:v>9.3961454482918594E-2</c:v>
                </c:pt>
                <c:pt idx="112">
                  <c:v>-6.3031975738180535E-2</c:v>
                </c:pt>
                <c:pt idx="113">
                  <c:v>-0.10758381410117801</c:v>
                </c:pt>
                <c:pt idx="114">
                  <c:v>-0.14293173209711263</c:v>
                </c:pt>
                <c:pt idx="115">
                  <c:v>-2.3075123887468685E-2</c:v>
                </c:pt>
                <c:pt idx="116">
                  <c:v>-0.13494032133773626</c:v>
                </c:pt>
                <c:pt idx="117">
                  <c:v>-6.8948910578359168E-2</c:v>
                </c:pt>
                <c:pt idx="118">
                  <c:v>-9.4958105657499292E-2</c:v>
                </c:pt>
                <c:pt idx="119">
                  <c:v>6.3302934925899557E-3</c:v>
                </c:pt>
                <c:pt idx="120">
                  <c:v>-3.1400705554096575E-4</c:v>
                </c:pt>
                <c:pt idx="121">
                  <c:v>-1.8339976723582119E-2</c:v>
                </c:pt>
                <c:pt idx="122">
                  <c:v>0.18822045088003803</c:v>
                </c:pt>
                <c:pt idx="123">
                  <c:v>0.37141638784499431</c:v>
                </c:pt>
                <c:pt idx="124">
                  <c:v>0.32036586213211615</c:v>
                </c:pt>
                <c:pt idx="125">
                  <c:v>0.21545034091514248</c:v>
                </c:pt>
                <c:pt idx="126">
                  <c:v>0.15749247933357013</c:v>
                </c:pt>
                <c:pt idx="127">
                  <c:v>0.11877228924303562</c:v>
                </c:pt>
                <c:pt idx="128">
                  <c:v>0.19084080122184943</c:v>
                </c:pt>
                <c:pt idx="129">
                  <c:v>0.21323964882300661</c:v>
                </c:pt>
                <c:pt idx="130">
                  <c:v>0.18488354547879293</c:v>
                </c:pt>
                <c:pt idx="131">
                  <c:v>0.13864567204158185</c:v>
                </c:pt>
                <c:pt idx="132">
                  <c:v>0.192188113379268</c:v>
                </c:pt>
                <c:pt idx="133">
                  <c:v>0.16973874006523149</c:v>
                </c:pt>
                <c:pt idx="134">
                  <c:v>0.1873828386671903</c:v>
                </c:pt>
                <c:pt idx="135">
                  <c:v>0.3702484400098025</c:v>
                </c:pt>
                <c:pt idx="136">
                  <c:v>0.55278370573007019</c:v>
                </c:pt>
                <c:pt idx="137">
                  <c:v>0.45039344736953568</c:v>
                </c:pt>
                <c:pt idx="138">
                  <c:v>0.5038002783727995</c:v>
                </c:pt>
                <c:pt idx="139">
                  <c:v>0.45441840730671634</c:v>
                </c:pt>
                <c:pt idx="140">
                  <c:v>0.44743538384179038</c:v>
                </c:pt>
                <c:pt idx="141">
                  <c:v>0.35745215843069245</c:v>
                </c:pt>
                <c:pt idx="142">
                  <c:v>0.43401238408814091</c:v>
                </c:pt>
                <c:pt idx="143">
                  <c:v>0.43546195934834886</c:v>
                </c:pt>
                <c:pt idx="144">
                  <c:v>0.47433514020072298</c:v>
                </c:pt>
                <c:pt idx="145">
                  <c:v>0.34570700840297786</c:v>
                </c:pt>
                <c:pt idx="146">
                  <c:v>0.28661353648698373</c:v>
                </c:pt>
                <c:pt idx="147">
                  <c:v>0.10515496809380842</c:v>
                </c:pt>
                <c:pt idx="148">
                  <c:v>4.7307353017131959E-2</c:v>
                </c:pt>
                <c:pt idx="149">
                  <c:v>-5.6650912456785552E-2</c:v>
                </c:pt>
                <c:pt idx="150">
                  <c:v>-0.19833775531568776</c:v>
                </c:pt>
                <c:pt idx="151">
                  <c:v>-0.18114242418924897</c:v>
                </c:pt>
                <c:pt idx="152">
                  <c:v>-0.29383785628877401</c:v>
                </c:pt>
                <c:pt idx="153">
                  <c:v>-0.30316839385729066</c:v>
                </c:pt>
                <c:pt idx="154">
                  <c:v>-0.23311685841355123</c:v>
                </c:pt>
                <c:pt idx="155">
                  <c:v>-0.25879511203183014</c:v>
                </c:pt>
                <c:pt idx="156">
                  <c:v>-0.28270224595435289</c:v>
                </c:pt>
                <c:pt idx="157">
                  <c:v>-0.28060099258242444</c:v>
                </c:pt>
                <c:pt idx="158">
                  <c:v>-0.20914303002776569</c:v>
                </c:pt>
                <c:pt idx="159">
                  <c:v>-0.19509210042254255</c:v>
                </c:pt>
                <c:pt idx="160">
                  <c:v>-0.12627843841601427</c:v>
                </c:pt>
                <c:pt idx="161">
                  <c:v>-3.5676478232483433E-2</c:v>
                </c:pt>
                <c:pt idx="162">
                  <c:v>-1.7507116774085674E-2</c:v>
                </c:pt>
                <c:pt idx="163">
                  <c:v>-4.8905964375243194E-2</c:v>
                </c:pt>
                <c:pt idx="164">
                  <c:v>-9.1796727601208605E-2</c:v>
                </c:pt>
                <c:pt idx="165">
                  <c:v>-3.3457802738240616E-2</c:v>
                </c:pt>
                <c:pt idx="166">
                  <c:v>3.9169521274815544E-2</c:v>
                </c:pt>
                <c:pt idx="167">
                  <c:v>8.3500058843331892E-2</c:v>
                </c:pt>
                <c:pt idx="168">
                  <c:v>0.12534747197383656</c:v>
                </c:pt>
                <c:pt idx="169">
                  <c:v>0.18879684528787211</c:v>
                </c:pt>
                <c:pt idx="170">
                  <c:v>0.23996661063861424</c:v>
                </c:pt>
                <c:pt idx="171">
                  <c:v>0.25338203088250166</c:v>
                </c:pt>
                <c:pt idx="172">
                  <c:v>0.18356836887597261</c:v>
                </c:pt>
                <c:pt idx="173">
                  <c:v>0.1238140237691181</c:v>
                </c:pt>
                <c:pt idx="174">
                  <c:v>9.3534415805824889E-2</c:v>
                </c:pt>
                <c:pt idx="175">
                  <c:v>0.2620355265097718</c:v>
                </c:pt>
                <c:pt idx="176">
                  <c:v>0.34238364645187946</c:v>
                </c:pt>
                <c:pt idx="177">
                  <c:v>0.36730775690947626</c:v>
                </c:pt>
                <c:pt idx="178">
                  <c:v>0.43008807168437224</c:v>
                </c:pt>
                <c:pt idx="179">
                  <c:v>0.47055462347965404</c:v>
                </c:pt>
                <c:pt idx="180">
                  <c:v>0.46692770335894229</c:v>
                </c:pt>
                <c:pt idx="181">
                  <c:v>0.43965688658244417</c:v>
                </c:pt>
                <c:pt idx="182">
                  <c:v>0.38825025752535192</c:v>
                </c:pt>
                <c:pt idx="183">
                  <c:v>0.26947812809873462</c:v>
                </c:pt>
                <c:pt idx="184">
                  <c:v>0.28422388396496556</c:v>
                </c:pt>
                <c:pt idx="185">
                  <c:v>0.21024005271535096</c:v>
                </c:pt>
                <c:pt idx="186">
                  <c:v>0.2700199635979037</c:v>
                </c:pt>
                <c:pt idx="187">
                  <c:v>0.39712162086217662</c:v>
                </c:pt>
                <c:pt idx="188">
                  <c:v>0.34744296335155278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2813952"/>
        <c:axId val="-272803072"/>
      </c:scatterChart>
      <c:valAx>
        <c:axId val="-27281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Petróleo Bruto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272803072"/>
        <c:crosses val="autoZero"/>
        <c:crossBetween val="midCat"/>
      </c:valAx>
      <c:valAx>
        <c:axId val="-272803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72813952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Mortalidade Infantil x Renda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9440649491603E-2"/>
                  <c:y val="-0.56296827819449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'Mortalidade Infantil'!$C$2:$C$28</c:f>
              <c:numCache>
                <c:formatCode>General</c:formatCode>
                <c:ptCount val="27"/>
                <c:pt idx="0">
                  <c:v>10570.609409570099</c:v>
                </c:pt>
                <c:pt idx="1">
                  <c:v>15903.389287839</c:v>
                </c:pt>
                <c:pt idx="2">
                  <c:v>4394.3672728819201</c:v>
                </c:pt>
                <c:pt idx="3">
                  <c:v>2389.98208808039</c:v>
                </c:pt>
                <c:pt idx="4">
                  <c:v>11164.3839937549</c:v>
                </c:pt>
                <c:pt idx="5">
                  <c:v>14546.5620901116</c:v>
                </c:pt>
                <c:pt idx="6">
                  <c:v>7447.8906694637999</c:v>
                </c:pt>
                <c:pt idx="7">
                  <c:v>9256.7622986418592</c:v>
                </c:pt>
                <c:pt idx="8">
                  <c:v>6459.1879815970096</c:v>
                </c:pt>
                <c:pt idx="9">
                  <c:v>5366.5511168825697</c:v>
                </c:pt>
                <c:pt idx="10">
                  <c:v>3747.9521759579802</c:v>
                </c:pt>
                <c:pt idx="11">
                  <c:v>3045.0421788115</c:v>
                </c:pt>
                <c:pt idx="12">
                  <c:v>3663.4174353967601</c:v>
                </c:pt>
                <c:pt idx="13">
                  <c:v>737.98443683912001</c:v>
                </c:pt>
                <c:pt idx="14">
                  <c:v>2329.18100570563</c:v>
                </c:pt>
                <c:pt idx="15">
                  <c:v>4892.3270602016401</c:v>
                </c:pt>
                <c:pt idx="16">
                  <c:v>9691.7448871314009</c:v>
                </c:pt>
                <c:pt idx="17">
                  <c:v>1847.9625334842499</c:v>
                </c:pt>
                <c:pt idx="18">
                  <c:v>10751.0300731711</c:v>
                </c:pt>
                <c:pt idx="19">
                  <c:v>3826.08434418046</c:v>
                </c:pt>
                <c:pt idx="20">
                  <c:v>5934.6776253401304</c:v>
                </c:pt>
                <c:pt idx="21">
                  <c:v>6526.6224337732001</c:v>
                </c:pt>
                <c:pt idx="22">
                  <c:v>6575.4452594895201</c:v>
                </c:pt>
                <c:pt idx="23">
                  <c:v>8958.6864610173798</c:v>
                </c:pt>
                <c:pt idx="24">
                  <c:v>16684.490121988001</c:v>
                </c:pt>
                <c:pt idx="25">
                  <c:v>13949.047202125699</c:v>
                </c:pt>
                <c:pt idx="26">
                  <c:v>7926.0419952391403</c:v>
                </c:pt>
              </c:numCache>
            </c:numRef>
          </c:xVal>
          <c:yVal>
            <c:numRef>
              <c:f>'Mortalidade Infantil'!$B$2:$B$28</c:f>
              <c:numCache>
                <c:formatCode>General</c:formatCode>
                <c:ptCount val="27"/>
                <c:pt idx="0">
                  <c:v>12.5</c:v>
                </c:pt>
                <c:pt idx="1">
                  <c:v>13</c:v>
                </c:pt>
                <c:pt idx="2">
                  <c:v>16.5</c:v>
                </c:pt>
                <c:pt idx="3">
                  <c:v>38.4</c:v>
                </c:pt>
                <c:pt idx="4">
                  <c:v>16.399999999999999</c:v>
                </c:pt>
                <c:pt idx="5">
                  <c:v>8.1</c:v>
                </c:pt>
                <c:pt idx="6">
                  <c:v>15.9</c:v>
                </c:pt>
                <c:pt idx="7">
                  <c:v>9.6999999999999993</c:v>
                </c:pt>
                <c:pt idx="8">
                  <c:v>5.5</c:v>
                </c:pt>
                <c:pt idx="9">
                  <c:v>21.6</c:v>
                </c:pt>
                <c:pt idx="10">
                  <c:v>16.8</c:v>
                </c:pt>
                <c:pt idx="11">
                  <c:v>29.1</c:v>
                </c:pt>
                <c:pt idx="12">
                  <c:v>39.4</c:v>
                </c:pt>
                <c:pt idx="13">
                  <c:v>69</c:v>
                </c:pt>
                <c:pt idx="14">
                  <c:v>20.399999999999999</c:v>
                </c:pt>
                <c:pt idx="15">
                  <c:v>15.7</c:v>
                </c:pt>
                <c:pt idx="16">
                  <c:v>13.2</c:v>
                </c:pt>
                <c:pt idx="17">
                  <c:v>22.1</c:v>
                </c:pt>
                <c:pt idx="18">
                  <c:v>17</c:v>
                </c:pt>
                <c:pt idx="19">
                  <c:v>20.5</c:v>
                </c:pt>
                <c:pt idx="20">
                  <c:v>16.899999999999999</c:v>
                </c:pt>
                <c:pt idx="21">
                  <c:v>30.9</c:v>
                </c:pt>
                <c:pt idx="22">
                  <c:v>18.3</c:v>
                </c:pt>
                <c:pt idx="23">
                  <c:v>21.3</c:v>
                </c:pt>
                <c:pt idx="24">
                  <c:v>20.399999999999999</c:v>
                </c:pt>
                <c:pt idx="25">
                  <c:v>10.1</c:v>
                </c:pt>
                <c:pt idx="26">
                  <c:v>14.9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2812320"/>
        <c:axId val="-272807424"/>
      </c:scatterChart>
      <c:valAx>
        <c:axId val="-27281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72807424"/>
        <c:crosses val="autoZero"/>
        <c:crossBetween val="midCat"/>
      </c:valAx>
      <c:valAx>
        <c:axId val="-2728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7281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pt-BR" sz="1200"/>
              <a:t>Variável X 1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'Mortalidade Infantil'!$C$2:$C$28</c:f>
              <c:numCache>
                <c:formatCode>General</c:formatCode>
                <c:ptCount val="27"/>
                <c:pt idx="0">
                  <c:v>10570.609409570099</c:v>
                </c:pt>
                <c:pt idx="1">
                  <c:v>15903.389287839</c:v>
                </c:pt>
                <c:pt idx="2">
                  <c:v>4394.3672728819201</c:v>
                </c:pt>
                <c:pt idx="3">
                  <c:v>2389.98208808039</c:v>
                </c:pt>
                <c:pt idx="4">
                  <c:v>11164.3839937549</c:v>
                </c:pt>
                <c:pt idx="5">
                  <c:v>14546.5620901116</c:v>
                </c:pt>
                <c:pt idx="6">
                  <c:v>7447.8906694637999</c:v>
                </c:pt>
                <c:pt idx="7">
                  <c:v>9256.7622986418592</c:v>
                </c:pt>
                <c:pt idx="8">
                  <c:v>6459.1879815970096</c:v>
                </c:pt>
                <c:pt idx="9">
                  <c:v>5366.5511168825697</c:v>
                </c:pt>
                <c:pt idx="10">
                  <c:v>3747.9521759579802</c:v>
                </c:pt>
                <c:pt idx="11">
                  <c:v>3045.0421788115</c:v>
                </c:pt>
                <c:pt idx="12">
                  <c:v>3663.4174353967601</c:v>
                </c:pt>
                <c:pt idx="13">
                  <c:v>737.98443683912001</c:v>
                </c:pt>
                <c:pt idx="14">
                  <c:v>2329.18100570563</c:v>
                </c:pt>
                <c:pt idx="15">
                  <c:v>4892.3270602016401</c:v>
                </c:pt>
                <c:pt idx="16">
                  <c:v>9691.7448871314009</c:v>
                </c:pt>
                <c:pt idx="17">
                  <c:v>1847.9625334842499</c:v>
                </c:pt>
                <c:pt idx="18">
                  <c:v>10751.0300731711</c:v>
                </c:pt>
                <c:pt idx="19">
                  <c:v>3826.08434418046</c:v>
                </c:pt>
                <c:pt idx="20">
                  <c:v>5934.6776253401304</c:v>
                </c:pt>
                <c:pt idx="21">
                  <c:v>6526.6224337732001</c:v>
                </c:pt>
                <c:pt idx="22">
                  <c:v>6575.4452594895201</c:v>
                </c:pt>
                <c:pt idx="23">
                  <c:v>8958.6864610173798</c:v>
                </c:pt>
                <c:pt idx="24">
                  <c:v>16684.490121988001</c:v>
                </c:pt>
                <c:pt idx="25">
                  <c:v>13949.047202125699</c:v>
                </c:pt>
                <c:pt idx="26">
                  <c:v>7926.0419952391403</c:v>
                </c:pt>
              </c:numCache>
            </c:numRef>
          </c:xVal>
          <c:yVal>
            <c:numRef>
              <c:f>'Mortalidade x Renda '!$C$25:$C$51</c:f>
              <c:numCache>
                <c:formatCode>General</c:formatCode>
                <c:ptCount val="27"/>
                <c:pt idx="0">
                  <c:v>-2.9777614653582525</c:v>
                </c:pt>
                <c:pt idx="1">
                  <c:v>5.8575144880845613</c:v>
                </c:pt>
                <c:pt idx="2">
                  <c:v>-8.6313912306446952</c:v>
                </c:pt>
                <c:pt idx="3">
                  <c:v>10.13570172768371</c:v>
                </c:pt>
                <c:pt idx="4">
                  <c:v>1.8503239096802666</c:v>
                </c:pt>
                <c:pt idx="5">
                  <c:v>-1.1632422977488037</c:v>
                </c:pt>
                <c:pt idx="6">
                  <c:v>-4.458653423760742</c:v>
                </c:pt>
                <c:pt idx="7">
                  <c:v>-7.8313392390906706</c:v>
                </c:pt>
                <c:pt idx="8">
                  <c:v>-16.404021867124193</c:v>
                </c:pt>
                <c:pt idx="9">
                  <c:v>-2.011842177017769</c:v>
                </c:pt>
                <c:pt idx="10">
                  <c:v>-9.3417551189590853</c:v>
                </c:pt>
                <c:pt idx="11">
                  <c:v>1.8595779699004709</c:v>
                </c:pt>
                <c:pt idx="12">
                  <c:v>13.126114846365788</c:v>
                </c:pt>
                <c:pt idx="13">
                  <c:v>38.153585718424154</c:v>
                </c:pt>
                <c:pt idx="14">
                  <c:v>-7.9593319717057618</c:v>
                </c:pt>
                <c:pt idx="15">
                  <c:v>-8.6530669165395118</c:v>
                </c:pt>
                <c:pt idx="16">
                  <c:v>-3.6514499519333405</c:v>
                </c:pt>
                <c:pt idx="17">
                  <c:v>-7.0114891676561406</c:v>
                </c:pt>
                <c:pt idx="18">
                  <c:v>1.804240802341905</c:v>
                </c:pt>
                <c:pt idx="19">
                  <c:v>-5.519632474139442</c:v>
                </c:pt>
                <c:pt idx="20">
                  <c:v>-5.8238454225001348</c:v>
                </c:pt>
                <c:pt idx="21">
                  <c:v>9.1013799646574398</c:v>
                </c:pt>
                <c:pt idx="22">
                  <c:v>-3.4223086678265808</c:v>
                </c:pt>
                <c:pt idx="23">
                  <c:v>3.3027603452971697</c:v>
                </c:pt>
                <c:pt idx="24">
                  <c:v>14.478395744899114</c:v>
                </c:pt>
                <c:pt idx="25">
                  <c:v>-9.7173866525592345E-2</c:v>
                </c:pt>
                <c:pt idx="26">
                  <c:v>-4.7112902588037553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2810688"/>
        <c:axId val="-272806880"/>
      </c:scatterChart>
      <c:valAx>
        <c:axId val="-27281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72806880"/>
        <c:crosses val="autoZero"/>
        <c:crossBetween val="midCat"/>
      </c:valAx>
      <c:valAx>
        <c:axId val="-272806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72810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Yp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'Mortalidade Infantil'!$X$3:$X$15</c:f>
              <c:numCache>
                <c:formatCode>General</c:formatCode>
                <c:ptCount val="13"/>
                <c:pt idx="0">
                  <c:v>265.79564719997853</c:v>
                </c:pt>
                <c:pt idx="1">
                  <c:v>741.84387901941375</c:v>
                </c:pt>
                <c:pt idx="2">
                  <c:v>1217.8921108388492</c:v>
                </c:pt>
                <c:pt idx="3">
                  <c:v>1693.9403426582842</c:v>
                </c:pt>
                <c:pt idx="4">
                  <c:v>2169.9885744777193</c:v>
                </c:pt>
                <c:pt idx="5">
                  <c:v>2646.0368062971547</c:v>
                </c:pt>
                <c:pt idx="6">
                  <c:v>3122.0850381165897</c:v>
                </c:pt>
                <c:pt idx="7">
                  <c:v>3598.1332699360246</c:v>
                </c:pt>
                <c:pt idx="8">
                  <c:v>4074.1815017554595</c:v>
                </c:pt>
                <c:pt idx="9">
                  <c:v>4550.2297335748945</c:v>
                </c:pt>
                <c:pt idx="10">
                  <c:v>5026.2779653943298</c:v>
                </c:pt>
                <c:pt idx="11">
                  <c:v>5502.3261972137643</c:v>
                </c:pt>
                <c:pt idx="12">
                  <c:v>5978.397959776602</c:v>
                </c:pt>
              </c:numCache>
            </c:numRef>
          </c:val>
          <c:smooth val="0"/>
        </c:ser>
        <c:ser>
          <c:idx val="1"/>
          <c:order val="1"/>
          <c:tx>
            <c:v>Lim Inf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'Mortalidade Infantil'!$Y$3:$Y$15</c:f>
              <c:numCache>
                <c:formatCode>General</c:formatCode>
                <c:ptCount val="13"/>
                <c:pt idx="0">
                  <c:v>265.43794315491601</c:v>
                </c:pt>
                <c:pt idx="1">
                  <c:v>741.48498578075794</c:v>
                </c:pt>
                <c:pt idx="2">
                  <c:v>1217.5309128175138</c:v>
                </c:pt>
                <c:pt idx="3">
                  <c:v>1693.5757454209863</c:v>
                </c:pt>
                <c:pt idx="4">
                  <c:v>2169.6195138306184</c:v>
                </c:pt>
                <c:pt idx="5">
                  <c:v>2645.6622560895762</c:v>
                </c:pt>
                <c:pt idx="6">
                  <c:v>3121.7040165480134</c:v>
                </c:pt>
                <c:pt idx="7">
                  <c:v>3597.7448442746577</c:v>
                </c:pt>
                <c:pt idx="8">
                  <c:v>4073.7847914908311</c:v>
                </c:pt>
                <c:pt idx="9">
                  <c:v>4549.8239121182423</c:v>
                </c:pt>
                <c:pt idx="10">
                  <c:v>5025.8622605034971</c:v>
                </c:pt>
                <c:pt idx="11">
                  <c:v>5501.8998903538504</c:v>
                </c:pt>
                <c:pt idx="12">
                  <c:v>5977.960384064927</c:v>
                </c:pt>
              </c:numCache>
            </c:numRef>
          </c:val>
          <c:smooth val="0"/>
        </c:ser>
        <c:ser>
          <c:idx val="2"/>
          <c:order val="2"/>
          <c:tx>
            <c:v>Lim Sup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'Mortalidade Infantil'!$Z$3:$Z$15</c:f>
              <c:numCache>
                <c:formatCode>General</c:formatCode>
                <c:ptCount val="13"/>
                <c:pt idx="0">
                  <c:v>266.15335124504105</c:v>
                </c:pt>
                <c:pt idx="1">
                  <c:v>742.20277225806956</c:v>
                </c:pt>
                <c:pt idx="2">
                  <c:v>1218.2533088601847</c:v>
                </c:pt>
                <c:pt idx="3">
                  <c:v>1694.304939895582</c:v>
                </c:pt>
                <c:pt idx="4">
                  <c:v>2170.3576351248203</c:v>
                </c:pt>
                <c:pt idx="5">
                  <c:v>2646.4113565047332</c:v>
                </c:pt>
                <c:pt idx="6">
                  <c:v>3122.4660596851659</c:v>
                </c:pt>
                <c:pt idx="7">
                  <c:v>3598.5216955973915</c:v>
                </c:pt>
                <c:pt idx="8">
                  <c:v>4074.5782120200879</c:v>
                </c:pt>
                <c:pt idx="9">
                  <c:v>4550.6355550315466</c:v>
                </c:pt>
                <c:pt idx="10">
                  <c:v>5026.6936702851626</c:v>
                </c:pt>
                <c:pt idx="11">
                  <c:v>5502.7525040736782</c:v>
                </c:pt>
                <c:pt idx="12">
                  <c:v>5978.8355354882769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9823440"/>
        <c:axId val="-179823984"/>
      </c:lineChart>
      <c:catAx>
        <c:axId val="-17982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9823984"/>
        <c:crosses val="autoZero"/>
        <c:auto val="1"/>
        <c:lblAlgn val="ctr"/>
        <c:lblOffset val="100"/>
        <c:noMultiLvlLbl val="0"/>
      </c:catAx>
      <c:valAx>
        <c:axId val="-1798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982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185736</xdr:rowOff>
    </xdr:from>
    <xdr:to>
      <xdr:col>13</xdr:col>
      <xdr:colOff>0</xdr:colOff>
      <xdr:row>17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13</xdr:col>
      <xdr:colOff>0</xdr:colOff>
      <xdr:row>37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12</xdr:col>
      <xdr:colOff>609599</xdr:colOff>
      <xdr:row>16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0</xdr:colOff>
      <xdr:row>29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</xdr:colOff>
      <xdr:row>16</xdr:row>
      <xdr:rowOff>0</xdr:rowOff>
    </xdr:from>
    <xdr:to>
      <xdr:col>26</xdr:col>
      <xdr:colOff>1</xdr:colOff>
      <xdr:row>26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NOMETRIA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"/>
      <sheetName val="Plan1"/>
    </sheetNames>
    <sheetDataSet>
      <sheetData sheetId="0">
        <row r="1">
          <cell r="M1" t="str">
            <v>yp</v>
          </cell>
          <cell r="N1" t="str">
            <v>Lim Inf</v>
          </cell>
          <cell r="O1" t="str">
            <v>Lim Sup</v>
          </cell>
        </row>
        <row r="2">
          <cell r="M2">
            <v>2.1399925431002234</v>
          </cell>
          <cell r="N2">
            <v>1.2411163766349818</v>
          </cell>
          <cell r="O2">
            <v>3.038868709565465</v>
          </cell>
        </row>
        <row r="3">
          <cell r="M3">
            <v>2.8564632766097997</v>
          </cell>
          <cell r="N3">
            <v>1.9652267253105329</v>
          </cell>
          <cell r="O3">
            <v>3.7476998279090665</v>
          </cell>
        </row>
        <row r="4">
          <cell r="M4">
            <v>3.5729340101193756</v>
          </cell>
          <cell r="N4">
            <v>2.6893359316902439</v>
          </cell>
          <cell r="O4">
            <v>4.4565320885485074</v>
          </cell>
        </row>
        <row r="5">
          <cell r="M5">
            <v>4.2894047436289515</v>
          </cell>
          <cell r="N5">
            <v>3.4134439658912838</v>
          </cell>
          <cell r="O5">
            <v>5.1653655213666196</v>
          </cell>
        </row>
        <row r="6">
          <cell r="M6">
            <v>5.0058754771385283</v>
          </cell>
          <cell r="N6">
            <v>4.1375507969841587</v>
          </cell>
          <cell r="O6">
            <v>5.8742001572928979</v>
          </cell>
        </row>
        <row r="7">
          <cell r="M7">
            <v>5.7223462106481042</v>
          </cell>
          <cell r="N7">
            <v>4.8616563929466992</v>
          </cell>
          <cell r="O7">
            <v>6.5830360283495093</v>
          </cell>
        </row>
        <row r="8">
          <cell r="M8">
            <v>6.438816944157681</v>
          </cell>
          <cell r="N8">
            <v>5.5857607206156148</v>
          </cell>
          <cell r="O8">
            <v>7.2918731676997472</v>
          </cell>
        </row>
        <row r="9">
          <cell r="M9">
            <v>7.1552876776672569</v>
          </cell>
          <cell r="N9">
            <v>6.3098637456354583</v>
          </cell>
          <cell r="O9">
            <v>8.0007116096990547</v>
          </cell>
        </row>
        <row r="10">
          <cell r="M10">
            <v>7.8717584111768328</v>
          </cell>
          <cell r="N10">
            <v>7.0339654324048428</v>
          </cell>
          <cell r="O10">
            <v>8.7095513899488228</v>
          </cell>
        </row>
        <row r="11">
          <cell r="M11">
            <v>8.5882291446864087</v>
          </cell>
          <cell r="N11">
            <v>7.7580657440197305</v>
          </cell>
          <cell r="O11">
            <v>9.4183925453530879</v>
          </cell>
        </row>
        <row r="12">
          <cell r="M12">
            <v>9.3046998781959864</v>
          </cell>
          <cell r="N12">
            <v>8.4821646422136201</v>
          </cell>
          <cell r="O12">
            <v>10.127235114178353</v>
          </cell>
        </row>
        <row r="13">
          <cell r="M13">
            <v>10.021170611705561</v>
          </cell>
          <cell r="N13">
            <v>9.2062620872944159</v>
          </cell>
          <cell r="O13">
            <v>10.836079136116705</v>
          </cell>
        </row>
        <row r="14">
          <cell r="M14">
            <v>10.737641345215138</v>
          </cell>
          <cell r="N14">
            <v>9.9303580380777881</v>
          </cell>
          <cell r="O14">
            <v>11.544924652352488</v>
          </cell>
        </row>
      </sheetData>
      <sheetData sheetId="1">
        <row r="18">
          <cell r="B18">
            <v>1.423521809590647</v>
          </cell>
          <cell r="C18">
            <v>0.35823536675478812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1"/>
  <sheetViews>
    <sheetView workbookViewId="0">
      <selection activeCell="S29" sqref="S29"/>
    </sheetView>
  </sheetViews>
  <sheetFormatPr defaultRowHeight="15" x14ac:dyDescent="0.25"/>
  <cols>
    <col min="1" max="1" width="12.140625" bestFit="1" customWidth="1"/>
    <col min="2" max="2" width="8.85546875" style="1" bestFit="1" customWidth="1"/>
    <col min="3" max="3" width="18.28515625" style="12" customWidth="1"/>
    <col min="4" max="4" width="4.42578125" customWidth="1"/>
    <col min="15" max="15" width="11.7109375" bestFit="1" customWidth="1"/>
    <col min="16" max="16" width="20.28515625" bestFit="1" customWidth="1"/>
  </cols>
  <sheetData>
    <row r="1" spans="1:16" x14ac:dyDescent="0.25">
      <c r="A1" s="2" t="s">
        <v>0</v>
      </c>
      <c r="B1" s="2" t="s">
        <v>1</v>
      </c>
      <c r="C1" s="3" t="s">
        <v>2</v>
      </c>
    </row>
    <row r="2" spans="1:16" x14ac:dyDescent="0.25">
      <c r="A2" s="4">
        <v>39818</v>
      </c>
      <c r="B2" s="7">
        <v>1.7370000000000001</v>
      </c>
      <c r="C2" s="8">
        <v>42.4</v>
      </c>
      <c r="O2" s="38" t="s">
        <v>64</v>
      </c>
      <c r="P2" s="39"/>
    </row>
    <row r="3" spans="1:16" x14ac:dyDescent="0.25">
      <c r="A3" s="4">
        <v>39825</v>
      </c>
      <c r="B3" s="7">
        <v>1.835</v>
      </c>
      <c r="C3" s="8">
        <v>44.46</v>
      </c>
      <c r="O3" s="23" t="s">
        <v>65</v>
      </c>
      <c r="P3" s="24">
        <f>'Regressão Petroleo e Gasolina'!B18</f>
        <v>3.1356103344213744E-2</v>
      </c>
    </row>
    <row r="4" spans="1:16" x14ac:dyDescent="0.25">
      <c r="A4" s="4">
        <v>39832</v>
      </c>
      <c r="B4" s="7">
        <v>1.8979999999999999</v>
      </c>
      <c r="C4" s="8">
        <v>36.729999999999997</v>
      </c>
      <c r="O4" s="23" t="s">
        <v>66</v>
      </c>
      <c r="P4" s="24">
        <f>'Regressão Petroleo e Gasolina'!B17</f>
        <v>0.51104957116837912</v>
      </c>
    </row>
    <row r="5" spans="1:16" x14ac:dyDescent="0.25">
      <c r="A5" s="4">
        <v>39839</v>
      </c>
      <c r="B5" s="7">
        <v>1.89</v>
      </c>
      <c r="C5" s="8">
        <v>42.15</v>
      </c>
      <c r="O5" s="23" t="s">
        <v>67</v>
      </c>
      <c r="P5" s="28" t="s">
        <v>80</v>
      </c>
    </row>
    <row r="6" spans="1:16" x14ac:dyDescent="0.25">
      <c r="A6" s="4">
        <v>39846</v>
      </c>
      <c r="B6" s="7">
        <v>1.944</v>
      </c>
      <c r="C6" s="8">
        <v>42.7</v>
      </c>
      <c r="O6" s="25" t="s">
        <v>81</v>
      </c>
      <c r="P6" s="26">
        <f>'Regressão Petroleo e Gasolina'!B5</f>
        <v>0.85833576058378291</v>
      </c>
    </row>
    <row r="7" spans="1:16" x14ac:dyDescent="0.25">
      <c r="A7" s="4">
        <v>39853</v>
      </c>
      <c r="B7" s="7">
        <v>1.978</v>
      </c>
      <c r="C7" s="8">
        <v>40.78</v>
      </c>
      <c r="O7" s="27"/>
      <c r="P7" s="27"/>
    </row>
    <row r="8" spans="1:16" x14ac:dyDescent="0.25">
      <c r="A8" s="4">
        <v>39860</v>
      </c>
      <c r="B8" s="7">
        <v>2.016</v>
      </c>
      <c r="C8" s="8">
        <v>36.94</v>
      </c>
      <c r="O8" s="38" t="s">
        <v>82</v>
      </c>
      <c r="P8" s="39"/>
    </row>
    <row r="9" spans="1:16" x14ac:dyDescent="0.25">
      <c r="A9" s="4">
        <v>39867</v>
      </c>
      <c r="B9" s="7">
        <v>1.9630000000000001</v>
      </c>
      <c r="C9" s="8">
        <v>37.15</v>
      </c>
      <c r="O9" s="42" t="s">
        <v>83</v>
      </c>
      <c r="P9" s="43"/>
    </row>
    <row r="10" spans="1:16" x14ac:dyDescent="0.25">
      <c r="A10" s="4">
        <v>39874</v>
      </c>
      <c r="B10" s="7">
        <v>1.988</v>
      </c>
      <c r="C10" s="8">
        <v>41.1</v>
      </c>
      <c r="O10" s="42"/>
      <c r="P10" s="43"/>
    </row>
    <row r="11" spans="1:16" x14ac:dyDescent="0.25">
      <c r="A11" s="4">
        <v>39881</v>
      </c>
      <c r="B11" s="7">
        <v>1.9930000000000001</v>
      </c>
      <c r="C11" s="8">
        <v>43.18</v>
      </c>
      <c r="O11" s="42"/>
      <c r="P11" s="43"/>
    </row>
    <row r="12" spans="1:16" x14ac:dyDescent="0.25">
      <c r="A12" s="4">
        <v>39888</v>
      </c>
      <c r="B12" s="7">
        <v>1.964</v>
      </c>
      <c r="C12" s="8">
        <v>45.66</v>
      </c>
      <c r="O12" s="44"/>
      <c r="P12" s="45"/>
    </row>
    <row r="13" spans="1:16" x14ac:dyDescent="0.25">
      <c r="A13" s="4">
        <v>39895</v>
      </c>
      <c r="B13" s="7">
        <v>2.0139999999999998</v>
      </c>
      <c r="C13" s="8">
        <v>49.49</v>
      </c>
    </row>
    <row r="14" spans="1:16" x14ac:dyDescent="0.25">
      <c r="A14" s="4">
        <v>39902</v>
      </c>
      <c r="B14" s="7">
        <v>2.097</v>
      </c>
      <c r="C14" s="8">
        <v>52.99</v>
      </c>
      <c r="O14" s="38" t="s">
        <v>68</v>
      </c>
      <c r="P14" s="39"/>
    </row>
    <row r="15" spans="1:16" ht="15" customHeight="1" x14ac:dyDescent="0.25">
      <c r="A15" s="4">
        <v>39909</v>
      </c>
      <c r="B15" s="7">
        <v>2.09</v>
      </c>
      <c r="C15" s="8">
        <v>50.34</v>
      </c>
      <c r="O15" s="40" t="s">
        <v>69</v>
      </c>
      <c r="P15" s="41"/>
    </row>
    <row r="16" spans="1:16" x14ac:dyDescent="0.25">
      <c r="A16" s="4">
        <v>39916</v>
      </c>
      <c r="B16" s="7">
        <v>2.1040000000000001</v>
      </c>
      <c r="C16" s="8">
        <v>50.46</v>
      </c>
      <c r="O16" s="40"/>
      <c r="P16" s="41"/>
    </row>
    <row r="17" spans="1:16" x14ac:dyDescent="0.25">
      <c r="A17" s="4">
        <v>39923</v>
      </c>
      <c r="B17" s="7">
        <v>2.1120000000000001</v>
      </c>
      <c r="C17" s="8">
        <v>49.86</v>
      </c>
      <c r="O17" s="40"/>
      <c r="P17" s="41"/>
    </row>
    <row r="18" spans="1:16" x14ac:dyDescent="0.25">
      <c r="A18" s="4">
        <v>39930</v>
      </c>
      <c r="B18" s="7">
        <v>2.1019999999999999</v>
      </c>
      <c r="C18" s="8">
        <v>47.8</v>
      </c>
      <c r="O18" s="40"/>
      <c r="P18" s="41"/>
    </row>
    <row r="19" spans="1:16" x14ac:dyDescent="0.25">
      <c r="A19" s="4">
        <v>39937</v>
      </c>
      <c r="B19" s="7">
        <v>2.129</v>
      </c>
      <c r="C19" s="8">
        <v>50.2</v>
      </c>
      <c r="O19" s="40"/>
      <c r="P19" s="41"/>
    </row>
    <row r="20" spans="1:16" ht="15" customHeight="1" x14ac:dyDescent="0.25">
      <c r="A20" s="4">
        <v>39944</v>
      </c>
      <c r="B20" s="7">
        <v>2.29</v>
      </c>
      <c r="C20" s="8">
        <v>55.96</v>
      </c>
      <c r="O20" s="40"/>
      <c r="P20" s="41"/>
    </row>
    <row r="21" spans="1:16" x14ac:dyDescent="0.25">
      <c r="A21" s="4">
        <v>39951</v>
      </c>
      <c r="B21" s="7">
        <v>2.36</v>
      </c>
      <c r="C21" s="8">
        <v>57.94</v>
      </c>
      <c r="O21" s="29" t="s">
        <v>70</v>
      </c>
      <c r="P21" s="30" t="s">
        <v>71</v>
      </c>
    </row>
    <row r="22" spans="1:16" x14ac:dyDescent="0.25">
      <c r="A22" s="4">
        <v>39958</v>
      </c>
      <c r="B22" s="7">
        <v>2.4849999999999999</v>
      </c>
      <c r="C22" s="8">
        <v>60.32</v>
      </c>
      <c r="O22" s="29" t="s">
        <v>72</v>
      </c>
      <c r="P22" s="30" t="s">
        <v>73</v>
      </c>
    </row>
    <row r="23" spans="1:16" x14ac:dyDescent="0.25">
      <c r="A23" s="4">
        <v>39965</v>
      </c>
      <c r="B23" s="7">
        <v>2.5720000000000001</v>
      </c>
      <c r="C23" s="8">
        <v>64.319999999999993</v>
      </c>
      <c r="O23" s="29" t="s">
        <v>77</v>
      </c>
      <c r="P23" s="30" t="s">
        <v>74</v>
      </c>
    </row>
    <row r="24" spans="1:16" x14ac:dyDescent="0.25">
      <c r="A24" s="4">
        <v>39972</v>
      </c>
      <c r="B24" s="7">
        <v>2.673</v>
      </c>
      <c r="C24" s="8">
        <v>68.11</v>
      </c>
      <c r="O24" s="31" t="s">
        <v>75</v>
      </c>
      <c r="P24" s="32" t="s">
        <v>76</v>
      </c>
    </row>
    <row r="25" spans="1:16" x14ac:dyDescent="0.25">
      <c r="A25" s="4">
        <v>39979</v>
      </c>
      <c r="B25" s="7">
        <v>2.722</v>
      </c>
      <c r="C25" s="8">
        <v>70.849999999999994</v>
      </c>
    </row>
    <row r="26" spans="1:16" x14ac:dyDescent="0.25">
      <c r="A26" s="4">
        <v>39986</v>
      </c>
      <c r="B26" s="7">
        <v>2.7429999999999999</v>
      </c>
      <c r="C26" s="8">
        <v>70.62</v>
      </c>
      <c r="O26" s="38" t="s">
        <v>78</v>
      </c>
      <c r="P26" s="39"/>
    </row>
    <row r="27" spans="1:16" x14ac:dyDescent="0.25">
      <c r="A27" s="4">
        <v>39993</v>
      </c>
      <c r="B27" s="7">
        <v>2.6949999999999998</v>
      </c>
      <c r="C27" s="8">
        <v>68.58</v>
      </c>
      <c r="O27" s="34" t="s">
        <v>79</v>
      </c>
      <c r="P27" s="35"/>
    </row>
    <row r="28" spans="1:16" x14ac:dyDescent="0.25">
      <c r="A28" s="4">
        <v>40000</v>
      </c>
      <c r="B28" s="7">
        <v>2.6659999999999999</v>
      </c>
      <c r="C28" s="8">
        <v>69.319999999999993</v>
      </c>
      <c r="O28" s="34"/>
      <c r="P28" s="35"/>
    </row>
    <row r="29" spans="1:16" x14ac:dyDescent="0.25">
      <c r="A29" s="4">
        <v>40007</v>
      </c>
      <c r="B29" s="7">
        <v>2.5840000000000001</v>
      </c>
      <c r="C29" s="8">
        <v>61.48</v>
      </c>
      <c r="O29" s="34"/>
      <c r="P29" s="35"/>
    </row>
    <row r="30" spans="1:16" x14ac:dyDescent="0.25">
      <c r="A30" s="4">
        <v>40014</v>
      </c>
      <c r="B30" s="7">
        <v>2.5190000000000001</v>
      </c>
      <c r="C30" s="8">
        <v>61.29</v>
      </c>
      <c r="O30" s="34"/>
      <c r="P30" s="35"/>
    </row>
    <row r="31" spans="1:16" x14ac:dyDescent="0.25">
      <c r="A31" s="4">
        <v>40021</v>
      </c>
      <c r="B31" s="7">
        <v>2.5569999999999999</v>
      </c>
      <c r="C31" s="8">
        <v>65.28</v>
      </c>
      <c r="O31" s="34"/>
      <c r="P31" s="35"/>
    </row>
    <row r="32" spans="1:16" x14ac:dyDescent="0.25">
      <c r="A32" s="4">
        <v>40028</v>
      </c>
      <c r="B32" s="7">
        <v>2.61</v>
      </c>
      <c r="C32" s="8">
        <v>67.03</v>
      </c>
      <c r="O32" s="36"/>
      <c r="P32" s="37"/>
    </row>
    <row r="33" spans="1:3" x14ac:dyDescent="0.25">
      <c r="A33" s="4">
        <v>40035</v>
      </c>
      <c r="B33" s="7">
        <v>2.7</v>
      </c>
      <c r="C33" s="8">
        <v>71.58</v>
      </c>
    </row>
    <row r="34" spans="1:3" x14ac:dyDescent="0.25">
      <c r="A34" s="4">
        <v>40042</v>
      </c>
      <c r="B34" s="7">
        <v>2.6909999999999998</v>
      </c>
      <c r="C34" s="8">
        <v>69.64</v>
      </c>
    </row>
    <row r="35" spans="1:3" x14ac:dyDescent="0.25">
      <c r="A35" s="4">
        <v>40049</v>
      </c>
      <c r="B35" s="7">
        <v>2.6819999999999999</v>
      </c>
      <c r="C35" s="8">
        <v>70.8</v>
      </c>
    </row>
    <row r="36" spans="1:3" x14ac:dyDescent="0.25">
      <c r="A36" s="4">
        <v>40056</v>
      </c>
      <c r="B36" s="7">
        <v>2.6669999999999998</v>
      </c>
      <c r="C36" s="8">
        <v>72.37</v>
      </c>
    </row>
    <row r="37" spans="1:3" x14ac:dyDescent="0.25">
      <c r="A37" s="4">
        <v>40063</v>
      </c>
      <c r="B37" s="7">
        <v>2.6419999999999999</v>
      </c>
      <c r="C37" s="8">
        <v>68.39</v>
      </c>
    </row>
    <row r="38" spans="1:3" x14ac:dyDescent="0.25">
      <c r="A38" s="4">
        <v>40070</v>
      </c>
      <c r="B38" s="7">
        <v>2.6320000000000001</v>
      </c>
      <c r="C38" s="8">
        <v>70.91</v>
      </c>
    </row>
    <row r="39" spans="1:3" x14ac:dyDescent="0.25">
      <c r="A39" s="4">
        <v>40077</v>
      </c>
      <c r="B39" s="7">
        <v>2.6070000000000002</v>
      </c>
      <c r="C39" s="8">
        <v>71.319999999999993</v>
      </c>
    </row>
    <row r="40" spans="1:3" x14ac:dyDescent="0.25">
      <c r="A40" s="4">
        <v>40084</v>
      </c>
      <c r="B40" s="7">
        <v>2.5539999999999998</v>
      </c>
      <c r="C40" s="8">
        <v>68.33</v>
      </c>
    </row>
    <row r="41" spans="1:3" x14ac:dyDescent="0.25">
      <c r="A41" s="4">
        <v>40091</v>
      </c>
      <c r="B41" s="7">
        <v>2.5230000000000001</v>
      </c>
      <c r="C41" s="8">
        <v>68.84</v>
      </c>
    </row>
    <row r="42" spans="1:3" x14ac:dyDescent="0.25">
      <c r="A42" s="4">
        <v>40098</v>
      </c>
      <c r="B42" s="7">
        <v>2.5430000000000001</v>
      </c>
      <c r="C42" s="8">
        <v>70.8</v>
      </c>
    </row>
    <row r="43" spans="1:3" x14ac:dyDescent="0.25">
      <c r="A43" s="4">
        <v>40105</v>
      </c>
      <c r="B43" s="7">
        <v>2.6259999999999999</v>
      </c>
      <c r="C43" s="8">
        <v>75.73</v>
      </c>
    </row>
    <row r="44" spans="1:3" x14ac:dyDescent="0.25">
      <c r="A44" s="4">
        <v>40112</v>
      </c>
      <c r="B44" s="7">
        <v>2.7269999999999999</v>
      </c>
      <c r="C44" s="8">
        <v>80.06</v>
      </c>
    </row>
    <row r="45" spans="1:3" x14ac:dyDescent="0.25">
      <c r="A45" s="4">
        <v>40119</v>
      </c>
      <c r="B45" s="7">
        <v>2.746</v>
      </c>
      <c r="C45" s="8">
        <v>78.47</v>
      </c>
    </row>
    <row r="46" spans="1:3" x14ac:dyDescent="0.25">
      <c r="A46" s="4">
        <v>40126</v>
      </c>
      <c r="B46" s="7">
        <v>2.72</v>
      </c>
      <c r="C46" s="8">
        <v>79</v>
      </c>
    </row>
    <row r="47" spans="1:3" x14ac:dyDescent="0.25">
      <c r="A47" s="4">
        <v>40133</v>
      </c>
      <c r="B47" s="7">
        <v>2.6840000000000002</v>
      </c>
      <c r="C47" s="8">
        <v>78.239999999999995</v>
      </c>
    </row>
    <row r="48" spans="1:3" x14ac:dyDescent="0.25">
      <c r="A48" s="4">
        <v>40140</v>
      </c>
      <c r="B48" s="7">
        <v>2.694</v>
      </c>
      <c r="C48" s="8">
        <v>78.37</v>
      </c>
    </row>
    <row r="49" spans="1:3" x14ac:dyDescent="0.25">
      <c r="A49" s="4">
        <v>40147</v>
      </c>
      <c r="B49" s="7">
        <v>2.6840000000000002</v>
      </c>
      <c r="C49" s="8">
        <v>76.14</v>
      </c>
    </row>
    <row r="50" spans="1:3" x14ac:dyDescent="0.25">
      <c r="A50" s="4">
        <v>40154</v>
      </c>
      <c r="B50" s="7">
        <v>2.6890000000000001</v>
      </c>
      <c r="C50" s="8">
        <v>76.81</v>
      </c>
    </row>
    <row r="51" spans="1:3" x14ac:dyDescent="0.25">
      <c r="A51" s="4">
        <v>40161</v>
      </c>
      <c r="B51" s="7">
        <v>2.6549999999999998</v>
      </c>
      <c r="C51" s="8">
        <v>71.510000000000005</v>
      </c>
    </row>
    <row r="52" spans="1:3" x14ac:dyDescent="0.25">
      <c r="A52" s="4">
        <v>40168</v>
      </c>
      <c r="B52" s="7">
        <v>2.645</v>
      </c>
      <c r="C52" s="8">
        <v>71.72</v>
      </c>
    </row>
    <row r="53" spans="1:3" x14ac:dyDescent="0.25">
      <c r="A53" s="4">
        <v>40175</v>
      </c>
      <c r="B53" s="7">
        <v>2.6619999999999999</v>
      </c>
      <c r="C53" s="8">
        <v>74.760000000000005</v>
      </c>
    </row>
    <row r="54" spans="1:3" x14ac:dyDescent="0.25">
      <c r="A54" s="4">
        <v>40182</v>
      </c>
      <c r="B54" s="7">
        <v>2.718</v>
      </c>
      <c r="C54" s="8">
        <v>79.069999999999993</v>
      </c>
    </row>
    <row r="55" spans="1:3" x14ac:dyDescent="0.25">
      <c r="A55" s="4">
        <v>40189</v>
      </c>
      <c r="B55" s="7">
        <v>2.8039999999999998</v>
      </c>
      <c r="C55" s="8">
        <v>82.34</v>
      </c>
    </row>
    <row r="56" spans="1:3" x14ac:dyDescent="0.25">
      <c r="A56" s="4">
        <v>40196</v>
      </c>
      <c r="B56" s="7">
        <v>2.7930000000000001</v>
      </c>
      <c r="C56" s="8">
        <v>80.06</v>
      </c>
    </row>
    <row r="57" spans="1:3" x14ac:dyDescent="0.25">
      <c r="A57" s="4">
        <v>40203</v>
      </c>
      <c r="B57" s="7">
        <v>2.76</v>
      </c>
      <c r="C57" s="8">
        <v>76.62</v>
      </c>
    </row>
    <row r="58" spans="1:3" x14ac:dyDescent="0.25">
      <c r="A58" s="4">
        <v>40210</v>
      </c>
      <c r="B58" s="7">
        <v>2.7170000000000001</v>
      </c>
      <c r="C58" s="8">
        <v>73.94</v>
      </c>
    </row>
    <row r="59" spans="1:3" x14ac:dyDescent="0.25">
      <c r="A59" s="4">
        <v>40217</v>
      </c>
      <c r="B59" s="7">
        <v>2.7069999999999999</v>
      </c>
      <c r="C59" s="8">
        <v>74.569999999999993</v>
      </c>
    </row>
    <row r="60" spans="1:3" x14ac:dyDescent="0.25">
      <c r="A60" s="4">
        <v>40224</v>
      </c>
      <c r="B60" s="7">
        <v>2.6640000000000001</v>
      </c>
      <c r="C60" s="8">
        <v>73.88</v>
      </c>
    </row>
    <row r="61" spans="1:3" x14ac:dyDescent="0.25">
      <c r="A61" s="4">
        <v>40231</v>
      </c>
      <c r="B61" s="7">
        <v>2.7090000000000001</v>
      </c>
      <c r="C61" s="8">
        <v>78.25</v>
      </c>
    </row>
    <row r="62" spans="1:3" x14ac:dyDescent="0.25">
      <c r="A62" s="4">
        <v>40238</v>
      </c>
      <c r="B62" s="7">
        <v>2.7559999999999998</v>
      </c>
      <c r="C62" s="8">
        <v>79.22</v>
      </c>
    </row>
    <row r="63" spans="1:3" x14ac:dyDescent="0.25">
      <c r="A63" s="4">
        <v>40245</v>
      </c>
      <c r="B63" s="7">
        <v>2.8039999999999998</v>
      </c>
      <c r="C63" s="8">
        <v>80.19</v>
      </c>
    </row>
    <row r="64" spans="1:3" x14ac:dyDescent="0.25">
      <c r="A64" s="4">
        <v>40252</v>
      </c>
      <c r="B64" s="7">
        <v>2.8410000000000002</v>
      </c>
      <c r="C64" s="8">
        <v>81.760000000000005</v>
      </c>
    </row>
    <row r="65" spans="1:3" x14ac:dyDescent="0.25">
      <c r="A65" s="4">
        <v>40259</v>
      </c>
      <c r="B65" s="7">
        <v>2.87</v>
      </c>
      <c r="C65" s="8">
        <v>81.44</v>
      </c>
    </row>
    <row r="66" spans="1:3" x14ac:dyDescent="0.25">
      <c r="A66" s="4">
        <v>40266</v>
      </c>
      <c r="B66" s="7">
        <v>2.851</v>
      </c>
      <c r="C66" s="8">
        <v>80.650000000000006</v>
      </c>
    </row>
    <row r="67" spans="1:3" x14ac:dyDescent="0.25">
      <c r="A67" s="4">
        <v>40273</v>
      </c>
      <c r="B67" s="7">
        <v>2.8769999999999998</v>
      </c>
      <c r="C67" s="8">
        <v>83.01</v>
      </c>
    </row>
    <row r="68" spans="1:3" x14ac:dyDescent="0.25">
      <c r="A68" s="4">
        <v>40280</v>
      </c>
      <c r="B68" s="7">
        <v>2.9089999999999998</v>
      </c>
      <c r="C68" s="8">
        <v>85.66</v>
      </c>
    </row>
    <row r="69" spans="1:3" x14ac:dyDescent="0.25">
      <c r="A69" s="4">
        <v>40287</v>
      </c>
      <c r="B69" s="7">
        <v>2.911</v>
      </c>
      <c r="C69" s="8">
        <v>84.34</v>
      </c>
    </row>
    <row r="70" spans="1:3" x14ac:dyDescent="0.25">
      <c r="A70" s="4">
        <v>40294</v>
      </c>
      <c r="B70" s="7">
        <v>2.9009999999999998</v>
      </c>
      <c r="C70" s="8">
        <v>82.9</v>
      </c>
    </row>
    <row r="71" spans="1:3" x14ac:dyDescent="0.25">
      <c r="A71" s="4">
        <v>40301</v>
      </c>
      <c r="B71" s="7">
        <v>2.95</v>
      </c>
      <c r="C71" s="8">
        <v>84.22</v>
      </c>
    </row>
    <row r="72" spans="1:3" x14ac:dyDescent="0.25">
      <c r="A72" s="4">
        <v>40308</v>
      </c>
      <c r="B72" s="7">
        <v>2.9580000000000002</v>
      </c>
      <c r="C72" s="8">
        <v>80.239999999999995</v>
      </c>
    </row>
    <row r="73" spans="1:3" x14ac:dyDescent="0.25">
      <c r="A73" s="4">
        <v>40315</v>
      </c>
      <c r="B73" s="7">
        <v>2.9180000000000001</v>
      </c>
      <c r="C73" s="8">
        <v>74.98</v>
      </c>
    </row>
    <row r="74" spans="1:3" x14ac:dyDescent="0.25">
      <c r="A74" s="4">
        <v>40322</v>
      </c>
      <c r="B74" s="7">
        <v>2.8420000000000001</v>
      </c>
      <c r="C74" s="8">
        <v>69.14</v>
      </c>
    </row>
    <row r="75" spans="1:3" x14ac:dyDescent="0.25">
      <c r="A75" s="4">
        <v>40329</v>
      </c>
      <c r="B75" s="7">
        <v>2.7839999999999998</v>
      </c>
      <c r="C75" s="8">
        <v>70.62</v>
      </c>
    </row>
    <row r="76" spans="1:3" x14ac:dyDescent="0.25">
      <c r="A76" s="4">
        <v>40336</v>
      </c>
      <c r="B76" s="7">
        <v>2.78</v>
      </c>
      <c r="C76" s="8">
        <v>72.91</v>
      </c>
    </row>
    <row r="77" spans="1:3" x14ac:dyDescent="0.25">
      <c r="A77" s="4">
        <v>40343</v>
      </c>
      <c r="B77" s="7">
        <v>2.7559999999999998</v>
      </c>
      <c r="C77" s="8">
        <v>73.44</v>
      </c>
    </row>
    <row r="78" spans="1:3" x14ac:dyDescent="0.25">
      <c r="A78" s="4">
        <v>40350</v>
      </c>
      <c r="B78" s="7">
        <v>2.7949999999999999</v>
      </c>
      <c r="C78" s="8">
        <v>76.7</v>
      </c>
    </row>
    <row r="79" spans="1:3" x14ac:dyDescent="0.25">
      <c r="A79" s="4">
        <v>40357</v>
      </c>
      <c r="B79" s="7">
        <v>2.8090000000000002</v>
      </c>
      <c r="C79" s="8">
        <v>77.06</v>
      </c>
    </row>
    <row r="80" spans="1:3" x14ac:dyDescent="0.25">
      <c r="A80" s="4">
        <v>40364</v>
      </c>
      <c r="B80" s="7">
        <v>2.7789999999999999</v>
      </c>
      <c r="C80" s="8">
        <v>74.959999999999994</v>
      </c>
    </row>
    <row r="81" spans="1:3" x14ac:dyDescent="0.25">
      <c r="A81" s="4">
        <v>40371</v>
      </c>
      <c r="B81" s="7">
        <v>2.7709999999999999</v>
      </c>
      <c r="C81" s="8">
        <v>74.39</v>
      </c>
    </row>
    <row r="82" spans="1:3" x14ac:dyDescent="0.25">
      <c r="A82" s="4">
        <v>40378</v>
      </c>
      <c r="B82" s="7">
        <v>2.7749999999999999</v>
      </c>
      <c r="C82" s="8">
        <v>76.349999999999994</v>
      </c>
    </row>
    <row r="83" spans="1:3" x14ac:dyDescent="0.25">
      <c r="A83" s="4">
        <v>40385</v>
      </c>
      <c r="B83" s="7">
        <v>2.8010000000000002</v>
      </c>
      <c r="C83" s="8">
        <v>77.56</v>
      </c>
    </row>
    <row r="84" spans="1:3" x14ac:dyDescent="0.25">
      <c r="A84" s="4">
        <v>40392</v>
      </c>
      <c r="B84" s="7">
        <v>2.7879999999999998</v>
      </c>
      <c r="C84" s="8">
        <v>78.12</v>
      </c>
    </row>
    <row r="85" spans="1:3" x14ac:dyDescent="0.25">
      <c r="A85" s="4">
        <v>40399</v>
      </c>
      <c r="B85" s="7">
        <v>2.835</v>
      </c>
      <c r="C85" s="8">
        <v>81.790000000000006</v>
      </c>
    </row>
    <row r="86" spans="1:3" x14ac:dyDescent="0.25">
      <c r="A86" s="4">
        <v>40406</v>
      </c>
      <c r="B86" s="7">
        <v>2.798</v>
      </c>
      <c r="C86" s="8">
        <v>78.17</v>
      </c>
    </row>
    <row r="87" spans="1:3" x14ac:dyDescent="0.25">
      <c r="A87" s="4">
        <v>40413</v>
      </c>
      <c r="B87" s="7">
        <v>2.7589999999999999</v>
      </c>
      <c r="C87" s="8">
        <v>74.84</v>
      </c>
    </row>
    <row r="88" spans="1:3" x14ac:dyDescent="0.25">
      <c r="A88" s="4">
        <v>40420</v>
      </c>
      <c r="B88" s="7">
        <v>2.7360000000000002</v>
      </c>
      <c r="C88" s="8">
        <v>72.91</v>
      </c>
    </row>
    <row r="89" spans="1:3" x14ac:dyDescent="0.25">
      <c r="A89" s="4">
        <v>40427</v>
      </c>
      <c r="B89" s="7">
        <v>2.7349999999999999</v>
      </c>
      <c r="C89" s="8">
        <v>74.02</v>
      </c>
    </row>
    <row r="90" spans="1:3" x14ac:dyDescent="0.25">
      <c r="A90" s="4">
        <v>40434</v>
      </c>
      <c r="B90" s="7">
        <v>2.7719999999999998</v>
      </c>
      <c r="C90" s="8">
        <v>74.819999999999993</v>
      </c>
    </row>
    <row r="91" spans="1:3" x14ac:dyDescent="0.25">
      <c r="A91" s="4">
        <v>40441</v>
      </c>
      <c r="B91" s="7">
        <v>2.7749999999999999</v>
      </c>
      <c r="C91" s="8">
        <v>75.62</v>
      </c>
    </row>
    <row r="92" spans="1:3" x14ac:dyDescent="0.25">
      <c r="A92" s="4">
        <v>40448</v>
      </c>
      <c r="B92" s="7">
        <v>2.7469999999999999</v>
      </c>
      <c r="C92" s="8">
        <v>73.760000000000005</v>
      </c>
    </row>
    <row r="93" spans="1:3" x14ac:dyDescent="0.25">
      <c r="A93" s="4">
        <v>40455</v>
      </c>
      <c r="B93" s="7">
        <v>2.7839999999999998</v>
      </c>
      <c r="C93" s="8">
        <v>78.41</v>
      </c>
    </row>
    <row r="94" spans="1:3" x14ac:dyDescent="0.25">
      <c r="A94" s="4">
        <v>40462</v>
      </c>
      <c r="B94" s="7">
        <v>2.871</v>
      </c>
      <c r="C94" s="8">
        <v>82.29</v>
      </c>
    </row>
    <row r="95" spans="1:3" x14ac:dyDescent="0.25">
      <c r="A95" s="4">
        <v>40469</v>
      </c>
      <c r="B95" s="7">
        <v>2.887</v>
      </c>
      <c r="C95" s="8">
        <v>82.16</v>
      </c>
    </row>
    <row r="96" spans="1:3" x14ac:dyDescent="0.25">
      <c r="A96" s="4">
        <v>40476</v>
      </c>
      <c r="B96" s="7">
        <v>2.87</v>
      </c>
      <c r="C96" s="8">
        <v>81.150000000000006</v>
      </c>
    </row>
    <row r="97" spans="1:3" x14ac:dyDescent="0.25">
      <c r="A97" s="4">
        <v>40483</v>
      </c>
      <c r="B97" s="7">
        <v>2.8610000000000002</v>
      </c>
      <c r="C97" s="8">
        <v>82.03</v>
      </c>
    </row>
    <row r="98" spans="1:3" x14ac:dyDescent="0.25">
      <c r="A98" s="4">
        <v>40490</v>
      </c>
      <c r="B98" s="7">
        <v>2.9169999999999998</v>
      </c>
      <c r="C98" s="8">
        <v>84.93</v>
      </c>
    </row>
    <row r="99" spans="1:3" x14ac:dyDescent="0.25">
      <c r="A99" s="4">
        <v>40497</v>
      </c>
      <c r="B99" s="7">
        <v>2.944</v>
      </c>
      <c r="C99" s="8">
        <v>86.91</v>
      </c>
    </row>
    <row r="100" spans="1:3" x14ac:dyDescent="0.25">
      <c r="A100" s="4">
        <v>40504</v>
      </c>
      <c r="B100" s="7">
        <v>2.931</v>
      </c>
      <c r="C100" s="8">
        <v>82.23</v>
      </c>
    </row>
    <row r="101" spans="1:3" x14ac:dyDescent="0.25">
      <c r="A101" s="4">
        <v>40511</v>
      </c>
      <c r="B101" s="7">
        <v>2.9119999999999999</v>
      </c>
      <c r="C101" s="8">
        <v>82.28</v>
      </c>
    </row>
    <row r="102" spans="1:3" x14ac:dyDescent="0.25">
      <c r="A102" s="4">
        <v>40518</v>
      </c>
      <c r="B102" s="7">
        <v>3.0129999999999999</v>
      </c>
      <c r="C102" s="8">
        <v>86.75</v>
      </c>
    </row>
    <row r="103" spans="1:3" x14ac:dyDescent="0.25">
      <c r="A103" s="4">
        <v>40525</v>
      </c>
      <c r="B103" s="7">
        <v>3.0350000000000001</v>
      </c>
      <c r="C103" s="8">
        <v>88.5</v>
      </c>
    </row>
    <row r="104" spans="1:3" x14ac:dyDescent="0.25">
      <c r="A104" s="4">
        <v>40532</v>
      </c>
      <c r="B104" s="7">
        <v>3.0369999999999999</v>
      </c>
      <c r="C104" s="8">
        <v>88.27</v>
      </c>
    </row>
    <row r="105" spans="1:3" x14ac:dyDescent="0.25">
      <c r="A105" s="4">
        <v>40539</v>
      </c>
      <c r="B105" s="7">
        <v>3.1059999999999999</v>
      </c>
      <c r="C105" s="8">
        <v>89.66</v>
      </c>
    </row>
    <row r="106" spans="1:3" x14ac:dyDescent="0.25">
      <c r="A106" s="4">
        <v>40546</v>
      </c>
      <c r="B106" s="7">
        <v>3.1240000000000001</v>
      </c>
      <c r="C106" s="8">
        <v>90.97</v>
      </c>
    </row>
    <row r="107" spans="1:3" x14ac:dyDescent="0.25">
      <c r="A107" s="4">
        <v>40553</v>
      </c>
      <c r="B107" s="7">
        <v>3.1419999999999999</v>
      </c>
      <c r="C107" s="8">
        <v>89.54</v>
      </c>
    </row>
    <row r="108" spans="1:3" x14ac:dyDescent="0.25">
      <c r="A108" s="4">
        <v>40560</v>
      </c>
      <c r="B108" s="7">
        <v>3.1579999999999999</v>
      </c>
      <c r="C108" s="8">
        <v>91.02</v>
      </c>
    </row>
    <row r="109" spans="1:3" x14ac:dyDescent="0.25">
      <c r="A109" s="4">
        <v>40567</v>
      </c>
      <c r="B109" s="7">
        <v>3.1629999999999998</v>
      </c>
      <c r="C109" s="8">
        <v>89.75</v>
      </c>
    </row>
    <row r="110" spans="1:3" x14ac:dyDescent="0.25">
      <c r="A110" s="4">
        <v>40574</v>
      </c>
      <c r="B110" s="7">
        <v>3.1549999999999998</v>
      </c>
      <c r="C110" s="8">
        <v>86.11</v>
      </c>
    </row>
    <row r="111" spans="1:3" x14ac:dyDescent="0.25">
      <c r="A111" s="4">
        <v>40581</v>
      </c>
      <c r="B111" s="7">
        <v>3.1850000000000001</v>
      </c>
      <c r="C111" s="8">
        <v>89.52</v>
      </c>
    </row>
    <row r="112" spans="1:3" x14ac:dyDescent="0.25">
      <c r="A112" s="4">
        <v>40588</v>
      </c>
      <c r="B112" s="7">
        <v>3.1930000000000001</v>
      </c>
      <c r="C112" s="8">
        <v>85.51</v>
      </c>
    </row>
    <row r="113" spans="1:3" x14ac:dyDescent="0.25">
      <c r="A113" s="4">
        <v>40595</v>
      </c>
      <c r="B113" s="7">
        <v>3.2429999999999999</v>
      </c>
      <c r="C113" s="8">
        <v>84.13</v>
      </c>
    </row>
    <row r="114" spans="1:3" x14ac:dyDescent="0.25">
      <c r="A114" s="4">
        <v>40602</v>
      </c>
      <c r="B114" s="7">
        <v>3.4350000000000001</v>
      </c>
      <c r="C114" s="8">
        <v>95.26</v>
      </c>
    </row>
    <row r="115" spans="1:3" x14ac:dyDescent="0.25">
      <c r="A115" s="4">
        <v>40609</v>
      </c>
      <c r="B115" s="7">
        <v>3.5720000000000001</v>
      </c>
      <c r="C115" s="8">
        <v>101.05</v>
      </c>
    </row>
    <row r="116" spans="1:3" x14ac:dyDescent="0.25">
      <c r="A116" s="4">
        <v>40616</v>
      </c>
      <c r="B116" s="7">
        <v>3.621</v>
      </c>
      <c r="C116" s="8">
        <v>103.74</v>
      </c>
    </row>
    <row r="117" spans="1:3" x14ac:dyDescent="0.25">
      <c r="A117" s="4">
        <v>40623</v>
      </c>
      <c r="B117" s="7">
        <v>3.617</v>
      </c>
      <c r="C117" s="8">
        <v>99.79</v>
      </c>
    </row>
    <row r="118" spans="1:3" x14ac:dyDescent="0.25">
      <c r="A118" s="4">
        <v>40630</v>
      </c>
      <c r="B118" s="7">
        <v>3.65</v>
      </c>
      <c r="C118" s="8">
        <v>104.41</v>
      </c>
    </row>
    <row r="119" spans="1:3" x14ac:dyDescent="0.25">
      <c r="A119" s="4">
        <v>40637</v>
      </c>
      <c r="B119" s="7">
        <v>3.7370000000000001</v>
      </c>
      <c r="C119" s="8">
        <v>105.08</v>
      </c>
    </row>
    <row r="120" spans="1:3" x14ac:dyDescent="0.25">
      <c r="A120" s="4">
        <v>40644</v>
      </c>
      <c r="B120" s="7">
        <v>3.843</v>
      </c>
      <c r="C120" s="8">
        <v>109.29</v>
      </c>
    </row>
    <row r="121" spans="1:3" x14ac:dyDescent="0.25">
      <c r="A121" s="4">
        <v>40651</v>
      </c>
      <c r="B121" s="7">
        <v>3.8959999999999999</v>
      </c>
      <c r="C121" s="8">
        <v>107.75</v>
      </c>
    </row>
    <row r="122" spans="1:3" x14ac:dyDescent="0.25">
      <c r="A122" s="4">
        <v>40658</v>
      </c>
      <c r="B122" s="7">
        <v>3.9319999999999999</v>
      </c>
      <c r="C122" s="8">
        <v>109.11</v>
      </c>
    </row>
    <row r="123" spans="1:3" x14ac:dyDescent="0.25">
      <c r="A123" s="4">
        <v>40665</v>
      </c>
      <c r="B123" s="7">
        <v>4.0140000000000002</v>
      </c>
      <c r="C123" s="8">
        <v>112.3</v>
      </c>
    </row>
    <row r="124" spans="1:3" x14ac:dyDescent="0.25">
      <c r="A124" s="4">
        <v>40672</v>
      </c>
      <c r="B124" s="7">
        <v>4.0179999999999998</v>
      </c>
      <c r="C124" s="8">
        <v>105.84</v>
      </c>
    </row>
    <row r="125" spans="1:3" x14ac:dyDescent="0.25">
      <c r="A125" s="4">
        <v>40679</v>
      </c>
      <c r="B125" s="7">
        <v>4.0140000000000002</v>
      </c>
      <c r="C125" s="8">
        <v>99.87</v>
      </c>
    </row>
    <row r="126" spans="1:3" x14ac:dyDescent="0.25">
      <c r="A126" s="4">
        <v>40686</v>
      </c>
      <c r="B126" s="7">
        <v>3.9039999999999999</v>
      </c>
      <c r="C126" s="8">
        <v>97.99</v>
      </c>
    </row>
    <row r="127" spans="1:3" x14ac:dyDescent="0.25">
      <c r="A127" s="4">
        <v>40693</v>
      </c>
      <c r="B127" s="7">
        <v>3.8479999999999999</v>
      </c>
      <c r="C127" s="8">
        <v>99.55</v>
      </c>
    </row>
    <row r="128" spans="1:3" x14ac:dyDescent="0.25">
      <c r="A128" s="4">
        <v>40700</v>
      </c>
      <c r="B128" s="7">
        <v>3.8330000000000002</v>
      </c>
      <c r="C128" s="8">
        <v>100.92</v>
      </c>
    </row>
    <row r="129" spans="1:3" x14ac:dyDescent="0.25">
      <c r="A129" s="4">
        <v>40707</v>
      </c>
      <c r="B129" s="7">
        <v>3.7669999999999999</v>
      </c>
      <c r="C129" s="8">
        <v>100.05</v>
      </c>
    </row>
    <row r="130" spans="1:3" x14ac:dyDescent="0.25">
      <c r="A130" s="4">
        <v>40714</v>
      </c>
      <c r="B130" s="7">
        <v>3.7080000000000002</v>
      </c>
      <c r="C130" s="8">
        <v>95.87</v>
      </c>
    </row>
    <row r="131" spans="1:3" x14ac:dyDescent="0.25">
      <c r="A131" s="4">
        <v>40721</v>
      </c>
      <c r="B131" s="7">
        <v>3.6309999999999998</v>
      </c>
      <c r="C131" s="8">
        <v>92.7</v>
      </c>
    </row>
    <row r="132" spans="1:3" x14ac:dyDescent="0.25">
      <c r="A132" s="4">
        <v>40728</v>
      </c>
      <c r="B132" s="7">
        <v>3.6339999999999999</v>
      </c>
      <c r="C132" s="8">
        <v>93.7</v>
      </c>
    </row>
    <row r="133" spans="1:3" x14ac:dyDescent="0.25">
      <c r="A133" s="4">
        <v>40735</v>
      </c>
      <c r="B133" s="7">
        <v>3.6949999999999998</v>
      </c>
      <c r="C133" s="8">
        <v>97.12</v>
      </c>
    </row>
    <row r="134" spans="1:3" x14ac:dyDescent="0.25">
      <c r="A134" s="4">
        <v>40742</v>
      </c>
      <c r="B134" s="7">
        <v>3.7360000000000002</v>
      </c>
      <c r="C134" s="8">
        <v>96.72</v>
      </c>
    </row>
    <row r="135" spans="1:3" x14ac:dyDescent="0.25">
      <c r="A135" s="4">
        <v>40749</v>
      </c>
      <c r="B135" s="7">
        <v>3.754</v>
      </c>
      <c r="C135" s="8">
        <v>98.01</v>
      </c>
    </row>
    <row r="136" spans="1:3" x14ac:dyDescent="0.25">
      <c r="A136" s="4">
        <v>40756</v>
      </c>
      <c r="B136" s="7">
        <v>3.766</v>
      </c>
      <c r="C136" s="8">
        <v>97.83</v>
      </c>
    </row>
    <row r="137" spans="1:3" x14ac:dyDescent="0.25">
      <c r="A137" s="4">
        <v>40763</v>
      </c>
      <c r="B137" s="7">
        <v>3.73</v>
      </c>
      <c r="C137" s="8">
        <v>90.85</v>
      </c>
    </row>
    <row r="138" spans="1:3" x14ac:dyDescent="0.25">
      <c r="A138" s="4">
        <v>40770</v>
      </c>
      <c r="B138" s="7">
        <v>3.6619999999999999</v>
      </c>
      <c r="C138" s="8">
        <v>82.86</v>
      </c>
    </row>
    <row r="139" spans="1:3" x14ac:dyDescent="0.25">
      <c r="A139" s="4">
        <v>40777</v>
      </c>
      <c r="B139" s="7">
        <v>3.6379999999999999</v>
      </c>
      <c r="C139" s="8">
        <v>85.36</v>
      </c>
    </row>
    <row r="140" spans="1:3" x14ac:dyDescent="0.25">
      <c r="A140" s="4">
        <v>40784</v>
      </c>
      <c r="B140" s="7">
        <v>3.6819999999999999</v>
      </c>
      <c r="C140" s="8">
        <v>85.06</v>
      </c>
    </row>
    <row r="141" spans="1:3" x14ac:dyDescent="0.25">
      <c r="A141" s="4">
        <v>40791</v>
      </c>
      <c r="B141" s="7">
        <v>3.7269999999999999</v>
      </c>
      <c r="C141" s="8">
        <v>88.07</v>
      </c>
    </row>
    <row r="142" spans="1:3" x14ac:dyDescent="0.25">
      <c r="A142" s="4">
        <v>40798</v>
      </c>
      <c r="B142" s="7">
        <v>3.7149999999999999</v>
      </c>
      <c r="C142" s="8">
        <v>87.91</v>
      </c>
    </row>
    <row r="143" spans="1:3" x14ac:dyDescent="0.25">
      <c r="A143" s="4">
        <v>40805</v>
      </c>
      <c r="B143" s="7">
        <v>3.657</v>
      </c>
      <c r="C143" s="8">
        <v>88.93</v>
      </c>
    </row>
    <row r="144" spans="1:3" x14ac:dyDescent="0.25">
      <c r="A144" s="4">
        <v>40812</v>
      </c>
      <c r="B144" s="7">
        <v>3.5680000000000001</v>
      </c>
      <c r="C144" s="8">
        <v>83.65</v>
      </c>
    </row>
    <row r="145" spans="1:3" x14ac:dyDescent="0.25">
      <c r="A145" s="4">
        <v>40819</v>
      </c>
      <c r="B145" s="7">
        <v>3.492</v>
      </c>
      <c r="C145" s="8">
        <v>81.180000000000007</v>
      </c>
    </row>
    <row r="146" spans="1:3" x14ac:dyDescent="0.25">
      <c r="A146" s="4">
        <v>40826</v>
      </c>
      <c r="B146" s="7">
        <v>3.476</v>
      </c>
      <c r="C146" s="8">
        <v>79.430000000000007</v>
      </c>
    </row>
    <row r="147" spans="1:3" x14ac:dyDescent="0.25">
      <c r="A147" s="4">
        <v>40833</v>
      </c>
      <c r="B147" s="7">
        <v>3.5329999999999999</v>
      </c>
      <c r="C147" s="8">
        <v>85.35</v>
      </c>
    </row>
    <row r="148" spans="1:3" x14ac:dyDescent="0.25">
      <c r="A148" s="4">
        <v>40840</v>
      </c>
      <c r="B148" s="7">
        <v>3.52</v>
      </c>
      <c r="C148" s="8">
        <v>86.82</v>
      </c>
    </row>
    <row r="149" spans="1:3" x14ac:dyDescent="0.25">
      <c r="A149" s="4">
        <v>40847</v>
      </c>
      <c r="B149" s="7">
        <v>3.5110000000000001</v>
      </c>
      <c r="C149" s="8">
        <v>92.32</v>
      </c>
    </row>
    <row r="150" spans="1:3" x14ac:dyDescent="0.25">
      <c r="A150" s="4">
        <v>40854</v>
      </c>
      <c r="B150" s="7">
        <v>3.4820000000000002</v>
      </c>
      <c r="C150" s="8">
        <v>93.24</v>
      </c>
    </row>
    <row r="151" spans="1:3" x14ac:dyDescent="0.25">
      <c r="A151" s="4">
        <v>40861</v>
      </c>
      <c r="B151" s="7">
        <v>3.4950000000000001</v>
      </c>
      <c r="C151" s="8">
        <v>96.97</v>
      </c>
    </row>
    <row r="152" spans="1:3" x14ac:dyDescent="0.25">
      <c r="A152" s="4">
        <v>40868</v>
      </c>
      <c r="B152" s="7">
        <v>3.427</v>
      </c>
      <c r="C152" s="8">
        <v>99.32</v>
      </c>
    </row>
    <row r="153" spans="1:3" x14ac:dyDescent="0.25">
      <c r="A153" s="4">
        <v>40875</v>
      </c>
      <c r="B153" s="7">
        <v>3.3679999999999999</v>
      </c>
      <c r="C153" s="8">
        <v>96.89</v>
      </c>
    </row>
    <row r="154" spans="1:3" x14ac:dyDescent="0.25">
      <c r="A154" s="4">
        <v>40882</v>
      </c>
      <c r="B154" s="7">
        <v>3.35</v>
      </c>
      <c r="C154" s="8">
        <v>99.91</v>
      </c>
    </row>
    <row r="155" spans="1:3" x14ac:dyDescent="0.25">
      <c r="A155" s="4">
        <v>40889</v>
      </c>
      <c r="B155" s="7">
        <v>3.3460000000000001</v>
      </c>
      <c r="C155" s="8">
        <v>100.08</v>
      </c>
    </row>
    <row r="156" spans="1:3" x14ac:dyDescent="0.25">
      <c r="A156" s="4">
        <v>40896</v>
      </c>
      <c r="B156" s="7">
        <v>3.29</v>
      </c>
      <c r="C156" s="8">
        <v>96.06</v>
      </c>
    </row>
    <row r="157" spans="1:3" x14ac:dyDescent="0.25">
      <c r="A157" s="4">
        <v>40903</v>
      </c>
      <c r="B157" s="7">
        <v>3.3170000000000002</v>
      </c>
      <c r="C157" s="8">
        <v>97.74</v>
      </c>
    </row>
    <row r="158" spans="1:3" x14ac:dyDescent="0.25">
      <c r="A158" s="4">
        <v>40910</v>
      </c>
      <c r="B158" s="7">
        <v>3.3580000000000001</v>
      </c>
      <c r="C158" s="8">
        <v>99.81</v>
      </c>
    </row>
    <row r="159" spans="1:3" x14ac:dyDescent="0.25">
      <c r="A159" s="4">
        <v>40917</v>
      </c>
      <c r="B159" s="7">
        <v>3.4409999999999998</v>
      </c>
      <c r="C159" s="8">
        <v>102.39</v>
      </c>
    </row>
    <row r="160" spans="1:3" x14ac:dyDescent="0.25">
      <c r="A160" s="4">
        <v>40924</v>
      </c>
      <c r="B160" s="7">
        <v>3.4510000000000001</v>
      </c>
      <c r="C160" s="8">
        <v>100.43</v>
      </c>
    </row>
    <row r="161" spans="1:3" x14ac:dyDescent="0.25">
      <c r="A161" s="4">
        <v>40931</v>
      </c>
      <c r="B161" s="7">
        <v>3.45</v>
      </c>
      <c r="C161" s="8">
        <v>99.95</v>
      </c>
    </row>
    <row r="162" spans="1:3" x14ac:dyDescent="0.25">
      <c r="A162" s="4">
        <v>40938</v>
      </c>
      <c r="B162" s="7">
        <v>3.5</v>
      </c>
      <c r="C162" s="8">
        <v>99.35</v>
      </c>
    </row>
    <row r="163" spans="1:3" x14ac:dyDescent="0.25">
      <c r="A163" s="4">
        <v>40945</v>
      </c>
      <c r="B163" s="7">
        <v>3.5419999999999998</v>
      </c>
      <c r="C163" s="8">
        <v>97.8</v>
      </c>
    </row>
    <row r="164" spans="1:3" x14ac:dyDescent="0.25">
      <c r="A164" s="4">
        <v>40952</v>
      </c>
      <c r="B164" s="7">
        <v>3.5840000000000001</v>
      </c>
      <c r="C164" s="8">
        <v>98.56</v>
      </c>
    </row>
    <row r="165" spans="1:3" x14ac:dyDescent="0.25">
      <c r="A165" s="4">
        <v>40959</v>
      </c>
      <c r="B165" s="7">
        <v>3.6520000000000001</v>
      </c>
      <c r="C165" s="8">
        <v>101.73</v>
      </c>
    </row>
    <row r="166" spans="1:3" x14ac:dyDescent="0.25">
      <c r="A166" s="4">
        <v>40966</v>
      </c>
      <c r="B166" s="7">
        <v>3.78</v>
      </c>
      <c r="C166" s="8">
        <v>107.18</v>
      </c>
    </row>
    <row r="167" spans="1:3" x14ac:dyDescent="0.25">
      <c r="A167" s="4">
        <v>40973</v>
      </c>
      <c r="B167" s="7">
        <v>3.8490000000000002</v>
      </c>
      <c r="C167" s="8">
        <v>107.52</v>
      </c>
    </row>
    <row r="168" spans="1:3" x14ac:dyDescent="0.25">
      <c r="A168" s="4">
        <v>40980</v>
      </c>
      <c r="B168" s="7">
        <v>3.8839999999999999</v>
      </c>
      <c r="C168" s="8">
        <v>106.32</v>
      </c>
    </row>
    <row r="169" spans="1:3" x14ac:dyDescent="0.25">
      <c r="A169" s="4">
        <v>40987</v>
      </c>
      <c r="B169" s="7">
        <v>3.923</v>
      </c>
      <c r="C169" s="8">
        <v>106.15</v>
      </c>
    </row>
    <row r="170" spans="1:3" x14ac:dyDescent="0.25">
      <c r="A170" s="4">
        <v>40994</v>
      </c>
      <c r="B170" s="7">
        <v>3.9729999999999999</v>
      </c>
      <c r="C170" s="8">
        <v>106.41</v>
      </c>
    </row>
    <row r="171" spans="1:3" x14ac:dyDescent="0.25">
      <c r="A171" s="4">
        <v>41001</v>
      </c>
      <c r="B171" s="7">
        <v>3.996</v>
      </c>
      <c r="C171" s="8">
        <v>105.12</v>
      </c>
    </row>
    <row r="172" spans="1:3" x14ac:dyDescent="0.25">
      <c r="A172" s="4">
        <v>41008</v>
      </c>
      <c r="B172" s="7">
        <v>3.9969999999999999</v>
      </c>
      <c r="C172" s="8">
        <v>103.52</v>
      </c>
    </row>
    <row r="173" spans="1:3" x14ac:dyDescent="0.25">
      <c r="A173" s="4">
        <v>41015</v>
      </c>
      <c r="B173" s="7">
        <v>3.98</v>
      </c>
      <c r="C173" s="8">
        <v>102.55</v>
      </c>
    </row>
    <row r="174" spans="1:3" x14ac:dyDescent="0.25">
      <c r="A174" s="4">
        <v>41022</v>
      </c>
      <c r="B174" s="7">
        <v>3.9289999999999998</v>
      </c>
      <c r="C174" s="8">
        <v>103.15</v>
      </c>
    </row>
    <row r="175" spans="1:3" x14ac:dyDescent="0.25">
      <c r="A175" s="4">
        <v>41029</v>
      </c>
      <c r="B175" s="7">
        <v>3.8889999999999998</v>
      </c>
      <c r="C175" s="8">
        <v>103.78</v>
      </c>
    </row>
    <row r="176" spans="1:3" x14ac:dyDescent="0.25">
      <c r="A176" s="4">
        <v>41036</v>
      </c>
      <c r="B176" s="7">
        <v>3.8490000000000002</v>
      </c>
      <c r="C176" s="8">
        <v>103.47</v>
      </c>
    </row>
    <row r="177" spans="1:3" x14ac:dyDescent="0.25">
      <c r="A177" s="4">
        <v>41043</v>
      </c>
      <c r="B177" s="7">
        <v>3.8140000000000001</v>
      </c>
      <c r="C177" s="8">
        <v>96.98</v>
      </c>
    </row>
    <row r="178" spans="1:3" x14ac:dyDescent="0.25">
      <c r="A178" s="4">
        <v>41050</v>
      </c>
      <c r="B178" s="7">
        <v>3.7730000000000001</v>
      </c>
      <c r="C178" s="8">
        <v>93.11</v>
      </c>
    </row>
    <row r="179" spans="1:3" x14ac:dyDescent="0.25">
      <c r="A179" s="4">
        <v>41057</v>
      </c>
      <c r="B179" s="7">
        <v>3.7280000000000002</v>
      </c>
      <c r="C179" s="8">
        <v>90.88</v>
      </c>
    </row>
    <row r="180" spans="1:3" x14ac:dyDescent="0.25">
      <c r="A180" s="4">
        <v>41064</v>
      </c>
      <c r="B180" s="7">
        <v>3.6709999999999998</v>
      </c>
      <c r="C180" s="8">
        <v>87.06</v>
      </c>
    </row>
    <row r="181" spans="1:3" x14ac:dyDescent="0.25">
      <c r="A181" s="4">
        <v>41071</v>
      </c>
      <c r="B181" s="7">
        <v>3.629</v>
      </c>
      <c r="C181" s="8">
        <v>84.43</v>
      </c>
    </row>
    <row r="182" spans="1:3" x14ac:dyDescent="0.25">
      <c r="A182" s="4">
        <v>41078</v>
      </c>
      <c r="B182" s="7">
        <v>3.589</v>
      </c>
      <c r="C182" s="8">
        <v>83.27</v>
      </c>
    </row>
    <row r="183" spans="1:3" x14ac:dyDescent="0.25">
      <c r="A183" s="4">
        <v>41085</v>
      </c>
      <c r="B183" s="7">
        <v>3.4940000000000002</v>
      </c>
      <c r="C183" s="8">
        <v>81.11</v>
      </c>
    </row>
    <row r="184" spans="1:3" x14ac:dyDescent="0.25">
      <c r="A184" s="4">
        <v>41092</v>
      </c>
      <c r="B184" s="7">
        <v>3.415</v>
      </c>
      <c r="C184" s="8">
        <v>80.23</v>
      </c>
    </row>
    <row r="185" spans="1:3" x14ac:dyDescent="0.25">
      <c r="A185" s="4">
        <v>41099</v>
      </c>
      <c r="B185" s="7">
        <v>3.4689999999999999</v>
      </c>
      <c r="C185" s="8">
        <v>85.74</v>
      </c>
    </row>
    <row r="186" spans="1:3" x14ac:dyDescent="0.25">
      <c r="A186" s="4">
        <v>41106</v>
      </c>
      <c r="B186" s="7">
        <v>3.4849999999999999</v>
      </c>
      <c r="C186" s="8">
        <v>85.78</v>
      </c>
    </row>
    <row r="187" spans="1:3" x14ac:dyDescent="0.25">
      <c r="A187" s="4">
        <v>41113</v>
      </c>
      <c r="B187" s="7">
        <v>3.5539999999999998</v>
      </c>
      <c r="C187" s="8">
        <v>90.34</v>
      </c>
    </row>
    <row r="188" spans="1:3" x14ac:dyDescent="0.25">
      <c r="A188" s="4">
        <v>41120</v>
      </c>
      <c r="B188" s="7">
        <v>3.5680000000000001</v>
      </c>
      <c r="C188" s="8">
        <v>88.88</v>
      </c>
    </row>
    <row r="189" spans="1:3" x14ac:dyDescent="0.25">
      <c r="A189" s="4">
        <v>41127</v>
      </c>
      <c r="B189" s="7">
        <v>3.702</v>
      </c>
      <c r="C189" s="8">
        <v>89.1</v>
      </c>
    </row>
    <row r="190" spans="1:3" x14ac:dyDescent="0.25">
      <c r="A190" s="5">
        <v>41134</v>
      </c>
      <c r="B190" s="9">
        <v>3.7789999999999999</v>
      </c>
      <c r="C190" s="10">
        <v>93.14</v>
      </c>
    </row>
    <row r="191" spans="1:3" x14ac:dyDescent="0.25">
      <c r="A191" s="6"/>
      <c r="B191" s="11"/>
    </row>
  </sheetData>
  <mergeCells count="7">
    <mergeCell ref="O27:P32"/>
    <mergeCell ref="O26:P26"/>
    <mergeCell ref="O2:P2"/>
    <mergeCell ref="O15:P20"/>
    <mergeCell ref="O9:P12"/>
    <mergeCell ref="O8:P8"/>
    <mergeCell ref="O14:P1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3"/>
  <sheetViews>
    <sheetView workbookViewId="0">
      <selection activeCell="H18" sqref="H18"/>
    </sheetView>
  </sheetViews>
  <sheetFormatPr defaultRowHeight="15" x14ac:dyDescent="0.25"/>
  <cols>
    <col min="1" max="1" width="24.85546875" bestFit="1" customWidth="1"/>
    <col min="2" max="2" width="19.42578125" bestFit="1" customWidth="1"/>
    <col min="3" max="3" width="12.7109375" bestFit="1" customWidth="1"/>
    <col min="4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33</v>
      </c>
    </row>
    <row r="2" spans="1:9" ht="15.75" thickBot="1" x14ac:dyDescent="0.3"/>
    <row r="3" spans="1:9" x14ac:dyDescent="0.25">
      <c r="A3" s="18" t="s">
        <v>34</v>
      </c>
      <c r="B3" s="18"/>
    </row>
    <row r="4" spans="1:9" x14ac:dyDescent="0.25">
      <c r="A4" s="15" t="s">
        <v>35</v>
      </c>
      <c r="B4" s="15">
        <v>0.92646411726724898</v>
      </c>
    </row>
    <row r="5" spans="1:9" x14ac:dyDescent="0.25">
      <c r="A5" s="15" t="s">
        <v>36</v>
      </c>
      <c r="B5" s="15">
        <v>0.85833576058378291</v>
      </c>
    </row>
    <row r="6" spans="1:9" x14ac:dyDescent="0.25">
      <c r="A6" s="15" t="s">
        <v>37</v>
      </c>
      <c r="B6" s="15">
        <v>0.85757819780615607</v>
      </c>
    </row>
    <row r="7" spans="1:9" x14ac:dyDescent="0.25">
      <c r="A7" s="15" t="s">
        <v>38</v>
      </c>
      <c r="B7" s="15">
        <v>0.21641514534117917</v>
      </c>
    </row>
    <row r="8" spans="1:9" ht="15.75" thickBot="1" x14ac:dyDescent="0.3">
      <c r="A8" s="16" t="s">
        <v>39</v>
      </c>
      <c r="B8" s="16">
        <v>189</v>
      </c>
    </row>
    <row r="10" spans="1:9" ht="15.75" thickBot="1" x14ac:dyDescent="0.3">
      <c r="A10" t="s">
        <v>40</v>
      </c>
    </row>
    <row r="11" spans="1:9" x14ac:dyDescent="0.25">
      <c r="A11" s="17"/>
      <c r="B11" s="17" t="s">
        <v>45</v>
      </c>
      <c r="C11" s="17" t="s">
        <v>46</v>
      </c>
      <c r="D11" s="17" t="s">
        <v>47</v>
      </c>
      <c r="E11" s="17" t="s">
        <v>48</v>
      </c>
      <c r="F11" s="17" t="s">
        <v>49</v>
      </c>
    </row>
    <row r="12" spans="1:9" x14ac:dyDescent="0.25">
      <c r="A12" s="15" t="s">
        <v>41</v>
      </c>
      <c r="B12" s="15">
        <v>1</v>
      </c>
      <c r="C12" s="15">
        <v>53.065697908216023</v>
      </c>
      <c r="D12" s="15">
        <v>53.065697908216023</v>
      </c>
      <c r="E12" s="15">
        <v>1133.0226166505161</v>
      </c>
      <c r="F12" s="15">
        <v>2.7609816373462656E-81</v>
      </c>
    </row>
    <row r="13" spans="1:9" x14ac:dyDescent="0.25">
      <c r="A13" s="15" t="s">
        <v>42</v>
      </c>
      <c r="B13" s="15">
        <v>187</v>
      </c>
      <c r="C13" s="15">
        <v>8.7582413298791728</v>
      </c>
      <c r="D13" s="15">
        <v>4.6835515133043702E-2</v>
      </c>
      <c r="E13" s="15"/>
      <c r="F13" s="15"/>
    </row>
    <row r="14" spans="1:9" ht="15.75" thickBot="1" x14ac:dyDescent="0.3">
      <c r="A14" s="16" t="s">
        <v>43</v>
      </c>
      <c r="B14" s="16">
        <v>188</v>
      </c>
      <c r="C14" s="16">
        <v>61.823939238095193</v>
      </c>
      <c r="D14" s="16"/>
      <c r="E14" s="16"/>
      <c r="F14" s="16">
        <f>_xlfn.F.INV(0.99,B8,B8-2)</f>
        <v>1.4059968682810429</v>
      </c>
      <c r="G14" t="s">
        <v>61</v>
      </c>
    </row>
    <row r="15" spans="1:9" ht="15.75" thickBot="1" x14ac:dyDescent="0.3"/>
    <row r="16" spans="1:9" x14ac:dyDescent="0.25">
      <c r="A16" s="17"/>
      <c r="B16" s="17" t="s">
        <v>50</v>
      </c>
      <c r="C16" s="17" t="s">
        <v>38</v>
      </c>
      <c r="D16" s="17" t="s">
        <v>51</v>
      </c>
      <c r="E16" s="17" t="s">
        <v>52</v>
      </c>
      <c r="F16" s="17" t="s">
        <v>53</v>
      </c>
      <c r="G16" s="17" t="s">
        <v>54</v>
      </c>
      <c r="H16" s="17" t="s">
        <v>55</v>
      </c>
      <c r="I16" s="17" t="s">
        <v>56</v>
      </c>
    </row>
    <row r="17" spans="1:9" x14ac:dyDescent="0.25">
      <c r="A17" s="15" t="s">
        <v>44</v>
      </c>
      <c r="B17" s="15">
        <v>0.51104957116837912</v>
      </c>
      <c r="C17" s="15">
        <v>7.7630215840970226E-2</v>
      </c>
      <c r="D17" s="15">
        <v>6.5831270161001783</v>
      </c>
      <c r="E17" s="15">
        <v>4.517142770490914E-10</v>
      </c>
      <c r="F17" s="15">
        <v>0.35790603524866493</v>
      </c>
      <c r="G17" s="15">
        <v>0.66419310708809332</v>
      </c>
      <c r="H17" s="15">
        <v>0.30902659827615719</v>
      </c>
      <c r="I17" s="15">
        <v>0.71307254406060105</v>
      </c>
    </row>
    <row r="18" spans="1:9" ht="15.75" thickBot="1" x14ac:dyDescent="0.3">
      <c r="A18" s="16" t="s">
        <v>2</v>
      </c>
      <c r="B18" s="16">
        <v>3.1356103344213744E-2</v>
      </c>
      <c r="C18" s="16">
        <v>9.3154276597241326E-4</v>
      </c>
      <c r="D18" s="20">
        <v>33.660401314460238</v>
      </c>
      <c r="E18" s="22">
        <v>2.760981637346187E-81</v>
      </c>
      <c r="F18" s="16">
        <v>2.9518420020832388E-2</v>
      </c>
      <c r="G18" s="16">
        <v>3.31937866675951E-2</v>
      </c>
      <c r="H18" s="19">
        <v>2.8931879259309599E-2</v>
      </c>
      <c r="I18" s="19">
        <v>3.37803274291179E-2</v>
      </c>
    </row>
    <row r="19" spans="1:9" x14ac:dyDescent="0.25">
      <c r="D19" s="21">
        <f>_xlfn.T.INV(0.99,B8)</f>
        <v>2.3462395479614795</v>
      </c>
      <c r="E19">
        <v>0.01</v>
      </c>
      <c r="H19" t="s">
        <v>61</v>
      </c>
    </row>
    <row r="20" spans="1:9" x14ac:dyDescent="0.25">
      <c r="D20" s="21" t="s">
        <v>61</v>
      </c>
      <c r="E20" t="s">
        <v>61</v>
      </c>
    </row>
    <row r="22" spans="1:9" x14ac:dyDescent="0.25">
      <c r="A22" t="s">
        <v>57</v>
      </c>
    </row>
    <row r="23" spans="1:9" ht="15.75" thickBot="1" x14ac:dyDescent="0.3"/>
    <row r="24" spans="1:9" x14ac:dyDescent="0.25">
      <c r="A24" s="17" t="s">
        <v>58</v>
      </c>
      <c r="B24" s="17" t="s">
        <v>59</v>
      </c>
      <c r="C24" s="17" t="s">
        <v>60</v>
      </c>
    </row>
    <row r="25" spans="1:9" x14ac:dyDescent="0.25">
      <c r="A25" s="15">
        <v>1</v>
      </c>
      <c r="B25" s="15">
        <v>1.8405483529630418</v>
      </c>
      <c r="C25" s="15">
        <v>-0.10354835296304166</v>
      </c>
    </row>
    <row r="26" spans="1:9" x14ac:dyDescent="0.25">
      <c r="A26" s="15">
        <v>2</v>
      </c>
      <c r="B26" s="15">
        <v>1.9051419258521223</v>
      </c>
      <c r="C26" s="15">
        <v>-7.0141925852122311E-2</v>
      </c>
    </row>
    <row r="27" spans="1:9" x14ac:dyDescent="0.25">
      <c r="A27" s="15">
        <v>3</v>
      </c>
      <c r="B27" s="15">
        <v>1.6627592470013499</v>
      </c>
      <c r="C27" s="15">
        <v>0.23524075299864999</v>
      </c>
    </row>
    <row r="28" spans="1:9" x14ac:dyDescent="0.25">
      <c r="A28" s="15">
        <v>4</v>
      </c>
      <c r="B28" s="15">
        <v>1.8327093271269883</v>
      </c>
      <c r="C28" s="15">
        <v>5.7290672873011594E-2</v>
      </c>
    </row>
    <row r="29" spans="1:9" x14ac:dyDescent="0.25">
      <c r="A29" s="15">
        <v>5</v>
      </c>
      <c r="B29" s="15">
        <v>1.849955183966306</v>
      </c>
      <c r="C29" s="15">
        <v>9.4044816033693968E-2</v>
      </c>
    </row>
    <row r="30" spans="1:9" x14ac:dyDescent="0.25">
      <c r="A30" s="15">
        <v>6</v>
      </c>
      <c r="B30" s="15">
        <v>1.7897514655454156</v>
      </c>
      <c r="C30" s="15">
        <v>0.18824853445458434</v>
      </c>
    </row>
    <row r="31" spans="1:9" x14ac:dyDescent="0.25">
      <c r="A31" s="15">
        <v>7</v>
      </c>
      <c r="B31" s="15">
        <v>1.6693440287036347</v>
      </c>
      <c r="C31" s="15">
        <v>0.34665597129636527</v>
      </c>
    </row>
    <row r="32" spans="1:9" x14ac:dyDescent="0.25">
      <c r="A32" s="15">
        <v>8</v>
      </c>
      <c r="B32" s="15">
        <v>1.6759288104059196</v>
      </c>
      <c r="C32" s="15">
        <v>0.28707118959408051</v>
      </c>
    </row>
    <row r="33" spans="1:3" x14ac:dyDescent="0.25">
      <c r="A33" s="15">
        <v>9</v>
      </c>
      <c r="B33" s="15">
        <v>1.799785418615564</v>
      </c>
      <c r="C33" s="15">
        <v>0.18821458138443603</v>
      </c>
    </row>
    <row r="34" spans="1:3" x14ac:dyDescent="0.25">
      <c r="A34" s="15">
        <v>10</v>
      </c>
      <c r="B34" s="15">
        <v>1.8650061135715286</v>
      </c>
      <c r="C34" s="15">
        <v>0.12799388642847154</v>
      </c>
    </row>
    <row r="35" spans="1:3" x14ac:dyDescent="0.25">
      <c r="A35" s="15">
        <v>11</v>
      </c>
      <c r="B35" s="15">
        <v>1.9427692498651785</v>
      </c>
      <c r="C35" s="15">
        <v>2.1230750134821452E-2</v>
      </c>
    </row>
    <row r="36" spans="1:3" x14ac:dyDescent="0.25">
      <c r="A36" s="15">
        <v>12</v>
      </c>
      <c r="B36" s="15">
        <v>2.0628631256735175</v>
      </c>
      <c r="C36" s="15">
        <v>-4.8863125673517693E-2</v>
      </c>
    </row>
    <row r="37" spans="1:3" x14ac:dyDescent="0.25">
      <c r="A37" s="15">
        <v>13</v>
      </c>
      <c r="B37" s="15">
        <v>2.1726094873782653</v>
      </c>
      <c r="C37" s="15">
        <v>-7.5609487378265339E-2</v>
      </c>
    </row>
    <row r="38" spans="1:3" x14ac:dyDescent="0.25">
      <c r="A38" s="15">
        <v>14</v>
      </c>
      <c r="B38" s="15">
        <v>2.0895158135160994</v>
      </c>
      <c r="C38" s="15">
        <v>4.8418648390047281E-4</v>
      </c>
    </row>
    <row r="39" spans="1:3" x14ac:dyDescent="0.25">
      <c r="A39" s="15">
        <v>15</v>
      </c>
      <c r="B39" s="15">
        <v>2.0932785459174044</v>
      </c>
      <c r="C39" s="15">
        <v>1.0721454082595727E-2</v>
      </c>
    </row>
    <row r="40" spans="1:3" x14ac:dyDescent="0.25">
      <c r="A40" s="15">
        <v>16</v>
      </c>
      <c r="B40" s="15">
        <v>2.0744648839108764</v>
      </c>
      <c r="C40" s="15">
        <v>3.7535116089123743E-2</v>
      </c>
    </row>
    <row r="41" spans="1:3" x14ac:dyDescent="0.25">
      <c r="A41" s="15">
        <v>17</v>
      </c>
      <c r="B41" s="15">
        <v>2.0098713110217963</v>
      </c>
      <c r="C41" s="15">
        <v>9.2128688978203588E-2</v>
      </c>
    </row>
    <row r="42" spans="1:3" x14ac:dyDescent="0.25">
      <c r="A42" s="15">
        <v>18</v>
      </c>
      <c r="B42" s="15">
        <v>2.0851259590479092</v>
      </c>
      <c r="C42" s="15">
        <v>4.3874040952090798E-2</v>
      </c>
    </row>
    <row r="43" spans="1:3" x14ac:dyDescent="0.25">
      <c r="A43" s="15">
        <v>19</v>
      </c>
      <c r="B43" s="15">
        <v>2.2657371143105802</v>
      </c>
      <c r="C43" s="15">
        <v>2.4262885689419811E-2</v>
      </c>
    </row>
    <row r="44" spans="1:3" x14ac:dyDescent="0.25">
      <c r="A44" s="15">
        <v>20</v>
      </c>
      <c r="B44" s="15">
        <v>2.3278221989321235</v>
      </c>
      <c r="C44" s="15">
        <v>3.2177801067876377E-2</v>
      </c>
    </row>
    <row r="45" spans="1:3" x14ac:dyDescent="0.25">
      <c r="A45" s="15">
        <v>21</v>
      </c>
      <c r="B45" s="15">
        <v>2.4024497248913521</v>
      </c>
      <c r="C45" s="15">
        <v>8.2550275108647764E-2</v>
      </c>
    </row>
    <row r="46" spans="1:3" x14ac:dyDescent="0.25">
      <c r="A46" s="15">
        <v>22</v>
      </c>
      <c r="B46" s="15">
        <v>2.5278741382682068</v>
      </c>
      <c r="C46" s="15">
        <v>4.4125861731793226E-2</v>
      </c>
    </row>
    <row r="47" spans="1:3" x14ac:dyDescent="0.25">
      <c r="A47" s="15">
        <v>23</v>
      </c>
      <c r="B47" s="15">
        <v>2.6467137699427772</v>
      </c>
      <c r="C47" s="15">
        <v>2.6286230057222859E-2</v>
      </c>
    </row>
    <row r="48" spans="1:3" x14ac:dyDescent="0.25">
      <c r="A48" s="15">
        <v>24</v>
      </c>
      <c r="B48" s="15">
        <v>2.7326294931059225</v>
      </c>
      <c r="C48" s="15">
        <v>-1.0629493105922538E-2</v>
      </c>
    </row>
    <row r="49" spans="1:3" x14ac:dyDescent="0.25">
      <c r="A49" s="15">
        <v>25</v>
      </c>
      <c r="B49" s="15">
        <v>2.7254175893367538</v>
      </c>
      <c r="C49" s="15">
        <v>1.7582410663246062E-2</v>
      </c>
    </row>
    <row r="50" spans="1:3" x14ac:dyDescent="0.25">
      <c r="A50" s="15">
        <v>26</v>
      </c>
      <c r="B50" s="15">
        <v>2.6614511385145576</v>
      </c>
      <c r="C50" s="15">
        <v>3.3548861485442227E-2</v>
      </c>
    </row>
    <row r="51" spans="1:3" x14ac:dyDescent="0.25">
      <c r="A51" s="15">
        <v>27</v>
      </c>
      <c r="B51" s="15">
        <v>2.6846546549892758</v>
      </c>
      <c r="C51" s="15">
        <v>-1.8654654989275876E-2</v>
      </c>
    </row>
    <row r="52" spans="1:3" x14ac:dyDescent="0.25">
      <c r="A52" s="15">
        <v>28</v>
      </c>
      <c r="B52" s="15">
        <v>2.43882280477064</v>
      </c>
      <c r="C52" s="15">
        <v>0.14517719522936012</v>
      </c>
    </row>
    <row r="53" spans="1:3" x14ac:dyDescent="0.25">
      <c r="A53" s="15">
        <v>29</v>
      </c>
      <c r="B53" s="15">
        <v>2.4328651451352394</v>
      </c>
      <c r="C53" s="15">
        <v>8.613485486476069E-2</v>
      </c>
    </row>
    <row r="54" spans="1:3" x14ac:dyDescent="0.25">
      <c r="A54" s="15">
        <v>30</v>
      </c>
      <c r="B54" s="15">
        <v>2.5579759974786525</v>
      </c>
      <c r="C54" s="15">
        <v>-9.7599747865251274E-4</v>
      </c>
    </row>
    <row r="55" spans="1:3" x14ac:dyDescent="0.25">
      <c r="A55" s="15">
        <v>31</v>
      </c>
      <c r="B55" s="15">
        <v>2.6128491783310266</v>
      </c>
      <c r="C55" s="15">
        <v>-2.8491783310267138E-3</v>
      </c>
    </row>
    <row r="56" spans="1:3" x14ac:dyDescent="0.25">
      <c r="A56" s="15">
        <v>32</v>
      </c>
      <c r="B56" s="15">
        <v>2.755519448547199</v>
      </c>
      <c r="C56" s="15">
        <v>-5.5519448547198813E-2</v>
      </c>
    </row>
    <row r="57" spans="1:3" x14ac:dyDescent="0.25">
      <c r="A57" s="15">
        <v>33</v>
      </c>
      <c r="B57" s="15">
        <v>2.6946886080594243</v>
      </c>
      <c r="C57" s="15">
        <v>-3.688608059424503E-3</v>
      </c>
    </row>
    <row r="58" spans="1:3" x14ac:dyDescent="0.25">
      <c r="A58" s="15">
        <v>34</v>
      </c>
      <c r="B58" s="15">
        <v>2.7310616879387122</v>
      </c>
      <c r="C58" s="15">
        <v>-4.906168793871224E-2</v>
      </c>
    </row>
    <row r="59" spans="1:3" x14ac:dyDescent="0.25">
      <c r="A59" s="15">
        <v>35</v>
      </c>
      <c r="B59" s="15">
        <v>2.780290770189128</v>
      </c>
      <c r="C59" s="15">
        <v>-0.11329077018912814</v>
      </c>
    </row>
    <row r="60" spans="1:3" x14ac:dyDescent="0.25">
      <c r="A60" s="15">
        <v>36</v>
      </c>
      <c r="B60" s="15">
        <v>2.6554934788791571</v>
      </c>
      <c r="C60" s="15">
        <v>-1.3493478879157195E-2</v>
      </c>
    </row>
    <row r="61" spans="1:3" x14ac:dyDescent="0.25">
      <c r="A61" s="15">
        <v>37</v>
      </c>
      <c r="B61" s="15">
        <v>2.7345108593065754</v>
      </c>
      <c r="C61" s="15">
        <v>-0.10251085930657533</v>
      </c>
    </row>
    <row r="62" spans="1:3" x14ac:dyDescent="0.25">
      <c r="A62" s="15">
        <v>38</v>
      </c>
      <c r="B62" s="15">
        <v>2.7473668616777029</v>
      </c>
      <c r="C62" s="15">
        <v>-0.14036686167770274</v>
      </c>
    </row>
    <row r="63" spans="1:3" x14ac:dyDescent="0.25">
      <c r="A63" s="15">
        <v>39</v>
      </c>
      <c r="B63" s="15">
        <v>2.6536121126785042</v>
      </c>
      <c r="C63" s="15">
        <v>-9.9612112678504339E-2</v>
      </c>
    </row>
    <row r="64" spans="1:3" x14ac:dyDescent="0.25">
      <c r="A64" s="15">
        <v>40</v>
      </c>
      <c r="B64" s="15">
        <v>2.6696037253840532</v>
      </c>
      <c r="C64" s="15">
        <v>-0.14660372538405309</v>
      </c>
    </row>
    <row r="65" spans="1:3" x14ac:dyDescent="0.25">
      <c r="A65" s="15">
        <v>41</v>
      </c>
      <c r="B65" s="15">
        <v>2.7310616879387122</v>
      </c>
      <c r="C65" s="15">
        <v>-0.18806168793871203</v>
      </c>
    </row>
    <row r="66" spans="1:3" x14ac:dyDescent="0.25">
      <c r="A66" s="15">
        <v>42</v>
      </c>
      <c r="B66" s="15">
        <v>2.8856472774256861</v>
      </c>
      <c r="C66" s="15">
        <v>-0.25964727742568616</v>
      </c>
    </row>
    <row r="67" spans="1:3" x14ac:dyDescent="0.25">
      <c r="A67" s="15">
        <v>43</v>
      </c>
      <c r="B67" s="15">
        <v>3.0214192049061315</v>
      </c>
      <c r="C67" s="15">
        <v>-0.2944192049061316</v>
      </c>
    </row>
    <row r="68" spans="1:3" x14ac:dyDescent="0.25">
      <c r="A68" s="15">
        <v>44</v>
      </c>
      <c r="B68" s="15">
        <v>2.9715630005888314</v>
      </c>
      <c r="C68" s="15">
        <v>-0.22556300058883139</v>
      </c>
    </row>
    <row r="69" spans="1:3" x14ac:dyDescent="0.25">
      <c r="A69" s="15">
        <v>45</v>
      </c>
      <c r="B69" s="15">
        <v>2.9881817353612647</v>
      </c>
      <c r="C69" s="15">
        <v>-0.26818173536126455</v>
      </c>
    </row>
    <row r="70" spans="1:3" x14ac:dyDescent="0.25">
      <c r="A70" s="15">
        <v>46</v>
      </c>
      <c r="B70" s="15">
        <v>2.9643510968196622</v>
      </c>
      <c r="C70" s="15">
        <v>-0.28035109681966208</v>
      </c>
    </row>
    <row r="71" spans="1:3" x14ac:dyDescent="0.25">
      <c r="A71" s="15">
        <v>47</v>
      </c>
      <c r="B71" s="15">
        <v>2.9684273902544103</v>
      </c>
      <c r="C71" s="15">
        <v>-0.27442739025441032</v>
      </c>
    </row>
    <row r="72" spans="1:3" x14ac:dyDescent="0.25">
      <c r="A72" s="15">
        <v>48</v>
      </c>
      <c r="B72" s="15">
        <v>2.8985032797968135</v>
      </c>
      <c r="C72" s="15">
        <v>-0.21450327979681338</v>
      </c>
    </row>
    <row r="73" spans="1:3" x14ac:dyDescent="0.25">
      <c r="A73" s="15">
        <v>49</v>
      </c>
      <c r="B73" s="15">
        <v>2.9195118690374371</v>
      </c>
      <c r="C73" s="15">
        <v>-0.23051186903743703</v>
      </c>
    </row>
    <row r="74" spans="1:3" x14ac:dyDescent="0.25">
      <c r="A74" s="15">
        <v>50</v>
      </c>
      <c r="B74" s="15">
        <v>2.7533245213131039</v>
      </c>
      <c r="C74" s="15">
        <v>-9.8324521313104096E-2</v>
      </c>
    </row>
    <row r="75" spans="1:3" x14ac:dyDescent="0.25">
      <c r="A75" s="15">
        <v>51</v>
      </c>
      <c r="B75" s="15">
        <v>2.7599093030153887</v>
      </c>
      <c r="C75" s="15">
        <v>-0.11490930301538871</v>
      </c>
    </row>
    <row r="76" spans="1:3" x14ac:dyDescent="0.25">
      <c r="A76" s="15">
        <v>52</v>
      </c>
      <c r="B76" s="15">
        <v>2.8552318571817987</v>
      </c>
      <c r="C76" s="15">
        <v>-0.19323185718179881</v>
      </c>
    </row>
    <row r="77" spans="1:3" x14ac:dyDescent="0.25">
      <c r="A77" s="15">
        <v>53</v>
      </c>
      <c r="B77" s="15">
        <v>2.9903766625953598</v>
      </c>
      <c r="C77" s="15">
        <v>-0.27237666259535986</v>
      </c>
    </row>
    <row r="78" spans="1:3" x14ac:dyDescent="0.25">
      <c r="A78" s="15">
        <v>54</v>
      </c>
      <c r="B78" s="15">
        <v>3.092911120530939</v>
      </c>
      <c r="C78" s="15">
        <v>-0.28891112053093915</v>
      </c>
    </row>
    <row r="79" spans="1:3" x14ac:dyDescent="0.25">
      <c r="A79" s="15">
        <v>55</v>
      </c>
      <c r="B79" s="15">
        <v>3.0214192049061315</v>
      </c>
      <c r="C79" s="15">
        <v>-0.22841920490613132</v>
      </c>
    </row>
    <row r="80" spans="1:3" x14ac:dyDescent="0.25">
      <c r="A80" s="15">
        <v>56</v>
      </c>
      <c r="B80" s="15">
        <v>2.9135542094020361</v>
      </c>
      <c r="C80" s="15">
        <v>-0.15355420940203635</v>
      </c>
    </row>
    <row r="81" spans="1:3" x14ac:dyDescent="0.25">
      <c r="A81" s="15">
        <v>57</v>
      </c>
      <c r="B81" s="15">
        <v>2.8295198524395433</v>
      </c>
      <c r="C81" s="15">
        <v>-0.11251985243954321</v>
      </c>
    </row>
    <row r="82" spans="1:3" x14ac:dyDescent="0.25">
      <c r="A82" s="15">
        <v>58</v>
      </c>
      <c r="B82" s="15">
        <v>2.8492741975463978</v>
      </c>
      <c r="C82" s="15">
        <v>-0.14227419754639792</v>
      </c>
    </row>
    <row r="83" spans="1:3" x14ac:dyDescent="0.25">
      <c r="A83" s="15">
        <v>59</v>
      </c>
      <c r="B83" s="15">
        <v>2.8276384862388904</v>
      </c>
      <c r="C83" s="15">
        <v>-0.16363848623889021</v>
      </c>
    </row>
    <row r="84" spans="1:3" x14ac:dyDescent="0.25">
      <c r="A84" s="15">
        <v>60</v>
      </c>
      <c r="B84" s="15">
        <v>2.9646646578531044</v>
      </c>
      <c r="C84" s="15">
        <v>-0.25566465785310433</v>
      </c>
    </row>
    <row r="85" spans="1:3" x14ac:dyDescent="0.25">
      <c r="A85" s="15">
        <v>61</v>
      </c>
      <c r="B85" s="15">
        <v>2.9950800780969917</v>
      </c>
      <c r="C85" s="15">
        <v>-0.23908007809699194</v>
      </c>
    </row>
    <row r="86" spans="1:3" x14ac:dyDescent="0.25">
      <c r="A86" s="15">
        <v>62</v>
      </c>
      <c r="B86" s="15">
        <v>3.0254954983408791</v>
      </c>
      <c r="C86" s="15">
        <v>-0.22149549834087923</v>
      </c>
    </row>
    <row r="87" spans="1:3" x14ac:dyDescent="0.25">
      <c r="A87" s="15">
        <v>63</v>
      </c>
      <c r="B87" s="15">
        <v>3.0747245805912948</v>
      </c>
      <c r="C87" s="15">
        <v>-0.23372458059129464</v>
      </c>
    </row>
    <row r="88" spans="1:3" x14ac:dyDescent="0.25">
      <c r="A88" s="15">
        <v>64</v>
      </c>
      <c r="B88" s="15">
        <v>3.0646906275211463</v>
      </c>
      <c r="C88" s="15">
        <v>-0.19469062752114619</v>
      </c>
    </row>
    <row r="89" spans="1:3" x14ac:dyDescent="0.25">
      <c r="A89" s="15">
        <v>65</v>
      </c>
      <c r="B89" s="15">
        <v>3.0399193058792178</v>
      </c>
      <c r="C89" s="15">
        <v>-0.18891930587921779</v>
      </c>
    </row>
    <row r="90" spans="1:3" x14ac:dyDescent="0.25">
      <c r="A90" s="15">
        <v>66</v>
      </c>
      <c r="B90" s="15">
        <v>3.1139197097715621</v>
      </c>
      <c r="C90" s="15">
        <v>-0.23691970977156229</v>
      </c>
    </row>
    <row r="91" spans="1:3" x14ac:dyDescent="0.25">
      <c r="A91" s="15">
        <v>67</v>
      </c>
      <c r="B91" s="15">
        <v>3.1970133836337284</v>
      </c>
      <c r="C91" s="15">
        <v>-0.28801338363372864</v>
      </c>
    </row>
    <row r="92" spans="1:3" x14ac:dyDescent="0.25">
      <c r="A92" s="15">
        <v>68</v>
      </c>
      <c r="B92" s="15">
        <v>3.1556233272193666</v>
      </c>
      <c r="C92" s="15">
        <v>-0.24462332721936653</v>
      </c>
    </row>
    <row r="93" spans="1:3" x14ac:dyDescent="0.25">
      <c r="A93" s="15">
        <v>69</v>
      </c>
      <c r="B93" s="15">
        <v>3.1104705384036988</v>
      </c>
      <c r="C93" s="15">
        <v>-0.209470538403699</v>
      </c>
    </row>
    <row r="94" spans="1:3" x14ac:dyDescent="0.25">
      <c r="A94" s="15">
        <v>70</v>
      </c>
      <c r="B94" s="15">
        <v>3.1518605948180607</v>
      </c>
      <c r="C94" s="15">
        <v>-0.20186059481806051</v>
      </c>
    </row>
    <row r="95" spans="1:3" x14ac:dyDescent="0.25">
      <c r="A95" s="15">
        <v>71</v>
      </c>
      <c r="B95" s="15">
        <v>3.0270633035080898</v>
      </c>
      <c r="C95" s="15">
        <v>-6.9063303508089646E-2</v>
      </c>
    </row>
    <row r="96" spans="1:3" x14ac:dyDescent="0.25">
      <c r="A96" s="15">
        <v>72</v>
      </c>
      <c r="B96" s="15">
        <v>2.8621301999175257</v>
      </c>
      <c r="C96" s="15">
        <v>5.5869800082474441E-2</v>
      </c>
    </row>
    <row r="97" spans="1:3" x14ac:dyDescent="0.25">
      <c r="A97" s="15">
        <v>73</v>
      </c>
      <c r="B97" s="15">
        <v>2.6790105563873174</v>
      </c>
      <c r="C97" s="15">
        <v>0.16298944361268264</v>
      </c>
    </row>
    <row r="98" spans="1:3" x14ac:dyDescent="0.25">
      <c r="A98" s="15">
        <v>74</v>
      </c>
      <c r="B98" s="15">
        <v>2.7254175893367538</v>
      </c>
      <c r="C98" s="15">
        <v>5.8582410663245987E-2</v>
      </c>
    </row>
    <row r="99" spans="1:3" x14ac:dyDescent="0.25">
      <c r="A99" s="15">
        <v>75</v>
      </c>
      <c r="B99" s="15">
        <v>2.797223065995003</v>
      </c>
      <c r="C99" s="15">
        <v>-1.7223065995003228E-2</v>
      </c>
    </row>
    <row r="100" spans="1:3" x14ac:dyDescent="0.25">
      <c r="A100" s="15">
        <v>76</v>
      </c>
      <c r="B100" s="15">
        <v>2.8138418007674364</v>
      </c>
      <c r="C100" s="15">
        <v>-5.7841800767436613E-2</v>
      </c>
    </row>
    <row r="101" spans="1:3" x14ac:dyDescent="0.25">
      <c r="A101" s="15">
        <v>77</v>
      </c>
      <c r="B101" s="15">
        <v>2.9160626976695734</v>
      </c>
      <c r="C101" s="15">
        <v>-0.12106269766957345</v>
      </c>
    </row>
    <row r="102" spans="1:3" x14ac:dyDescent="0.25">
      <c r="A102" s="15">
        <v>78</v>
      </c>
      <c r="B102" s="15">
        <v>2.9273508948734901</v>
      </c>
      <c r="C102" s="15">
        <v>-0.11835089487348993</v>
      </c>
    </row>
    <row r="103" spans="1:3" x14ac:dyDescent="0.25">
      <c r="A103" s="15">
        <v>79</v>
      </c>
      <c r="B103" s="15">
        <v>2.8615030778506414</v>
      </c>
      <c r="C103" s="15">
        <v>-8.2503077850641482E-2</v>
      </c>
    </row>
    <row r="104" spans="1:3" x14ac:dyDescent="0.25">
      <c r="A104" s="15">
        <v>80</v>
      </c>
      <c r="B104" s="15">
        <v>2.8436300989444394</v>
      </c>
      <c r="C104" s="15">
        <v>-7.2630098944439503E-2</v>
      </c>
    </row>
    <row r="105" spans="1:3" x14ac:dyDescent="0.25">
      <c r="A105" s="15">
        <v>81</v>
      </c>
      <c r="B105" s="15">
        <v>2.9050880614990984</v>
      </c>
      <c r="C105" s="15">
        <v>-0.13008806149909846</v>
      </c>
    </row>
    <row r="106" spans="1:3" x14ac:dyDescent="0.25">
      <c r="A106" s="15">
        <v>82</v>
      </c>
      <c r="B106" s="15">
        <v>2.943028946545597</v>
      </c>
      <c r="C106" s="15">
        <v>-0.14202894654559683</v>
      </c>
    </row>
    <row r="107" spans="1:3" x14ac:dyDescent="0.25">
      <c r="A107" s="15">
        <v>83</v>
      </c>
      <c r="B107" s="15">
        <v>2.9605883644183568</v>
      </c>
      <c r="C107" s="15">
        <v>-0.17258836441835701</v>
      </c>
    </row>
    <row r="108" spans="1:3" x14ac:dyDescent="0.25">
      <c r="A108" s="15">
        <v>84</v>
      </c>
      <c r="B108" s="15">
        <v>3.0756652636916213</v>
      </c>
      <c r="C108" s="15">
        <v>-0.24066526369162133</v>
      </c>
    </row>
    <row r="109" spans="1:3" x14ac:dyDescent="0.25">
      <c r="A109" s="15">
        <v>85</v>
      </c>
      <c r="B109" s="15">
        <v>2.9621561695855676</v>
      </c>
      <c r="C109" s="15">
        <v>-0.16415616958556756</v>
      </c>
    </row>
    <row r="110" spans="1:3" x14ac:dyDescent="0.25">
      <c r="A110" s="15">
        <v>86</v>
      </c>
      <c r="B110" s="15">
        <v>2.857740345449336</v>
      </c>
      <c r="C110" s="15">
        <v>-9.8740345449336075E-2</v>
      </c>
    </row>
    <row r="111" spans="1:3" x14ac:dyDescent="0.25">
      <c r="A111" s="15">
        <v>87</v>
      </c>
      <c r="B111" s="15">
        <v>2.797223065995003</v>
      </c>
      <c r="C111" s="15">
        <v>-6.1223065995002823E-2</v>
      </c>
    </row>
    <row r="112" spans="1:3" x14ac:dyDescent="0.25">
      <c r="A112" s="15">
        <v>88</v>
      </c>
      <c r="B112" s="15">
        <v>2.8320283407070805</v>
      </c>
      <c r="C112" s="15">
        <v>-9.7028340707080662E-2</v>
      </c>
    </row>
    <row r="113" spans="1:3" x14ac:dyDescent="0.25">
      <c r="A113" s="15">
        <v>89</v>
      </c>
      <c r="B113" s="15">
        <v>2.8571132233824512</v>
      </c>
      <c r="C113" s="15">
        <v>-8.5113223382451419E-2</v>
      </c>
    </row>
    <row r="114" spans="1:3" x14ac:dyDescent="0.25">
      <c r="A114" s="15">
        <v>90</v>
      </c>
      <c r="B114" s="15">
        <v>2.8821981060578228</v>
      </c>
      <c r="C114" s="15">
        <v>-0.10719810605782287</v>
      </c>
    </row>
    <row r="115" spans="1:3" x14ac:dyDescent="0.25">
      <c r="A115" s="15">
        <v>91</v>
      </c>
      <c r="B115" s="15">
        <v>2.8238757538375849</v>
      </c>
      <c r="C115" s="15">
        <v>-7.6875753837585048E-2</v>
      </c>
    </row>
    <row r="116" spans="1:3" x14ac:dyDescent="0.25">
      <c r="A116" s="15">
        <v>92</v>
      </c>
      <c r="B116" s="15">
        <v>2.9696816343881789</v>
      </c>
      <c r="C116" s="15">
        <v>-0.18568163438817908</v>
      </c>
    </row>
    <row r="117" spans="1:3" x14ac:dyDescent="0.25">
      <c r="A117" s="15">
        <v>93</v>
      </c>
      <c r="B117" s="15">
        <v>3.0913433153637282</v>
      </c>
      <c r="C117" s="15">
        <v>-0.2203433153637282</v>
      </c>
    </row>
    <row r="118" spans="1:3" x14ac:dyDescent="0.25">
      <c r="A118" s="15">
        <v>94</v>
      </c>
      <c r="B118" s="15">
        <v>3.0872670219289802</v>
      </c>
      <c r="C118" s="15">
        <v>-0.20026702192898016</v>
      </c>
    </row>
    <row r="119" spans="1:3" x14ac:dyDescent="0.25">
      <c r="A119" s="15">
        <v>95</v>
      </c>
      <c r="B119" s="15">
        <v>3.0555973575513247</v>
      </c>
      <c r="C119" s="15">
        <v>-0.18559735755132456</v>
      </c>
    </row>
    <row r="120" spans="1:3" x14ac:dyDescent="0.25">
      <c r="A120" s="15">
        <v>96</v>
      </c>
      <c r="B120" s="15">
        <v>3.0831907284942326</v>
      </c>
      <c r="C120" s="15">
        <v>-0.22219072849423238</v>
      </c>
    </row>
    <row r="121" spans="1:3" x14ac:dyDescent="0.25">
      <c r="A121" s="15">
        <v>97</v>
      </c>
      <c r="B121" s="15">
        <v>3.1741234281924524</v>
      </c>
      <c r="C121" s="15">
        <v>-0.2571234281924526</v>
      </c>
    </row>
    <row r="122" spans="1:3" x14ac:dyDescent="0.25">
      <c r="A122" s="15">
        <v>98</v>
      </c>
      <c r="B122" s="15">
        <v>3.2362085128139957</v>
      </c>
      <c r="C122" s="15">
        <v>-0.29220851281399574</v>
      </c>
    </row>
    <row r="123" spans="1:3" x14ac:dyDescent="0.25">
      <c r="A123" s="15">
        <v>99</v>
      </c>
      <c r="B123" s="15">
        <v>3.0894619491630753</v>
      </c>
      <c r="C123" s="15">
        <v>-0.15846194916307521</v>
      </c>
    </row>
    <row r="124" spans="1:3" x14ac:dyDescent="0.25">
      <c r="A124" s="15">
        <v>100</v>
      </c>
      <c r="B124" s="15">
        <v>3.091029754330286</v>
      </c>
      <c r="C124" s="15">
        <v>-0.17902975433028612</v>
      </c>
    </row>
    <row r="125" spans="1:3" x14ac:dyDescent="0.25">
      <c r="A125" s="15">
        <v>101</v>
      </c>
      <c r="B125" s="15">
        <v>3.2311915362789216</v>
      </c>
      <c r="C125" s="15">
        <v>-0.21819153627892174</v>
      </c>
    </row>
    <row r="126" spans="1:3" x14ac:dyDescent="0.25">
      <c r="A126" s="15">
        <v>102</v>
      </c>
      <c r="B126" s="15">
        <v>3.2860647171312953</v>
      </c>
      <c r="C126" s="15">
        <v>-0.25106471713129519</v>
      </c>
    </row>
    <row r="127" spans="1:3" x14ac:dyDescent="0.25">
      <c r="A127" s="15">
        <v>103</v>
      </c>
      <c r="B127" s="15">
        <v>3.2788528133621262</v>
      </c>
      <c r="C127" s="15">
        <v>-0.24185281336212627</v>
      </c>
    </row>
    <row r="128" spans="1:3" x14ac:dyDescent="0.25">
      <c r="A128" s="15">
        <v>104</v>
      </c>
      <c r="B128" s="15">
        <v>3.3224377970105832</v>
      </c>
      <c r="C128" s="15">
        <v>-0.2164377970105833</v>
      </c>
    </row>
    <row r="129" spans="1:3" x14ac:dyDescent="0.25">
      <c r="A129" s="15">
        <v>105</v>
      </c>
      <c r="B129" s="15">
        <v>3.3635142923915033</v>
      </c>
      <c r="C129" s="15">
        <v>-0.23951429239150324</v>
      </c>
    </row>
    <row r="130" spans="1:3" x14ac:dyDescent="0.25">
      <c r="A130" s="15">
        <v>106</v>
      </c>
      <c r="B130" s="15">
        <v>3.3186750646092777</v>
      </c>
      <c r="C130" s="15">
        <v>-0.17667506460927784</v>
      </c>
    </row>
    <row r="131" spans="1:3" x14ac:dyDescent="0.25">
      <c r="A131" s="15">
        <v>107</v>
      </c>
      <c r="B131" s="15">
        <v>3.3650820975587141</v>
      </c>
      <c r="C131" s="15">
        <v>-0.20708209755871421</v>
      </c>
    </row>
    <row r="132" spans="1:3" x14ac:dyDescent="0.25">
      <c r="A132" s="15">
        <v>108</v>
      </c>
      <c r="B132" s="15">
        <v>3.3252598463115626</v>
      </c>
      <c r="C132" s="15">
        <v>-0.16225984631156276</v>
      </c>
    </row>
    <row r="133" spans="1:3" x14ac:dyDescent="0.25">
      <c r="A133" s="15">
        <v>109</v>
      </c>
      <c r="B133" s="15">
        <v>3.2111236301386246</v>
      </c>
      <c r="C133" s="15">
        <v>-5.6123630138624758E-2</v>
      </c>
    </row>
    <row r="134" spans="1:3" x14ac:dyDescent="0.25">
      <c r="A134" s="15">
        <v>110</v>
      </c>
      <c r="B134" s="15">
        <v>3.3180479425423934</v>
      </c>
      <c r="C134" s="15">
        <v>-0.13304794254239338</v>
      </c>
    </row>
    <row r="135" spans="1:3" x14ac:dyDescent="0.25">
      <c r="A135" s="15">
        <v>111</v>
      </c>
      <c r="B135" s="15">
        <v>3.1923099681320966</v>
      </c>
      <c r="C135" s="15">
        <v>6.9003186790350668E-4</v>
      </c>
    </row>
    <row r="136" spans="1:3" x14ac:dyDescent="0.25">
      <c r="A136" s="15">
        <v>112</v>
      </c>
      <c r="B136" s="15">
        <v>3.1490385455170813</v>
      </c>
      <c r="C136" s="15">
        <v>9.3961454482918594E-2</v>
      </c>
    </row>
    <row r="137" spans="1:3" x14ac:dyDescent="0.25">
      <c r="A137" s="15">
        <v>113</v>
      </c>
      <c r="B137" s="15">
        <v>3.4980319757381806</v>
      </c>
      <c r="C137" s="15">
        <v>-6.3031975738180535E-2</v>
      </c>
    </row>
    <row r="138" spans="1:3" x14ac:dyDescent="0.25">
      <c r="A138" s="15">
        <v>114</v>
      </c>
      <c r="B138" s="15">
        <v>3.6795838141011781</v>
      </c>
      <c r="C138" s="15">
        <v>-0.10758381410117801</v>
      </c>
    </row>
    <row r="139" spans="1:3" x14ac:dyDescent="0.25">
      <c r="A139" s="15">
        <v>115</v>
      </c>
      <c r="B139" s="15">
        <v>3.7639317320971126</v>
      </c>
      <c r="C139" s="15">
        <v>-0.14293173209711263</v>
      </c>
    </row>
    <row r="140" spans="1:3" x14ac:dyDescent="0.25">
      <c r="A140" s="15">
        <v>116</v>
      </c>
      <c r="B140" s="15">
        <v>3.6400751238874687</v>
      </c>
      <c r="C140" s="15">
        <v>-2.3075123887468685E-2</v>
      </c>
    </row>
    <row r="141" spans="1:3" x14ac:dyDescent="0.25">
      <c r="A141" s="15">
        <v>117</v>
      </c>
      <c r="B141" s="15">
        <v>3.7849403213377362</v>
      </c>
      <c r="C141" s="15">
        <v>-0.13494032133773626</v>
      </c>
    </row>
    <row r="142" spans="1:3" x14ac:dyDescent="0.25">
      <c r="A142" s="15">
        <v>118</v>
      </c>
      <c r="B142" s="15">
        <v>3.8059489105783593</v>
      </c>
      <c r="C142" s="15">
        <v>-6.8948910578359168E-2</v>
      </c>
    </row>
    <row r="143" spans="1:3" x14ac:dyDescent="0.25">
      <c r="A143" s="15">
        <v>119</v>
      </c>
      <c r="B143" s="15">
        <v>3.9379581056574993</v>
      </c>
      <c r="C143" s="15">
        <v>-9.4958105657499292E-2</v>
      </c>
    </row>
    <row r="144" spans="1:3" x14ac:dyDescent="0.25">
      <c r="A144" s="15">
        <v>120</v>
      </c>
      <c r="B144" s="15">
        <v>3.88966970650741</v>
      </c>
      <c r="C144" s="15">
        <v>6.3302934925899557E-3</v>
      </c>
    </row>
    <row r="145" spans="1:3" x14ac:dyDescent="0.25">
      <c r="A145" s="15">
        <v>121</v>
      </c>
      <c r="B145" s="15">
        <v>3.9323140070555409</v>
      </c>
      <c r="C145" s="15">
        <v>-3.1400705554096575E-4</v>
      </c>
    </row>
    <row r="146" spans="1:3" x14ac:dyDescent="0.25">
      <c r="A146" s="15">
        <v>122</v>
      </c>
      <c r="B146" s="15">
        <v>4.0323399767235824</v>
      </c>
      <c r="C146" s="15">
        <v>-1.8339976723582119E-2</v>
      </c>
    </row>
    <row r="147" spans="1:3" x14ac:dyDescent="0.25">
      <c r="A147" s="15">
        <v>123</v>
      </c>
      <c r="B147" s="15">
        <v>3.8297795491199618</v>
      </c>
      <c r="C147" s="15">
        <v>0.18822045088003803</v>
      </c>
    </row>
    <row r="148" spans="1:3" x14ac:dyDescent="0.25">
      <c r="A148" s="15">
        <v>124</v>
      </c>
      <c r="B148" s="15">
        <v>3.6425836121550059</v>
      </c>
      <c r="C148" s="15">
        <v>0.37141638784499431</v>
      </c>
    </row>
    <row r="149" spans="1:3" x14ac:dyDescent="0.25">
      <c r="A149" s="15">
        <v>125</v>
      </c>
      <c r="B149" s="15">
        <v>3.5836341378678838</v>
      </c>
      <c r="C149" s="15">
        <v>0.32036586213211615</v>
      </c>
    </row>
    <row r="150" spans="1:3" x14ac:dyDescent="0.25">
      <c r="A150" s="15">
        <v>126</v>
      </c>
      <c r="B150" s="15">
        <v>3.6325496590848574</v>
      </c>
      <c r="C150" s="15">
        <v>0.21545034091514248</v>
      </c>
    </row>
    <row r="151" spans="1:3" x14ac:dyDescent="0.25">
      <c r="A151" s="15">
        <v>127</v>
      </c>
      <c r="B151" s="15">
        <v>3.6755075206664301</v>
      </c>
      <c r="C151" s="15">
        <v>0.15749247933357013</v>
      </c>
    </row>
    <row r="152" spans="1:3" x14ac:dyDescent="0.25">
      <c r="A152" s="15">
        <v>128</v>
      </c>
      <c r="B152" s="15">
        <v>3.6482277107569643</v>
      </c>
      <c r="C152" s="15">
        <v>0.11877228924303562</v>
      </c>
    </row>
    <row r="153" spans="1:3" x14ac:dyDescent="0.25">
      <c r="A153" s="15">
        <v>129</v>
      </c>
      <c r="B153" s="15">
        <v>3.5171591987781508</v>
      </c>
      <c r="C153" s="15">
        <v>0.19084080122184943</v>
      </c>
    </row>
    <row r="154" spans="1:3" x14ac:dyDescent="0.25">
      <c r="A154" s="15">
        <v>130</v>
      </c>
      <c r="B154" s="15">
        <v>3.4177603511769932</v>
      </c>
      <c r="C154" s="15">
        <v>0.21323964882300661</v>
      </c>
    </row>
    <row r="155" spans="1:3" x14ac:dyDescent="0.25">
      <c r="A155" s="15">
        <v>131</v>
      </c>
      <c r="B155" s="15">
        <v>3.449116454521207</v>
      </c>
      <c r="C155" s="15">
        <v>0.18488354547879293</v>
      </c>
    </row>
    <row r="156" spans="1:3" x14ac:dyDescent="0.25">
      <c r="A156" s="15">
        <v>132</v>
      </c>
      <c r="B156" s="15">
        <v>3.556354327958418</v>
      </c>
      <c r="C156" s="15">
        <v>0.13864567204158185</v>
      </c>
    </row>
    <row r="157" spans="1:3" x14ac:dyDescent="0.25">
      <c r="A157" s="15">
        <v>133</v>
      </c>
      <c r="B157" s="15">
        <v>3.5438118866207322</v>
      </c>
      <c r="C157" s="15">
        <v>0.192188113379268</v>
      </c>
    </row>
    <row r="158" spans="1:3" x14ac:dyDescent="0.25">
      <c r="A158" s="15">
        <v>134</v>
      </c>
      <c r="B158" s="15">
        <v>3.5842612599347685</v>
      </c>
      <c r="C158" s="15">
        <v>0.16973874006523149</v>
      </c>
    </row>
    <row r="159" spans="1:3" x14ac:dyDescent="0.25">
      <c r="A159" s="15">
        <v>135</v>
      </c>
      <c r="B159" s="15">
        <v>3.5786171613328097</v>
      </c>
      <c r="C159" s="15">
        <v>0.1873828386671903</v>
      </c>
    </row>
    <row r="160" spans="1:3" x14ac:dyDescent="0.25">
      <c r="A160" s="15">
        <v>136</v>
      </c>
      <c r="B160" s="15">
        <v>3.3597515599901975</v>
      </c>
      <c r="C160" s="15">
        <v>0.3702484400098025</v>
      </c>
    </row>
    <row r="161" spans="1:3" x14ac:dyDescent="0.25">
      <c r="A161" s="15">
        <v>137</v>
      </c>
      <c r="B161" s="15">
        <v>3.1092162942699297</v>
      </c>
      <c r="C161" s="15">
        <v>0.55278370573007019</v>
      </c>
    </row>
    <row r="162" spans="1:3" x14ac:dyDescent="0.25">
      <c r="A162" s="15">
        <v>138</v>
      </c>
      <c r="B162" s="15">
        <v>3.1876065526304642</v>
      </c>
      <c r="C162" s="15">
        <v>0.45039344736953568</v>
      </c>
    </row>
    <row r="163" spans="1:3" x14ac:dyDescent="0.25">
      <c r="A163" s="15">
        <v>139</v>
      </c>
      <c r="B163" s="15">
        <v>3.1781997216272004</v>
      </c>
      <c r="C163" s="15">
        <v>0.5038002783727995</v>
      </c>
    </row>
    <row r="164" spans="1:3" x14ac:dyDescent="0.25">
      <c r="A164" s="15">
        <v>140</v>
      </c>
      <c r="B164" s="15">
        <v>3.2725815926932835</v>
      </c>
      <c r="C164" s="15">
        <v>0.45441840730671634</v>
      </c>
    </row>
    <row r="165" spans="1:3" x14ac:dyDescent="0.25">
      <c r="A165" s="15">
        <v>141</v>
      </c>
      <c r="B165" s="15">
        <v>3.2675646161582095</v>
      </c>
      <c r="C165" s="15">
        <v>0.44743538384179038</v>
      </c>
    </row>
    <row r="166" spans="1:3" x14ac:dyDescent="0.25">
      <c r="A166" s="15">
        <v>142</v>
      </c>
      <c r="B166" s="15">
        <v>3.2995478415693076</v>
      </c>
      <c r="C166" s="15">
        <v>0.35745215843069245</v>
      </c>
    </row>
    <row r="167" spans="1:3" x14ac:dyDescent="0.25">
      <c r="A167" s="15">
        <v>143</v>
      </c>
      <c r="B167" s="15">
        <v>3.1339876159118591</v>
      </c>
      <c r="C167" s="15">
        <v>0.43401238408814091</v>
      </c>
    </row>
    <row r="168" spans="1:3" x14ac:dyDescent="0.25">
      <c r="A168" s="15">
        <v>144</v>
      </c>
      <c r="B168" s="15">
        <v>3.0565380406516511</v>
      </c>
      <c r="C168" s="15">
        <v>0.43546195934834886</v>
      </c>
    </row>
    <row r="169" spans="1:3" x14ac:dyDescent="0.25">
      <c r="A169" s="15">
        <v>145</v>
      </c>
      <c r="B169" s="15">
        <v>3.001664859799277</v>
      </c>
      <c r="C169" s="15">
        <v>0.47433514020072298</v>
      </c>
    </row>
    <row r="170" spans="1:3" x14ac:dyDescent="0.25">
      <c r="A170" s="15">
        <v>146</v>
      </c>
      <c r="B170" s="15">
        <v>3.1872929915970221</v>
      </c>
      <c r="C170" s="15">
        <v>0.34570700840297786</v>
      </c>
    </row>
    <row r="171" spans="1:3" x14ac:dyDescent="0.25">
      <c r="A171" s="15">
        <v>147</v>
      </c>
      <c r="B171" s="15">
        <v>3.2333864635130163</v>
      </c>
      <c r="C171" s="15">
        <v>0.28661353648698373</v>
      </c>
    </row>
    <row r="172" spans="1:3" x14ac:dyDescent="0.25">
      <c r="A172" s="15">
        <v>148</v>
      </c>
      <c r="B172" s="15">
        <v>3.4058450319061917</v>
      </c>
      <c r="C172" s="15">
        <v>0.10515496809380842</v>
      </c>
    </row>
    <row r="173" spans="1:3" x14ac:dyDescent="0.25">
      <c r="A173" s="15">
        <v>149</v>
      </c>
      <c r="B173" s="15">
        <v>3.4346926469828682</v>
      </c>
      <c r="C173" s="15">
        <v>4.7307353017131959E-2</v>
      </c>
    </row>
    <row r="174" spans="1:3" x14ac:dyDescent="0.25">
      <c r="A174" s="15">
        <v>150</v>
      </c>
      <c r="B174" s="15">
        <v>3.5516509124567857</v>
      </c>
      <c r="C174" s="15">
        <v>-5.6650912456785552E-2</v>
      </c>
    </row>
    <row r="175" spans="1:3" x14ac:dyDescent="0.25">
      <c r="A175" s="15">
        <v>151</v>
      </c>
      <c r="B175" s="15">
        <v>3.6253377553156878</v>
      </c>
      <c r="C175" s="15">
        <v>-0.19833775531568776</v>
      </c>
    </row>
    <row r="176" spans="1:3" x14ac:dyDescent="0.25">
      <c r="A176" s="15">
        <v>152</v>
      </c>
      <c r="B176" s="15">
        <v>3.5491424241892489</v>
      </c>
      <c r="C176" s="15">
        <v>-0.18114242418924897</v>
      </c>
    </row>
    <row r="177" spans="1:3" x14ac:dyDescent="0.25">
      <c r="A177" s="15">
        <v>153</v>
      </c>
      <c r="B177" s="15">
        <v>3.6438378562887741</v>
      </c>
      <c r="C177" s="15">
        <v>-0.29383785628877401</v>
      </c>
    </row>
    <row r="178" spans="1:3" x14ac:dyDescent="0.25">
      <c r="A178" s="15">
        <v>154</v>
      </c>
      <c r="B178" s="15">
        <v>3.6491683938572907</v>
      </c>
      <c r="C178" s="15">
        <v>-0.30316839385729066</v>
      </c>
    </row>
    <row r="179" spans="1:3" x14ac:dyDescent="0.25">
      <c r="A179" s="15">
        <v>155</v>
      </c>
      <c r="B179" s="15">
        <v>3.5231168584135513</v>
      </c>
      <c r="C179" s="15">
        <v>-0.23311685841355123</v>
      </c>
    </row>
    <row r="180" spans="1:3" x14ac:dyDescent="0.25">
      <c r="A180" s="15">
        <v>156</v>
      </c>
      <c r="B180" s="15">
        <v>3.5757951120318303</v>
      </c>
      <c r="C180" s="15">
        <v>-0.25879511203183014</v>
      </c>
    </row>
    <row r="181" spans="1:3" x14ac:dyDescent="0.25">
      <c r="A181" s="15">
        <v>157</v>
      </c>
      <c r="B181" s="15">
        <v>3.640702245954353</v>
      </c>
      <c r="C181" s="15">
        <v>-0.28270224595435289</v>
      </c>
    </row>
    <row r="182" spans="1:3" x14ac:dyDescent="0.25">
      <c r="A182" s="15">
        <v>158</v>
      </c>
      <c r="B182" s="15">
        <v>3.7216009925824243</v>
      </c>
      <c r="C182" s="15">
        <v>-0.28060099258242444</v>
      </c>
    </row>
    <row r="183" spans="1:3" x14ac:dyDescent="0.25">
      <c r="A183" s="15">
        <v>159</v>
      </c>
      <c r="B183" s="15">
        <v>3.6601430300277658</v>
      </c>
      <c r="C183" s="15">
        <v>-0.20914303002776569</v>
      </c>
    </row>
    <row r="184" spans="1:3" x14ac:dyDescent="0.25">
      <c r="A184" s="15">
        <v>160</v>
      </c>
      <c r="B184" s="15">
        <v>3.6450921004225427</v>
      </c>
      <c r="C184" s="15">
        <v>-0.19509210042254255</v>
      </c>
    </row>
    <row r="185" spans="1:3" x14ac:dyDescent="0.25">
      <c r="A185" s="15">
        <v>161</v>
      </c>
      <c r="B185" s="15">
        <v>3.6262784384160143</v>
      </c>
      <c r="C185" s="15">
        <v>-0.12627843841601427</v>
      </c>
    </row>
    <row r="186" spans="1:3" x14ac:dyDescent="0.25">
      <c r="A186" s="15">
        <v>162</v>
      </c>
      <c r="B186" s="15">
        <v>3.5776764782324832</v>
      </c>
      <c r="C186" s="15">
        <v>-3.5676478232483433E-2</v>
      </c>
    </row>
    <row r="187" spans="1:3" x14ac:dyDescent="0.25">
      <c r="A187" s="15">
        <v>163</v>
      </c>
      <c r="B187" s="15">
        <v>3.6015071167740857</v>
      </c>
      <c r="C187" s="15">
        <v>-1.7507116774085674E-2</v>
      </c>
    </row>
    <row r="188" spans="1:3" x14ac:dyDescent="0.25">
      <c r="A188" s="15">
        <v>164</v>
      </c>
      <c r="B188" s="15">
        <v>3.7009059643752433</v>
      </c>
      <c r="C188" s="15">
        <v>-4.8905964375243194E-2</v>
      </c>
    </row>
    <row r="189" spans="1:3" x14ac:dyDescent="0.25">
      <c r="A189" s="15">
        <v>165</v>
      </c>
      <c r="B189" s="15">
        <v>3.8717967276012084</v>
      </c>
      <c r="C189" s="15">
        <v>-9.1796727601208605E-2</v>
      </c>
    </row>
    <row r="190" spans="1:3" x14ac:dyDescent="0.25">
      <c r="A190" s="15">
        <v>166</v>
      </c>
      <c r="B190" s="15">
        <v>3.8824578027382408</v>
      </c>
      <c r="C190" s="15">
        <v>-3.3457802738240616E-2</v>
      </c>
    </row>
    <row r="191" spans="1:3" x14ac:dyDescent="0.25">
      <c r="A191" s="15">
        <v>167</v>
      </c>
      <c r="B191" s="15">
        <v>3.8448304787251844</v>
      </c>
      <c r="C191" s="15">
        <v>3.9169521274815544E-2</v>
      </c>
    </row>
    <row r="192" spans="1:3" x14ac:dyDescent="0.25">
      <c r="A192" s="15">
        <v>168</v>
      </c>
      <c r="B192" s="15">
        <v>3.8394999411566682</v>
      </c>
      <c r="C192" s="15">
        <v>8.3500058843331892E-2</v>
      </c>
    </row>
    <row r="193" spans="1:3" x14ac:dyDescent="0.25">
      <c r="A193" s="15">
        <v>169</v>
      </c>
      <c r="B193" s="15">
        <v>3.8476525280261633</v>
      </c>
      <c r="C193" s="15">
        <v>0.12534747197383656</v>
      </c>
    </row>
    <row r="194" spans="1:3" x14ac:dyDescent="0.25">
      <c r="A194" s="15">
        <v>170</v>
      </c>
      <c r="B194" s="15">
        <v>3.8072031547121279</v>
      </c>
      <c r="C194" s="15">
        <v>0.18879684528787211</v>
      </c>
    </row>
    <row r="195" spans="1:3" x14ac:dyDescent="0.25">
      <c r="A195" s="15">
        <v>171</v>
      </c>
      <c r="B195" s="15">
        <v>3.7570333893613856</v>
      </c>
      <c r="C195" s="15">
        <v>0.23996661063861424</v>
      </c>
    </row>
    <row r="196" spans="1:3" x14ac:dyDescent="0.25">
      <c r="A196" s="15">
        <v>172</v>
      </c>
      <c r="B196" s="15">
        <v>3.7266179691174983</v>
      </c>
      <c r="C196" s="15">
        <v>0.25338203088250166</v>
      </c>
    </row>
    <row r="197" spans="1:3" x14ac:dyDescent="0.25">
      <c r="A197" s="15">
        <v>173</v>
      </c>
      <c r="B197" s="15">
        <v>3.7454316311240272</v>
      </c>
      <c r="C197" s="15">
        <v>0.18356836887597261</v>
      </c>
    </row>
    <row r="198" spans="1:3" x14ac:dyDescent="0.25">
      <c r="A198" s="15">
        <v>174</v>
      </c>
      <c r="B198" s="15">
        <v>3.7651859762308817</v>
      </c>
      <c r="C198" s="15">
        <v>0.1238140237691181</v>
      </c>
    </row>
    <row r="199" spans="1:3" x14ac:dyDescent="0.25">
      <c r="A199" s="15">
        <v>175</v>
      </c>
      <c r="B199" s="15">
        <v>3.7554655841941753</v>
      </c>
      <c r="C199" s="15">
        <v>9.3534415805824889E-2</v>
      </c>
    </row>
    <row r="200" spans="1:3" x14ac:dyDescent="0.25">
      <c r="A200" s="15">
        <v>176</v>
      </c>
      <c r="B200" s="15">
        <v>3.5519644734902283</v>
      </c>
      <c r="C200" s="15">
        <v>0.2620355265097718</v>
      </c>
    </row>
    <row r="201" spans="1:3" x14ac:dyDescent="0.25">
      <c r="A201" s="15">
        <v>177</v>
      </c>
      <c r="B201" s="15">
        <v>3.4306163535481207</v>
      </c>
      <c r="C201" s="15">
        <v>0.34238364645187946</v>
      </c>
    </row>
    <row r="202" spans="1:3" x14ac:dyDescent="0.25">
      <c r="A202" s="15">
        <v>178</v>
      </c>
      <c r="B202" s="15">
        <v>3.3606922430905239</v>
      </c>
      <c r="C202" s="15">
        <v>0.36730775690947626</v>
      </c>
    </row>
    <row r="203" spans="1:3" x14ac:dyDescent="0.25">
      <c r="A203" s="15">
        <v>179</v>
      </c>
      <c r="B203" s="15">
        <v>3.2409119283156276</v>
      </c>
      <c r="C203" s="15">
        <v>0.43008807168437224</v>
      </c>
    </row>
    <row r="204" spans="1:3" x14ac:dyDescent="0.25">
      <c r="A204" s="15">
        <v>180</v>
      </c>
      <c r="B204" s="15">
        <v>3.158445376520346</v>
      </c>
      <c r="C204" s="15">
        <v>0.47055462347965404</v>
      </c>
    </row>
    <row r="205" spans="1:3" x14ac:dyDescent="0.25">
      <c r="A205" s="15">
        <v>181</v>
      </c>
      <c r="B205" s="15">
        <v>3.1220722966410577</v>
      </c>
      <c r="C205" s="15">
        <v>0.46692770335894229</v>
      </c>
    </row>
    <row r="206" spans="1:3" x14ac:dyDescent="0.25">
      <c r="A206" s="15">
        <v>182</v>
      </c>
      <c r="B206" s="15">
        <v>3.054343113417556</v>
      </c>
      <c r="C206" s="15">
        <v>0.43965688658244417</v>
      </c>
    </row>
    <row r="207" spans="1:3" x14ac:dyDescent="0.25">
      <c r="A207" s="15">
        <v>183</v>
      </c>
      <c r="B207" s="15">
        <v>3.0267497424746481</v>
      </c>
      <c r="C207" s="15">
        <v>0.38825025752535192</v>
      </c>
    </row>
    <row r="208" spans="1:3" x14ac:dyDescent="0.25">
      <c r="A208" s="15">
        <v>184</v>
      </c>
      <c r="B208" s="15">
        <v>3.1995218719012652</v>
      </c>
      <c r="C208" s="15">
        <v>0.26947812809873462</v>
      </c>
    </row>
    <row r="209" spans="1:3" x14ac:dyDescent="0.25">
      <c r="A209" s="15">
        <v>185</v>
      </c>
      <c r="B209" s="15">
        <v>3.2007761160350343</v>
      </c>
      <c r="C209" s="15">
        <v>0.28422388396496556</v>
      </c>
    </row>
    <row r="210" spans="1:3" x14ac:dyDescent="0.25">
      <c r="A210" s="15">
        <v>186</v>
      </c>
      <c r="B210" s="15">
        <v>3.3437599472846489</v>
      </c>
      <c r="C210" s="15">
        <v>0.21024005271535096</v>
      </c>
    </row>
    <row r="211" spans="1:3" x14ac:dyDescent="0.25">
      <c r="A211" s="15">
        <v>187</v>
      </c>
      <c r="B211" s="15">
        <v>3.2979800364020964</v>
      </c>
      <c r="C211" s="15">
        <v>0.2700199635979037</v>
      </c>
    </row>
    <row r="212" spans="1:3" x14ac:dyDescent="0.25">
      <c r="A212" s="15">
        <v>188</v>
      </c>
      <c r="B212" s="15">
        <v>3.3048783791378233</v>
      </c>
      <c r="C212" s="15">
        <v>0.39712162086217662</v>
      </c>
    </row>
    <row r="213" spans="1:3" ht="15.75" thickBot="1" x14ac:dyDescent="0.3">
      <c r="A213" s="16">
        <v>189</v>
      </c>
      <c r="B213" s="16">
        <v>3.4315570366484471</v>
      </c>
      <c r="C213" s="16">
        <v>0.34744296335155278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topLeftCell="E1" zoomScaleNormal="100" workbookViewId="0">
      <selection activeCell="AH53" sqref="AH53"/>
    </sheetView>
  </sheetViews>
  <sheetFormatPr defaultRowHeight="24.95" customHeight="1" x14ac:dyDescent="0.25"/>
  <cols>
    <col min="1" max="3" width="30.42578125" customWidth="1"/>
    <col min="4" max="5" width="15.7109375" customWidth="1"/>
    <col min="6" max="6" width="10.140625" style="46" customWidth="1"/>
    <col min="14" max="14" width="3.5703125" customWidth="1"/>
    <col min="15" max="15" width="11.7109375" bestFit="1" customWidth="1"/>
    <col min="16" max="16" width="28" customWidth="1"/>
    <col min="18" max="18" width="10.7109375" bestFit="1" customWidth="1"/>
  </cols>
  <sheetData>
    <row r="1" spans="1:26" ht="22.5" customHeight="1" thickBot="1" x14ac:dyDescent="0.35">
      <c r="A1" s="74" t="s">
        <v>3</v>
      </c>
      <c r="B1" s="74" t="s">
        <v>4</v>
      </c>
      <c r="C1" s="74" t="s">
        <v>5</v>
      </c>
      <c r="D1" s="74" t="s">
        <v>110</v>
      </c>
      <c r="E1" s="74" t="s">
        <v>111</v>
      </c>
      <c r="F1" s="77"/>
    </row>
    <row r="2" spans="1:26" ht="24.95" customHeight="1" x14ac:dyDescent="0.35">
      <c r="A2" s="70" t="s">
        <v>6</v>
      </c>
      <c r="B2" s="70">
        <v>12.5</v>
      </c>
      <c r="C2" s="70">
        <v>10570.609409570099</v>
      </c>
      <c r="D2" s="70">
        <f>'Mortalidade Infantil'!$C2-$C$30</f>
        <v>3215.5196525820966</v>
      </c>
      <c r="E2" s="70">
        <f>D2^2</f>
        <v>10339566.636141688</v>
      </c>
      <c r="F2" s="78"/>
      <c r="O2" s="38" t="s">
        <v>64</v>
      </c>
      <c r="P2" s="39"/>
      <c r="R2" s="56" t="s">
        <v>89</v>
      </c>
      <c r="S2" s="57" t="s">
        <v>90</v>
      </c>
      <c r="T2" s="57" t="s">
        <v>91</v>
      </c>
      <c r="U2" s="57" t="s">
        <v>92</v>
      </c>
      <c r="V2" s="57" t="s">
        <v>93</v>
      </c>
      <c r="W2" s="58" t="s">
        <v>94</v>
      </c>
      <c r="X2" s="60" t="s">
        <v>107</v>
      </c>
      <c r="Y2" s="57" t="s">
        <v>95</v>
      </c>
      <c r="Z2" s="59" t="s">
        <v>96</v>
      </c>
    </row>
    <row r="3" spans="1:26" ht="24.95" customHeight="1" x14ac:dyDescent="0.25">
      <c r="A3" s="69" t="s">
        <v>7</v>
      </c>
      <c r="B3" s="69">
        <v>13</v>
      </c>
      <c r="C3" s="69">
        <v>15903.389287839</v>
      </c>
      <c r="D3" s="69">
        <f>'Mortalidade Infantil'!$C3-$C$30</f>
        <v>8548.2995308509962</v>
      </c>
      <c r="E3" s="69">
        <f t="shared" ref="E3:E28" si="0">D3^2</f>
        <v>73073424.86914736</v>
      </c>
      <c r="O3" s="23" t="s">
        <v>104</v>
      </c>
      <c r="P3" s="24">
        <f>'Mortalidade x Renda '!$B$17</f>
        <v>31.999903469357015</v>
      </c>
      <c r="R3" s="23">
        <f>SMALL('Mortalidade Infantil'!$C$2:$C$28,1)</f>
        <v>737.98443683912001</v>
      </c>
      <c r="S3" s="51">
        <f>[1]Plan1!$B$18+[1]Plan1!$C$18*R3</f>
        <v>265.79564719997853</v>
      </c>
      <c r="T3" s="52">
        <f>R3-$C$55</f>
        <v>737.98443683912001</v>
      </c>
      <c r="U3" s="51">
        <f>T3^2</f>
        <v>544621.02901675308</v>
      </c>
      <c r="V3" s="51">
        <f>$S$21*SQRT(1+(1/10)+(U3/$E$29))</f>
        <v>11.309111517937165</v>
      </c>
      <c r="W3" s="51">
        <f>V3*$S$19</f>
        <v>0.35770404506252063</v>
      </c>
      <c r="X3" s="61">
        <f>S3</f>
        <v>265.79564719997853</v>
      </c>
      <c r="Y3" s="63">
        <f>X3-W3</f>
        <v>265.43794315491601</v>
      </c>
      <c r="Z3" s="65">
        <f>X3+W3</f>
        <v>266.15335124504105</v>
      </c>
    </row>
    <row r="4" spans="1:26" ht="24.95" customHeight="1" x14ac:dyDescent="0.25">
      <c r="A4" s="69" t="s">
        <v>8</v>
      </c>
      <c r="B4" s="69">
        <v>16.5</v>
      </c>
      <c r="C4" s="69">
        <v>4394.3672728819201</v>
      </c>
      <c r="D4" s="69">
        <f>'Mortalidade Infantil'!$C4-$C$30</f>
        <v>-2960.7224841060824</v>
      </c>
      <c r="E4" s="69">
        <f t="shared" si="0"/>
        <v>8765877.6278912909</v>
      </c>
      <c r="O4" s="23" t="s">
        <v>105</v>
      </c>
      <c r="P4" s="24">
        <f>'Mortalidade x Renda '!$B$18</f>
        <v>-1.5630264409391991E-3</v>
      </c>
      <c r="R4" s="53">
        <f>R3+1328.87</f>
        <v>2066.8544368391199</v>
      </c>
      <c r="S4" s="51">
        <f>[1]Plan1!$B$18+[1]Plan1!$C$18*R4</f>
        <v>741.84387901941375</v>
      </c>
      <c r="T4" s="52">
        <f t="shared" ref="T4:T15" si="1">R4-$C$55</f>
        <v>2066.8544368391199</v>
      </c>
      <c r="U4" s="51">
        <f t="shared" ref="U4:U15" si="2">T4^2</f>
        <v>4271887.2630815553</v>
      </c>
      <c r="V4" s="51">
        <f t="shared" ref="V4:V15" si="3">$S$21*SQRT(1+(1/10)+(U4/$E$29))</f>
        <v>11.346708864540215</v>
      </c>
      <c r="W4" s="51">
        <f t="shared" ref="W4:W15" si="4">V4*$S$19</f>
        <v>0.35889323865586331</v>
      </c>
      <c r="X4" s="61">
        <f t="shared" ref="X4:X15" si="5">S4</f>
        <v>741.84387901941375</v>
      </c>
      <c r="Y4" s="63">
        <f t="shared" ref="Y4:Y15" si="6">X4-W4</f>
        <v>741.48498578075794</v>
      </c>
      <c r="Z4" s="65">
        <f t="shared" ref="Z4:Z15" si="7">X4+W4</f>
        <v>742.20277225806956</v>
      </c>
    </row>
    <row r="5" spans="1:26" ht="24.95" customHeight="1" x14ac:dyDescent="0.25">
      <c r="A5" s="69" t="s">
        <v>9</v>
      </c>
      <c r="B5" s="69">
        <v>38.4</v>
      </c>
      <c r="C5" s="69">
        <v>2389.98208808039</v>
      </c>
      <c r="D5" s="69">
        <f>'Mortalidade Infantil'!$C5-$C$30</f>
        <v>-4965.1076689076126</v>
      </c>
      <c r="E5" s="69">
        <f t="shared" si="0"/>
        <v>24652294.163845185</v>
      </c>
      <c r="O5" s="23" t="s">
        <v>103</v>
      </c>
      <c r="P5" s="28" t="s">
        <v>84</v>
      </c>
      <c r="R5" s="53">
        <f t="shared" ref="R5:R14" si="8">R4+1328.87</f>
        <v>3395.7244368391198</v>
      </c>
      <c r="S5" s="51">
        <f>[1]Plan1!$B$18+[1]Plan1!$C$18*R5</f>
        <v>1217.8921108388492</v>
      </c>
      <c r="T5" s="52">
        <f t="shared" si="1"/>
        <v>3395.7244368391198</v>
      </c>
      <c r="U5" s="51">
        <f t="shared" si="2"/>
        <v>11530944.450946357</v>
      </c>
      <c r="V5" s="51">
        <f t="shared" si="3"/>
        <v>11.419576489905161</v>
      </c>
      <c r="W5" s="51">
        <f t="shared" si="4"/>
        <v>0.36119802133536916</v>
      </c>
      <c r="X5" s="61">
        <f t="shared" si="5"/>
        <v>1217.8921108388492</v>
      </c>
      <c r="Y5" s="63">
        <f t="shared" si="6"/>
        <v>1217.5309128175138</v>
      </c>
      <c r="Z5" s="65">
        <f t="shared" si="7"/>
        <v>1218.2533088601847</v>
      </c>
    </row>
    <row r="6" spans="1:26" ht="24.95" customHeight="1" x14ac:dyDescent="0.25">
      <c r="A6" s="69" t="s">
        <v>10</v>
      </c>
      <c r="B6" s="69">
        <v>16.399999999999999</v>
      </c>
      <c r="C6" s="69">
        <v>11164.3839937549</v>
      </c>
      <c r="D6" s="69">
        <f>'Mortalidade Infantil'!$C6-$C$30</f>
        <v>3809.2942367668975</v>
      </c>
      <c r="E6" s="69">
        <f t="shared" si="0"/>
        <v>14510722.5822655</v>
      </c>
      <c r="O6" s="25" t="s">
        <v>106</v>
      </c>
      <c r="P6" s="26">
        <f>'Mortalidade x Renda '!$B$5</f>
        <v>0.29952771990589577</v>
      </c>
      <c r="R6" s="53">
        <f t="shared" si="8"/>
        <v>4724.5944368391192</v>
      </c>
      <c r="S6" s="51">
        <f>[1]Plan1!$B$18+[1]Plan1!$C$18*R6</f>
        <v>1693.9403426582842</v>
      </c>
      <c r="T6" s="52">
        <f t="shared" si="1"/>
        <v>4724.5944368391192</v>
      </c>
      <c r="U6" s="51">
        <f t="shared" si="2"/>
        <v>22321792.592611153</v>
      </c>
      <c r="V6" s="51">
        <f t="shared" si="3"/>
        <v>11.527045535678971</v>
      </c>
      <c r="W6" s="51">
        <f t="shared" si="4"/>
        <v>0.36459723729776622</v>
      </c>
      <c r="X6" s="61">
        <f t="shared" si="5"/>
        <v>1693.9403426582842</v>
      </c>
      <c r="Y6" s="63">
        <f t="shared" si="6"/>
        <v>1693.5757454209863</v>
      </c>
      <c r="Z6" s="65">
        <f t="shared" si="7"/>
        <v>1694.304939895582</v>
      </c>
    </row>
    <row r="7" spans="1:26" ht="24.95" customHeight="1" x14ac:dyDescent="0.25">
      <c r="A7" s="69" t="s">
        <v>11</v>
      </c>
      <c r="B7" s="69">
        <v>8.1</v>
      </c>
      <c r="C7" s="69">
        <v>14546.5620901116</v>
      </c>
      <c r="D7" s="69">
        <f>'Mortalidade Infantil'!$C7-$C$30</f>
        <v>7191.4723331235973</v>
      </c>
      <c r="E7" s="69">
        <f t="shared" si="0"/>
        <v>51717274.318082154</v>
      </c>
      <c r="O7" s="27"/>
      <c r="P7" s="27"/>
      <c r="R7" s="53">
        <f t="shared" si="8"/>
        <v>6053.4644368391191</v>
      </c>
      <c r="S7" s="51">
        <f>[1]Plan1!$B$18+[1]Plan1!$C$18*R7</f>
        <v>2169.9885744777193</v>
      </c>
      <c r="T7" s="52">
        <f t="shared" si="1"/>
        <v>6053.4644368391191</v>
      </c>
      <c r="U7" s="51">
        <f t="shared" si="2"/>
        <v>36644431.688075952</v>
      </c>
      <c r="V7" s="51">
        <f t="shared" si="3"/>
        <v>11.668159956698441</v>
      </c>
      <c r="W7" s="51">
        <f t="shared" si="4"/>
        <v>0.3690606471010261</v>
      </c>
      <c r="X7" s="61">
        <f t="shared" si="5"/>
        <v>2169.9885744777193</v>
      </c>
      <c r="Y7" s="63">
        <f t="shared" si="6"/>
        <v>2169.6195138306184</v>
      </c>
      <c r="Z7" s="65">
        <f t="shared" si="7"/>
        <v>2170.3576351248203</v>
      </c>
    </row>
    <row r="8" spans="1:26" ht="24.95" customHeight="1" x14ac:dyDescent="0.25">
      <c r="A8" s="69" t="s">
        <v>12</v>
      </c>
      <c r="B8" s="69">
        <v>15.9</v>
      </c>
      <c r="C8" s="69">
        <v>7447.8906694637999</v>
      </c>
      <c r="D8" s="69">
        <f>'Mortalidade Infantil'!$C8-$C$30</f>
        <v>92.800912475797304</v>
      </c>
      <c r="E8" s="69">
        <f t="shared" si="0"/>
        <v>8612.0093563405917</v>
      </c>
      <c r="O8" s="38" t="s">
        <v>82</v>
      </c>
      <c r="P8" s="39"/>
      <c r="R8" s="53">
        <f t="shared" si="8"/>
        <v>7382.334436839119</v>
      </c>
      <c r="S8" s="51">
        <f>[1]Plan1!$B$18+[1]Plan1!$C$18*R8</f>
        <v>2646.0368062971547</v>
      </c>
      <c r="T8" s="52">
        <f t="shared" si="1"/>
        <v>7382.334436839119</v>
      </c>
      <c r="U8" s="51">
        <f t="shared" si="2"/>
        <v>54498861.737340756</v>
      </c>
      <c r="V8" s="51">
        <f t="shared" si="3"/>
        <v>11.841716986537389</v>
      </c>
      <c r="W8" s="51">
        <f t="shared" si="4"/>
        <v>0.37455020757834223</v>
      </c>
      <c r="X8" s="61">
        <f t="shared" si="5"/>
        <v>2646.0368062971547</v>
      </c>
      <c r="Y8" s="63">
        <f t="shared" si="6"/>
        <v>2645.6622560895762</v>
      </c>
      <c r="Z8" s="65">
        <f t="shared" si="7"/>
        <v>2646.4113565047332</v>
      </c>
    </row>
    <row r="9" spans="1:26" ht="24.95" customHeight="1" x14ac:dyDescent="0.25">
      <c r="A9" s="69" t="s">
        <v>13</v>
      </c>
      <c r="B9" s="69">
        <v>9.6999999999999993</v>
      </c>
      <c r="C9" s="69">
        <v>9256.7622986418592</v>
      </c>
      <c r="D9" s="69">
        <f>'Mortalidade Infantil'!$C9-$C$30</f>
        <v>1901.6725416538566</v>
      </c>
      <c r="E9" s="69">
        <f t="shared" si="0"/>
        <v>3616358.455680239</v>
      </c>
      <c r="O9" s="47" t="s">
        <v>108</v>
      </c>
      <c r="P9" s="48"/>
      <c r="R9" s="53">
        <f t="shared" si="8"/>
        <v>8711.204436839118</v>
      </c>
      <c r="S9" s="51">
        <f>[1]Plan1!$B$18+[1]Plan1!$C$18*R9</f>
        <v>3122.0850381165897</v>
      </c>
      <c r="T9" s="52">
        <f t="shared" si="1"/>
        <v>8711.204436839118</v>
      </c>
      <c r="U9" s="51">
        <f t="shared" si="2"/>
        <v>75885082.74040553</v>
      </c>
      <c r="V9" s="51">
        <f t="shared" si="3"/>
        <v>12.046314458126103</v>
      </c>
      <c r="W9" s="51">
        <f t="shared" si="4"/>
        <v>0.38102156857613323</v>
      </c>
      <c r="X9" s="61">
        <f t="shared" si="5"/>
        <v>3122.0850381165897</v>
      </c>
      <c r="Y9" s="63">
        <f t="shared" si="6"/>
        <v>3121.7040165480134</v>
      </c>
      <c r="Z9" s="65">
        <f t="shared" si="7"/>
        <v>3122.4660596851659</v>
      </c>
    </row>
    <row r="10" spans="1:26" ht="24.95" customHeight="1" x14ac:dyDescent="0.25">
      <c r="A10" s="69" t="s">
        <v>14</v>
      </c>
      <c r="B10" s="69">
        <v>5.5</v>
      </c>
      <c r="C10" s="69">
        <v>6459.1879815970096</v>
      </c>
      <c r="D10" s="69">
        <f>'Mortalidade Infantil'!$C10-$C$30</f>
        <v>-895.90177539099295</v>
      </c>
      <c r="E10" s="69">
        <f t="shared" si="0"/>
        <v>802639.99114873318</v>
      </c>
      <c r="O10" s="47"/>
      <c r="P10" s="48"/>
      <c r="R10" s="53">
        <f t="shared" si="8"/>
        <v>10040.074436839117</v>
      </c>
      <c r="S10" s="51">
        <f>[1]Plan1!$B$18+[1]Plan1!$C$18*R10</f>
        <v>3598.1332699360246</v>
      </c>
      <c r="T10" s="52">
        <f t="shared" si="1"/>
        <v>10040.074436839117</v>
      </c>
      <c r="U10" s="51">
        <f t="shared" si="2"/>
        <v>100803094.69727032</v>
      </c>
      <c r="V10" s="51">
        <f t="shared" si="3"/>
        <v>12.280401022748828</v>
      </c>
      <c r="W10" s="51">
        <f t="shared" si="4"/>
        <v>0.38842566136693552</v>
      </c>
      <c r="X10" s="61">
        <f t="shared" si="5"/>
        <v>3598.1332699360246</v>
      </c>
      <c r="Y10" s="63">
        <f t="shared" si="6"/>
        <v>3597.7448442746577</v>
      </c>
      <c r="Z10" s="65">
        <f t="shared" si="7"/>
        <v>3598.5216955973915</v>
      </c>
    </row>
    <row r="11" spans="1:26" ht="24.95" customHeight="1" x14ac:dyDescent="0.25">
      <c r="A11" s="69" t="s">
        <v>15</v>
      </c>
      <c r="B11" s="69">
        <v>21.6</v>
      </c>
      <c r="C11" s="69">
        <v>5366.5511168825697</v>
      </c>
      <c r="D11" s="69">
        <f>'Mortalidade Infantil'!$C11-$C$30</f>
        <v>-1988.5386401054329</v>
      </c>
      <c r="E11" s="69">
        <f t="shared" si="0"/>
        <v>3954285.9231923646</v>
      </c>
      <c r="O11" s="47"/>
      <c r="P11" s="48"/>
      <c r="R11" s="53">
        <f t="shared" si="8"/>
        <v>11368.944436839116</v>
      </c>
      <c r="S11" s="51">
        <f>[1]Plan1!$B$18+[1]Plan1!$C$18*R11</f>
        <v>4074.1815017554595</v>
      </c>
      <c r="T11" s="52">
        <f t="shared" si="1"/>
        <v>11368.944436839116</v>
      </c>
      <c r="U11" s="51">
        <f t="shared" si="2"/>
        <v>129252897.60793509</v>
      </c>
      <c r="V11" s="51">
        <f t="shared" si="3"/>
        <v>12.542325659767636</v>
      </c>
      <c r="W11" s="51">
        <f t="shared" si="4"/>
        <v>0.39671026462816938</v>
      </c>
      <c r="X11" s="61">
        <f t="shared" si="5"/>
        <v>4074.1815017554595</v>
      </c>
      <c r="Y11" s="63">
        <f t="shared" si="6"/>
        <v>4073.7847914908311</v>
      </c>
      <c r="Z11" s="65">
        <f t="shared" si="7"/>
        <v>4074.5782120200879</v>
      </c>
    </row>
    <row r="12" spans="1:26" ht="24.95" customHeight="1" x14ac:dyDescent="0.25">
      <c r="A12" s="69" t="s">
        <v>16</v>
      </c>
      <c r="B12" s="69">
        <v>16.8</v>
      </c>
      <c r="C12" s="69">
        <v>3747.9521759579802</v>
      </c>
      <c r="D12" s="69">
        <f>'Mortalidade Infantil'!$C12-$C$30</f>
        <v>-3607.1375810300224</v>
      </c>
      <c r="E12" s="69">
        <f t="shared" si="0"/>
        <v>13011441.528479122</v>
      </c>
      <c r="O12" s="49"/>
      <c r="P12" s="50"/>
      <c r="R12" s="53">
        <f t="shared" si="8"/>
        <v>12697.814436839115</v>
      </c>
      <c r="S12" s="51">
        <f>[1]Plan1!$B$18+[1]Plan1!$C$18*R12</f>
        <v>4550.2297335748945</v>
      </c>
      <c r="T12" s="52">
        <f t="shared" si="1"/>
        <v>12697.814436839115</v>
      </c>
      <c r="U12" s="51">
        <f t="shared" si="2"/>
        <v>161234491.47239986</v>
      </c>
      <c r="V12" s="51">
        <f t="shared" si="3"/>
        <v>12.830383589451387</v>
      </c>
      <c r="W12" s="51">
        <f t="shared" si="4"/>
        <v>0.40582145665212138</v>
      </c>
      <c r="X12" s="61">
        <f t="shared" si="5"/>
        <v>4550.2297335748945</v>
      </c>
      <c r="Y12" s="63">
        <f t="shared" si="6"/>
        <v>4549.8239121182423</v>
      </c>
      <c r="Z12" s="65">
        <f t="shared" si="7"/>
        <v>4550.6355550315466</v>
      </c>
    </row>
    <row r="13" spans="1:26" ht="24.95" customHeight="1" x14ac:dyDescent="0.25">
      <c r="A13" s="69" t="s">
        <v>17</v>
      </c>
      <c r="B13" s="69">
        <v>29.1</v>
      </c>
      <c r="C13" s="69">
        <v>3045.0421788115</v>
      </c>
      <c r="D13" s="69">
        <f>'Mortalidade Infantil'!$C13-$C$30</f>
        <v>-4310.0475781765026</v>
      </c>
      <c r="E13" s="69">
        <f t="shared" si="0"/>
        <v>18576510.126145136</v>
      </c>
      <c r="R13" s="53">
        <f t="shared" si="8"/>
        <v>14026.684436839114</v>
      </c>
      <c r="S13" s="51">
        <f>[1]Plan1!$B$18+[1]Plan1!$C$18*R13</f>
        <v>5026.2779653943298</v>
      </c>
      <c r="T13" s="52">
        <f t="shared" si="1"/>
        <v>14026.684436839114</v>
      </c>
      <c r="U13" s="51">
        <f t="shared" si="2"/>
        <v>196747876.29066461</v>
      </c>
      <c r="V13" s="51">
        <f t="shared" si="3"/>
        <v>13.142856598545233</v>
      </c>
      <c r="W13" s="51">
        <f t="shared" si="4"/>
        <v>0.41570489083246753</v>
      </c>
      <c r="X13" s="61">
        <f t="shared" si="5"/>
        <v>5026.2779653943298</v>
      </c>
      <c r="Y13" s="63">
        <f t="shared" si="6"/>
        <v>5025.8622605034971</v>
      </c>
      <c r="Z13" s="65">
        <f t="shared" si="7"/>
        <v>5026.6936702851626</v>
      </c>
    </row>
    <row r="14" spans="1:26" ht="24.95" customHeight="1" x14ac:dyDescent="0.25">
      <c r="A14" s="69" t="s">
        <v>18</v>
      </c>
      <c r="B14" s="69">
        <v>39.4</v>
      </c>
      <c r="C14" s="69">
        <v>3663.4174353967601</v>
      </c>
      <c r="D14" s="69">
        <f>'Mortalidade Infantil'!$C14-$C$30</f>
        <v>-3691.6723215912425</v>
      </c>
      <c r="E14" s="69">
        <f t="shared" si="0"/>
        <v>13628444.530002873</v>
      </c>
      <c r="O14" s="38" t="s">
        <v>68</v>
      </c>
      <c r="P14" s="39"/>
      <c r="R14" s="53">
        <f t="shared" si="8"/>
        <v>15355.554436839113</v>
      </c>
      <c r="S14" s="51">
        <f>[1]Plan1!$B$18+[1]Plan1!$C$18*R14</f>
        <v>5502.3261972137643</v>
      </c>
      <c r="T14" s="52">
        <f t="shared" si="1"/>
        <v>15355.554436839113</v>
      </c>
      <c r="U14" s="51">
        <f t="shared" si="2"/>
        <v>235793052.06272936</v>
      </c>
      <c r="V14" s="51">
        <f t="shared" si="3"/>
        <v>13.478046687411613</v>
      </c>
      <c r="W14" s="51">
        <f t="shared" si="4"/>
        <v>0.42630685991396444</v>
      </c>
      <c r="X14" s="61">
        <f t="shared" si="5"/>
        <v>5502.3261972137643</v>
      </c>
      <c r="Y14" s="63">
        <f t="shared" si="6"/>
        <v>5501.8998903538504</v>
      </c>
      <c r="Z14" s="65">
        <f t="shared" si="7"/>
        <v>5502.7525040736782</v>
      </c>
    </row>
    <row r="15" spans="1:26" ht="24.95" customHeight="1" x14ac:dyDescent="0.25">
      <c r="A15" s="69" t="s">
        <v>19</v>
      </c>
      <c r="B15" s="69">
        <v>69</v>
      </c>
      <c r="C15" s="69">
        <v>737.98443683912001</v>
      </c>
      <c r="D15" s="69">
        <f>'Mortalidade Infantil'!$C15-$C$30</f>
        <v>-6617.105320148883</v>
      </c>
      <c r="E15" s="69">
        <f t="shared" si="0"/>
        <v>43786082.817942649</v>
      </c>
      <c r="O15" s="40" t="s">
        <v>112</v>
      </c>
      <c r="P15" s="41"/>
      <c r="R15" s="25">
        <f>LARGE('Mortalidade Infantil'!$C$2:$C$28,1)</f>
        <v>16684.490121988001</v>
      </c>
      <c r="S15" s="54">
        <f>[1]Plan1!$B$18+[1]Plan1!$C$18*R15</f>
        <v>5978.397959776602</v>
      </c>
      <c r="T15" s="55">
        <f t="shared" si="1"/>
        <v>16684.490121988001</v>
      </c>
      <c r="U15" s="54">
        <f t="shared" si="2"/>
        <v>278372210.63071519</v>
      </c>
      <c r="V15" s="54">
        <f t="shared" si="3"/>
        <v>13.834320828012549</v>
      </c>
      <c r="W15" s="54">
        <f t="shared" si="4"/>
        <v>0.43757571167495352</v>
      </c>
      <c r="X15" s="62">
        <f t="shared" si="5"/>
        <v>5978.397959776602</v>
      </c>
      <c r="Y15" s="64">
        <f t="shared" si="6"/>
        <v>5977.960384064927</v>
      </c>
      <c r="Z15" s="66">
        <f t="shared" si="7"/>
        <v>5978.8355354882769</v>
      </c>
    </row>
    <row r="16" spans="1:26" ht="24.95" customHeight="1" x14ac:dyDescent="0.25">
      <c r="A16" s="69" t="s">
        <v>20</v>
      </c>
      <c r="B16" s="69">
        <v>20.399999999999999</v>
      </c>
      <c r="C16" s="69">
        <v>2329.18100570563</v>
      </c>
      <c r="D16" s="69">
        <f>'Mortalidade Infantil'!$C16-$C$30</f>
        <v>-5025.9087512823726</v>
      </c>
      <c r="E16" s="69">
        <f t="shared" si="0"/>
        <v>25259758.776216738</v>
      </c>
      <c r="O16" s="40"/>
      <c r="P16" s="41"/>
    </row>
    <row r="17" spans="1:19" ht="24.95" customHeight="1" x14ac:dyDescent="0.35">
      <c r="A17" s="69" t="s">
        <v>21</v>
      </c>
      <c r="B17" s="69">
        <v>15.7</v>
      </c>
      <c r="C17" s="69">
        <v>4892.3270602016401</v>
      </c>
      <c r="D17" s="69">
        <f>'Mortalidade Infantil'!$C17-$C$30</f>
        <v>-2462.7626967863625</v>
      </c>
      <c r="E17" s="69">
        <f t="shared" si="0"/>
        <v>6065200.1006824374</v>
      </c>
      <c r="O17" s="40"/>
      <c r="P17" s="41"/>
      <c r="R17" s="80" t="s">
        <v>89</v>
      </c>
      <c r="S17" s="81">
        <v>10</v>
      </c>
    </row>
    <row r="18" spans="1:19" ht="24.95" customHeight="1" x14ac:dyDescent="0.35">
      <c r="A18" s="69" t="s">
        <v>22</v>
      </c>
      <c r="B18" s="69">
        <v>13.2</v>
      </c>
      <c r="C18" s="69">
        <v>9691.7448871314009</v>
      </c>
      <c r="D18" s="69">
        <f>'Mortalidade Infantil'!$C18-$C$30</f>
        <v>2336.6551301433983</v>
      </c>
      <c r="E18" s="69">
        <f t="shared" si="0"/>
        <v>5459957.1972254617</v>
      </c>
      <c r="O18" s="40"/>
      <c r="P18" s="41"/>
      <c r="R18" s="82" t="s">
        <v>90</v>
      </c>
      <c r="S18" s="83">
        <f>$P$3+$P$4*S17</f>
        <v>31.984273204947623</v>
      </c>
    </row>
    <row r="19" spans="1:19" ht="24.95" customHeight="1" x14ac:dyDescent="0.35">
      <c r="A19" s="69" t="s">
        <v>23</v>
      </c>
      <c r="B19" s="69">
        <v>22.1</v>
      </c>
      <c r="C19" s="69">
        <v>1847.9625334842499</v>
      </c>
      <c r="D19" s="69">
        <f>'Mortalidade Infantil'!$C19-$C$30</f>
        <v>-5507.1272235037522</v>
      </c>
      <c r="E19" s="69">
        <f t="shared" si="0"/>
        <v>30328450.255856149</v>
      </c>
      <c r="O19" s="40"/>
      <c r="P19" s="41"/>
      <c r="R19" s="82" t="s">
        <v>97</v>
      </c>
      <c r="S19" s="83">
        <f>TINV(0.975,COUNTA('Mortalidade Infantil'!$B$2:$B$28))</f>
        <v>3.1629721264590335E-2</v>
      </c>
    </row>
    <row r="20" spans="1:19" ht="24.95" customHeight="1" x14ac:dyDescent="0.35">
      <c r="A20" s="69" t="s">
        <v>24</v>
      </c>
      <c r="B20" s="69">
        <v>17</v>
      </c>
      <c r="C20" s="69">
        <v>10751.0300731711</v>
      </c>
      <c r="D20" s="69">
        <f>'Mortalidade Infantil'!$C20-$C$30</f>
        <v>3395.9403161830969</v>
      </c>
      <c r="E20" s="69">
        <f t="shared" si="0"/>
        <v>11532410.631077752</v>
      </c>
      <c r="O20" s="40"/>
      <c r="P20" s="41"/>
      <c r="R20" s="82" t="s">
        <v>92</v>
      </c>
      <c r="S20" s="83">
        <f>(S17-C30)^2</f>
        <v>53950343.538210072</v>
      </c>
    </row>
    <row r="21" spans="1:19" ht="24.95" customHeight="1" x14ac:dyDescent="0.3">
      <c r="A21" s="69" t="s">
        <v>25</v>
      </c>
      <c r="B21" s="69">
        <v>20.5</v>
      </c>
      <c r="C21" s="69">
        <v>3826.08434418046</v>
      </c>
      <c r="D21" s="69">
        <f>'Mortalidade Infantil'!$C21-$C$30</f>
        <v>-3529.0054128075426</v>
      </c>
      <c r="E21" s="69">
        <f t="shared" si="0"/>
        <v>12453879.203624934</v>
      </c>
      <c r="O21" s="29" t="s">
        <v>70</v>
      </c>
      <c r="P21" s="33" t="s">
        <v>85</v>
      </c>
      <c r="R21" s="84" t="s">
        <v>98</v>
      </c>
      <c r="S21" s="85">
        <f>'Mortalidade x Renda '!B7</f>
        <v>10.777566773798888</v>
      </c>
    </row>
    <row r="22" spans="1:19" ht="24.95" customHeight="1" x14ac:dyDescent="0.25">
      <c r="A22" s="69" t="s">
        <v>26</v>
      </c>
      <c r="B22" s="69">
        <v>16.899999999999999</v>
      </c>
      <c r="C22" s="69">
        <v>5934.6776253401304</v>
      </c>
      <c r="D22" s="69">
        <f>'Mortalidade Infantil'!$C22-$C$30</f>
        <v>-1420.4121316478722</v>
      </c>
      <c r="E22" s="69">
        <f t="shared" si="0"/>
        <v>2017570.6237324523</v>
      </c>
      <c r="O22" s="29" t="s">
        <v>72</v>
      </c>
      <c r="P22" s="30" t="s">
        <v>86</v>
      </c>
      <c r="R22" s="1"/>
      <c r="S22" s="1"/>
    </row>
    <row r="23" spans="1:19" ht="24.95" customHeight="1" x14ac:dyDescent="0.35">
      <c r="A23" s="69" t="s">
        <v>27</v>
      </c>
      <c r="B23" s="69">
        <v>30.9</v>
      </c>
      <c r="C23" s="69">
        <v>6526.6224337732001</v>
      </c>
      <c r="D23" s="69">
        <f>'Mortalidade Infantil'!$C23-$C$30</f>
        <v>-828.46732321480249</v>
      </c>
      <c r="E23" s="69">
        <f t="shared" si="0"/>
        <v>686358.10563470004</v>
      </c>
      <c r="O23" s="29" t="s">
        <v>77</v>
      </c>
      <c r="P23" s="33" t="s">
        <v>88</v>
      </c>
      <c r="R23" s="80" t="s">
        <v>93</v>
      </c>
      <c r="S23" s="81">
        <f>S21*SQRT(1+(1/10)+(S20/E29))</f>
        <v>11.836422912223405</v>
      </c>
    </row>
    <row r="24" spans="1:19" ht="24.95" customHeight="1" x14ac:dyDescent="0.25">
      <c r="A24" s="69" t="s">
        <v>28</v>
      </c>
      <c r="B24" s="69">
        <v>18.3</v>
      </c>
      <c r="C24" s="69">
        <v>6575.4452594895201</v>
      </c>
      <c r="D24" s="69">
        <f>'Mortalidade Infantil'!$C24-$C$30</f>
        <v>-779.64449749848245</v>
      </c>
      <c r="E24" s="69">
        <f t="shared" si="0"/>
        <v>607845.54247966118</v>
      </c>
      <c r="O24" s="31" t="s">
        <v>75</v>
      </c>
      <c r="P24" s="32" t="s">
        <v>87</v>
      </c>
      <c r="R24" s="53" t="s">
        <v>94</v>
      </c>
      <c r="S24" s="83">
        <f>S23*S19</f>
        <v>0.37438275748343691</v>
      </c>
    </row>
    <row r="25" spans="1:19" ht="24.95" customHeight="1" x14ac:dyDescent="0.25">
      <c r="A25" s="69" t="s">
        <v>29</v>
      </c>
      <c r="B25" s="69">
        <v>21.3</v>
      </c>
      <c r="C25" s="69">
        <v>8958.6864610173798</v>
      </c>
      <c r="D25" s="69">
        <f>'Mortalidade Infantil'!$C25-$C$30</f>
        <v>1603.5967040293772</v>
      </c>
      <c r="E25" s="69">
        <f t="shared" si="0"/>
        <v>2571522.3891738821</v>
      </c>
      <c r="R25" s="86" t="s">
        <v>99</v>
      </c>
      <c r="S25" s="87">
        <f>S18-S24</f>
        <v>31.609890447464185</v>
      </c>
    </row>
    <row r="26" spans="1:19" ht="24.95" customHeight="1" x14ac:dyDescent="0.25">
      <c r="A26" s="69" t="s">
        <v>30</v>
      </c>
      <c r="B26" s="69">
        <v>20.399999999999999</v>
      </c>
      <c r="C26" s="69">
        <v>16684.490121988001</v>
      </c>
      <c r="D26" s="69">
        <f>'Mortalidade Infantil'!$C26-$C$30</f>
        <v>9329.4003649999977</v>
      </c>
      <c r="E26" s="69">
        <f t="shared" si="0"/>
        <v>87037711.170462087</v>
      </c>
      <c r="O26" s="38" t="s">
        <v>78</v>
      </c>
      <c r="P26" s="39"/>
      <c r="R26" s="88" t="s">
        <v>100</v>
      </c>
      <c r="S26" s="89">
        <f>S18+S24</f>
        <v>32.358655962431058</v>
      </c>
    </row>
    <row r="27" spans="1:19" ht="24.95" customHeight="1" x14ac:dyDescent="0.25">
      <c r="A27" s="69" t="s">
        <v>31</v>
      </c>
      <c r="B27" s="69">
        <v>10.1</v>
      </c>
      <c r="C27" s="69">
        <v>13949.047202125699</v>
      </c>
      <c r="D27" s="69">
        <f>'Mortalidade Infantil'!$C27-$C$30</f>
        <v>6593.9574451376966</v>
      </c>
      <c r="E27" s="69">
        <f t="shared" si="0"/>
        <v>43480274.788286857</v>
      </c>
      <c r="O27" s="42" t="s">
        <v>113</v>
      </c>
      <c r="P27" s="43"/>
    </row>
    <row r="28" spans="1:19" ht="24.95" customHeight="1" thickBot="1" x14ac:dyDescent="0.3">
      <c r="A28" s="71" t="s">
        <v>32</v>
      </c>
      <c r="B28" s="71">
        <v>14.9</v>
      </c>
      <c r="C28" s="71">
        <v>7926.0419952391403</v>
      </c>
      <c r="D28" s="71">
        <f>'Mortalidade Infantil'!$C28-$C$30</f>
        <v>570.95223825113771</v>
      </c>
      <c r="E28" s="71">
        <f t="shared" si="0"/>
        <v>325986.4583639839</v>
      </c>
      <c r="O28" s="42"/>
      <c r="P28" s="43"/>
    </row>
    <row r="29" spans="1:19" ht="24.95" customHeight="1" x14ac:dyDescent="0.25">
      <c r="A29" s="75" t="s">
        <v>101</v>
      </c>
      <c r="B29" s="72">
        <f>SUM('Mortalidade Infantil'!$B$2:$B$28)</f>
        <v>553.59999999999991</v>
      </c>
      <c r="C29" s="72">
        <f>SUM('Mortalidade Infantil'!$C$2:$C$28)</f>
        <v>198587.42343867608</v>
      </c>
      <c r="D29" s="72">
        <f>SUM(D2:D28)</f>
        <v>-9.0949470177292824E-12</v>
      </c>
      <c r="E29" s="72">
        <f>SUM(E2:E28)</f>
        <v>508270460.82213771</v>
      </c>
      <c r="F29" s="79"/>
      <c r="O29" s="42"/>
      <c r="P29" s="43"/>
    </row>
    <row r="30" spans="1:19" ht="24.95" customHeight="1" x14ac:dyDescent="0.25">
      <c r="A30" s="76" t="s">
        <v>102</v>
      </c>
      <c r="B30" s="68">
        <f>AVERAGE('Mortalidade Infantil'!$B$2:$B$28)</f>
        <v>20.5037037037037</v>
      </c>
      <c r="C30" s="68">
        <f>AVERAGE('Mortalidade Infantil'!$C$2:$C$28)</f>
        <v>7355.0897569880026</v>
      </c>
      <c r="D30" s="73" t="s">
        <v>109</v>
      </c>
      <c r="E30" s="73" t="s">
        <v>109</v>
      </c>
      <c r="O30" s="42"/>
      <c r="P30" s="43"/>
    </row>
    <row r="31" spans="1:19" ht="24.95" customHeight="1" x14ac:dyDescent="0.25">
      <c r="A31" s="67"/>
      <c r="B31" s="14"/>
      <c r="C31" s="1"/>
      <c r="O31" s="42"/>
      <c r="P31" s="43"/>
    </row>
    <row r="32" spans="1:19" ht="24.95" customHeight="1" x14ac:dyDescent="0.25">
      <c r="A32" s="67"/>
      <c r="B32" s="13"/>
      <c r="C32" s="1"/>
      <c r="O32" s="44"/>
      <c r="P32" s="45"/>
    </row>
    <row r="33" spans="1:3" ht="24.95" customHeight="1" x14ac:dyDescent="0.25">
      <c r="A33" s="67"/>
      <c r="B33" s="14"/>
      <c r="C33" s="1"/>
    </row>
    <row r="34" spans="1:3" ht="24.95" customHeight="1" x14ac:dyDescent="0.25">
      <c r="A34" s="46"/>
      <c r="B34" s="13"/>
      <c r="C34" s="1"/>
    </row>
    <row r="35" spans="1:3" ht="24.95" customHeight="1" x14ac:dyDescent="0.25">
      <c r="A35" s="67"/>
      <c r="B35" s="13"/>
      <c r="C35" s="1"/>
    </row>
  </sheetData>
  <mergeCells count="7">
    <mergeCell ref="O27:P32"/>
    <mergeCell ref="O2:P2"/>
    <mergeCell ref="O8:P8"/>
    <mergeCell ref="O9:P12"/>
    <mergeCell ref="O14:P14"/>
    <mergeCell ref="O15:P20"/>
    <mergeCell ref="O26:P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G21" sqref="G21"/>
    </sheetView>
  </sheetViews>
  <sheetFormatPr defaultRowHeight="15" x14ac:dyDescent="0.25"/>
  <cols>
    <col min="1" max="1" width="24.85546875" bestFit="1" customWidth="1"/>
    <col min="2" max="4" width="12.7109375" bestFit="1" customWidth="1"/>
    <col min="5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33</v>
      </c>
    </row>
    <row r="2" spans="1:9" ht="15.75" thickBot="1" x14ac:dyDescent="0.3"/>
    <row r="3" spans="1:9" x14ac:dyDescent="0.25">
      <c r="A3" s="18" t="s">
        <v>34</v>
      </c>
      <c r="B3" s="18"/>
    </row>
    <row r="4" spans="1:9" x14ac:dyDescent="0.25">
      <c r="A4" s="15" t="s">
        <v>35</v>
      </c>
      <c r="B4" s="15">
        <v>0.54729125692440561</v>
      </c>
    </row>
    <row r="5" spans="1:9" x14ac:dyDescent="0.25">
      <c r="A5" s="15" t="s">
        <v>36</v>
      </c>
      <c r="B5" s="15">
        <v>0.29952771990589577</v>
      </c>
    </row>
    <row r="6" spans="1:9" x14ac:dyDescent="0.25">
      <c r="A6" s="15" t="s">
        <v>37</v>
      </c>
      <c r="B6" s="15">
        <v>0.27150882870213161</v>
      </c>
    </row>
    <row r="7" spans="1:9" x14ac:dyDescent="0.25">
      <c r="A7" s="15" t="s">
        <v>38</v>
      </c>
      <c r="B7" s="15">
        <v>10.777566773798888</v>
      </c>
    </row>
    <row r="8" spans="1:9" ht="15.75" thickBot="1" x14ac:dyDescent="0.3">
      <c r="A8" s="16" t="s">
        <v>39</v>
      </c>
      <c r="B8" s="16">
        <v>27</v>
      </c>
    </row>
    <row r="10" spans="1:9" ht="15.75" thickBot="1" x14ac:dyDescent="0.3">
      <c r="A10" t="s">
        <v>40</v>
      </c>
    </row>
    <row r="11" spans="1:9" x14ac:dyDescent="0.25">
      <c r="A11" s="17"/>
      <c r="B11" s="17" t="s">
        <v>45</v>
      </c>
      <c r="C11" s="17" t="s">
        <v>46</v>
      </c>
      <c r="D11" s="17" t="s">
        <v>47</v>
      </c>
      <c r="E11" s="17" t="s">
        <v>48</v>
      </c>
      <c r="F11" s="17" t="s">
        <v>49</v>
      </c>
    </row>
    <row r="12" spans="1:9" x14ac:dyDescent="0.25">
      <c r="A12" s="15" t="s">
        <v>41</v>
      </c>
      <c r="B12" s="15">
        <v>1</v>
      </c>
      <c r="C12" s="15">
        <v>1241.7309905372863</v>
      </c>
      <c r="D12" s="15">
        <v>1241.7309905372863</v>
      </c>
      <c r="E12" s="15">
        <v>10.690206037334411</v>
      </c>
      <c r="F12" s="15">
        <v>3.1317217868104793E-3</v>
      </c>
    </row>
    <row r="13" spans="1:9" x14ac:dyDescent="0.25">
      <c r="A13" s="15" t="s">
        <v>42</v>
      </c>
      <c r="B13" s="15">
        <v>25</v>
      </c>
      <c r="C13" s="15">
        <v>2903.8986390923442</v>
      </c>
      <c r="D13" s="15">
        <v>116.15594556369376</v>
      </c>
      <c r="E13" s="15"/>
      <c r="F13" s="15"/>
    </row>
    <row r="14" spans="1:9" ht="15.75" thickBot="1" x14ac:dyDescent="0.3">
      <c r="A14" s="16" t="s">
        <v>43</v>
      </c>
      <c r="B14" s="16">
        <v>26</v>
      </c>
      <c r="C14" s="16">
        <v>4145.6296296296305</v>
      </c>
      <c r="D14" s="16"/>
      <c r="E14" s="16"/>
      <c r="F14" s="16">
        <f>_xlfn.F.INV(0.99,B8,B8-2)</f>
        <v>2.5751135804840684</v>
      </c>
    </row>
    <row r="15" spans="1:9" ht="15.75" thickBot="1" x14ac:dyDescent="0.3"/>
    <row r="16" spans="1:9" x14ac:dyDescent="0.25">
      <c r="A16" s="17"/>
      <c r="B16" s="17" t="s">
        <v>50</v>
      </c>
      <c r="C16" s="17" t="s">
        <v>38</v>
      </c>
      <c r="D16" s="17" t="s">
        <v>51</v>
      </c>
      <c r="E16" s="17" t="s">
        <v>52</v>
      </c>
      <c r="F16" s="17" t="s">
        <v>53</v>
      </c>
      <c r="G16" s="17" t="s">
        <v>54</v>
      </c>
      <c r="H16" s="17" t="s">
        <v>55</v>
      </c>
      <c r="I16" s="17" t="s">
        <v>56</v>
      </c>
    </row>
    <row r="17" spans="1:9" x14ac:dyDescent="0.25">
      <c r="A17" s="15" t="s">
        <v>44</v>
      </c>
      <c r="B17" s="15">
        <v>31.999903469357015</v>
      </c>
      <c r="C17" s="15">
        <v>4.0822829243666909</v>
      </c>
      <c r="D17" s="15">
        <v>7.8387275115972894</v>
      </c>
      <c r="E17" s="15">
        <v>3.399253885977948E-8</v>
      </c>
      <c r="F17" s="15">
        <v>23.592284403377342</v>
      </c>
      <c r="G17" s="15">
        <v>40.407522535336689</v>
      </c>
      <c r="H17" s="15">
        <v>20.620801844415347</v>
      </c>
      <c r="I17" s="15">
        <v>43.379005094298684</v>
      </c>
    </row>
    <row r="18" spans="1:9" ht="15.75" thickBot="1" x14ac:dyDescent="0.3">
      <c r="A18" s="16" t="s">
        <v>62</v>
      </c>
      <c r="B18" s="16">
        <v>-1.5630264409391991E-3</v>
      </c>
      <c r="C18" s="16">
        <v>4.7804996089061244E-4</v>
      </c>
      <c r="D18" s="16">
        <v>-3.2695880531550787</v>
      </c>
      <c r="E18" s="16">
        <v>3.131721786810474E-3</v>
      </c>
      <c r="F18" s="16">
        <v>-2.5475887655356218E-3</v>
      </c>
      <c r="G18" s="16">
        <v>-5.7846411634277666E-4</v>
      </c>
      <c r="H18" s="19">
        <v>-2.8955600226525675E-3</v>
      </c>
      <c r="I18" s="19">
        <v>-2.3049285922583079E-4</v>
      </c>
    </row>
    <row r="19" spans="1:9" x14ac:dyDescent="0.25">
      <c r="D19">
        <f>_xlfn.T.INV(0.99,B8)</f>
        <v>2.4726599119560055</v>
      </c>
      <c r="E19">
        <v>0.01</v>
      </c>
    </row>
    <row r="22" spans="1:9" x14ac:dyDescent="0.25">
      <c r="A22" t="s">
        <v>57</v>
      </c>
    </row>
    <row r="23" spans="1:9" ht="15.75" thickBot="1" x14ac:dyDescent="0.3"/>
    <row r="24" spans="1:9" x14ac:dyDescent="0.25">
      <c r="A24" s="17" t="s">
        <v>58</v>
      </c>
      <c r="B24" s="17" t="s">
        <v>63</v>
      </c>
      <c r="C24" s="17" t="s">
        <v>60</v>
      </c>
    </row>
    <row r="25" spans="1:9" x14ac:dyDescent="0.25">
      <c r="A25" s="15">
        <v>1</v>
      </c>
      <c r="B25" s="15">
        <v>15.477761465358252</v>
      </c>
      <c r="C25" s="15">
        <v>-2.9777614653582525</v>
      </c>
    </row>
    <row r="26" spans="1:9" x14ac:dyDescent="0.25">
      <c r="A26" s="15">
        <v>2</v>
      </c>
      <c r="B26" s="15">
        <v>7.1424855119154387</v>
      </c>
      <c r="C26" s="15">
        <v>5.8575144880845613</v>
      </c>
    </row>
    <row r="27" spans="1:9" x14ac:dyDescent="0.25">
      <c r="A27" s="15">
        <v>3</v>
      </c>
      <c r="B27" s="15">
        <v>25.131391230644695</v>
      </c>
      <c r="C27" s="15">
        <v>-8.6313912306446952</v>
      </c>
    </row>
    <row r="28" spans="1:9" x14ac:dyDescent="0.25">
      <c r="A28" s="15">
        <v>4</v>
      </c>
      <c r="B28" s="15">
        <v>28.264298272316289</v>
      </c>
      <c r="C28" s="15">
        <v>10.13570172768371</v>
      </c>
    </row>
    <row r="29" spans="1:9" x14ac:dyDescent="0.25">
      <c r="A29" s="15">
        <v>5</v>
      </c>
      <c r="B29" s="15">
        <v>14.549676090319732</v>
      </c>
      <c r="C29" s="15">
        <v>1.8503239096802666</v>
      </c>
    </row>
    <row r="30" spans="1:9" x14ac:dyDescent="0.25">
      <c r="A30" s="15">
        <v>6</v>
      </c>
      <c r="B30" s="15">
        <v>9.2632422977488034</v>
      </c>
      <c r="C30" s="15">
        <v>-1.1632422977488037</v>
      </c>
    </row>
    <row r="31" spans="1:9" x14ac:dyDescent="0.25">
      <c r="A31" s="15">
        <v>7</v>
      </c>
      <c r="B31" s="15">
        <v>20.358653423760742</v>
      </c>
      <c r="C31" s="15">
        <v>-4.458653423760742</v>
      </c>
    </row>
    <row r="32" spans="1:9" x14ac:dyDescent="0.25">
      <c r="A32" s="15">
        <v>8</v>
      </c>
      <c r="B32" s="15">
        <v>17.53133923909067</v>
      </c>
      <c r="C32" s="15">
        <v>-7.8313392390906706</v>
      </c>
    </row>
    <row r="33" spans="1:3" x14ac:dyDescent="0.25">
      <c r="A33" s="15">
        <v>9</v>
      </c>
      <c r="B33" s="15">
        <v>21.904021867124193</v>
      </c>
      <c r="C33" s="15">
        <v>-16.404021867124193</v>
      </c>
    </row>
    <row r="34" spans="1:3" x14ac:dyDescent="0.25">
      <c r="A34" s="15">
        <v>10</v>
      </c>
      <c r="B34" s="15">
        <v>23.61184217701777</v>
      </c>
      <c r="C34" s="15">
        <v>-2.011842177017769</v>
      </c>
    </row>
    <row r="35" spans="1:3" x14ac:dyDescent="0.25">
      <c r="A35" s="15">
        <v>11</v>
      </c>
      <c r="B35" s="15">
        <v>26.141755118959086</v>
      </c>
      <c r="C35" s="15">
        <v>-9.3417551189590853</v>
      </c>
    </row>
    <row r="36" spans="1:3" x14ac:dyDescent="0.25">
      <c r="A36" s="15">
        <v>12</v>
      </c>
      <c r="B36" s="15">
        <v>27.240422030099531</v>
      </c>
      <c r="C36" s="15">
        <v>1.8595779699004709</v>
      </c>
    </row>
    <row r="37" spans="1:3" x14ac:dyDescent="0.25">
      <c r="A37" s="15">
        <v>13</v>
      </c>
      <c r="B37" s="15">
        <v>26.273885153634211</v>
      </c>
      <c r="C37" s="15">
        <v>13.126114846365788</v>
      </c>
    </row>
    <row r="38" spans="1:3" x14ac:dyDescent="0.25">
      <c r="A38" s="15">
        <v>14</v>
      </c>
      <c r="B38" s="15">
        <v>30.846414281575846</v>
      </c>
      <c r="C38" s="15">
        <v>38.153585718424154</v>
      </c>
    </row>
    <row r="39" spans="1:3" x14ac:dyDescent="0.25">
      <c r="A39" s="15">
        <v>15</v>
      </c>
      <c r="B39" s="15">
        <v>28.35933197170576</v>
      </c>
      <c r="C39" s="15">
        <v>-7.9593319717057618</v>
      </c>
    </row>
    <row r="40" spans="1:3" x14ac:dyDescent="0.25">
      <c r="A40" s="15">
        <v>16</v>
      </c>
      <c r="B40" s="15">
        <v>24.353066916539511</v>
      </c>
      <c r="C40" s="15">
        <v>-8.6530669165395118</v>
      </c>
    </row>
    <row r="41" spans="1:3" x14ac:dyDescent="0.25">
      <c r="A41" s="15">
        <v>17</v>
      </c>
      <c r="B41" s="15">
        <v>16.85144995193334</v>
      </c>
      <c r="C41" s="15">
        <v>-3.6514499519333405</v>
      </c>
    </row>
    <row r="42" spans="1:3" x14ac:dyDescent="0.25">
      <c r="A42" s="15">
        <v>18</v>
      </c>
      <c r="B42" s="15">
        <v>29.111489167656142</v>
      </c>
      <c r="C42" s="15">
        <v>-7.0114891676561406</v>
      </c>
    </row>
    <row r="43" spans="1:3" x14ac:dyDescent="0.25">
      <c r="A43" s="15">
        <v>19</v>
      </c>
      <c r="B43" s="15">
        <v>15.195759197658095</v>
      </c>
      <c r="C43" s="15">
        <v>1.804240802341905</v>
      </c>
    </row>
    <row r="44" spans="1:3" x14ac:dyDescent="0.25">
      <c r="A44" s="15">
        <v>20</v>
      </c>
      <c r="B44" s="15">
        <v>26.019632474139442</v>
      </c>
      <c r="C44" s="15">
        <v>-5.519632474139442</v>
      </c>
    </row>
    <row r="45" spans="1:3" x14ac:dyDescent="0.25">
      <c r="A45" s="15">
        <v>21</v>
      </c>
      <c r="B45" s="15">
        <v>22.723845422500133</v>
      </c>
      <c r="C45" s="15">
        <v>-5.8238454225001348</v>
      </c>
    </row>
    <row r="46" spans="1:3" x14ac:dyDescent="0.25">
      <c r="A46" s="15">
        <v>22</v>
      </c>
      <c r="B46" s="15">
        <v>21.798620035342559</v>
      </c>
      <c r="C46" s="15">
        <v>9.1013799646574398</v>
      </c>
    </row>
    <row r="47" spans="1:3" x14ac:dyDescent="0.25">
      <c r="A47" s="15">
        <v>23</v>
      </c>
      <c r="B47" s="15">
        <v>21.722308667826582</v>
      </c>
      <c r="C47" s="15">
        <v>-3.4223086678265808</v>
      </c>
    </row>
    <row r="48" spans="1:3" x14ac:dyDescent="0.25">
      <c r="A48" s="15">
        <v>24</v>
      </c>
      <c r="B48" s="15">
        <v>17.997239654702831</v>
      </c>
      <c r="C48" s="15">
        <v>3.3027603452971697</v>
      </c>
    </row>
    <row r="49" spans="1:3" x14ac:dyDescent="0.25">
      <c r="A49" s="15">
        <v>25</v>
      </c>
      <c r="B49" s="15">
        <v>5.9216042551008847</v>
      </c>
      <c r="C49" s="15">
        <v>14.478395744899114</v>
      </c>
    </row>
    <row r="50" spans="1:3" x14ac:dyDescent="0.25">
      <c r="A50" s="15">
        <v>26</v>
      </c>
      <c r="B50" s="15">
        <v>10.197173866525592</v>
      </c>
      <c r="C50" s="15">
        <v>-9.7173866525592345E-2</v>
      </c>
    </row>
    <row r="51" spans="1:3" ht="15.75" thickBot="1" x14ac:dyDescent="0.3">
      <c r="A51" s="16">
        <v>27</v>
      </c>
      <c r="B51" s="16">
        <v>19.611290258803756</v>
      </c>
      <c r="C51" s="16">
        <v>-4.7112902588037553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Petróleo &amp; Gasolina</vt:lpstr>
      <vt:lpstr>Regressão Petroleo e Gasolina</vt:lpstr>
      <vt:lpstr>Mortalidade Infantil</vt:lpstr>
      <vt:lpstr>Mortalidade x Renda </vt:lpstr>
    </vt:vector>
  </TitlesOfParts>
  <Company>PUC-CAMPINAS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IZAIAS DE CARVALHO BORGES</dc:creator>
  <cp:lastModifiedBy>User</cp:lastModifiedBy>
  <dcterms:created xsi:type="dcterms:W3CDTF">2018-04-12T21:41:14Z</dcterms:created>
  <dcterms:modified xsi:type="dcterms:W3CDTF">2020-05-21T18:05:44Z</dcterms:modified>
</cp:coreProperties>
</file>