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13_ncr:1_{C092CC13-6590-43F5-8820-CB6127CD5D87}" xr6:coauthVersionLast="46" xr6:coauthVersionMax="46" xr10:uidLastSave="{00000000-0000-0000-0000-000000000000}"/>
  <bookViews>
    <workbookView xWindow="28680" yWindow="6945" windowWidth="20730" windowHeight="11760" activeTab="1" xr2:uid="{00000000-000D-0000-FFFF-FFFF00000000}"/>
  </bookViews>
  <sheets>
    <sheet name="CALCULO DE POTENCIA FTTH B+" sheetId="1" r:id="rId1"/>
    <sheet name="CALCULO DE POTENCIA FTTH C+" sheetId="6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P14" i="1"/>
  <c r="P9" i="1"/>
  <c r="P18" i="1"/>
  <c r="P13" i="1"/>
  <c r="P8" i="1"/>
  <c r="S19" i="6"/>
  <c r="R19" i="6"/>
  <c r="S18" i="6"/>
  <c r="R18" i="6"/>
  <c r="N18" i="6"/>
  <c r="M18" i="6"/>
  <c r="L18" i="6"/>
  <c r="N17" i="6"/>
  <c r="M17" i="6"/>
  <c r="L17" i="6"/>
  <c r="H17" i="6"/>
  <c r="N16" i="6"/>
  <c r="M16" i="6"/>
  <c r="L16" i="6"/>
  <c r="H16" i="6"/>
  <c r="N15" i="6"/>
  <c r="M15" i="6"/>
  <c r="L15" i="6"/>
  <c r="H15" i="6"/>
  <c r="S14" i="6"/>
  <c r="R14" i="6"/>
  <c r="N14" i="6"/>
  <c r="M14" i="6"/>
  <c r="L14" i="6"/>
  <c r="H14" i="6"/>
  <c r="S13" i="6"/>
  <c r="R13" i="6"/>
  <c r="N13" i="6"/>
  <c r="M13" i="6"/>
  <c r="L13" i="6"/>
  <c r="H13" i="6"/>
  <c r="N12" i="6"/>
  <c r="M12" i="6"/>
  <c r="L12" i="6"/>
  <c r="H12" i="6"/>
  <c r="N11" i="6"/>
  <c r="M11" i="6"/>
  <c r="L11" i="6"/>
  <c r="S9" i="6"/>
  <c r="R9" i="6"/>
  <c r="S8" i="6"/>
  <c r="R8" i="6"/>
  <c r="M18" i="1"/>
  <c r="M14" i="1"/>
  <c r="M15" i="1"/>
  <c r="M16" i="1"/>
  <c r="M17" i="1"/>
  <c r="M13" i="1"/>
  <c r="M12" i="1"/>
  <c r="M11" i="1"/>
  <c r="L14" i="1"/>
  <c r="L15" i="1"/>
  <c r="L16" i="1"/>
  <c r="L17" i="1"/>
  <c r="L18" i="1"/>
  <c r="L13" i="1"/>
  <c r="L12" i="1"/>
  <c r="L11" i="1"/>
  <c r="K14" i="1"/>
  <c r="K15" i="1"/>
  <c r="K16" i="1"/>
  <c r="K17" i="1"/>
  <c r="K18" i="1"/>
  <c r="K13" i="1"/>
  <c r="K12" i="1"/>
  <c r="K11" i="1"/>
  <c r="N19" i="6" l="1"/>
  <c r="H18" i="6"/>
  <c r="L19" i="6"/>
  <c r="M19" i="6"/>
  <c r="K19" i="1"/>
  <c r="L19" i="1"/>
  <c r="M19" i="1"/>
  <c r="R9" i="1"/>
  <c r="R8" i="1"/>
  <c r="Q19" i="6" l="1"/>
  <c r="T19" i="6" s="1"/>
  <c r="Q18" i="6"/>
  <c r="T18" i="6" s="1"/>
  <c r="Q13" i="6"/>
  <c r="T13" i="6" s="1"/>
  <c r="Q14" i="6"/>
  <c r="T14" i="6" s="1"/>
  <c r="Q8" i="6"/>
  <c r="T8" i="6" s="1"/>
  <c r="Q9" i="6"/>
  <c r="T9" i="6" s="1"/>
  <c r="G13" i="1"/>
  <c r="G14" i="1"/>
  <c r="G15" i="1"/>
  <c r="G16" i="1"/>
  <c r="G17" i="1"/>
  <c r="G12" i="1"/>
  <c r="R14" i="1"/>
  <c r="Q14" i="1"/>
  <c r="R13" i="1"/>
  <c r="Q13" i="1"/>
  <c r="R19" i="1"/>
  <c r="Q19" i="1"/>
  <c r="R18" i="1"/>
  <c r="Q18" i="1"/>
  <c r="Q8" i="1"/>
  <c r="Q9" i="1"/>
  <c r="G18" i="1" l="1"/>
  <c r="S8" i="1" l="1"/>
  <c r="S9" i="1"/>
  <c r="S19" i="1"/>
  <c r="S14" i="1"/>
  <c r="S18" i="1"/>
  <c r="S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marmentini</author>
    <author>Marcelo Grando Machado</author>
  </authors>
  <commentList>
    <comment ref="H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 xml:space="preserve">Fiberschool:
</t>
        </r>
        <r>
          <rPr>
            <sz val="9"/>
            <color indexed="81"/>
            <rFont val="Segoe UI"/>
            <family val="2"/>
          </rPr>
          <t xml:space="preserve">
O calculo de atenuação é basedo nos valores de perda apresentados como referência. </t>
        </r>
      </text>
    </comment>
    <comment ref="C6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 xml:space="preserve">Fiberschool:
</t>
        </r>
        <r>
          <rPr>
            <sz val="9"/>
            <color indexed="81"/>
            <rFont val="Segoe UI"/>
            <family val="2"/>
          </rPr>
          <t xml:space="preserve">
Por padrão a maioria dos fabricantes GPON/EPON disponibilizam produtos com laser classe B+, os valores considerados são valores tipicos de atuação, podendo degradar a potência conforme o tempo de utilização. Se o laser de seu equipamento for C+ será necessario adequar a legenda para o seu dispositivo.</t>
        </r>
      </text>
    </comment>
    <comment ref="S7" authorId="1" shapeId="0" xr:uid="{00000000-0006-0000-0000-000003000000}">
      <text>
        <r>
          <rPr>
            <b/>
            <sz val="9"/>
            <color indexed="81"/>
            <rFont val="Segoe UI"/>
            <family val="2"/>
          </rPr>
          <t xml:space="preserve">Fiberschool:
Excelente: </t>
        </r>
        <r>
          <rPr>
            <sz val="9"/>
            <color indexed="81"/>
            <rFont val="Segoe UI"/>
            <family val="2"/>
          </rPr>
          <t>Potencia dentro dos padrões com margem de segurança de 3dBm</t>
        </r>
        <r>
          <rPr>
            <b/>
            <sz val="9"/>
            <color indexed="81"/>
            <rFont val="Segoe UI"/>
            <family val="2"/>
          </rPr>
          <t xml:space="preserve">
Bom: </t>
        </r>
        <r>
          <rPr>
            <sz val="9"/>
            <color indexed="81"/>
            <rFont val="Segoe UI"/>
            <family val="2"/>
          </rPr>
          <t>Potência dentro dos padrões sem margem de segurança de  3dBm</t>
        </r>
        <r>
          <rPr>
            <b/>
            <sz val="9"/>
            <color indexed="81"/>
            <rFont val="Segoe UI"/>
            <family val="2"/>
          </rPr>
          <t xml:space="preserve">
Não Bom: </t>
        </r>
        <r>
          <rPr>
            <sz val="9"/>
            <color indexed="81"/>
            <rFont val="Segoe UI"/>
            <family val="2"/>
          </rPr>
          <t>Rede fora da sensibilidade minima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marmentini</author>
    <author>Marcelo Grando Machado</author>
  </authors>
  <commentList>
    <comment ref="I4" authorId="0" shapeId="0" xr:uid="{84AEBC06-D37F-4EC3-A277-DCE60319DE6C}">
      <text>
        <r>
          <rPr>
            <b/>
            <sz val="9"/>
            <color indexed="81"/>
            <rFont val="Segoe UI"/>
            <family val="2"/>
          </rPr>
          <t xml:space="preserve">Fiberschool:
</t>
        </r>
        <r>
          <rPr>
            <sz val="9"/>
            <color indexed="81"/>
            <rFont val="Segoe UI"/>
            <family val="2"/>
          </rPr>
          <t xml:space="preserve">
O calculo de atenuação é basedo nos valores de perda apresentados como referência. </t>
        </r>
      </text>
    </comment>
    <comment ref="T7" authorId="1" shapeId="0" xr:uid="{B9D7F48A-3221-4B63-BA53-BA30077CBF8F}">
      <text>
        <r>
          <rPr>
            <b/>
            <sz val="9"/>
            <color indexed="81"/>
            <rFont val="Segoe UI"/>
            <family val="2"/>
          </rPr>
          <t xml:space="preserve">Fiberschool:
Excelente: </t>
        </r>
        <r>
          <rPr>
            <sz val="9"/>
            <color indexed="81"/>
            <rFont val="Segoe UI"/>
            <family val="2"/>
          </rPr>
          <t>Potencia dentro dos padrões com margem de segurança de 3dBm</t>
        </r>
        <r>
          <rPr>
            <b/>
            <sz val="9"/>
            <color indexed="81"/>
            <rFont val="Segoe UI"/>
            <family val="2"/>
          </rPr>
          <t xml:space="preserve">
Bom: </t>
        </r>
        <r>
          <rPr>
            <sz val="9"/>
            <color indexed="81"/>
            <rFont val="Segoe UI"/>
            <family val="2"/>
          </rPr>
          <t>Potência dentro dos padrões sem margem de segurança de  3dBm</t>
        </r>
        <r>
          <rPr>
            <b/>
            <sz val="9"/>
            <color indexed="81"/>
            <rFont val="Segoe UI"/>
            <family val="2"/>
          </rPr>
          <t xml:space="preserve">
Não Bom: </t>
        </r>
        <r>
          <rPr>
            <sz val="9"/>
            <color indexed="81"/>
            <rFont val="Segoe UI"/>
            <family val="2"/>
          </rPr>
          <t>Rede fora da sensibilidade minima</t>
        </r>
      </text>
    </comment>
  </commentList>
</comments>
</file>

<file path=xl/sharedStrings.xml><?xml version="1.0" encoding="utf-8"?>
<sst xmlns="http://schemas.openxmlformats.org/spreadsheetml/2006/main" count="144" uniqueCount="41">
  <si>
    <t>POTENCIA OLT</t>
  </si>
  <si>
    <t>MAX</t>
  </si>
  <si>
    <t>POTENCIA ONU</t>
  </si>
  <si>
    <t>EMENDA</t>
  </si>
  <si>
    <t>1490nm</t>
  </si>
  <si>
    <t>1310nm</t>
  </si>
  <si>
    <t>DISTANCIA</t>
  </si>
  <si>
    <t>QTDADE</t>
  </si>
  <si>
    <t>SPLITTER</t>
  </si>
  <si>
    <t xml:space="preserve">SPLITTER </t>
  </si>
  <si>
    <t>FUSAO</t>
  </si>
  <si>
    <t>CONEXAO</t>
  </si>
  <si>
    <t>LAMBDA</t>
  </si>
  <si>
    <t>B+</t>
  </si>
  <si>
    <t>SENSIBILIDADE OLT</t>
  </si>
  <si>
    <t>SENSIBILIDADE ONU</t>
  </si>
  <si>
    <t>UNIDADE</t>
  </si>
  <si>
    <t>CONEXÕES</t>
  </si>
  <si>
    <t>UND</t>
  </si>
  <si>
    <t>KM</t>
  </si>
  <si>
    <t>SINAL ONU</t>
  </si>
  <si>
    <t>SINAL OLT</t>
  </si>
  <si>
    <t>SINAL</t>
  </si>
  <si>
    <t>FUSÕES</t>
  </si>
  <si>
    <t>PLANILHA PARA CALCULO DE POTENCIA EM REDES FTTx</t>
  </si>
  <si>
    <t>MAX C/S</t>
  </si>
  <si>
    <t>RESUL</t>
  </si>
  <si>
    <t>POTÊNCIA OLT</t>
  </si>
  <si>
    <t>POTÊNCIA ONT</t>
  </si>
  <si>
    <t>dBm</t>
  </si>
  <si>
    <t>INFORMAÇÕES DO PROJETO</t>
  </si>
  <si>
    <t>ATENUAÇÃO TOTAL</t>
  </si>
  <si>
    <t>RESULTADO SINAL PROJETADO</t>
  </si>
  <si>
    <t>RESULTADO SINAL MAX - Melhor caso</t>
  </si>
  <si>
    <t>RESULTADO SINAL MIN - Pior caso</t>
  </si>
  <si>
    <t>REFERÊNCIAS DE ATENUAÇÃO</t>
  </si>
  <si>
    <t>Pior Caso</t>
  </si>
  <si>
    <t>Média</t>
  </si>
  <si>
    <t>Melhor Caso</t>
  </si>
  <si>
    <t>RESULTADO SINAL MÉDIO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</si>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</sst>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\ &quot;dBm&quot;"/>
    <numFmt numFmtId="165" formatCode="\1&quot;X&quot;0"/>
    <numFmt numFmtId="166" formatCode="0.00\ &quot;dB&quot;"/>
    <numFmt numFmtId="167" formatCode="0.00\ &quot;KM&quot;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FD2"/>
        <bgColor indexed="64"/>
      </patternFill>
    </fill>
    <fill>
      <patternFill patternType="solid">
        <fgColor rgb="FF75B68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 applyProtection="1"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164" fontId="4" fillId="2" borderId="0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164" fontId="3" fillId="2" borderId="0" xfId="1" applyNumberFormat="1" applyFont="1" applyFill="1" applyBorder="1" applyProtection="1">
      <protection hidden="1"/>
    </xf>
    <xf numFmtId="2" fontId="0" fillId="2" borderId="0" xfId="0" applyNumberFormat="1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164" fontId="0" fillId="2" borderId="0" xfId="0" applyNumberForma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9" xfId="0" applyFill="1" applyBorder="1" applyProtection="1">
      <protection hidden="1"/>
    </xf>
    <xf numFmtId="166" fontId="0" fillId="2" borderId="7" xfId="0" applyNumberFormat="1" applyFill="1" applyBorder="1" applyProtection="1">
      <protection hidden="1"/>
    </xf>
    <xf numFmtId="165" fontId="0" fillId="2" borderId="0" xfId="0" applyNumberFormat="1" applyFill="1" applyBorder="1" applyAlignment="1" applyProtection="1">
      <alignment horizontal="left"/>
      <protection hidden="1"/>
    </xf>
    <xf numFmtId="0" fontId="6" fillId="5" borderId="11" xfId="0" applyFont="1" applyFill="1" applyBorder="1" applyAlignment="1" applyProtection="1">
      <alignment horizontal="center"/>
      <protection hidden="1"/>
    </xf>
    <xf numFmtId="164" fontId="6" fillId="5" borderId="11" xfId="0" applyNumberFormat="1" applyFont="1" applyFill="1" applyBorder="1" applyAlignment="1" applyProtection="1">
      <alignment horizontal="center"/>
      <protection hidden="1"/>
    </xf>
    <xf numFmtId="166" fontId="7" fillId="2" borderId="0" xfId="0" applyNumberFormat="1" applyFont="1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10" xfId="0" applyFill="1" applyBorder="1" applyProtection="1">
      <protection hidden="1"/>
    </xf>
    <xf numFmtId="166" fontId="0" fillId="2" borderId="0" xfId="0" applyNumberFormat="1" applyFill="1" applyBorder="1" applyProtection="1">
      <protection hidden="1"/>
    </xf>
    <xf numFmtId="166" fontId="0" fillId="2" borderId="10" xfId="0" applyNumberFormat="1" applyFill="1" applyBorder="1" applyProtection="1">
      <protection hidden="1"/>
    </xf>
    <xf numFmtId="166" fontId="0" fillId="2" borderId="9" xfId="0" applyNumberForma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43" fontId="3" fillId="3" borderId="0" xfId="1" applyFont="1" applyFill="1" applyBorder="1" applyAlignment="1" applyProtection="1">
      <protection locked="0" hidden="1"/>
    </xf>
    <xf numFmtId="164" fontId="0" fillId="2" borderId="0" xfId="0" applyNumberFormat="1" applyFill="1" applyBorder="1" applyAlignment="1" applyProtection="1">
      <alignment horizontal="center"/>
      <protection hidden="1"/>
    </xf>
    <xf numFmtId="164" fontId="0" fillId="2" borderId="9" xfId="0" applyNumberFormat="1" applyFill="1" applyBorder="1" applyAlignment="1" applyProtection="1">
      <alignment horizontal="center"/>
      <protection hidden="1"/>
    </xf>
    <xf numFmtId="165" fontId="0" fillId="2" borderId="9" xfId="0" applyNumberFormat="1" applyFill="1" applyBorder="1" applyAlignment="1" applyProtection="1">
      <alignment horizontal="left"/>
      <protection hidden="1"/>
    </xf>
    <xf numFmtId="43" fontId="3" fillId="3" borderId="9" xfId="1" applyFont="1" applyFill="1" applyBorder="1" applyAlignment="1" applyProtection="1">
      <protection locked="0" hidden="1"/>
    </xf>
    <xf numFmtId="166" fontId="4" fillId="2" borderId="0" xfId="0" applyNumberFormat="1" applyFont="1" applyFill="1" applyBorder="1" applyProtection="1">
      <protection hidden="1"/>
    </xf>
    <xf numFmtId="0" fontId="0" fillId="2" borderId="2" xfId="0" applyFont="1" applyFill="1" applyBorder="1" applyProtection="1"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6" fillId="5" borderId="4" xfId="0" applyFont="1" applyFill="1" applyBorder="1" applyAlignment="1" applyProtection="1">
      <alignment horizontal="center"/>
      <protection hidden="1"/>
    </xf>
    <xf numFmtId="0" fontId="6" fillId="5" borderId="5" xfId="0" applyFont="1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right"/>
      <protection hidden="1"/>
    </xf>
    <xf numFmtId="0" fontId="6" fillId="0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5" fillId="4" borderId="1" xfId="0" applyFont="1" applyFill="1" applyBorder="1" applyAlignment="1" applyProtection="1">
      <alignment horizontal="center"/>
      <protection hidden="1"/>
    </xf>
    <xf numFmtId="0" fontId="5" fillId="4" borderId="2" xfId="0" applyFont="1" applyFill="1" applyBorder="1" applyAlignment="1" applyProtection="1">
      <alignment horizontal="center"/>
      <protection hidden="1"/>
    </xf>
    <xf numFmtId="0" fontId="5" fillId="4" borderId="3" xfId="0" applyFont="1" applyFill="1" applyBorder="1" applyAlignment="1" applyProtection="1">
      <alignment horizontal="center"/>
      <protection hidden="1"/>
    </xf>
    <xf numFmtId="164" fontId="3" fillId="2" borderId="2" xfId="1" applyNumberFormat="1" applyFont="1" applyFill="1" applyBorder="1" applyAlignment="1" applyProtection="1">
      <protection hidden="1"/>
    </xf>
    <xf numFmtId="164" fontId="3" fillId="2" borderId="3" xfId="1" applyNumberFormat="1" applyFont="1" applyFill="1" applyBorder="1" applyAlignment="1" applyProtection="1">
      <protection hidden="1"/>
    </xf>
    <xf numFmtId="164" fontId="3" fillId="2" borderId="0" xfId="1" applyNumberFormat="1" applyFont="1" applyFill="1" applyBorder="1" applyAlignment="1" applyProtection="1">
      <protection hidden="1"/>
    </xf>
    <xf numFmtId="164" fontId="3" fillId="2" borderId="7" xfId="1" applyNumberFormat="1" applyFont="1" applyFill="1" applyBorder="1" applyAlignment="1" applyProtection="1">
      <protection hidden="1"/>
    </xf>
    <xf numFmtId="164" fontId="3" fillId="2" borderId="9" xfId="1" applyNumberFormat="1" applyFont="1" applyFill="1" applyBorder="1" applyAlignment="1" applyProtection="1">
      <protection hidden="1"/>
    </xf>
    <xf numFmtId="164" fontId="3" fillId="2" borderId="10" xfId="1" applyNumberFormat="1" applyFont="1" applyFill="1" applyBorder="1" applyAlignment="1" applyProtection="1">
      <protection hidden="1"/>
    </xf>
    <xf numFmtId="43" fontId="3" fillId="3" borderId="0" xfId="1" applyFont="1" applyFill="1" applyBorder="1" applyAlignment="1" applyProtection="1">
      <alignment vertical="center"/>
      <protection locked="0" hidden="1"/>
    </xf>
    <xf numFmtId="43" fontId="4" fillId="2" borderId="0" xfId="0" applyNumberFormat="1" applyFont="1" applyFill="1" applyBorder="1" applyAlignment="1" applyProtection="1">
      <alignment horizontal="right"/>
      <protection hidden="1"/>
    </xf>
    <xf numFmtId="166" fontId="0" fillId="2" borderId="3" xfId="0" applyNumberFormat="1" applyFill="1" applyBorder="1" applyProtection="1">
      <protection hidden="1"/>
    </xf>
    <xf numFmtId="166" fontId="0" fillId="2" borderId="1" xfId="0" applyNumberFormat="1" applyFill="1" applyBorder="1" applyProtection="1">
      <protection hidden="1"/>
    </xf>
    <xf numFmtId="166" fontId="0" fillId="2" borderId="2" xfId="0" applyNumberFormat="1" applyFill="1" applyBorder="1" applyProtection="1">
      <protection hidden="1"/>
    </xf>
    <xf numFmtId="166" fontId="0" fillId="2" borderId="6" xfId="0" applyNumberFormat="1" applyFill="1" applyBorder="1" applyProtection="1">
      <protection hidden="1"/>
    </xf>
    <xf numFmtId="166" fontId="0" fillId="2" borderId="8" xfId="0" applyNumberFormat="1" applyFill="1" applyBorder="1" applyProtection="1"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11" xfId="0" applyFont="1" applyFill="1" applyBorder="1" applyAlignment="1" applyProtection="1">
      <alignment horizontal="center"/>
      <protection hidden="1"/>
    </xf>
    <xf numFmtId="0" fontId="6" fillId="4" borderId="5" xfId="0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 applyProtection="1">
      <alignment horizontal="center"/>
      <protection hidden="1"/>
    </xf>
    <xf numFmtId="0" fontId="5" fillId="4" borderId="2" xfId="0" applyFont="1" applyFill="1" applyBorder="1" applyAlignment="1" applyProtection="1">
      <alignment horizontal="center"/>
      <protection hidden="1"/>
    </xf>
    <xf numFmtId="0" fontId="5" fillId="4" borderId="3" xfId="0" applyFont="1" applyFill="1" applyBorder="1" applyAlignment="1" applyProtection="1">
      <alignment horizontal="center"/>
      <protection hidden="1"/>
    </xf>
    <xf numFmtId="0" fontId="6" fillId="5" borderId="1" xfId="0" applyFont="1" applyFill="1" applyBorder="1" applyAlignment="1" applyProtection="1">
      <alignment horizontal="center" vertical="center" wrapText="1"/>
      <protection hidden="1"/>
    </xf>
    <xf numFmtId="0" fontId="6" fillId="5" borderId="6" xfId="0" applyFont="1" applyFill="1" applyBorder="1" applyAlignment="1" applyProtection="1">
      <alignment horizontal="center" vertical="center" wrapText="1"/>
      <protection hidden="1"/>
    </xf>
    <xf numFmtId="0" fontId="6" fillId="5" borderId="2" xfId="0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0" fontId="5" fillId="4" borderId="2" xfId="0" applyFont="1" applyFill="1" applyBorder="1" applyAlignment="1" applyProtection="1">
      <alignment horizontal="center" vertical="center"/>
      <protection hidden="1"/>
    </xf>
    <xf numFmtId="0" fontId="5" fillId="4" borderId="3" xfId="0" applyFont="1" applyFill="1" applyBorder="1" applyAlignment="1" applyProtection="1">
      <alignment horizontal="center" vertical="center"/>
      <protection hidden="1"/>
    </xf>
    <xf numFmtId="0" fontId="5" fillId="4" borderId="8" xfId="0" applyFont="1" applyFill="1" applyBorder="1" applyAlignment="1" applyProtection="1">
      <alignment horizontal="center" vertical="center"/>
      <protection hidden="1"/>
    </xf>
    <xf numFmtId="0" fontId="5" fillId="4" borderId="9" xfId="0" applyFont="1" applyFill="1" applyBorder="1" applyAlignment="1" applyProtection="1">
      <alignment horizontal="center" vertical="center"/>
      <protection hidden="1"/>
    </xf>
    <xf numFmtId="0" fontId="5" fillId="4" borderId="1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4" borderId="4" xfId="0" applyFont="1" applyFill="1" applyBorder="1" applyAlignment="1" applyProtection="1">
      <alignment horizontal="center"/>
      <protection hidden="1"/>
    </xf>
    <xf numFmtId="0" fontId="5" fillId="4" borderId="1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 vertical="center" wrapText="1"/>
      <protection hidden="1"/>
    </xf>
    <xf numFmtId="164" fontId="6" fillId="5" borderId="7" xfId="0" applyNumberFormat="1" applyFont="1" applyFill="1" applyBorder="1" applyAlignment="1" applyProtection="1">
      <alignment horizontal="center" vertical="center" wrapText="1"/>
      <protection hidden="1"/>
    </xf>
    <xf numFmtId="164" fontId="0" fillId="3" borderId="0" xfId="0" applyNumberFormat="1" applyFill="1" applyBorder="1" applyAlignment="1" applyProtection="1">
      <alignment horizontal="center"/>
      <protection locked="0" hidden="1"/>
    </xf>
    <xf numFmtId="164" fontId="0" fillId="3" borderId="7" xfId="0" applyNumberFormat="1" applyFill="1" applyBorder="1" applyAlignment="1" applyProtection="1">
      <alignment horizontal="center"/>
      <protection locked="0" hidden="1"/>
    </xf>
    <xf numFmtId="167" fontId="3" fillId="3" borderId="0" xfId="1" applyNumberFormat="1" applyFont="1" applyFill="1" applyBorder="1" applyAlignment="1" applyProtection="1">
      <alignment horizontal="center" vertical="center"/>
      <protection locked="0" hidden="1"/>
    </xf>
    <xf numFmtId="167" fontId="3" fillId="3" borderId="7" xfId="1" applyNumberFormat="1" applyFont="1" applyFill="1" applyBorder="1" applyAlignment="1" applyProtection="1">
      <alignment horizontal="center" vertical="center"/>
      <protection locked="0" hidden="1"/>
    </xf>
    <xf numFmtId="164" fontId="3" fillId="2" borderId="0" xfId="1" applyNumberFormat="1" applyFont="1" applyFill="1" applyBorder="1" applyAlignment="1" applyProtection="1">
      <alignment horizontal="center"/>
      <protection hidden="1"/>
    </xf>
    <xf numFmtId="164" fontId="3" fillId="2" borderId="7" xfId="1" applyNumberFormat="1" applyFont="1" applyFill="1" applyBorder="1" applyAlignment="1" applyProtection="1">
      <alignment horizontal="center"/>
      <protection hidden="1"/>
    </xf>
    <xf numFmtId="164" fontId="3" fillId="2" borderId="9" xfId="1" applyNumberFormat="1" applyFont="1" applyFill="1" applyBorder="1" applyAlignment="1" applyProtection="1">
      <alignment horizontal="center"/>
      <protection hidden="1"/>
    </xf>
    <xf numFmtId="164" fontId="3" fillId="2" borderId="10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84603</xdr:colOff>
      <xdr:row>19</xdr:row>
      <xdr:rowOff>171450</xdr:rowOff>
    </xdr:from>
    <xdr:to>
      <xdr:col>18</xdr:col>
      <xdr:colOff>644898</xdr:colOff>
      <xdr:row>21</xdr:row>
      <xdr:rowOff>76831</xdr:rowOff>
    </xdr:to>
    <xdr:pic>
      <xdr:nvPicPr>
        <xdr:cNvPr id="3" name="Picture 21" descr="FiberSchool">
          <a:extLst>
            <a:ext uri="{FF2B5EF4-FFF2-40B4-BE49-F238E27FC236}">
              <a16:creationId xmlns:a16="http://schemas.microsoft.com/office/drawing/2014/main" id="{2C162D9C-2DE1-45B5-82AC-2A51A0210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3378" y="3790950"/>
          <a:ext cx="2331945" cy="28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84603</xdr:colOff>
      <xdr:row>19</xdr:row>
      <xdr:rowOff>171450</xdr:rowOff>
    </xdr:from>
    <xdr:to>
      <xdr:col>19</xdr:col>
      <xdr:colOff>644898</xdr:colOff>
      <xdr:row>21</xdr:row>
      <xdr:rowOff>76831</xdr:rowOff>
    </xdr:to>
    <xdr:pic>
      <xdr:nvPicPr>
        <xdr:cNvPr id="2" name="Picture 21" descr="FiberSchool">
          <a:extLst>
            <a:ext uri="{FF2B5EF4-FFF2-40B4-BE49-F238E27FC236}">
              <a16:creationId xmlns:a16="http://schemas.microsoft.com/office/drawing/2014/main" id="{FAEFFFF1-CDFB-4F7B-A775-7C7277E7E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3378" y="3790950"/>
          <a:ext cx="2331945" cy="28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T35"/>
  <sheetViews>
    <sheetView showGridLines="0" topLeftCell="C1" zoomScale="115" zoomScaleNormal="115" workbookViewId="0">
      <selection activeCell="J8" sqref="J8:M8"/>
    </sheetView>
  </sheetViews>
  <sheetFormatPr defaultRowHeight="15" x14ac:dyDescent="0.25"/>
  <cols>
    <col min="1" max="1" width="2.85546875" style="1" customWidth="1"/>
    <col min="2" max="2" width="20.42578125" style="1" customWidth="1"/>
    <col min="3" max="3" width="9.140625" style="1" bestFit="1" customWidth="1"/>
    <col min="4" max="5" width="12.42578125" style="1" customWidth="1"/>
    <col min="6" max="6" width="11" style="1" customWidth="1"/>
    <col min="7" max="7" width="2.7109375" style="1" customWidth="1"/>
    <col min="8" max="8" width="14.85546875" style="1" customWidth="1"/>
    <col min="9" max="9" width="9.28515625" style="1" bestFit="1" customWidth="1"/>
    <col min="10" max="10" width="9.5703125" style="1" customWidth="1"/>
    <col min="11" max="11" width="10.28515625" style="1" customWidth="1"/>
    <col min="12" max="12" width="12.5703125" style="1" customWidth="1"/>
    <col min="13" max="13" width="11.140625" style="1" customWidth="1"/>
    <col min="14" max="14" width="2.7109375" style="1" customWidth="1"/>
    <col min="15" max="15" width="19.140625" style="1" customWidth="1"/>
    <col min="16" max="16" width="17.42578125" style="1" bestFit="1" customWidth="1"/>
    <col min="17" max="17" width="14.85546875" style="1" customWidth="1"/>
    <col min="18" max="18" width="11.7109375" style="1" customWidth="1"/>
    <col min="19" max="19" width="11.42578125" style="1" bestFit="1" customWidth="1"/>
    <col min="20" max="20" width="10.5703125" style="1" customWidth="1"/>
    <col min="21" max="16384" width="9.140625" style="1"/>
  </cols>
  <sheetData>
    <row r="2" spans="2:20" x14ac:dyDescent="0.25">
      <c r="B2" s="60" t="s">
        <v>24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  <c r="T2" s="42"/>
    </row>
    <row r="3" spans="2:20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12"/>
    </row>
    <row r="4" spans="2:20" x14ac:dyDescent="0.25">
      <c r="B4" s="63" t="s">
        <v>35</v>
      </c>
      <c r="C4" s="64"/>
      <c r="D4" s="64"/>
      <c r="E4" s="64"/>
      <c r="F4" s="65"/>
      <c r="G4" s="5"/>
      <c r="H4" s="70" t="s">
        <v>30</v>
      </c>
      <c r="I4" s="71"/>
      <c r="J4" s="71"/>
      <c r="K4" s="71"/>
      <c r="L4" s="71"/>
      <c r="M4" s="72"/>
      <c r="N4" s="5"/>
      <c r="O4" s="77" t="s">
        <v>32</v>
      </c>
      <c r="P4" s="78"/>
      <c r="Q4" s="78"/>
      <c r="R4" s="78"/>
      <c r="S4" s="79"/>
      <c r="T4" s="6"/>
    </row>
    <row r="5" spans="2:20" x14ac:dyDescent="0.25">
      <c r="B5" s="44"/>
      <c r="C5" s="45"/>
      <c r="D5" s="45" t="s">
        <v>36</v>
      </c>
      <c r="E5" s="45" t="s">
        <v>38</v>
      </c>
      <c r="F5" s="46" t="s">
        <v>37</v>
      </c>
      <c r="G5" s="5"/>
      <c r="H5" s="73"/>
      <c r="I5" s="74"/>
      <c r="J5" s="74"/>
      <c r="K5" s="74"/>
      <c r="L5" s="74"/>
      <c r="M5" s="75"/>
      <c r="N5" s="5"/>
      <c r="T5" s="6"/>
    </row>
    <row r="6" spans="2:20" x14ac:dyDescent="0.25">
      <c r="B6" s="2" t="s">
        <v>0</v>
      </c>
      <c r="C6" s="34" t="s">
        <v>13</v>
      </c>
      <c r="D6" s="47">
        <v>1.5</v>
      </c>
      <c r="E6" s="47">
        <v>5</v>
      </c>
      <c r="F6" s="48">
        <v>2.5</v>
      </c>
      <c r="G6" s="7"/>
      <c r="H6" s="66"/>
      <c r="I6" s="68" t="s">
        <v>16</v>
      </c>
      <c r="J6" s="68" t="s">
        <v>7</v>
      </c>
      <c r="K6" s="68" t="s">
        <v>36</v>
      </c>
      <c r="L6" s="68" t="s">
        <v>38</v>
      </c>
      <c r="M6" s="80" t="s">
        <v>37</v>
      </c>
      <c r="N6" s="7"/>
      <c r="O6" s="77" t="s">
        <v>39</v>
      </c>
      <c r="P6" s="78"/>
      <c r="Q6" s="78"/>
      <c r="R6" s="78"/>
      <c r="S6" s="79"/>
      <c r="T6" s="8"/>
    </row>
    <row r="7" spans="2:20" x14ac:dyDescent="0.25">
      <c r="B7" s="9" t="s">
        <v>14</v>
      </c>
      <c r="C7" s="10" t="s">
        <v>13</v>
      </c>
      <c r="D7" s="49">
        <v>-28</v>
      </c>
      <c r="E7" s="49">
        <v>-28</v>
      </c>
      <c r="F7" s="50">
        <v>-28</v>
      </c>
      <c r="G7" s="7"/>
      <c r="H7" s="67"/>
      <c r="I7" s="69"/>
      <c r="J7" s="69"/>
      <c r="K7" s="69"/>
      <c r="L7" s="69"/>
      <c r="M7" s="81"/>
      <c r="N7" s="7"/>
      <c r="O7" s="37"/>
      <c r="P7" s="16" t="s">
        <v>22</v>
      </c>
      <c r="Q7" s="16" t="s">
        <v>1</v>
      </c>
      <c r="R7" s="17" t="s">
        <v>25</v>
      </c>
      <c r="S7" s="38" t="s">
        <v>26</v>
      </c>
      <c r="T7" s="12"/>
    </row>
    <row r="8" spans="2:20" x14ac:dyDescent="0.25">
      <c r="B8" s="9" t="s">
        <v>2</v>
      </c>
      <c r="C8" s="10" t="s">
        <v>13</v>
      </c>
      <c r="D8" s="49">
        <v>0.5</v>
      </c>
      <c r="E8" s="49">
        <v>5</v>
      </c>
      <c r="F8" s="50">
        <v>1.5</v>
      </c>
      <c r="G8" s="11"/>
      <c r="H8" s="9" t="s">
        <v>27</v>
      </c>
      <c r="I8" s="12" t="s">
        <v>29</v>
      </c>
      <c r="J8" s="82">
        <v>3</v>
      </c>
      <c r="K8" s="82"/>
      <c r="L8" s="82"/>
      <c r="M8" s="83"/>
      <c r="N8" s="11"/>
      <c r="O8" s="39" t="s">
        <v>20</v>
      </c>
      <c r="P8" s="29">
        <f>J8-M19-(J10*D19)</f>
        <v>-18.78</v>
      </c>
      <c r="Q8" s="29">
        <f>D9</f>
        <v>-27</v>
      </c>
      <c r="R8" s="29">
        <f>D9+3</f>
        <v>-24</v>
      </c>
      <c r="S8" s="35" t="str">
        <f>IF(P8&gt;=R8,"EXCELENTE",IF(P8&gt;=Q8,"BOM","NÃO BOM"))</f>
        <v>EXCELENTE</v>
      </c>
      <c r="T8" s="12"/>
    </row>
    <row r="9" spans="2:20" x14ac:dyDescent="0.25">
      <c r="B9" s="9" t="s">
        <v>15</v>
      </c>
      <c r="C9" s="10" t="s">
        <v>13</v>
      </c>
      <c r="D9" s="49">
        <v>-27</v>
      </c>
      <c r="E9" s="49">
        <v>-27</v>
      </c>
      <c r="F9" s="50">
        <v>-27</v>
      </c>
      <c r="G9" s="7"/>
      <c r="H9" s="9" t="s">
        <v>28</v>
      </c>
      <c r="I9" s="12" t="s">
        <v>29</v>
      </c>
      <c r="J9" s="82">
        <v>1.5</v>
      </c>
      <c r="K9" s="82"/>
      <c r="L9" s="82"/>
      <c r="M9" s="83"/>
      <c r="N9" s="7"/>
      <c r="O9" s="40" t="s">
        <v>21</v>
      </c>
      <c r="P9" s="30">
        <f>J9-M19-(J10*D18)</f>
        <v>-20.48</v>
      </c>
      <c r="Q9" s="30">
        <f>D7</f>
        <v>-28</v>
      </c>
      <c r="R9" s="30">
        <f>D7+3</f>
        <v>-25</v>
      </c>
      <c r="S9" s="36" t="str">
        <f>IF(P9&gt;=R9,"EXCELENTE",IF(P9&gt;=Q9,"BOM","NÃO BOM"))</f>
        <v>EXCELENTE</v>
      </c>
      <c r="T9" s="12"/>
    </row>
    <row r="10" spans="2:20" x14ac:dyDescent="0.25">
      <c r="B10" s="9" t="s">
        <v>8</v>
      </c>
      <c r="C10" s="15">
        <v>2</v>
      </c>
      <c r="D10" s="49">
        <v>3.7</v>
      </c>
      <c r="E10" s="49">
        <v>3</v>
      </c>
      <c r="F10" s="50">
        <v>3.5</v>
      </c>
      <c r="G10" s="12"/>
      <c r="H10" s="9" t="s">
        <v>6</v>
      </c>
      <c r="I10" s="12" t="s">
        <v>19</v>
      </c>
      <c r="J10" s="84">
        <v>2</v>
      </c>
      <c r="K10" s="84"/>
      <c r="L10" s="84"/>
      <c r="M10" s="85"/>
      <c r="N10" s="12"/>
      <c r="O10" s="6"/>
      <c r="P10" s="6"/>
      <c r="Q10" s="6"/>
      <c r="R10" s="6"/>
      <c r="S10" s="35"/>
      <c r="T10" s="12"/>
    </row>
    <row r="11" spans="2:20" x14ac:dyDescent="0.25">
      <c r="B11" s="9" t="s">
        <v>8</v>
      </c>
      <c r="C11" s="15">
        <v>4</v>
      </c>
      <c r="D11" s="49">
        <v>7.3</v>
      </c>
      <c r="E11" s="49">
        <v>6</v>
      </c>
      <c r="F11" s="50">
        <v>6.98</v>
      </c>
      <c r="G11" s="43"/>
      <c r="H11" s="9" t="s">
        <v>17</v>
      </c>
      <c r="I11" s="12" t="s">
        <v>18</v>
      </c>
      <c r="J11" s="53">
        <v>4</v>
      </c>
      <c r="K11" s="56">
        <f>J11*D17</f>
        <v>2</v>
      </c>
      <c r="L11" s="57">
        <f>J11*E17</f>
        <v>0.6</v>
      </c>
      <c r="M11" s="55">
        <f>J11*F17</f>
        <v>1.2</v>
      </c>
      <c r="N11" s="43"/>
      <c r="O11" s="77" t="s">
        <v>33</v>
      </c>
      <c r="P11" s="78"/>
      <c r="Q11" s="78"/>
      <c r="R11" s="78"/>
      <c r="S11" s="79"/>
      <c r="T11" s="12"/>
    </row>
    <row r="12" spans="2:20" x14ac:dyDescent="0.25">
      <c r="B12" s="9" t="s">
        <v>9</v>
      </c>
      <c r="C12" s="15">
        <v>8</v>
      </c>
      <c r="D12" s="49">
        <v>10.5</v>
      </c>
      <c r="E12" s="49">
        <v>9</v>
      </c>
      <c r="F12" s="50">
        <v>9.82</v>
      </c>
      <c r="G12" s="18">
        <f t="shared" ref="G12:G17" si="0">POWER(I13,J13)</f>
        <v>1</v>
      </c>
      <c r="H12" s="9" t="s">
        <v>23</v>
      </c>
      <c r="I12" s="12" t="s">
        <v>18</v>
      </c>
      <c r="J12" s="53">
        <v>4</v>
      </c>
      <c r="K12" s="58">
        <f>J12*D16</f>
        <v>0.4</v>
      </c>
      <c r="L12" s="22">
        <f>J12*E16</f>
        <v>0.04</v>
      </c>
      <c r="M12" s="14">
        <f>J12*F16</f>
        <v>0.08</v>
      </c>
      <c r="N12" s="18"/>
      <c r="O12" s="37"/>
      <c r="P12" s="16" t="s">
        <v>22</v>
      </c>
      <c r="Q12" s="16" t="s">
        <v>1</v>
      </c>
      <c r="R12" s="17" t="s">
        <v>25</v>
      </c>
      <c r="S12" s="38" t="s">
        <v>26</v>
      </c>
    </row>
    <row r="13" spans="2:20" x14ac:dyDescent="0.25">
      <c r="B13" s="9" t="s">
        <v>8</v>
      </c>
      <c r="C13" s="15">
        <v>16</v>
      </c>
      <c r="D13" s="49">
        <v>13.7</v>
      </c>
      <c r="E13" s="49">
        <v>12</v>
      </c>
      <c r="F13" s="50">
        <v>13.02</v>
      </c>
      <c r="G13" s="18">
        <f t="shared" si="0"/>
        <v>4</v>
      </c>
      <c r="H13" s="9" t="s">
        <v>8</v>
      </c>
      <c r="I13" s="15">
        <v>2</v>
      </c>
      <c r="J13" s="28">
        <v>0</v>
      </c>
      <c r="K13" s="58">
        <f>J13*D10</f>
        <v>0</v>
      </c>
      <c r="L13" s="22">
        <f>J13*E10</f>
        <v>0</v>
      </c>
      <c r="M13" s="14">
        <f>J13*F10</f>
        <v>0</v>
      </c>
      <c r="N13" s="18"/>
      <c r="O13" s="39" t="s">
        <v>20</v>
      </c>
      <c r="P13" s="29">
        <f>J8-L19-(J10*D19)</f>
        <v>-16.14</v>
      </c>
      <c r="Q13" s="29">
        <f>D9</f>
        <v>-27</v>
      </c>
      <c r="R13" s="29">
        <f>D9+4</f>
        <v>-23</v>
      </c>
      <c r="S13" s="35" t="str">
        <f>IF(P13&gt;=R13,"EXCELENTE",IF(P13&gt;=Q13,"BOM","NÃO BOM"))</f>
        <v>EXCELENTE</v>
      </c>
    </row>
    <row r="14" spans="2:20" x14ac:dyDescent="0.25">
      <c r="B14" s="9" t="s">
        <v>8</v>
      </c>
      <c r="C14" s="15">
        <v>32</v>
      </c>
      <c r="D14" s="49">
        <v>17.100000000000001</v>
      </c>
      <c r="E14" s="49">
        <v>15</v>
      </c>
      <c r="F14" s="50">
        <v>16.3</v>
      </c>
      <c r="G14" s="18">
        <f t="shared" si="0"/>
        <v>1</v>
      </c>
      <c r="H14" s="9" t="s">
        <v>8</v>
      </c>
      <c r="I14" s="15">
        <v>4</v>
      </c>
      <c r="J14" s="28">
        <v>1</v>
      </c>
      <c r="K14" s="58">
        <f t="shared" ref="K14:K18" si="1">J14*D11</f>
        <v>7.3</v>
      </c>
      <c r="L14" s="22">
        <f t="shared" ref="L14:L18" si="2">J14*E11</f>
        <v>6</v>
      </c>
      <c r="M14" s="14">
        <f t="shared" ref="M14:M17" si="3">J14*F11</f>
        <v>6.98</v>
      </c>
      <c r="N14" s="18"/>
      <c r="O14" s="40" t="s">
        <v>21</v>
      </c>
      <c r="P14" s="30">
        <f>J9-L19-(J10*D18)</f>
        <v>-17.84</v>
      </c>
      <c r="Q14" s="30">
        <f>D7</f>
        <v>-28</v>
      </c>
      <c r="R14" s="30">
        <f>D7+4</f>
        <v>-24</v>
      </c>
      <c r="S14" s="36" t="str">
        <f>IF(P14&gt;=R14,"EXCELENTE",IF(P14&gt;=Q14,"BOM","NÃO BOM"))</f>
        <v>EXCELENTE</v>
      </c>
      <c r="T14" s="12"/>
    </row>
    <row r="15" spans="2:20" x14ac:dyDescent="0.25">
      <c r="B15" s="9" t="s">
        <v>8</v>
      </c>
      <c r="C15" s="15">
        <v>64</v>
      </c>
      <c r="D15" s="49">
        <v>20.5</v>
      </c>
      <c r="E15" s="49">
        <v>18</v>
      </c>
      <c r="F15" s="50">
        <v>19.7</v>
      </c>
      <c r="G15" s="18">
        <f t="shared" si="0"/>
        <v>16</v>
      </c>
      <c r="H15" s="9" t="s">
        <v>9</v>
      </c>
      <c r="I15" s="15">
        <v>8</v>
      </c>
      <c r="J15" s="28">
        <v>0</v>
      </c>
      <c r="K15" s="58">
        <f t="shared" si="1"/>
        <v>0</v>
      </c>
      <c r="L15" s="22">
        <f t="shared" si="2"/>
        <v>0</v>
      </c>
      <c r="M15" s="14">
        <f t="shared" si="3"/>
        <v>0</v>
      </c>
      <c r="N15" s="18"/>
      <c r="O15" s="6"/>
      <c r="P15" s="6"/>
      <c r="Q15" s="6"/>
      <c r="R15" s="6"/>
      <c r="S15" s="35"/>
      <c r="T15" s="12"/>
    </row>
    <row r="16" spans="2:20" x14ac:dyDescent="0.25">
      <c r="B16" s="9" t="s">
        <v>3</v>
      </c>
      <c r="C16" s="12" t="s">
        <v>10</v>
      </c>
      <c r="D16" s="49">
        <v>0.1</v>
      </c>
      <c r="E16" s="49">
        <v>0.01</v>
      </c>
      <c r="F16" s="50">
        <v>0.02</v>
      </c>
      <c r="G16" s="18">
        <f t="shared" si="0"/>
        <v>1</v>
      </c>
      <c r="H16" s="9" t="s">
        <v>8</v>
      </c>
      <c r="I16" s="15">
        <v>16</v>
      </c>
      <c r="J16" s="28">
        <v>1</v>
      </c>
      <c r="K16" s="58">
        <f t="shared" si="1"/>
        <v>13.7</v>
      </c>
      <c r="L16" s="22">
        <f t="shared" si="2"/>
        <v>12</v>
      </c>
      <c r="M16" s="14">
        <f t="shared" si="3"/>
        <v>13.02</v>
      </c>
      <c r="N16" s="18"/>
      <c r="O16" s="77" t="s">
        <v>34</v>
      </c>
      <c r="P16" s="78"/>
      <c r="Q16" s="78"/>
      <c r="R16" s="78"/>
      <c r="S16" s="79"/>
      <c r="T16" s="12"/>
    </row>
    <row r="17" spans="2:20" x14ac:dyDescent="0.25">
      <c r="B17" s="9" t="s">
        <v>3</v>
      </c>
      <c r="C17" s="12" t="s">
        <v>11</v>
      </c>
      <c r="D17" s="49">
        <v>0.5</v>
      </c>
      <c r="E17" s="49">
        <v>0.15</v>
      </c>
      <c r="F17" s="50">
        <v>0.3</v>
      </c>
      <c r="G17" s="18">
        <f t="shared" si="0"/>
        <v>1</v>
      </c>
      <c r="H17" s="9" t="s">
        <v>8</v>
      </c>
      <c r="I17" s="15">
        <v>32</v>
      </c>
      <c r="J17" s="28">
        <v>0</v>
      </c>
      <c r="K17" s="58">
        <f t="shared" si="1"/>
        <v>0</v>
      </c>
      <c r="L17" s="22">
        <f t="shared" si="2"/>
        <v>0</v>
      </c>
      <c r="M17" s="14">
        <f t="shared" si="3"/>
        <v>0</v>
      </c>
      <c r="N17" s="18"/>
      <c r="O17" s="37"/>
      <c r="P17" s="16" t="s">
        <v>22</v>
      </c>
      <c r="Q17" s="16" t="s">
        <v>1</v>
      </c>
      <c r="R17" s="17" t="s">
        <v>25</v>
      </c>
      <c r="S17" s="38" t="s">
        <v>26</v>
      </c>
      <c r="T17" s="12"/>
    </row>
    <row r="18" spans="2:20" x14ac:dyDescent="0.25">
      <c r="B18" s="9" t="s">
        <v>12</v>
      </c>
      <c r="C18" s="12" t="s">
        <v>5</v>
      </c>
      <c r="D18" s="49">
        <v>0.35</v>
      </c>
      <c r="E18" s="49">
        <v>0.35</v>
      </c>
      <c r="F18" s="50">
        <v>0.35</v>
      </c>
      <c r="G18" s="18">
        <f>G12*G13*G14*G15*G16*G17</f>
        <v>64</v>
      </c>
      <c r="H18" s="20" t="s">
        <v>8</v>
      </c>
      <c r="I18" s="31">
        <v>64</v>
      </c>
      <c r="J18" s="32">
        <v>0</v>
      </c>
      <c r="K18" s="59">
        <f t="shared" si="1"/>
        <v>0</v>
      </c>
      <c r="L18" s="24">
        <f t="shared" si="2"/>
        <v>0</v>
      </c>
      <c r="M18" s="23">
        <f>J18*F15</f>
        <v>0</v>
      </c>
      <c r="N18" s="18"/>
      <c r="O18" s="39" t="s">
        <v>20</v>
      </c>
      <c r="P18" s="29">
        <f>J8-K19-(J10*D19)</f>
        <v>-20.9</v>
      </c>
      <c r="Q18" s="29">
        <f>D9</f>
        <v>-27</v>
      </c>
      <c r="R18" s="29">
        <f>D9+4</f>
        <v>-23</v>
      </c>
      <c r="S18" s="35" t="str">
        <f>IF(P18&gt;=R18,"EXCELENTE",IF(P18&gt;=Q18,"BOM","NÃO BOM"))</f>
        <v>EXCELENTE</v>
      </c>
      <c r="T18" s="12"/>
    </row>
    <row r="19" spans="2:20" x14ac:dyDescent="0.25">
      <c r="B19" s="20" t="s">
        <v>12</v>
      </c>
      <c r="C19" s="13" t="s">
        <v>4</v>
      </c>
      <c r="D19" s="51">
        <v>0.25</v>
      </c>
      <c r="E19" s="51">
        <v>0.25</v>
      </c>
      <c r="F19" s="52">
        <v>0.25</v>
      </c>
      <c r="G19" s="22"/>
      <c r="H19" s="12"/>
      <c r="I19" s="41"/>
      <c r="J19" s="41" t="s">
        <v>31</v>
      </c>
      <c r="K19" s="54">
        <f>SUM(K11:K18)</f>
        <v>23.4</v>
      </c>
      <c r="L19" s="54">
        <f>SUM(L11:L18)</f>
        <v>18.64</v>
      </c>
      <c r="M19" s="33">
        <f>SUM(M11:M18)</f>
        <v>21.28</v>
      </c>
      <c r="N19" s="22"/>
      <c r="O19" s="40" t="s">
        <v>21</v>
      </c>
      <c r="P19" s="30">
        <f>J9-K19-(J10*D18)</f>
        <v>-22.599999999999998</v>
      </c>
      <c r="Q19" s="30">
        <f>D7</f>
        <v>-28</v>
      </c>
      <c r="R19" s="30">
        <f>D7+4</f>
        <v>-24</v>
      </c>
      <c r="S19" s="36" t="str">
        <f>IF(P19&gt;=R19,"EXCELENTE",IF(P19&gt;=Q19,"BOM","NÃO BOM"))</f>
        <v>EXCELENTE</v>
      </c>
      <c r="T19" s="12"/>
    </row>
    <row r="20" spans="2:20" x14ac:dyDescent="0.25"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9"/>
      <c r="T20" s="12"/>
    </row>
    <row r="21" spans="2:20" x14ac:dyDescent="0.25"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9"/>
      <c r="T21" s="12"/>
    </row>
    <row r="22" spans="2:20" x14ac:dyDescent="0.25">
      <c r="B22" s="2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21"/>
      <c r="T22" s="12"/>
    </row>
    <row r="23" spans="2:20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2:20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2:20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2:20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76"/>
      <c r="P26" s="76"/>
      <c r="Q26" s="76"/>
      <c r="R26" s="76"/>
      <c r="S26" s="76"/>
      <c r="T26" s="12"/>
    </row>
    <row r="27" spans="2:20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5"/>
      <c r="P27" s="25"/>
      <c r="Q27" s="26"/>
      <c r="R27" s="27"/>
      <c r="S27" s="25"/>
      <c r="T27" s="12"/>
    </row>
    <row r="28" spans="2:20" x14ac:dyDescent="0.25">
      <c r="O28" s="12"/>
      <c r="P28" s="11"/>
      <c r="Q28" s="11"/>
      <c r="R28" s="11"/>
      <c r="S28" s="12"/>
      <c r="T28" s="12"/>
    </row>
    <row r="29" spans="2:20" x14ac:dyDescent="0.25">
      <c r="O29" s="12"/>
      <c r="P29" s="11"/>
      <c r="Q29" s="11"/>
      <c r="R29" s="11"/>
      <c r="S29" s="12"/>
      <c r="T29" s="12"/>
    </row>
    <row r="30" spans="2:20" x14ac:dyDescent="0.25">
      <c r="G30" s="12"/>
      <c r="H30" s="12"/>
      <c r="I30" s="12"/>
      <c r="J30" s="12"/>
      <c r="K30" s="12"/>
      <c r="L30" s="12"/>
      <c r="M30" s="12"/>
      <c r="N30" s="12"/>
    </row>
    <row r="31" spans="2:20" x14ac:dyDescent="0.25">
      <c r="G31" s="12"/>
      <c r="H31" s="12"/>
      <c r="I31" s="12"/>
      <c r="J31" s="12"/>
      <c r="K31" s="12"/>
      <c r="L31" s="12"/>
      <c r="M31" s="12"/>
      <c r="N31" s="12"/>
    </row>
    <row r="32" spans="2:20" x14ac:dyDescent="0.25">
      <c r="G32" s="12"/>
      <c r="H32" s="12"/>
      <c r="I32" s="12"/>
      <c r="J32" s="12"/>
      <c r="K32" s="12"/>
      <c r="L32" s="12"/>
      <c r="M32" s="12"/>
      <c r="N32" s="12"/>
    </row>
    <row r="35" spans="15:19" x14ac:dyDescent="0.25">
      <c r="O35" s="12"/>
      <c r="P35" s="12"/>
      <c r="Q35" s="12"/>
      <c r="R35" s="12"/>
      <c r="S35" s="12"/>
    </row>
  </sheetData>
  <sheetProtection algorithmName="SHA-512" hashValue="eGstZ8eNYMDQhknAdsuwLiWe5mT6ivxX8Xnt6RFnwNwAVTziMafD9nQTvCeorFgYG9z6Gw7RiSiSq/UHKAMOuQ==" saltValue="4DBnZtmV59SY6/s579O9NQ==" spinCount="100000" sheet="1" objects="1" scenarios="1"/>
  <mergeCells count="17">
    <mergeCell ref="O26:S26"/>
    <mergeCell ref="O4:S4"/>
    <mergeCell ref="J6:J7"/>
    <mergeCell ref="M6:M7"/>
    <mergeCell ref="O6:S6"/>
    <mergeCell ref="J8:M8"/>
    <mergeCell ref="J9:M9"/>
    <mergeCell ref="J10:M10"/>
    <mergeCell ref="O16:S16"/>
    <mergeCell ref="O11:S11"/>
    <mergeCell ref="B2:S2"/>
    <mergeCell ref="B4:F4"/>
    <mergeCell ref="H6:H7"/>
    <mergeCell ref="I6:I7"/>
    <mergeCell ref="H4:M5"/>
    <mergeCell ref="L6:L7"/>
    <mergeCell ref="K6:K7"/>
  </mergeCells>
  <conditionalFormatting sqref="P18 P8 P28 P13">
    <cfRule type="colorScale" priority="21">
      <colorScale>
        <cfvo type="num" val="$Q$8"/>
        <cfvo type="num" val="$R$8"/>
        <cfvo type="num" val="$R$8+0.01"/>
        <color rgb="FFF8696B"/>
        <color rgb="FFFFEB84"/>
        <color rgb="FF63BE7B"/>
      </colorScale>
    </cfRule>
  </conditionalFormatting>
  <conditionalFormatting sqref="P19 P9 P29 P14">
    <cfRule type="colorScale" priority="20">
      <colorScale>
        <cfvo type="num" val="$Q$9"/>
        <cfvo type="num" val="$R$9"/>
        <cfvo type="num" val="$R$9+0.01"/>
        <color rgb="FFF8696B"/>
        <color rgb="FFFFEB84"/>
        <color rgb="FF63BE7B"/>
      </colorScale>
    </cfRule>
  </conditionalFormatting>
  <conditionalFormatting sqref="S8 T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1:M18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6BBC-D1ED-40F8-8E0E-49C27122F95F}">
  <dimension ref="B2:U35"/>
  <sheetViews>
    <sheetView showGridLines="0" tabSelected="1" zoomScaleNormal="100" workbookViewId="0"/>
  </sheetViews>
  <sheetFormatPr defaultRowHeight="15" x14ac:dyDescent="0.25"/>
  <cols>
    <col min="1" max="1" width="2.85546875" style="1" customWidth="1"/>
    <col min="2" max="3" width="19.140625" style="1" customWidth="1"/>
    <col min="4" max="4" width="9.140625" style="1" bestFit="1" customWidth="1"/>
    <col min="5" max="6" width="12.42578125" style="1" customWidth="1"/>
    <col min="7" max="7" width="11" style="1" customWidth="1"/>
    <col min="8" max="8" width="2.7109375" style="1" customWidth="1"/>
    <col min="9" max="9" width="14.85546875" style="1" customWidth="1"/>
    <col min="10" max="10" width="9.28515625" style="1" bestFit="1" customWidth="1"/>
    <col min="11" max="11" width="9.5703125" style="1" customWidth="1"/>
    <col min="12" max="12" width="10.28515625" style="1" customWidth="1"/>
    <col min="13" max="13" width="12.5703125" style="1" customWidth="1"/>
    <col min="14" max="14" width="11.140625" style="1" customWidth="1"/>
    <col min="15" max="15" width="2.7109375" style="1" customWidth="1"/>
    <col min="16" max="16" width="19.140625" style="1" customWidth="1"/>
    <col min="17" max="17" width="17.42578125" style="1" bestFit="1" customWidth="1"/>
    <col min="18" max="18" width="14.85546875" style="1" customWidth="1"/>
    <col min="19" max="19" width="11.7109375" style="1" customWidth="1"/>
    <col min="20" max="20" width="11.42578125" style="1" bestFit="1" customWidth="1"/>
    <col min="21" max="21" width="10.5703125" style="1" customWidth="1"/>
    <col min="22" max="16384" width="9.140625" style="1"/>
  </cols>
  <sheetData>
    <row r="2" spans="2:21" x14ac:dyDescent="0.25">
      <c r="B2" s="60" t="s">
        <v>24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42"/>
    </row>
    <row r="3" spans="2:21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12"/>
    </row>
    <row r="4" spans="2:21" x14ac:dyDescent="0.25">
      <c r="B4" s="63" t="s">
        <v>35</v>
      </c>
      <c r="C4" s="64"/>
      <c r="D4" s="64"/>
      <c r="E4" s="64"/>
      <c r="F4" s="64"/>
      <c r="G4" s="65"/>
      <c r="H4" s="5"/>
      <c r="I4" s="70" t="s">
        <v>30</v>
      </c>
      <c r="J4" s="71"/>
      <c r="K4" s="71"/>
      <c r="L4" s="71"/>
      <c r="M4" s="71"/>
      <c r="N4" s="72"/>
      <c r="O4" s="5"/>
      <c r="P4" s="77" t="s">
        <v>32</v>
      </c>
      <c r="Q4" s="78"/>
      <c r="R4" s="78"/>
      <c r="S4" s="78"/>
      <c r="T4" s="79"/>
      <c r="U4" s="6"/>
    </row>
    <row r="5" spans="2:21" x14ac:dyDescent="0.25">
      <c r="B5" s="44"/>
      <c r="C5" s="45"/>
      <c r="D5" s="45"/>
      <c r="E5" s="45" t="s">
        <v>36</v>
      </c>
      <c r="F5" s="45" t="s">
        <v>38</v>
      </c>
      <c r="G5" s="46" t="s">
        <v>37</v>
      </c>
      <c r="H5" s="5"/>
      <c r="I5" s="73"/>
      <c r="J5" s="74"/>
      <c r="K5" s="74"/>
      <c r="L5" s="74"/>
      <c r="M5" s="74"/>
      <c r="N5" s="75"/>
      <c r="O5" s="5"/>
      <c r="U5" s="6"/>
    </row>
    <row r="6" spans="2:21" x14ac:dyDescent="0.25">
      <c r="B6" s="2" t="s">
        <v>0</v>
      </c>
      <c r="C6" s="3"/>
      <c r="D6" s="34" t="s">
        <v>40</v>
      </c>
      <c r="E6" s="47">
        <v>3</v>
      </c>
      <c r="F6" s="47">
        <v>7</v>
      </c>
      <c r="G6" s="48">
        <v>5</v>
      </c>
      <c r="H6" s="7"/>
      <c r="I6" s="66"/>
      <c r="J6" s="68" t="s">
        <v>16</v>
      </c>
      <c r="K6" s="68" t="s">
        <v>7</v>
      </c>
      <c r="L6" s="68" t="s">
        <v>36</v>
      </c>
      <c r="M6" s="68" t="s">
        <v>38</v>
      </c>
      <c r="N6" s="80" t="s">
        <v>37</v>
      </c>
      <c r="O6" s="7"/>
      <c r="P6" s="77" t="s">
        <v>39</v>
      </c>
      <c r="Q6" s="78"/>
      <c r="R6" s="78"/>
      <c r="S6" s="78"/>
      <c r="T6" s="79"/>
      <c r="U6" s="8"/>
    </row>
    <row r="7" spans="2:21" x14ac:dyDescent="0.25">
      <c r="B7" s="9" t="s">
        <v>14</v>
      </c>
      <c r="C7" s="12"/>
      <c r="D7" s="10" t="s">
        <v>40</v>
      </c>
      <c r="E7" s="86">
        <v>-32</v>
      </c>
      <c r="F7" s="86"/>
      <c r="G7" s="87"/>
      <c r="H7" s="7"/>
      <c r="I7" s="67"/>
      <c r="J7" s="69"/>
      <c r="K7" s="69"/>
      <c r="L7" s="69"/>
      <c r="M7" s="69"/>
      <c r="N7" s="81"/>
      <c r="O7" s="7"/>
      <c r="P7" s="37"/>
      <c r="Q7" s="16" t="s">
        <v>22</v>
      </c>
      <c r="R7" s="16" t="s">
        <v>1</v>
      </c>
      <c r="S7" s="17" t="s">
        <v>25</v>
      </c>
      <c r="T7" s="38" t="s">
        <v>26</v>
      </c>
      <c r="U7" s="12"/>
    </row>
    <row r="8" spans="2:21" x14ac:dyDescent="0.25">
      <c r="B8" s="9" t="s">
        <v>2</v>
      </c>
      <c r="C8" s="12"/>
      <c r="D8" s="10" t="s">
        <v>13</v>
      </c>
      <c r="E8" s="49">
        <v>0.5</v>
      </c>
      <c r="F8" s="49">
        <v>5</v>
      </c>
      <c r="G8" s="50">
        <v>1.5</v>
      </c>
      <c r="H8" s="11"/>
      <c r="I8" s="9" t="s">
        <v>27</v>
      </c>
      <c r="J8" s="12" t="s">
        <v>29</v>
      </c>
      <c r="K8" s="82">
        <v>5</v>
      </c>
      <c r="L8" s="82"/>
      <c r="M8" s="82"/>
      <c r="N8" s="83"/>
      <c r="O8" s="11"/>
      <c r="P8" s="39" t="s">
        <v>20</v>
      </c>
      <c r="Q8" s="29">
        <f>K8-N19-(K10*E19)</f>
        <v>-18.420000000000002</v>
      </c>
      <c r="R8" s="29">
        <f>E9</f>
        <v>-27</v>
      </c>
      <c r="S8" s="29">
        <f>E9+3</f>
        <v>-24</v>
      </c>
      <c r="T8" s="35" t="str">
        <f>IF(Q8&gt;=S8,"EXCELENTE",IF(Q8&gt;=R8,"BOM","NÃO BOM"))</f>
        <v>EXCELENTE</v>
      </c>
      <c r="U8" s="12"/>
    </row>
    <row r="9" spans="2:21" x14ac:dyDescent="0.25">
      <c r="B9" s="9" t="s">
        <v>15</v>
      </c>
      <c r="C9" s="12"/>
      <c r="D9" s="10" t="s">
        <v>13</v>
      </c>
      <c r="E9" s="86">
        <v>-27</v>
      </c>
      <c r="F9" s="86"/>
      <c r="G9" s="87"/>
      <c r="H9" s="7"/>
      <c r="I9" s="9" t="s">
        <v>28</v>
      </c>
      <c r="J9" s="12" t="s">
        <v>29</v>
      </c>
      <c r="K9" s="82">
        <v>1</v>
      </c>
      <c r="L9" s="82"/>
      <c r="M9" s="82"/>
      <c r="N9" s="83"/>
      <c r="O9" s="7"/>
      <c r="P9" s="40" t="s">
        <v>21</v>
      </c>
      <c r="Q9" s="30">
        <f>K9-N19-(K10*E18)</f>
        <v>-23.42</v>
      </c>
      <c r="R9" s="30">
        <f>E7</f>
        <v>-32</v>
      </c>
      <c r="S9" s="30">
        <f>E7+3</f>
        <v>-29</v>
      </c>
      <c r="T9" s="36" t="str">
        <f>IF(Q9&gt;=S9,"EXCELENTE",IF(Q9&gt;=R9,"BOM","NÃO BOM"))</f>
        <v>EXCELENTE</v>
      </c>
      <c r="U9" s="12"/>
    </row>
    <row r="10" spans="2:21" x14ac:dyDescent="0.25">
      <c r="B10" s="9" t="s">
        <v>8</v>
      </c>
      <c r="C10" s="12"/>
      <c r="D10" s="15">
        <v>2</v>
      </c>
      <c r="E10" s="49">
        <v>3.7</v>
      </c>
      <c r="F10" s="49">
        <v>3</v>
      </c>
      <c r="G10" s="50">
        <v>3.5</v>
      </c>
      <c r="H10" s="12"/>
      <c r="I10" s="9" t="s">
        <v>6</v>
      </c>
      <c r="J10" s="12" t="s">
        <v>19</v>
      </c>
      <c r="K10" s="84">
        <v>10</v>
      </c>
      <c r="L10" s="84"/>
      <c r="M10" s="84"/>
      <c r="N10" s="85"/>
      <c r="O10" s="12"/>
      <c r="P10" s="6"/>
      <c r="Q10" s="6"/>
      <c r="R10" s="6"/>
      <c r="S10" s="6"/>
      <c r="T10" s="35"/>
      <c r="U10" s="12"/>
    </row>
    <row r="11" spans="2:21" x14ac:dyDescent="0.25">
      <c r="B11" s="9" t="s">
        <v>8</v>
      </c>
      <c r="C11" s="12"/>
      <c r="D11" s="15">
        <v>4</v>
      </c>
      <c r="E11" s="49">
        <v>7.3</v>
      </c>
      <c r="F11" s="49">
        <v>6</v>
      </c>
      <c r="G11" s="50">
        <v>6.98</v>
      </c>
      <c r="H11" s="43"/>
      <c r="I11" s="9" t="s">
        <v>17</v>
      </c>
      <c r="J11" s="12" t="s">
        <v>18</v>
      </c>
      <c r="K11" s="53">
        <v>4</v>
      </c>
      <c r="L11" s="56">
        <f>K11*E17</f>
        <v>2</v>
      </c>
      <c r="M11" s="57">
        <f>K11*F17</f>
        <v>0.6</v>
      </c>
      <c r="N11" s="55">
        <f>K11*G17</f>
        <v>1.2</v>
      </c>
      <c r="O11" s="43"/>
      <c r="P11" s="77" t="s">
        <v>33</v>
      </c>
      <c r="Q11" s="78"/>
      <c r="R11" s="78"/>
      <c r="S11" s="78"/>
      <c r="T11" s="79"/>
      <c r="U11" s="12"/>
    </row>
    <row r="12" spans="2:21" x14ac:dyDescent="0.25">
      <c r="B12" s="9" t="s">
        <v>9</v>
      </c>
      <c r="C12" s="12"/>
      <c r="D12" s="15">
        <v>8</v>
      </c>
      <c r="E12" s="49">
        <v>10.5</v>
      </c>
      <c r="F12" s="49">
        <v>9</v>
      </c>
      <c r="G12" s="50">
        <v>9.82</v>
      </c>
      <c r="H12" s="18">
        <f t="shared" ref="H12:H17" si="0">POWER(J13,K13)</f>
        <v>1</v>
      </c>
      <c r="I12" s="9" t="s">
        <v>23</v>
      </c>
      <c r="J12" s="12" t="s">
        <v>18</v>
      </c>
      <c r="K12" s="53">
        <v>4</v>
      </c>
      <c r="L12" s="58">
        <f>K12*E16</f>
        <v>0.4</v>
      </c>
      <c r="M12" s="22">
        <f>K12*F16</f>
        <v>0.04</v>
      </c>
      <c r="N12" s="14">
        <f>K12*G16</f>
        <v>0.08</v>
      </c>
      <c r="O12" s="18"/>
      <c r="P12" s="37"/>
      <c r="Q12" s="16" t="s">
        <v>22</v>
      </c>
      <c r="R12" s="16" t="s">
        <v>1</v>
      </c>
      <c r="S12" s="17" t="s">
        <v>25</v>
      </c>
      <c r="T12" s="38" t="s">
        <v>26</v>
      </c>
    </row>
    <row r="13" spans="2:21" x14ac:dyDescent="0.25">
      <c r="B13" s="9" t="s">
        <v>8</v>
      </c>
      <c r="C13" s="12"/>
      <c r="D13" s="15">
        <v>16</v>
      </c>
      <c r="E13" s="49">
        <v>13.7</v>
      </c>
      <c r="F13" s="49">
        <v>12</v>
      </c>
      <c r="G13" s="50">
        <v>13.02</v>
      </c>
      <c r="H13" s="18">
        <f t="shared" si="0"/>
        <v>1</v>
      </c>
      <c r="I13" s="9" t="s">
        <v>8</v>
      </c>
      <c r="J13" s="15">
        <v>2</v>
      </c>
      <c r="K13" s="28">
        <v>0</v>
      </c>
      <c r="L13" s="58">
        <f>K13*E10</f>
        <v>0</v>
      </c>
      <c r="M13" s="22">
        <f>K13*F10</f>
        <v>0</v>
      </c>
      <c r="N13" s="14">
        <f>K13*G10</f>
        <v>0</v>
      </c>
      <c r="O13" s="18"/>
      <c r="P13" s="39" t="s">
        <v>20</v>
      </c>
      <c r="Q13" s="29">
        <f>K8-M19-(K10*E19)</f>
        <v>-16.14</v>
      </c>
      <c r="R13" s="29">
        <f>E9</f>
        <v>-27</v>
      </c>
      <c r="S13" s="29">
        <f>E9+4</f>
        <v>-23</v>
      </c>
      <c r="T13" s="35" t="str">
        <f>IF(Q13&gt;=S13,"EXCELENTE",IF(Q13&gt;=R13,"BOM","NÃO BOM"))</f>
        <v>EXCELENTE</v>
      </c>
    </row>
    <row r="14" spans="2:21" x14ac:dyDescent="0.25">
      <c r="B14" s="9" t="s">
        <v>8</v>
      </c>
      <c r="C14" s="12"/>
      <c r="D14" s="15">
        <v>32</v>
      </c>
      <c r="E14" s="49">
        <v>17.100000000000001</v>
      </c>
      <c r="F14" s="49">
        <v>15</v>
      </c>
      <c r="G14" s="50">
        <v>16.3</v>
      </c>
      <c r="H14" s="18">
        <f t="shared" si="0"/>
        <v>64</v>
      </c>
      <c r="I14" s="9" t="s">
        <v>8</v>
      </c>
      <c r="J14" s="15">
        <v>4</v>
      </c>
      <c r="K14" s="28">
        <v>0</v>
      </c>
      <c r="L14" s="58">
        <f t="shared" ref="L14:L18" si="1">K14*E11</f>
        <v>0</v>
      </c>
      <c r="M14" s="22">
        <f t="shared" ref="M14:M18" si="2">K14*F11</f>
        <v>0</v>
      </c>
      <c r="N14" s="14">
        <f t="shared" ref="N14:N17" si="3">K14*G11</f>
        <v>0</v>
      </c>
      <c r="O14" s="18"/>
      <c r="P14" s="40" t="s">
        <v>21</v>
      </c>
      <c r="Q14" s="30">
        <f>K9-M19-(K10*E18)</f>
        <v>-21.14</v>
      </c>
      <c r="R14" s="30">
        <f>E7</f>
        <v>-32</v>
      </c>
      <c r="S14" s="30">
        <f>E7+4</f>
        <v>-28</v>
      </c>
      <c r="T14" s="36" t="str">
        <f>IF(Q14&gt;=S14,"EXCELENTE",IF(Q14&gt;=R14,"BOM","NÃO BOM"))</f>
        <v>EXCELENTE</v>
      </c>
      <c r="U14" s="12"/>
    </row>
    <row r="15" spans="2:21" x14ac:dyDescent="0.25">
      <c r="B15" s="9" t="s">
        <v>8</v>
      </c>
      <c r="C15" s="12"/>
      <c r="D15" s="15">
        <v>64</v>
      </c>
      <c r="E15" s="49">
        <v>20.5</v>
      </c>
      <c r="F15" s="49">
        <v>18</v>
      </c>
      <c r="G15" s="50">
        <v>19.7</v>
      </c>
      <c r="H15" s="18">
        <f t="shared" si="0"/>
        <v>1</v>
      </c>
      <c r="I15" s="9" t="s">
        <v>9</v>
      </c>
      <c r="J15" s="15">
        <v>8</v>
      </c>
      <c r="K15" s="28">
        <v>2</v>
      </c>
      <c r="L15" s="58">
        <f t="shared" si="1"/>
        <v>21</v>
      </c>
      <c r="M15" s="22">
        <f t="shared" si="2"/>
        <v>18</v>
      </c>
      <c r="N15" s="14">
        <f t="shared" si="3"/>
        <v>19.64</v>
      </c>
      <c r="O15" s="18"/>
      <c r="P15" s="6"/>
      <c r="Q15" s="6"/>
      <c r="R15" s="6"/>
      <c r="S15" s="6"/>
      <c r="T15" s="35"/>
      <c r="U15" s="12"/>
    </row>
    <row r="16" spans="2:21" x14ac:dyDescent="0.25">
      <c r="B16" s="9" t="s">
        <v>3</v>
      </c>
      <c r="C16" s="12"/>
      <c r="D16" s="12" t="s">
        <v>10</v>
      </c>
      <c r="E16" s="49">
        <v>0.1</v>
      </c>
      <c r="F16" s="49">
        <v>0.01</v>
      </c>
      <c r="G16" s="50">
        <v>0.02</v>
      </c>
      <c r="H16" s="18">
        <f t="shared" si="0"/>
        <v>1</v>
      </c>
      <c r="I16" s="9" t="s">
        <v>8</v>
      </c>
      <c r="J16" s="15">
        <v>16</v>
      </c>
      <c r="K16" s="28">
        <v>0</v>
      </c>
      <c r="L16" s="58">
        <f t="shared" si="1"/>
        <v>0</v>
      </c>
      <c r="M16" s="22">
        <f t="shared" si="2"/>
        <v>0</v>
      </c>
      <c r="N16" s="14">
        <f t="shared" si="3"/>
        <v>0</v>
      </c>
      <c r="O16" s="18"/>
      <c r="P16" s="77" t="s">
        <v>34</v>
      </c>
      <c r="Q16" s="78"/>
      <c r="R16" s="78"/>
      <c r="S16" s="78"/>
      <c r="T16" s="79"/>
      <c r="U16" s="12"/>
    </row>
    <row r="17" spans="2:21" x14ac:dyDescent="0.25">
      <c r="B17" s="9" t="s">
        <v>3</v>
      </c>
      <c r="C17" s="12"/>
      <c r="D17" s="12" t="s">
        <v>11</v>
      </c>
      <c r="E17" s="49">
        <v>0.5</v>
      </c>
      <c r="F17" s="49">
        <v>0.15</v>
      </c>
      <c r="G17" s="50">
        <v>0.3</v>
      </c>
      <c r="H17" s="18">
        <f t="shared" si="0"/>
        <v>1</v>
      </c>
      <c r="I17" s="9" t="s">
        <v>8</v>
      </c>
      <c r="J17" s="15">
        <v>32</v>
      </c>
      <c r="K17" s="28">
        <v>0</v>
      </c>
      <c r="L17" s="58">
        <f t="shared" si="1"/>
        <v>0</v>
      </c>
      <c r="M17" s="22">
        <f t="shared" si="2"/>
        <v>0</v>
      </c>
      <c r="N17" s="14">
        <f t="shared" si="3"/>
        <v>0</v>
      </c>
      <c r="O17" s="18"/>
      <c r="P17" s="37"/>
      <c r="Q17" s="16" t="s">
        <v>22</v>
      </c>
      <c r="R17" s="16" t="s">
        <v>1</v>
      </c>
      <c r="S17" s="17" t="s">
        <v>25</v>
      </c>
      <c r="T17" s="38" t="s">
        <v>26</v>
      </c>
      <c r="U17" s="12"/>
    </row>
    <row r="18" spans="2:21" x14ac:dyDescent="0.25">
      <c r="B18" s="9" t="s">
        <v>12</v>
      </c>
      <c r="C18" s="12"/>
      <c r="D18" s="12" t="s">
        <v>5</v>
      </c>
      <c r="E18" s="86">
        <v>0.35</v>
      </c>
      <c r="F18" s="86"/>
      <c r="G18" s="87"/>
      <c r="H18" s="18">
        <f>H12*H13*H14*H15*H16*H17</f>
        <v>64</v>
      </c>
      <c r="I18" s="20" t="s">
        <v>8</v>
      </c>
      <c r="J18" s="31">
        <v>64</v>
      </c>
      <c r="K18" s="32">
        <v>0</v>
      </c>
      <c r="L18" s="59">
        <f t="shared" si="1"/>
        <v>0</v>
      </c>
      <c r="M18" s="24">
        <f t="shared" si="2"/>
        <v>0</v>
      </c>
      <c r="N18" s="23">
        <f>K18*G15</f>
        <v>0</v>
      </c>
      <c r="O18" s="18"/>
      <c r="P18" s="39" t="s">
        <v>20</v>
      </c>
      <c r="Q18" s="29">
        <f>K8-L19-(K10*E19)</f>
        <v>-20.9</v>
      </c>
      <c r="R18" s="29">
        <f>E9</f>
        <v>-27</v>
      </c>
      <c r="S18" s="29">
        <f>E9+4</f>
        <v>-23</v>
      </c>
      <c r="T18" s="35" t="str">
        <f>IF(Q18&gt;=S18,"EXCELENTE",IF(Q18&gt;=R18,"BOM","NÃO BOM"))</f>
        <v>EXCELENTE</v>
      </c>
      <c r="U18" s="12"/>
    </row>
    <row r="19" spans="2:21" x14ac:dyDescent="0.25">
      <c r="B19" s="20" t="s">
        <v>12</v>
      </c>
      <c r="C19" s="13"/>
      <c r="D19" s="13" t="s">
        <v>4</v>
      </c>
      <c r="E19" s="88">
        <v>0.25</v>
      </c>
      <c r="F19" s="88"/>
      <c r="G19" s="89"/>
      <c r="H19" s="22"/>
      <c r="I19" s="12"/>
      <c r="J19" s="41"/>
      <c r="K19" s="41" t="s">
        <v>31</v>
      </c>
      <c r="L19" s="54">
        <f>SUM(L11:L18)</f>
        <v>23.4</v>
      </c>
      <c r="M19" s="54">
        <f>SUM(M11:M18)</f>
        <v>18.64</v>
      </c>
      <c r="N19" s="33">
        <f>SUM(N11:N18)</f>
        <v>20.92</v>
      </c>
      <c r="O19" s="22"/>
      <c r="P19" s="40" t="s">
        <v>21</v>
      </c>
      <c r="Q19" s="30">
        <f>K9-L19-(K10*E18)</f>
        <v>-25.9</v>
      </c>
      <c r="R19" s="30">
        <f>E7</f>
        <v>-32</v>
      </c>
      <c r="S19" s="30">
        <f>E7+4</f>
        <v>-28</v>
      </c>
      <c r="T19" s="36" t="str">
        <f>IF(Q19&gt;=S19,"EXCELENTE",IF(Q19&gt;=R19,"BOM","NÃO BOM"))</f>
        <v>EXCELENTE</v>
      </c>
      <c r="U19" s="12"/>
    </row>
    <row r="20" spans="2:21" x14ac:dyDescent="0.25"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9"/>
      <c r="U20" s="12"/>
    </row>
    <row r="21" spans="2:21" x14ac:dyDescent="0.25"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9"/>
      <c r="U21" s="12"/>
    </row>
    <row r="22" spans="2:21" x14ac:dyDescent="0.25">
      <c r="B22" s="2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21"/>
      <c r="U22" s="12"/>
    </row>
    <row r="23" spans="2:2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2:2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2:21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2:21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76"/>
      <c r="Q26" s="76"/>
      <c r="R26" s="76"/>
      <c r="S26" s="76"/>
      <c r="T26" s="76"/>
      <c r="U26" s="12"/>
    </row>
    <row r="27" spans="2:21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25"/>
      <c r="Q27" s="25"/>
      <c r="R27" s="26"/>
      <c r="S27" s="27"/>
      <c r="T27" s="25"/>
      <c r="U27" s="12"/>
    </row>
    <row r="28" spans="2:21" x14ac:dyDescent="0.25">
      <c r="P28" s="12"/>
      <c r="Q28" s="11"/>
      <c r="R28" s="11"/>
      <c r="S28" s="11"/>
      <c r="T28" s="12"/>
      <c r="U28" s="12"/>
    </row>
    <row r="29" spans="2:21" x14ac:dyDescent="0.25">
      <c r="P29" s="12"/>
      <c r="Q29" s="11"/>
      <c r="R29" s="11"/>
      <c r="S29" s="11"/>
      <c r="T29" s="12"/>
      <c r="U29" s="12"/>
    </row>
    <row r="30" spans="2:21" x14ac:dyDescent="0.25">
      <c r="H30" s="12"/>
      <c r="I30" s="12"/>
      <c r="J30" s="12"/>
      <c r="K30" s="12"/>
      <c r="L30" s="12"/>
      <c r="M30" s="12"/>
      <c r="N30" s="12"/>
      <c r="O30" s="12"/>
    </row>
    <row r="31" spans="2:21" x14ac:dyDescent="0.25">
      <c r="H31" s="12"/>
      <c r="I31" s="12"/>
      <c r="J31" s="12"/>
      <c r="K31" s="12"/>
      <c r="L31" s="12"/>
      <c r="M31" s="12"/>
      <c r="N31" s="12"/>
      <c r="O31" s="12"/>
    </row>
    <row r="32" spans="2:21" x14ac:dyDescent="0.25">
      <c r="H32" s="12"/>
      <c r="I32" s="12"/>
      <c r="J32" s="12"/>
      <c r="K32" s="12"/>
      <c r="L32" s="12"/>
      <c r="M32" s="12"/>
      <c r="N32" s="12"/>
      <c r="O32" s="12"/>
    </row>
    <row r="35" spans="16:20" x14ac:dyDescent="0.25">
      <c r="P35" s="12"/>
      <c r="Q35" s="12"/>
      <c r="R35" s="12"/>
      <c r="S35" s="12"/>
      <c r="T35" s="12"/>
    </row>
  </sheetData>
  <sheetProtection algorithmName="SHA-512" hashValue="cbSXrD24BLzwoqn+eP+46WCWPz+YtZcjYVwmx3ph2lTfHg9+qXJtjZiV1WvzytHQlu30zp/0A/cET9Ymp0S3QQ==" saltValue="RsjtrfPfwEGUc68CHzwYGA==" spinCount="100000" sheet="1" objects="1" scenarios="1"/>
  <mergeCells count="21">
    <mergeCell ref="P16:T16"/>
    <mergeCell ref="K8:N8"/>
    <mergeCell ref="K9:N9"/>
    <mergeCell ref="K10:N10"/>
    <mergeCell ref="P11:T11"/>
    <mergeCell ref="P26:T26"/>
    <mergeCell ref="B2:T2"/>
    <mergeCell ref="B4:G4"/>
    <mergeCell ref="I4:N5"/>
    <mergeCell ref="P4:T4"/>
    <mergeCell ref="I6:I7"/>
    <mergeCell ref="J6:J7"/>
    <mergeCell ref="K6:K7"/>
    <mergeCell ref="L6:L7"/>
    <mergeCell ref="M6:M7"/>
    <mergeCell ref="N6:N7"/>
    <mergeCell ref="P6:T6"/>
    <mergeCell ref="E7:G7"/>
    <mergeCell ref="E9:G9"/>
    <mergeCell ref="E18:G18"/>
    <mergeCell ref="E19:G19"/>
  </mergeCells>
  <conditionalFormatting sqref="Q18 Q8 Q28 Q13">
    <cfRule type="colorScale" priority="6">
      <colorScale>
        <cfvo type="num" val="$R$8"/>
        <cfvo type="num" val="$S$8"/>
        <cfvo type="num" val="$S$8+0.01"/>
        <color rgb="FFF8696B"/>
        <color rgb="FFFFEB84"/>
        <color rgb="FF63BE7B"/>
      </colorScale>
    </cfRule>
  </conditionalFormatting>
  <conditionalFormatting sqref="Q19 Q9 Q29 Q14">
    <cfRule type="colorScale" priority="5">
      <colorScale>
        <cfvo type="num" val="$R$9"/>
        <cfvo type="num" val="$S$9"/>
        <cfvo type="num" val="$S$9+0.01"/>
        <color rgb="FFF8696B"/>
        <color rgb="FFFFEB84"/>
        <color rgb="FF63BE7B"/>
      </colorScale>
    </cfRule>
  </conditionalFormatting>
  <conditionalFormatting sqref="T8 U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 DE POTENCIA FTTH B+</vt:lpstr>
      <vt:lpstr>CALCULO DE POTENCIA FTTH C+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marmentini</dc:creator>
  <cp:lastModifiedBy>Marcelo Grando Machado</cp:lastModifiedBy>
  <dcterms:created xsi:type="dcterms:W3CDTF">2016-07-09T18:30:18Z</dcterms:created>
  <dcterms:modified xsi:type="dcterms:W3CDTF">2021-05-11T16:07:54Z</dcterms:modified>
</cp:coreProperties>
</file>