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rq\Google Drive\Cursos\Alura - Data Science\Data Analysis_ introdução a series temporais\Aula 5  - Sazonalidade e Erro\"/>
    </mc:Choice>
  </mc:AlternateContent>
  <xr:revisionPtr revIDLastSave="0" documentId="13_ncr:1_{7C64608A-9971-4517-BCFC-EBB57AD76078}" xr6:coauthVersionLast="41" xr6:coauthVersionMax="41" xr10:uidLastSave="{00000000-0000-0000-0000-000000000000}"/>
  <bookViews>
    <workbookView xWindow="19090" yWindow="-558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1" i="1" l="1"/>
  <c r="I42" i="1"/>
  <c r="I43" i="1"/>
  <c r="I44" i="1"/>
  <c r="I45" i="1"/>
  <c r="I46" i="1"/>
  <c r="I47" i="1"/>
  <c r="I48" i="1"/>
  <c r="I49" i="1"/>
  <c r="I50" i="1"/>
  <c r="I51" i="1"/>
  <c r="I52" i="1"/>
  <c r="I40" i="1"/>
  <c r="H42" i="1"/>
  <c r="H43" i="1"/>
  <c r="H44" i="1"/>
  <c r="H45" i="1"/>
  <c r="H46" i="1"/>
  <c r="H47" i="1"/>
  <c r="H48" i="1"/>
  <c r="H49" i="1"/>
  <c r="H50" i="1"/>
  <c r="H51" i="1"/>
  <c r="H52" i="1"/>
  <c r="H41" i="1"/>
  <c r="H40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5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5" i="1"/>
  <c r="Q38" i="1"/>
  <c r="R38" i="1"/>
  <c r="S38" i="1"/>
  <c r="Q39" i="1"/>
  <c r="R39" i="1"/>
  <c r="S39" i="1"/>
  <c r="Q40" i="1"/>
  <c r="R40" i="1"/>
  <c r="S40" i="1"/>
  <c r="Q41" i="1"/>
  <c r="R41" i="1"/>
  <c r="S41" i="1"/>
  <c r="Q42" i="1"/>
  <c r="R42" i="1"/>
  <c r="S42" i="1"/>
  <c r="Q43" i="1"/>
  <c r="R43" i="1"/>
  <c r="S43" i="1"/>
  <c r="Q44" i="1"/>
  <c r="R44" i="1"/>
  <c r="S44" i="1"/>
  <c r="Q45" i="1"/>
  <c r="R45" i="1"/>
  <c r="S45" i="1"/>
  <c r="Q46" i="1"/>
  <c r="R46" i="1"/>
  <c r="S46" i="1"/>
  <c r="Q47" i="1"/>
  <c r="R47" i="1"/>
  <c r="S47" i="1"/>
  <c r="Q48" i="1"/>
  <c r="R48" i="1"/>
  <c r="S48" i="1"/>
  <c r="R37" i="1"/>
  <c r="S37" i="1"/>
  <c r="Q37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C5" i="1"/>
  <c r="B5" i="1"/>
  <c r="F3" i="1" a="1"/>
  <c r="F3" i="1" s="1"/>
  <c r="F5" i="1" l="1"/>
  <c r="G5" i="1" s="1"/>
  <c r="F26" i="1"/>
  <c r="G26" i="1" s="1"/>
  <c r="F18" i="1"/>
  <c r="G18" i="1" s="1"/>
  <c r="F9" i="1"/>
  <c r="G9" i="1" s="1"/>
  <c r="F17" i="1"/>
  <c r="G17" i="1" s="1"/>
  <c r="F25" i="1"/>
  <c r="G25" i="1" s="1"/>
  <c r="F23" i="1"/>
  <c r="G23" i="1" s="1"/>
  <c r="F22" i="1"/>
  <c r="G22" i="1" s="1"/>
  <c r="F21" i="1"/>
  <c r="G21" i="1" s="1"/>
  <c r="F19" i="1"/>
  <c r="G19" i="1" s="1"/>
  <c r="F8" i="1"/>
  <c r="G8" i="1" s="1"/>
  <c r="F34" i="1"/>
  <c r="G34" i="1" s="1"/>
  <c r="F16" i="1"/>
  <c r="G16" i="1" s="1"/>
  <c r="F31" i="1"/>
  <c r="G31" i="1" s="1"/>
  <c r="F14" i="1"/>
  <c r="G14" i="1" s="1"/>
  <c r="F29" i="1"/>
  <c r="G29" i="1" s="1"/>
  <c r="F13" i="1"/>
  <c r="G13" i="1" s="1"/>
  <c r="F38" i="1"/>
  <c r="G38" i="1" s="1"/>
  <c r="F32" i="1"/>
  <c r="G32" i="1" s="1"/>
  <c r="F10" i="1"/>
  <c r="G10" i="1" s="1"/>
  <c r="F35" i="1"/>
  <c r="G35" i="1" s="1"/>
  <c r="F15" i="1"/>
  <c r="G15" i="1" s="1"/>
  <c r="G3" i="1"/>
  <c r="F11" i="1" s="1"/>
  <c r="G11" i="1" s="1"/>
  <c r="F39" i="1" l="1"/>
  <c r="G39" i="1" s="1"/>
  <c r="F28" i="1"/>
  <c r="G28" i="1" s="1"/>
  <c r="F37" i="1"/>
  <c r="G37" i="1" s="1"/>
  <c r="F20" i="1"/>
  <c r="G20" i="1" s="1"/>
  <c r="F27" i="1"/>
  <c r="G27" i="1" s="1"/>
  <c r="F33" i="1"/>
  <c r="G33" i="1" s="1"/>
  <c r="F36" i="1"/>
  <c r="G36" i="1" s="1"/>
  <c r="F12" i="1"/>
  <c r="G12" i="1" s="1"/>
  <c r="F6" i="1"/>
  <c r="G6" i="1" s="1"/>
  <c r="F24" i="1"/>
  <c r="G24" i="1" s="1"/>
  <c r="F7" i="1"/>
  <c r="G7" i="1" s="1"/>
  <c r="F30" i="1"/>
  <c r="G30" i="1" s="1"/>
  <c r="F40" i="1"/>
  <c r="G40" i="1" s="1"/>
</calcChain>
</file>

<file path=xl/sharedStrings.xml><?xml version="1.0" encoding="utf-8"?>
<sst xmlns="http://schemas.openxmlformats.org/spreadsheetml/2006/main" count="15" uniqueCount="14">
  <si>
    <t>Mês</t>
  </si>
  <si>
    <t>Brinquedos Para Gatos</t>
  </si>
  <si>
    <t>Aux - x</t>
  </si>
  <si>
    <t>m</t>
  </si>
  <si>
    <t>p</t>
  </si>
  <si>
    <t>Tendência</t>
  </si>
  <si>
    <t>Month</t>
  </si>
  <si>
    <t>Year</t>
  </si>
  <si>
    <t>Sazonalidade + Erro</t>
  </si>
  <si>
    <t>Vendas Ano a Ano</t>
  </si>
  <si>
    <t>Sazonalidade</t>
  </si>
  <si>
    <t>Fator de Sazonalidade</t>
  </si>
  <si>
    <t>Valor Projetado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</si>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</sst>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&quot;-&quot;mmm&quot;-&quot;yyyy"/>
    <numFmt numFmtId="167" formatCode="[$-416]mmm\-yy;@"/>
    <numFmt numFmtId="168" formatCode="0.0%"/>
    <numFmt numFmtId="170" formatCode="_-* #,##0_-;\-* #,##0_-;_-* &quot;-&quot;??_-;_-@_-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3">
    <xf numFmtId="0" fontId="0" fillId="0" borderId="0" xfId="0" applyFont="1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right"/>
    </xf>
    <xf numFmtId="43" fontId="0" fillId="0" borderId="0" xfId="1" applyFont="1" applyAlignment="1"/>
    <xf numFmtId="43" fontId="2" fillId="0" borderId="0" xfId="1" applyFont="1" applyAlignment="1">
      <alignment horizontal="right"/>
    </xf>
    <xf numFmtId="1" fontId="2" fillId="0" borderId="0" xfId="1" applyNumberFormat="1" applyFont="1" applyAlignment="1">
      <alignment horizontal="right"/>
    </xf>
    <xf numFmtId="43" fontId="0" fillId="0" borderId="0" xfId="0" applyNumberFormat="1" applyFont="1" applyAlignment="1"/>
    <xf numFmtId="167" fontId="2" fillId="0" borderId="0" xfId="0" applyNumberFormat="1" applyFont="1" applyAlignment="1">
      <alignment horizontal="right"/>
    </xf>
    <xf numFmtId="0" fontId="4" fillId="0" borderId="0" xfId="0" applyFont="1" applyAlignment="1"/>
    <xf numFmtId="168" fontId="0" fillId="0" borderId="0" xfId="2" applyNumberFormat="1" applyFont="1" applyAlignment="1"/>
    <xf numFmtId="170" fontId="0" fillId="0" borderId="0" xfId="1" applyNumberFormat="1" applyFont="1" applyAlignment="1"/>
    <xf numFmtId="168" fontId="0" fillId="0" borderId="0" xfId="0" applyNumberFormat="1" applyFont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Vendas Brinquedo Gato por</a:t>
            </a:r>
            <a:r>
              <a:rPr lang="en-US" baseline="0"/>
              <a:t> ano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Brinquedos Para Gatos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Sheet1!$A$5:$A$52</c:f>
              <c:numCache>
                <c:formatCode>[$-416]mmm\-\y\y;@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Sheet1!$D$5:$D$40</c:f>
              <c:numCache>
                <c:formatCode>General</c:formatCode>
                <c:ptCount val="36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  <c:pt idx="12">
                  <c:v>73</c:v>
                </c:pt>
                <c:pt idx="13">
                  <c:v>92</c:v>
                </c:pt>
                <c:pt idx="14">
                  <c:v>108</c:v>
                </c:pt>
                <c:pt idx="15">
                  <c:v>71</c:v>
                </c:pt>
                <c:pt idx="16">
                  <c:v>82</c:v>
                </c:pt>
                <c:pt idx="17">
                  <c:v>98</c:v>
                </c:pt>
                <c:pt idx="18">
                  <c:v>154</c:v>
                </c:pt>
                <c:pt idx="19">
                  <c:v>130</c:v>
                </c:pt>
                <c:pt idx="20">
                  <c:v>112</c:v>
                </c:pt>
                <c:pt idx="21">
                  <c:v>117</c:v>
                </c:pt>
                <c:pt idx="22">
                  <c:v>101</c:v>
                </c:pt>
                <c:pt idx="23">
                  <c:v>188</c:v>
                </c:pt>
                <c:pt idx="24">
                  <c:v>134</c:v>
                </c:pt>
                <c:pt idx="25">
                  <c:v>166</c:v>
                </c:pt>
                <c:pt idx="26">
                  <c:v>187</c:v>
                </c:pt>
                <c:pt idx="27">
                  <c:v>120</c:v>
                </c:pt>
                <c:pt idx="28">
                  <c:v>138</c:v>
                </c:pt>
                <c:pt idx="29">
                  <c:v>159</c:v>
                </c:pt>
                <c:pt idx="30">
                  <c:v>244</c:v>
                </c:pt>
                <c:pt idx="31">
                  <c:v>199</c:v>
                </c:pt>
                <c:pt idx="32">
                  <c:v>172</c:v>
                </c:pt>
                <c:pt idx="33">
                  <c:v>177</c:v>
                </c:pt>
                <c:pt idx="34">
                  <c:v>147</c:v>
                </c:pt>
                <c:pt idx="35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AA-470F-8339-BA04FFCD9CD6}"/>
            </c:ext>
          </c:extLst>
        </c:ser>
        <c:ser>
          <c:idx val="1"/>
          <c:order val="1"/>
          <c:tx>
            <c:v>Tendencia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Sheet1!$A$5:$A$52</c:f>
              <c:numCache>
                <c:formatCode>[$-416]mmm\-\y\y;@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Sheet1!$F$5:$F$52</c:f>
              <c:numCache>
                <c:formatCode>_(* #,##0.00_);_(* \(#,##0.00\);_(* "-"??_);_(@_)</c:formatCode>
                <c:ptCount val="48"/>
                <c:pt idx="0">
                  <c:v>12.76576576576576</c:v>
                </c:pt>
                <c:pt idx="1">
                  <c:v>18.35534105534105</c:v>
                </c:pt>
                <c:pt idx="2">
                  <c:v>23.94491634491634</c:v>
                </c:pt>
                <c:pt idx="3">
                  <c:v>29.53449163449163</c:v>
                </c:pt>
                <c:pt idx="4">
                  <c:v>35.124066924066923</c:v>
                </c:pt>
                <c:pt idx="5">
                  <c:v>40.71364221364221</c:v>
                </c:pt>
                <c:pt idx="6">
                  <c:v>46.303217503217496</c:v>
                </c:pt>
                <c:pt idx="7">
                  <c:v>51.89279279279279</c:v>
                </c:pt>
                <c:pt idx="8">
                  <c:v>57.482368082368083</c:v>
                </c:pt>
                <c:pt idx="9">
                  <c:v>63.07194337194337</c:v>
                </c:pt>
                <c:pt idx="10">
                  <c:v>68.661518661518656</c:v>
                </c:pt>
                <c:pt idx="11">
                  <c:v>74.251093951093949</c:v>
                </c:pt>
                <c:pt idx="12">
                  <c:v>79.840669240669243</c:v>
                </c:pt>
                <c:pt idx="13">
                  <c:v>85.430244530244522</c:v>
                </c:pt>
                <c:pt idx="14">
                  <c:v>91.019819819819816</c:v>
                </c:pt>
                <c:pt idx="15">
                  <c:v>96.609395109395109</c:v>
                </c:pt>
                <c:pt idx="16">
                  <c:v>102.1989703989704</c:v>
                </c:pt>
                <c:pt idx="17">
                  <c:v>107.7885456885457</c:v>
                </c:pt>
                <c:pt idx="18">
                  <c:v>113.37812097812098</c:v>
                </c:pt>
                <c:pt idx="19">
                  <c:v>118.96769626769627</c:v>
                </c:pt>
                <c:pt idx="20">
                  <c:v>124.55727155727156</c:v>
                </c:pt>
                <c:pt idx="21">
                  <c:v>130.14684684684684</c:v>
                </c:pt>
                <c:pt idx="22">
                  <c:v>135.73642213642214</c:v>
                </c:pt>
                <c:pt idx="23">
                  <c:v>141.32599742599743</c:v>
                </c:pt>
                <c:pt idx="24">
                  <c:v>146.91557271557272</c:v>
                </c:pt>
                <c:pt idx="25">
                  <c:v>152.50514800514802</c:v>
                </c:pt>
                <c:pt idx="26">
                  <c:v>158.09472329472331</c:v>
                </c:pt>
                <c:pt idx="27">
                  <c:v>163.68429858429857</c:v>
                </c:pt>
                <c:pt idx="28">
                  <c:v>169.27387387387387</c:v>
                </c:pt>
                <c:pt idx="29">
                  <c:v>174.86344916344916</c:v>
                </c:pt>
                <c:pt idx="30">
                  <c:v>180.45302445302445</c:v>
                </c:pt>
                <c:pt idx="31">
                  <c:v>186.04259974259975</c:v>
                </c:pt>
                <c:pt idx="32">
                  <c:v>191.63217503217504</c:v>
                </c:pt>
                <c:pt idx="33">
                  <c:v>197.22175032175033</c:v>
                </c:pt>
                <c:pt idx="34">
                  <c:v>202.81132561132563</c:v>
                </c:pt>
                <c:pt idx="35">
                  <c:v>208.40090090090092</c:v>
                </c:pt>
                <c:pt idx="36" formatCode="General">
                  <c:v>213.99047619047599</c:v>
                </c:pt>
                <c:pt idx="37" formatCode="General">
                  <c:v>219.58005148005199</c:v>
                </c:pt>
                <c:pt idx="38" formatCode="General">
                  <c:v>225.169626769627</c:v>
                </c:pt>
                <c:pt idx="39" formatCode="General">
                  <c:v>230.75920205920201</c:v>
                </c:pt>
                <c:pt idx="40" formatCode="General">
                  <c:v>236.34877734877699</c:v>
                </c:pt>
                <c:pt idx="41" formatCode="General">
                  <c:v>241.938352638353</c:v>
                </c:pt>
                <c:pt idx="42" formatCode="General">
                  <c:v>247.527927927928</c:v>
                </c:pt>
                <c:pt idx="43" formatCode="General">
                  <c:v>253.11750321750401</c:v>
                </c:pt>
                <c:pt idx="44" formatCode="General">
                  <c:v>258.70707850707902</c:v>
                </c:pt>
                <c:pt idx="45" formatCode="General">
                  <c:v>264.29665379665403</c:v>
                </c:pt>
                <c:pt idx="46" formatCode="General">
                  <c:v>269.88622908622898</c:v>
                </c:pt>
                <c:pt idx="47" formatCode="General">
                  <c:v>275.47580437580501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AA-470F-8339-BA04FFCD9CD6}"/>
            </c:ext>
          </c:extLst>
        </c:ser>
        <c:ser>
          <c:idx val="2"/>
          <c:order val="2"/>
          <c:tx>
            <c:v>Valor Projetado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Sheet1!$A$5:$A$52</c:f>
              <c:numCache>
                <c:formatCode>[$-416]mmm\-\y\y;@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Sheet1!$I$5:$I$52</c:f>
              <c:numCache>
                <c:formatCode>_(* #,##0.00_);_(* \(#,##0.00\);_(* "-"??_);_(@_)</c:formatCode>
                <c:ptCount val="48"/>
                <c:pt idx="0">
                  <c:v>12.995779563347131</c:v>
                </c:pt>
                <c:pt idx="1">
                  <c:v>18.978127097109013</c:v>
                </c:pt>
                <c:pt idx="2">
                  <c:v>28.777865397664623</c:v>
                </c:pt>
                <c:pt idx="3">
                  <c:v>24.177535424669017</c:v>
                </c:pt>
                <c:pt idx="4">
                  <c:v>30.451357161477972</c:v>
                </c:pt>
                <c:pt idx="5">
                  <c:v>36.62726652727175</c:v>
                </c:pt>
                <c:pt idx="6">
                  <c:v>58.574880226272029</c:v>
                </c:pt>
                <c:pt idx="7">
                  <c:v>55.698765159947591</c:v>
                </c:pt>
                <c:pt idx="8">
                  <c:v>52.620912761776751</c:v>
                </c:pt>
                <c:pt idx="9">
                  <c:v>58.718970799587908</c:v>
                </c:pt>
                <c:pt idx="10">
                  <c:v>43.034954424915817</c:v>
                </c:pt>
                <c:pt idx="11">
                  <c:v>92.244790423267702</c:v>
                </c:pt>
                <c:pt idx="12">
                  <c:v>72.35897594985974</c:v>
                </c:pt>
                <c:pt idx="13">
                  <c:v>91.530851228995843</c:v>
                </c:pt>
                <c:pt idx="14">
                  <c:v>105.33031000970941</c:v>
                </c:pt>
                <c:pt idx="15">
                  <c:v>61.762801156773094</c:v>
                </c:pt>
                <c:pt idx="16">
                  <c:v>77.024409692945341</c:v>
                </c:pt>
                <c:pt idx="17">
                  <c:v>97.022289523502579</c:v>
                </c:pt>
                <c:pt idx="18">
                  <c:v>143.28482431644042</c:v>
                </c:pt>
                <c:pt idx="19">
                  <c:v>129.06375595660151</c:v>
                </c:pt>
                <c:pt idx="20">
                  <c:v>110.5920975985441</c:v>
                </c:pt>
                <c:pt idx="21">
                  <c:v>115.52273861526113</c:v>
                </c:pt>
                <c:pt idx="22">
                  <c:v>89.053277001586949</c:v>
                </c:pt>
                <c:pt idx="23">
                  <c:v>176.41243342405321</c:v>
                </c:pt>
                <c:pt idx="24">
                  <c:v>132.75513418976681</c:v>
                </c:pt>
                <c:pt idx="25">
                  <c:v>164.90294560022312</c:v>
                </c:pt>
                <c:pt idx="26">
                  <c:v>182.53200523310903</c:v>
                </c:pt>
                <c:pt idx="27">
                  <c:v>104.09735047664874</c:v>
                </c:pt>
                <c:pt idx="28">
                  <c:v>130.91264357189152</c:v>
                </c:pt>
                <c:pt idx="29">
                  <c:v>157.41730176502304</c:v>
                </c:pt>
                <c:pt idx="30">
                  <c:v>227.44992581488563</c:v>
                </c:pt>
                <c:pt idx="31">
                  <c:v>198.15631044507299</c:v>
                </c:pt>
                <c:pt idx="32">
                  <c:v>169.75917269480257</c:v>
                </c:pt>
                <c:pt idx="33">
                  <c:v>174.68972211256946</c:v>
                </c:pt>
                <c:pt idx="34">
                  <c:v>125.81017641841217</c:v>
                </c:pt>
                <c:pt idx="35">
                  <c:v>260.57541512443805</c:v>
                </c:pt>
                <c:pt idx="36">
                  <c:v>201.71636403468324</c:v>
                </c:pt>
                <c:pt idx="37">
                  <c:v>233.24042604883786</c:v>
                </c:pt>
                <c:pt idx="38">
                  <c:v>263.72119512324701</c:v>
                </c:pt>
                <c:pt idx="39">
                  <c:v>161.06137012582823</c:v>
                </c:pt>
                <c:pt idx="40">
                  <c:v>188.60745890416126</c:v>
                </c:pt>
                <c:pt idx="41">
                  <c:v>217.74274733155144</c:v>
                </c:pt>
                <c:pt idx="42">
                  <c:v>312.64800039249519</c:v>
                </c:pt>
                <c:pt idx="43">
                  <c:v>271.95952162716731</c:v>
                </c:pt>
                <c:pt idx="44">
                  <c:v>231.90226293706277</c:v>
                </c:pt>
                <c:pt idx="45">
                  <c:v>238.25203528026483</c:v>
                </c:pt>
                <c:pt idx="46">
                  <c:v>171.21364425816066</c:v>
                </c:pt>
                <c:pt idx="47">
                  <c:v>343.51449148003763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AA-470F-8339-BA04FFCD9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3185616"/>
        <c:axId val="1281854096"/>
      </c:lineChart>
      <c:dateAx>
        <c:axId val="1283185616"/>
        <c:scaling>
          <c:orientation val="minMax"/>
        </c:scaling>
        <c:delete val="0"/>
        <c:axPos val="b"/>
        <c:numFmt formatCode="[$-416]mmm\-\y\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854096"/>
        <c:crosses val="autoZero"/>
        <c:auto val="1"/>
        <c:lblOffset val="100"/>
        <c:baseTimeUnit val="months"/>
      </c:dateAx>
      <c:valAx>
        <c:axId val="128185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18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Vendas Ano a Ano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Sheet1!$Q$4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Sheet1!$P$5:$P$16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Sheet1!$Q$5:$Q$16</c:f>
              <c:numCache>
                <c:formatCode>General</c:formatCode>
                <c:ptCount val="12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4C-4503-A829-1C5386EF6C43}"/>
            </c:ext>
          </c:extLst>
        </c:ser>
        <c:ser>
          <c:idx val="1"/>
          <c:order val="1"/>
          <c:tx>
            <c:strRef>
              <c:f>Sheet1!$R$4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Sheet1!$P$5:$P$16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Sheet1!$R$5:$R$16</c:f>
              <c:numCache>
                <c:formatCode>General</c:formatCode>
                <c:ptCount val="12"/>
                <c:pt idx="0">
                  <c:v>73</c:v>
                </c:pt>
                <c:pt idx="1">
                  <c:v>92</c:v>
                </c:pt>
                <c:pt idx="2">
                  <c:v>108</c:v>
                </c:pt>
                <c:pt idx="3">
                  <c:v>71</c:v>
                </c:pt>
                <c:pt idx="4">
                  <c:v>82</c:v>
                </c:pt>
                <c:pt idx="5">
                  <c:v>98</c:v>
                </c:pt>
                <c:pt idx="6">
                  <c:v>154</c:v>
                </c:pt>
                <c:pt idx="7">
                  <c:v>130</c:v>
                </c:pt>
                <c:pt idx="8">
                  <c:v>112</c:v>
                </c:pt>
                <c:pt idx="9">
                  <c:v>117</c:v>
                </c:pt>
                <c:pt idx="10">
                  <c:v>101</c:v>
                </c:pt>
                <c:pt idx="11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4C-4503-A829-1C5386EF6C43}"/>
            </c:ext>
          </c:extLst>
        </c:ser>
        <c:ser>
          <c:idx val="2"/>
          <c:order val="2"/>
          <c:tx>
            <c:strRef>
              <c:f>Sheet1!$S$4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Sheet1!$P$5:$P$16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Sheet1!$S$5:$S$16</c:f>
              <c:numCache>
                <c:formatCode>General</c:formatCode>
                <c:ptCount val="12"/>
                <c:pt idx="0">
                  <c:v>134</c:v>
                </c:pt>
                <c:pt idx="1">
                  <c:v>166</c:v>
                </c:pt>
                <c:pt idx="2">
                  <c:v>187</c:v>
                </c:pt>
                <c:pt idx="3">
                  <c:v>120</c:v>
                </c:pt>
                <c:pt idx="4">
                  <c:v>138</c:v>
                </c:pt>
                <c:pt idx="5">
                  <c:v>159</c:v>
                </c:pt>
                <c:pt idx="6">
                  <c:v>244</c:v>
                </c:pt>
                <c:pt idx="7">
                  <c:v>199</c:v>
                </c:pt>
                <c:pt idx="8">
                  <c:v>172</c:v>
                </c:pt>
                <c:pt idx="9">
                  <c:v>177</c:v>
                </c:pt>
                <c:pt idx="10">
                  <c:v>147</c:v>
                </c:pt>
                <c:pt idx="11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4C-4503-A829-1C5386EF6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5903888"/>
        <c:axId val="1554136480"/>
      </c:lineChart>
      <c:catAx>
        <c:axId val="128590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136480"/>
        <c:crosses val="autoZero"/>
        <c:auto val="1"/>
        <c:lblAlgn val="ctr"/>
        <c:lblOffset val="100"/>
        <c:noMultiLvlLbl val="0"/>
      </c:catAx>
      <c:valAx>
        <c:axId val="155413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90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Sazonalidade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Sheet1!$Q$4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Sheet1!$P$21:$P$32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Sheet1!$Q$21:$Q$32</c:f>
              <c:numCache>
                <c:formatCode>_(* #,##0.00_);_(* \(#,##0.00\);_(* "-"??_);_(@_)</c:formatCode>
                <c:ptCount val="12"/>
                <c:pt idx="0">
                  <c:v>0.23423423423423984</c:v>
                </c:pt>
                <c:pt idx="1">
                  <c:v>0.64465894465894991</c:v>
                </c:pt>
                <c:pt idx="2">
                  <c:v>6.05508365508366</c:v>
                </c:pt>
                <c:pt idx="3">
                  <c:v>-4.53449163449163</c:v>
                </c:pt>
                <c:pt idx="4">
                  <c:v>-4.1240669240669234</c:v>
                </c:pt>
                <c:pt idx="5">
                  <c:v>-3.7136422136422098</c:v>
                </c:pt>
                <c:pt idx="6">
                  <c:v>16.696782496782504</c:v>
                </c:pt>
                <c:pt idx="7">
                  <c:v>4.1072072072072103</c:v>
                </c:pt>
                <c:pt idx="8">
                  <c:v>-4.4823680823680832</c:v>
                </c:pt>
                <c:pt idx="9">
                  <c:v>-4.0719433719433695</c:v>
                </c:pt>
                <c:pt idx="10">
                  <c:v>-18.661518661518656</c:v>
                </c:pt>
                <c:pt idx="11">
                  <c:v>23.748906048906051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7-470F-B2EA-A2F271B38A7B}"/>
            </c:ext>
          </c:extLst>
        </c:ser>
        <c:ser>
          <c:idx val="1"/>
          <c:order val="1"/>
          <c:tx>
            <c:strRef>
              <c:f>Sheet1!$R$4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Sheet1!$P$21:$P$32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Sheet1!$R$21:$R$32</c:f>
              <c:numCache>
                <c:formatCode>_(* #,##0.00_);_(* \(#,##0.00\);_(* "-"??_);_(@_)</c:formatCode>
                <c:ptCount val="12"/>
                <c:pt idx="0">
                  <c:v>-6.8406692406692429</c:v>
                </c:pt>
                <c:pt idx="1">
                  <c:v>6.5697554697554779</c:v>
                </c:pt>
                <c:pt idx="2">
                  <c:v>16.980180180180184</c:v>
                </c:pt>
                <c:pt idx="3">
                  <c:v>-25.609395109395109</c:v>
                </c:pt>
                <c:pt idx="4">
                  <c:v>-20.198970398970403</c:v>
                </c:pt>
                <c:pt idx="5">
                  <c:v>-9.7885456885456961</c:v>
                </c:pt>
                <c:pt idx="6">
                  <c:v>40.621879021879025</c:v>
                </c:pt>
                <c:pt idx="7">
                  <c:v>11.032303732303731</c:v>
                </c:pt>
                <c:pt idx="8">
                  <c:v>-12.557271557271562</c:v>
                </c:pt>
                <c:pt idx="9">
                  <c:v>-13.146846846846842</c:v>
                </c:pt>
                <c:pt idx="10">
                  <c:v>-34.736422136422135</c:v>
                </c:pt>
                <c:pt idx="11">
                  <c:v>46.674002574002571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A7-470F-B2EA-A2F271B38A7B}"/>
            </c:ext>
          </c:extLst>
        </c:ser>
        <c:ser>
          <c:idx val="2"/>
          <c:order val="2"/>
          <c:tx>
            <c:strRef>
              <c:f>Sheet1!$S$4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Sheet1!$P$21:$P$32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Sheet1!$S$21:$S$32</c:f>
              <c:numCache>
                <c:formatCode>_(* #,##0.00_);_(* \(#,##0.00\);_(* "-"??_);_(@_)</c:formatCode>
                <c:ptCount val="12"/>
                <c:pt idx="0">
                  <c:v>-12.915572715572722</c:v>
                </c:pt>
                <c:pt idx="1">
                  <c:v>13.494851994851985</c:v>
                </c:pt>
                <c:pt idx="2">
                  <c:v>28.905276705276691</c:v>
                </c:pt>
                <c:pt idx="3">
                  <c:v>-43.684298584298574</c:v>
                </c:pt>
                <c:pt idx="4">
                  <c:v>-31.273873873873868</c:v>
                </c:pt>
                <c:pt idx="5">
                  <c:v>-15.863449163449161</c:v>
                </c:pt>
                <c:pt idx="6">
                  <c:v>63.546975546975546</c:v>
                </c:pt>
                <c:pt idx="7">
                  <c:v>12.957400257400252</c:v>
                </c:pt>
                <c:pt idx="8">
                  <c:v>-19.632175032175041</c:v>
                </c:pt>
                <c:pt idx="9">
                  <c:v>-20.221750321750335</c:v>
                </c:pt>
                <c:pt idx="10">
                  <c:v>-55.811325611325628</c:v>
                </c:pt>
                <c:pt idx="11">
                  <c:v>69.599099099099078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A7-470F-B2EA-A2F271B38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5903888"/>
        <c:axId val="1554136480"/>
      </c:lineChart>
      <c:catAx>
        <c:axId val="128590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136480"/>
        <c:crosses val="autoZero"/>
        <c:auto val="1"/>
        <c:lblAlgn val="ctr"/>
        <c:lblOffset val="100"/>
        <c:noMultiLvlLbl val="0"/>
      </c:catAx>
      <c:valAx>
        <c:axId val="155413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90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Fator de Sazonalidade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Sheet1!$Q$4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Sheet1!$P$37:$P$48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Sheet1!$Q$37:$Q$48</c:f>
              <c:numCache>
                <c:formatCode>_(* #,##0.00_);_(* \(#,##0.00\);_(* "-"??_);_(@_)</c:formatCode>
                <c:ptCount val="12"/>
                <c:pt idx="0">
                  <c:v>1.8018018018018448E-2</c:v>
                </c:pt>
                <c:pt idx="1">
                  <c:v>3.3929418139944732E-2</c:v>
                </c:pt>
                <c:pt idx="2">
                  <c:v>0.20183612183612201</c:v>
                </c:pt>
                <c:pt idx="3">
                  <c:v>-0.18137966537966521</c:v>
                </c:pt>
                <c:pt idx="4">
                  <c:v>-0.13303441690538462</c:v>
                </c:pt>
                <c:pt idx="5">
                  <c:v>-0.10036870847681648</c:v>
                </c:pt>
                <c:pt idx="6">
                  <c:v>0.2650282935997223</c:v>
                </c:pt>
                <c:pt idx="7">
                  <c:v>7.3342985842985903E-2</c:v>
                </c:pt>
                <c:pt idx="8">
                  <c:v>-8.4572982686190248E-2</c:v>
                </c:pt>
                <c:pt idx="9">
                  <c:v>-6.9015989354972371E-2</c:v>
                </c:pt>
                <c:pt idx="10">
                  <c:v>-0.37323037323037311</c:v>
                </c:pt>
                <c:pt idx="11">
                  <c:v>0.24233577600924541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AB-4DFE-AD5C-ECE9A3CF9851}"/>
            </c:ext>
          </c:extLst>
        </c:ser>
        <c:ser>
          <c:idx val="1"/>
          <c:order val="1"/>
          <c:tx>
            <c:strRef>
              <c:f>Sheet1!$R$4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Sheet1!$P$37:$P$48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Sheet1!$R$37:$R$48</c:f>
              <c:numCache>
                <c:formatCode>_(* #,##0.00_);_(* \(#,##0.00\);_(* "-"??_);_(@_)</c:formatCode>
                <c:ptCount val="12"/>
                <c:pt idx="0">
                  <c:v>-9.370779781738689E-2</c:v>
                </c:pt>
                <c:pt idx="1">
                  <c:v>7.1410385540820409E-2</c:v>
                </c:pt>
                <c:pt idx="2">
                  <c:v>0.15722389055722394</c:v>
                </c:pt>
                <c:pt idx="3">
                  <c:v>-0.36069570576612831</c:v>
                </c:pt>
                <c:pt idx="4">
                  <c:v>-0.24632890730451709</c:v>
                </c:pt>
                <c:pt idx="5">
                  <c:v>-9.9883119270874454E-2</c:v>
                </c:pt>
                <c:pt idx="6">
                  <c:v>0.26377843520700667</c:v>
                </c:pt>
                <c:pt idx="7">
                  <c:v>8.4863874863874852E-2</c:v>
                </c:pt>
                <c:pt idx="8">
                  <c:v>-0.11211849604706751</c:v>
                </c:pt>
                <c:pt idx="9">
                  <c:v>-0.11236621236621232</c:v>
                </c:pt>
                <c:pt idx="10">
                  <c:v>-0.34392497164774394</c:v>
                </c:pt>
                <c:pt idx="11">
                  <c:v>0.24826597113831156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AB-4DFE-AD5C-ECE9A3CF9851}"/>
            </c:ext>
          </c:extLst>
        </c:ser>
        <c:ser>
          <c:idx val="2"/>
          <c:order val="2"/>
          <c:tx>
            <c:strRef>
              <c:f>Sheet1!$S$4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Sheet1!$P$37:$P$48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Sheet1!$S$37:$S$48</c:f>
              <c:numCache>
                <c:formatCode>_(* #,##0.00_);_(* \(#,##0.00\);_(* "-"??_);_(@_)</c:formatCode>
                <c:ptCount val="12"/>
                <c:pt idx="0">
                  <c:v>-9.6384871011736734E-2</c:v>
                </c:pt>
                <c:pt idx="1">
                  <c:v>8.1294289125614358E-2</c:v>
                </c:pt>
                <c:pt idx="2">
                  <c:v>0.15457367222073096</c:v>
                </c:pt>
                <c:pt idx="3">
                  <c:v>-0.36403582153582142</c:v>
                </c:pt>
                <c:pt idx="4">
                  <c:v>-0.22662227444836136</c:v>
                </c:pt>
                <c:pt idx="5">
                  <c:v>-9.9770120524837497E-2</c:v>
                </c:pt>
                <c:pt idx="6">
                  <c:v>0.26043842437285059</c:v>
                </c:pt>
                <c:pt idx="7">
                  <c:v>6.5112564107538962E-2</c:v>
                </c:pt>
                <c:pt idx="8">
                  <c:v>-0.11414055251264558</c:v>
                </c:pt>
                <c:pt idx="9">
                  <c:v>-0.11424717695904144</c:v>
                </c:pt>
                <c:pt idx="10">
                  <c:v>-0.37966888170969815</c:v>
                </c:pt>
                <c:pt idx="11">
                  <c:v>0.25035647157949309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AB-4DFE-AD5C-ECE9A3CF9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5903888"/>
        <c:axId val="1554136480"/>
      </c:lineChart>
      <c:catAx>
        <c:axId val="128590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136480"/>
        <c:crosses val="autoZero"/>
        <c:auto val="1"/>
        <c:lblAlgn val="ctr"/>
        <c:lblOffset val="100"/>
        <c:noMultiLvlLbl val="0"/>
      </c:catAx>
      <c:valAx>
        <c:axId val="155413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90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508000</xdr:colOff>
      <xdr:row>1</xdr:row>
      <xdr:rowOff>168275</xdr:rowOff>
    </xdr:from>
    <xdr:to>
      <xdr:col>16</xdr:col>
      <xdr:colOff>317500</xdr:colOff>
      <xdr:row>17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FEA8B6-09B9-4736-AA09-6FEC6FC68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161925</xdr:colOff>
      <xdr:row>2</xdr:row>
      <xdr:rowOff>196850</xdr:rowOff>
    </xdr:from>
    <xdr:to>
      <xdr:col>23</xdr:col>
      <xdr:colOff>876300</xdr:colOff>
      <xdr:row>16</xdr:row>
      <xdr:rowOff>92075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78A379-7B44-4ADA-8063-CA28479F4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107950</xdr:colOff>
      <xdr:row>18</xdr:row>
      <xdr:rowOff>152400</xdr:rowOff>
    </xdr:from>
    <xdr:to>
      <xdr:col>23</xdr:col>
      <xdr:colOff>822325</xdr:colOff>
      <xdr:row>32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2A7ECD-F9A7-47A7-801E-F62DDFE65C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177800</xdr:colOff>
      <xdr:row>34</xdr:row>
      <xdr:rowOff>88900</xdr:rowOff>
    </xdr:from>
    <xdr:to>
      <xdr:col>23</xdr:col>
      <xdr:colOff>892175</xdr:colOff>
      <xdr:row>47</xdr:row>
      <xdr:rowOff>187325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34C630-C7C3-4249-9CA7-DA41A7F1B0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52"/>
  <sheetViews>
    <sheetView tabSelected="1" workbookViewId="0">
      <selection activeCell="I40" sqref="I40:I52"/>
    </sheetView>
  </sheetViews>
  <sheetFormatPr defaultColWidth="14.42578125" defaultRowHeight="15.75" customHeight="1" x14ac:dyDescent="0.2"/>
  <cols>
    <col min="4" max="4" width="21.5703125" customWidth="1"/>
  </cols>
  <sheetData>
    <row r="2" spans="1:19" ht="15.75" customHeight="1" x14ac:dyDescent="0.2">
      <c r="F2" t="s">
        <v>3</v>
      </c>
      <c r="G2" t="s">
        <v>4</v>
      </c>
    </row>
    <row r="3" spans="1:19" ht="15.75" customHeight="1" x14ac:dyDescent="0.2">
      <c r="F3">
        <f t="array" ref="F3:G3">LINEST(D5:D40,E5:E40,TRUE,FALSE)</f>
        <v>5.5895752895752899</v>
      </c>
      <c r="G3">
        <v>7.1761904761904702</v>
      </c>
      <c r="P3" s="9" t="s">
        <v>9</v>
      </c>
    </row>
    <row r="4" spans="1:19" ht="15.75" customHeight="1" x14ac:dyDescent="0.2">
      <c r="A4" s="1" t="s">
        <v>0</v>
      </c>
      <c r="B4" s="1" t="s">
        <v>7</v>
      </c>
      <c r="C4" s="1" t="s">
        <v>6</v>
      </c>
      <c r="D4" s="2" t="s">
        <v>1</v>
      </c>
      <c r="E4" t="s">
        <v>2</v>
      </c>
      <c r="F4" t="s">
        <v>5</v>
      </c>
      <c r="G4" t="s">
        <v>8</v>
      </c>
      <c r="H4" s="9" t="s">
        <v>11</v>
      </c>
      <c r="I4" s="9" t="s">
        <v>12</v>
      </c>
      <c r="J4" s="9" t="s">
        <v>13</v>
      </c>
      <c r="Q4">
        <v>2013</v>
      </c>
      <c r="R4">
        <v>2014</v>
      </c>
      <c r="S4">
        <v>2015</v>
      </c>
    </row>
    <row r="5" spans="1:19" ht="15.75" customHeight="1" x14ac:dyDescent="0.2">
      <c r="A5" s="8">
        <v>41275</v>
      </c>
      <c r="B5" s="6">
        <f>YEAR(A5)</f>
        <v>2013</v>
      </c>
      <c r="C5" s="6">
        <f>MONTH(A5)</f>
        <v>1</v>
      </c>
      <c r="D5" s="3">
        <v>13</v>
      </c>
      <c r="E5">
        <v>1</v>
      </c>
      <c r="F5" s="4">
        <f>($F$3*E5)+$G$3</f>
        <v>12.76576576576576</v>
      </c>
      <c r="G5" s="7">
        <f>D5-F5</f>
        <v>0.23423423423423984</v>
      </c>
      <c r="H5" s="10">
        <f>G5/D5</f>
        <v>1.8018018018018448E-2</v>
      </c>
      <c r="I5" s="4">
        <f>F5*(1+H5)</f>
        <v>12.995779563347131</v>
      </c>
      <c r="J5" s="11">
        <f>D5-I5</f>
        <v>4.2204366528686421E-3</v>
      </c>
      <c r="P5">
        <v>1</v>
      </c>
      <c r="Q5" s="3">
        <v>13</v>
      </c>
      <c r="R5" s="3">
        <v>73</v>
      </c>
      <c r="S5" s="3">
        <v>134</v>
      </c>
    </row>
    <row r="6" spans="1:19" ht="15.75" customHeight="1" x14ac:dyDescent="0.2">
      <c r="A6" s="8">
        <v>41306</v>
      </c>
      <c r="B6" s="6">
        <f t="shared" ref="B6:B40" si="0">YEAR(A6)</f>
        <v>2013</v>
      </c>
      <c r="C6" s="6">
        <f t="shared" ref="C6:C40" si="1">MONTH(A6)</f>
        <v>2</v>
      </c>
      <c r="D6" s="3">
        <v>19</v>
      </c>
      <c r="E6">
        <v>2</v>
      </c>
      <c r="F6" s="4">
        <f>($F$3*E6)+$G$3</f>
        <v>18.35534105534105</v>
      </c>
      <c r="G6" s="7">
        <f t="shared" ref="G6:G40" si="2">D6-F6</f>
        <v>0.64465894465894991</v>
      </c>
      <c r="H6" s="10">
        <f t="shared" ref="H6:H40" si="3">G6/D6</f>
        <v>3.3929418139944732E-2</v>
      </c>
      <c r="I6" s="4">
        <f t="shared" ref="I6:I40" si="4">F6*(1+H6)</f>
        <v>18.978127097109013</v>
      </c>
      <c r="J6" s="11">
        <f t="shared" ref="J6:J40" si="5">D6-I6</f>
        <v>2.1872902890986978E-2</v>
      </c>
      <c r="P6">
        <v>2</v>
      </c>
      <c r="Q6" s="3">
        <v>19</v>
      </c>
      <c r="R6" s="3">
        <v>92</v>
      </c>
      <c r="S6" s="3">
        <v>166</v>
      </c>
    </row>
    <row r="7" spans="1:19" ht="15.75" customHeight="1" x14ac:dyDescent="0.2">
      <c r="A7" s="8">
        <v>41334</v>
      </c>
      <c r="B7" s="6">
        <f t="shared" si="0"/>
        <v>2013</v>
      </c>
      <c r="C7" s="6">
        <f t="shared" si="1"/>
        <v>3</v>
      </c>
      <c r="D7" s="3">
        <v>30</v>
      </c>
      <c r="E7">
        <v>3</v>
      </c>
      <c r="F7" s="4">
        <f>($F$3*E7)+$G$3</f>
        <v>23.94491634491634</v>
      </c>
      <c r="G7" s="7">
        <f t="shared" si="2"/>
        <v>6.05508365508366</v>
      </c>
      <c r="H7" s="10">
        <f t="shared" si="3"/>
        <v>0.20183612183612201</v>
      </c>
      <c r="I7" s="4">
        <f t="shared" si="4"/>
        <v>28.777865397664623</v>
      </c>
      <c r="J7" s="11">
        <f t="shared" si="5"/>
        <v>1.2221346023353767</v>
      </c>
      <c r="P7">
        <v>3</v>
      </c>
      <c r="Q7" s="3">
        <v>30</v>
      </c>
      <c r="R7" s="3">
        <v>108</v>
      </c>
      <c r="S7" s="3">
        <v>187</v>
      </c>
    </row>
    <row r="8" spans="1:19" ht="15.75" customHeight="1" x14ac:dyDescent="0.2">
      <c r="A8" s="8">
        <v>41365</v>
      </c>
      <c r="B8" s="6">
        <f t="shared" si="0"/>
        <v>2013</v>
      </c>
      <c r="C8" s="6">
        <f t="shared" si="1"/>
        <v>4</v>
      </c>
      <c r="D8" s="3">
        <v>25</v>
      </c>
      <c r="E8">
        <v>4</v>
      </c>
      <c r="F8" s="4">
        <f>($F$3*E8)+$G$3</f>
        <v>29.53449163449163</v>
      </c>
      <c r="G8" s="7">
        <f t="shared" si="2"/>
        <v>-4.53449163449163</v>
      </c>
      <c r="H8" s="10">
        <f t="shared" si="3"/>
        <v>-0.18137966537966521</v>
      </c>
      <c r="I8" s="4">
        <f t="shared" si="4"/>
        <v>24.177535424669017</v>
      </c>
      <c r="J8" s="11">
        <f t="shared" si="5"/>
        <v>0.82246457533098294</v>
      </c>
      <c r="P8">
        <v>4</v>
      </c>
      <c r="Q8" s="3">
        <v>25</v>
      </c>
      <c r="R8" s="3">
        <v>71</v>
      </c>
      <c r="S8" s="3">
        <v>120</v>
      </c>
    </row>
    <row r="9" spans="1:19" ht="15.75" customHeight="1" x14ac:dyDescent="0.2">
      <c r="A9" s="8">
        <v>41395</v>
      </c>
      <c r="B9" s="6">
        <f t="shared" si="0"/>
        <v>2013</v>
      </c>
      <c r="C9" s="6">
        <f t="shared" si="1"/>
        <v>5</v>
      </c>
      <c r="D9" s="3">
        <v>31</v>
      </c>
      <c r="E9">
        <v>5</v>
      </c>
      <c r="F9" s="4">
        <f>($F$3*E9)+$G$3</f>
        <v>35.124066924066923</v>
      </c>
      <c r="G9" s="7">
        <f t="shared" si="2"/>
        <v>-4.1240669240669234</v>
      </c>
      <c r="H9" s="10">
        <f t="shared" si="3"/>
        <v>-0.13303441690538462</v>
      </c>
      <c r="I9" s="4">
        <f t="shared" si="4"/>
        <v>30.451357161477972</v>
      </c>
      <c r="J9" s="11">
        <f t="shared" si="5"/>
        <v>0.54864283852202789</v>
      </c>
      <c r="P9">
        <v>5</v>
      </c>
      <c r="Q9" s="3">
        <v>31</v>
      </c>
      <c r="R9" s="3">
        <v>82</v>
      </c>
      <c r="S9" s="3">
        <v>138</v>
      </c>
    </row>
    <row r="10" spans="1:19" ht="15.75" customHeight="1" x14ac:dyDescent="0.2">
      <c r="A10" s="8">
        <v>41426</v>
      </c>
      <c r="B10" s="6">
        <f t="shared" si="0"/>
        <v>2013</v>
      </c>
      <c r="C10" s="6">
        <f t="shared" si="1"/>
        <v>6</v>
      </c>
      <c r="D10" s="3">
        <v>37</v>
      </c>
      <c r="E10">
        <v>6</v>
      </c>
      <c r="F10" s="4">
        <f>($F$3*E10)+$G$3</f>
        <v>40.71364221364221</v>
      </c>
      <c r="G10" s="7">
        <f t="shared" si="2"/>
        <v>-3.7136422136422098</v>
      </c>
      <c r="H10" s="10">
        <f t="shared" si="3"/>
        <v>-0.10036870847681648</v>
      </c>
      <c r="I10" s="4">
        <f t="shared" si="4"/>
        <v>36.62726652727175</v>
      </c>
      <c r="J10" s="11">
        <f t="shared" si="5"/>
        <v>0.37273347272824964</v>
      </c>
      <c r="P10">
        <v>6</v>
      </c>
      <c r="Q10" s="3">
        <v>37</v>
      </c>
      <c r="R10" s="3">
        <v>98</v>
      </c>
      <c r="S10" s="3">
        <v>159</v>
      </c>
    </row>
    <row r="11" spans="1:19" ht="15.75" customHeight="1" x14ac:dyDescent="0.2">
      <c r="A11" s="8">
        <v>41456</v>
      </c>
      <c r="B11" s="6">
        <f t="shared" si="0"/>
        <v>2013</v>
      </c>
      <c r="C11" s="6">
        <f t="shared" si="1"/>
        <v>7</v>
      </c>
      <c r="D11" s="3">
        <v>63</v>
      </c>
      <c r="E11">
        <v>7</v>
      </c>
      <c r="F11" s="4">
        <f>($F$3*E11)+$G$3</f>
        <v>46.303217503217496</v>
      </c>
      <c r="G11" s="7">
        <f t="shared" si="2"/>
        <v>16.696782496782504</v>
      </c>
      <c r="H11" s="10">
        <f t="shared" si="3"/>
        <v>0.2650282935997223</v>
      </c>
      <c r="I11" s="4">
        <f t="shared" si="4"/>
        <v>58.574880226272029</v>
      </c>
      <c r="J11" s="11">
        <f t="shared" si="5"/>
        <v>4.4251197737279711</v>
      </c>
      <c r="P11">
        <v>7</v>
      </c>
      <c r="Q11" s="3">
        <v>63</v>
      </c>
      <c r="R11" s="3">
        <v>154</v>
      </c>
      <c r="S11" s="3">
        <v>244</v>
      </c>
    </row>
    <row r="12" spans="1:19" ht="15.75" customHeight="1" x14ac:dyDescent="0.2">
      <c r="A12" s="8">
        <v>41487</v>
      </c>
      <c r="B12" s="6">
        <f t="shared" si="0"/>
        <v>2013</v>
      </c>
      <c r="C12" s="6">
        <f t="shared" si="1"/>
        <v>8</v>
      </c>
      <c r="D12" s="3">
        <v>56</v>
      </c>
      <c r="E12">
        <v>8</v>
      </c>
      <c r="F12" s="4">
        <f>($F$3*E12)+$G$3</f>
        <v>51.89279279279279</v>
      </c>
      <c r="G12" s="7">
        <f t="shared" si="2"/>
        <v>4.1072072072072103</v>
      </c>
      <c r="H12" s="10">
        <f t="shared" si="3"/>
        <v>7.3342985842985903E-2</v>
      </c>
      <c r="I12" s="4">
        <f t="shared" si="4"/>
        <v>55.698765159947591</v>
      </c>
      <c r="J12" s="11">
        <f t="shared" si="5"/>
        <v>0.30123484005240897</v>
      </c>
      <c r="P12">
        <v>8</v>
      </c>
      <c r="Q12" s="3">
        <v>56</v>
      </c>
      <c r="R12" s="3">
        <v>130</v>
      </c>
      <c r="S12" s="3">
        <v>199</v>
      </c>
    </row>
    <row r="13" spans="1:19" ht="15.75" customHeight="1" x14ac:dyDescent="0.2">
      <c r="A13" s="8">
        <v>41518</v>
      </c>
      <c r="B13" s="6">
        <f t="shared" si="0"/>
        <v>2013</v>
      </c>
      <c r="C13" s="6">
        <f t="shared" si="1"/>
        <v>9</v>
      </c>
      <c r="D13" s="3">
        <v>53</v>
      </c>
      <c r="E13">
        <v>9</v>
      </c>
      <c r="F13" s="4">
        <f>($F$3*E13)+$G$3</f>
        <v>57.482368082368083</v>
      </c>
      <c r="G13" s="7">
        <f t="shared" si="2"/>
        <v>-4.4823680823680832</v>
      </c>
      <c r="H13" s="10">
        <f t="shared" si="3"/>
        <v>-8.4572982686190248E-2</v>
      </c>
      <c r="I13" s="4">
        <f t="shared" si="4"/>
        <v>52.620912761776751</v>
      </c>
      <c r="J13" s="11">
        <f t="shared" si="5"/>
        <v>0.3790872382232493</v>
      </c>
      <c r="P13">
        <v>9</v>
      </c>
      <c r="Q13" s="3">
        <v>53</v>
      </c>
      <c r="R13" s="3">
        <v>112</v>
      </c>
      <c r="S13" s="3">
        <v>172</v>
      </c>
    </row>
    <row r="14" spans="1:19" ht="15.75" customHeight="1" x14ac:dyDescent="0.2">
      <c r="A14" s="8">
        <v>41548</v>
      </c>
      <c r="B14" s="6">
        <f t="shared" si="0"/>
        <v>2013</v>
      </c>
      <c r="C14" s="6">
        <f t="shared" si="1"/>
        <v>10</v>
      </c>
      <c r="D14" s="3">
        <v>59</v>
      </c>
      <c r="E14">
        <v>10</v>
      </c>
      <c r="F14" s="4">
        <f>($F$3*E14)+$G$3</f>
        <v>63.07194337194337</v>
      </c>
      <c r="G14" s="7">
        <f t="shared" si="2"/>
        <v>-4.0719433719433695</v>
      </c>
      <c r="H14" s="10">
        <f t="shared" si="3"/>
        <v>-6.9015989354972371E-2</v>
      </c>
      <c r="I14" s="4">
        <f t="shared" si="4"/>
        <v>58.718970799587908</v>
      </c>
      <c r="J14" s="11">
        <f t="shared" si="5"/>
        <v>0.28102920041209245</v>
      </c>
      <c r="P14">
        <v>10</v>
      </c>
      <c r="Q14" s="3">
        <v>59</v>
      </c>
      <c r="R14" s="3">
        <v>117</v>
      </c>
      <c r="S14" s="3">
        <v>177</v>
      </c>
    </row>
    <row r="15" spans="1:19" ht="15.75" customHeight="1" x14ac:dyDescent="0.2">
      <c r="A15" s="8">
        <v>41579</v>
      </c>
      <c r="B15" s="6">
        <f t="shared" si="0"/>
        <v>2013</v>
      </c>
      <c r="C15" s="6">
        <f t="shared" si="1"/>
        <v>11</v>
      </c>
      <c r="D15" s="3">
        <v>50</v>
      </c>
      <c r="E15">
        <v>11</v>
      </c>
      <c r="F15" s="4">
        <f>($F$3*E15)+$G$3</f>
        <v>68.661518661518656</v>
      </c>
      <c r="G15" s="7">
        <f t="shared" si="2"/>
        <v>-18.661518661518656</v>
      </c>
      <c r="H15" s="10">
        <f t="shared" si="3"/>
        <v>-0.37323037323037311</v>
      </c>
      <c r="I15" s="4">
        <f t="shared" si="4"/>
        <v>43.034954424915817</v>
      </c>
      <c r="J15" s="11">
        <f t="shared" si="5"/>
        <v>6.9650455750841829</v>
      </c>
      <c r="P15">
        <v>11</v>
      </c>
      <c r="Q15" s="3">
        <v>50</v>
      </c>
      <c r="R15" s="3">
        <v>101</v>
      </c>
      <c r="S15" s="3">
        <v>147</v>
      </c>
    </row>
    <row r="16" spans="1:19" ht="15.75" customHeight="1" x14ac:dyDescent="0.2">
      <c r="A16" s="8">
        <v>41609</v>
      </c>
      <c r="B16" s="6">
        <f t="shared" si="0"/>
        <v>2013</v>
      </c>
      <c r="C16" s="6">
        <f t="shared" si="1"/>
        <v>12</v>
      </c>
      <c r="D16" s="3">
        <v>98</v>
      </c>
      <c r="E16">
        <v>12</v>
      </c>
      <c r="F16" s="4">
        <f>($F$3*E16)+$G$3</f>
        <v>74.251093951093949</v>
      </c>
      <c r="G16" s="7">
        <f t="shared" si="2"/>
        <v>23.748906048906051</v>
      </c>
      <c r="H16" s="10">
        <f t="shared" si="3"/>
        <v>0.24233577600924541</v>
      </c>
      <c r="I16" s="4">
        <f t="shared" si="4"/>
        <v>92.244790423267702</v>
      </c>
      <c r="J16" s="11">
        <f t="shared" si="5"/>
        <v>5.7552095767322982</v>
      </c>
      <c r="P16">
        <v>12</v>
      </c>
      <c r="Q16" s="3">
        <v>98</v>
      </c>
      <c r="R16" s="3">
        <v>188</v>
      </c>
      <c r="S16" s="3">
        <v>278</v>
      </c>
    </row>
    <row r="17" spans="1:19" ht="15.75" customHeight="1" x14ac:dyDescent="0.2">
      <c r="A17" s="8">
        <v>41640</v>
      </c>
      <c r="B17" s="6">
        <f t="shared" si="0"/>
        <v>2014</v>
      </c>
      <c r="C17" s="6">
        <f t="shared" si="1"/>
        <v>1</v>
      </c>
      <c r="D17" s="3">
        <v>73</v>
      </c>
      <c r="E17">
        <v>13</v>
      </c>
      <c r="F17" s="4">
        <f>($F$3*E17)+$G$3</f>
        <v>79.840669240669243</v>
      </c>
      <c r="G17" s="7">
        <f t="shared" si="2"/>
        <v>-6.8406692406692429</v>
      </c>
      <c r="H17" s="10">
        <f t="shared" si="3"/>
        <v>-9.370779781738689E-2</v>
      </c>
      <c r="I17" s="4">
        <f t="shared" si="4"/>
        <v>72.35897594985974</v>
      </c>
      <c r="J17" s="11">
        <f t="shared" si="5"/>
        <v>0.64102405014025976</v>
      </c>
    </row>
    <row r="18" spans="1:19" ht="15.75" customHeight="1" x14ac:dyDescent="0.2">
      <c r="A18" s="8">
        <v>41671</v>
      </c>
      <c r="B18" s="6">
        <f t="shared" si="0"/>
        <v>2014</v>
      </c>
      <c r="C18" s="6">
        <f t="shared" si="1"/>
        <v>2</v>
      </c>
      <c r="D18" s="3">
        <v>92</v>
      </c>
      <c r="E18">
        <v>14</v>
      </c>
      <c r="F18" s="4">
        <f>($F$3*E18)+$G$3</f>
        <v>85.430244530244522</v>
      </c>
      <c r="G18" s="7">
        <f t="shared" si="2"/>
        <v>6.5697554697554779</v>
      </c>
      <c r="H18" s="10">
        <f t="shared" si="3"/>
        <v>7.1410385540820409E-2</v>
      </c>
      <c r="I18" s="4">
        <f t="shared" si="4"/>
        <v>91.530851228995843</v>
      </c>
      <c r="J18" s="11">
        <f t="shared" si="5"/>
        <v>0.46914877100415708</v>
      </c>
    </row>
    <row r="19" spans="1:19" ht="15.75" customHeight="1" x14ac:dyDescent="0.2">
      <c r="A19" s="8">
        <v>41699</v>
      </c>
      <c r="B19" s="6">
        <f t="shared" si="0"/>
        <v>2014</v>
      </c>
      <c r="C19" s="6">
        <f t="shared" si="1"/>
        <v>3</v>
      </c>
      <c r="D19" s="3">
        <v>108</v>
      </c>
      <c r="E19">
        <v>15</v>
      </c>
      <c r="F19" s="4">
        <f>($F$3*E19)+$G$3</f>
        <v>91.019819819819816</v>
      </c>
      <c r="G19" s="7">
        <f t="shared" si="2"/>
        <v>16.980180180180184</v>
      </c>
      <c r="H19" s="10">
        <f t="shared" si="3"/>
        <v>0.15722389055722394</v>
      </c>
      <c r="I19" s="4">
        <f t="shared" si="4"/>
        <v>105.33031000970941</v>
      </c>
      <c r="J19" s="11">
        <f t="shared" si="5"/>
        <v>2.6696899902905926</v>
      </c>
      <c r="P19" s="9" t="s">
        <v>10</v>
      </c>
    </row>
    <row r="20" spans="1:19" ht="15.75" customHeight="1" x14ac:dyDescent="0.2">
      <c r="A20" s="8">
        <v>41730</v>
      </c>
      <c r="B20" s="6">
        <f t="shared" si="0"/>
        <v>2014</v>
      </c>
      <c r="C20" s="6">
        <f t="shared" si="1"/>
        <v>4</v>
      </c>
      <c r="D20" s="3">
        <v>71</v>
      </c>
      <c r="E20">
        <v>16</v>
      </c>
      <c r="F20" s="4">
        <f>($F$3*E20)+$G$3</f>
        <v>96.609395109395109</v>
      </c>
      <c r="G20" s="7">
        <f t="shared" si="2"/>
        <v>-25.609395109395109</v>
      </c>
      <c r="H20" s="10">
        <f t="shared" si="3"/>
        <v>-0.36069570576612831</v>
      </c>
      <c r="I20" s="4">
        <f t="shared" si="4"/>
        <v>61.762801156773094</v>
      </c>
      <c r="J20" s="11">
        <f t="shared" si="5"/>
        <v>9.2371988432269063</v>
      </c>
      <c r="Q20">
        <v>2013</v>
      </c>
      <c r="R20">
        <v>2014</v>
      </c>
      <c r="S20">
        <v>2015</v>
      </c>
    </row>
    <row r="21" spans="1:19" ht="15.75" customHeight="1" x14ac:dyDescent="0.2">
      <c r="A21" s="8">
        <v>41760</v>
      </c>
      <c r="B21" s="6">
        <f t="shared" si="0"/>
        <v>2014</v>
      </c>
      <c r="C21" s="6">
        <f t="shared" si="1"/>
        <v>5</v>
      </c>
      <c r="D21" s="3">
        <v>82</v>
      </c>
      <c r="E21">
        <v>17</v>
      </c>
      <c r="F21" s="4">
        <f>($F$3*E21)+$G$3</f>
        <v>102.1989703989704</v>
      </c>
      <c r="G21" s="7">
        <f t="shared" si="2"/>
        <v>-20.198970398970403</v>
      </c>
      <c r="H21" s="10">
        <f t="shared" si="3"/>
        <v>-0.24632890730451709</v>
      </c>
      <c r="I21" s="4">
        <f t="shared" si="4"/>
        <v>77.024409692945341</v>
      </c>
      <c r="J21" s="11">
        <f t="shared" si="5"/>
        <v>4.9755903070546594</v>
      </c>
      <c r="P21">
        <v>1</v>
      </c>
      <c r="Q21" s="5">
        <v>0.23423423423423984</v>
      </c>
      <c r="R21" s="5">
        <v>-6.8406692406692429</v>
      </c>
      <c r="S21" s="5">
        <v>-12.915572715572722</v>
      </c>
    </row>
    <row r="22" spans="1:19" ht="15.75" customHeight="1" x14ac:dyDescent="0.2">
      <c r="A22" s="8">
        <v>41791</v>
      </c>
      <c r="B22" s="6">
        <f t="shared" si="0"/>
        <v>2014</v>
      </c>
      <c r="C22" s="6">
        <f t="shared" si="1"/>
        <v>6</v>
      </c>
      <c r="D22" s="3">
        <v>98</v>
      </c>
      <c r="E22">
        <v>18</v>
      </c>
      <c r="F22" s="4">
        <f>($F$3*E22)+$G$3</f>
        <v>107.7885456885457</v>
      </c>
      <c r="G22" s="7">
        <f t="shared" si="2"/>
        <v>-9.7885456885456961</v>
      </c>
      <c r="H22" s="10">
        <f t="shared" si="3"/>
        <v>-9.9883119270874454E-2</v>
      </c>
      <c r="I22" s="4">
        <f t="shared" si="4"/>
        <v>97.022289523502579</v>
      </c>
      <c r="J22" s="11">
        <f t="shared" si="5"/>
        <v>0.97771047649742115</v>
      </c>
      <c r="P22">
        <v>2</v>
      </c>
      <c r="Q22" s="5">
        <v>0.64465894465894991</v>
      </c>
      <c r="R22" s="5">
        <v>6.5697554697554779</v>
      </c>
      <c r="S22" s="5">
        <v>13.494851994851985</v>
      </c>
    </row>
    <row r="23" spans="1:19" ht="15.75" customHeight="1" x14ac:dyDescent="0.2">
      <c r="A23" s="8">
        <v>41821</v>
      </c>
      <c r="B23" s="6">
        <f t="shared" si="0"/>
        <v>2014</v>
      </c>
      <c r="C23" s="6">
        <f t="shared" si="1"/>
        <v>7</v>
      </c>
      <c r="D23" s="3">
        <v>154</v>
      </c>
      <c r="E23">
        <v>19</v>
      </c>
      <c r="F23" s="4">
        <f>($F$3*E23)+$G$3</f>
        <v>113.37812097812098</v>
      </c>
      <c r="G23" s="7">
        <f t="shared" si="2"/>
        <v>40.621879021879025</v>
      </c>
      <c r="H23" s="10">
        <f t="shared" si="3"/>
        <v>0.26377843520700667</v>
      </c>
      <c r="I23" s="4">
        <f t="shared" si="4"/>
        <v>143.28482431644042</v>
      </c>
      <c r="J23" s="11">
        <f t="shared" si="5"/>
        <v>10.715175683559579</v>
      </c>
      <c r="P23">
        <v>3</v>
      </c>
      <c r="Q23" s="5">
        <v>6.05508365508366</v>
      </c>
      <c r="R23" s="5">
        <v>16.980180180180184</v>
      </c>
      <c r="S23" s="5">
        <v>28.905276705276691</v>
      </c>
    </row>
    <row r="24" spans="1:19" ht="15.75" customHeight="1" x14ac:dyDescent="0.2">
      <c r="A24" s="8">
        <v>41852</v>
      </c>
      <c r="B24" s="6">
        <f t="shared" si="0"/>
        <v>2014</v>
      </c>
      <c r="C24" s="6">
        <f t="shared" si="1"/>
        <v>8</v>
      </c>
      <c r="D24" s="3">
        <v>130</v>
      </c>
      <c r="E24">
        <v>20</v>
      </c>
      <c r="F24" s="4">
        <f>($F$3*E24)+$G$3</f>
        <v>118.96769626769627</v>
      </c>
      <c r="G24" s="7">
        <f t="shared" si="2"/>
        <v>11.032303732303731</v>
      </c>
      <c r="H24" s="10">
        <f t="shared" si="3"/>
        <v>8.4863874863874852E-2</v>
      </c>
      <c r="I24" s="4">
        <f t="shared" si="4"/>
        <v>129.06375595660151</v>
      </c>
      <c r="J24" s="11">
        <f t="shared" si="5"/>
        <v>0.93624404339848866</v>
      </c>
      <c r="P24">
        <v>4</v>
      </c>
      <c r="Q24" s="5">
        <v>-4.53449163449163</v>
      </c>
      <c r="R24" s="5">
        <v>-25.609395109395109</v>
      </c>
      <c r="S24" s="5">
        <v>-43.684298584298574</v>
      </c>
    </row>
    <row r="25" spans="1:19" ht="15.75" customHeight="1" x14ac:dyDescent="0.2">
      <c r="A25" s="8">
        <v>41883</v>
      </c>
      <c r="B25" s="6">
        <f t="shared" si="0"/>
        <v>2014</v>
      </c>
      <c r="C25" s="6">
        <f t="shared" si="1"/>
        <v>9</v>
      </c>
      <c r="D25" s="3">
        <v>112</v>
      </c>
      <c r="E25">
        <v>21</v>
      </c>
      <c r="F25" s="4">
        <f>($F$3*E25)+$G$3</f>
        <v>124.55727155727156</v>
      </c>
      <c r="G25" s="7">
        <f t="shared" si="2"/>
        <v>-12.557271557271562</v>
      </c>
      <c r="H25" s="10">
        <f t="shared" si="3"/>
        <v>-0.11211849604706751</v>
      </c>
      <c r="I25" s="4">
        <f t="shared" si="4"/>
        <v>110.5920975985441</v>
      </c>
      <c r="J25" s="11">
        <f t="shared" si="5"/>
        <v>1.4079024014558996</v>
      </c>
      <c r="P25">
        <v>5</v>
      </c>
      <c r="Q25" s="5">
        <v>-4.1240669240669234</v>
      </c>
      <c r="R25" s="5">
        <v>-20.198970398970403</v>
      </c>
      <c r="S25" s="5">
        <v>-31.273873873873868</v>
      </c>
    </row>
    <row r="26" spans="1:19" ht="15.75" customHeight="1" x14ac:dyDescent="0.2">
      <c r="A26" s="8">
        <v>41913</v>
      </c>
      <c r="B26" s="6">
        <f t="shared" si="0"/>
        <v>2014</v>
      </c>
      <c r="C26" s="6">
        <f t="shared" si="1"/>
        <v>10</v>
      </c>
      <c r="D26" s="3">
        <v>117</v>
      </c>
      <c r="E26">
        <v>22</v>
      </c>
      <c r="F26" s="4">
        <f>($F$3*E26)+$G$3</f>
        <v>130.14684684684684</v>
      </c>
      <c r="G26" s="7">
        <f t="shared" si="2"/>
        <v>-13.146846846846842</v>
      </c>
      <c r="H26" s="10">
        <f t="shared" si="3"/>
        <v>-0.11236621236621232</v>
      </c>
      <c r="I26" s="4">
        <f t="shared" si="4"/>
        <v>115.52273861526113</v>
      </c>
      <c r="J26" s="11">
        <f t="shared" si="5"/>
        <v>1.4772613847388669</v>
      </c>
      <c r="P26">
        <v>6</v>
      </c>
      <c r="Q26" s="5">
        <v>-3.7136422136422098</v>
      </c>
      <c r="R26" s="5">
        <v>-9.7885456885456961</v>
      </c>
      <c r="S26" s="5">
        <v>-15.863449163449161</v>
      </c>
    </row>
    <row r="27" spans="1:19" ht="15.75" customHeight="1" x14ac:dyDescent="0.2">
      <c r="A27" s="8">
        <v>41944</v>
      </c>
      <c r="B27" s="6">
        <f t="shared" si="0"/>
        <v>2014</v>
      </c>
      <c r="C27" s="6">
        <f t="shared" si="1"/>
        <v>11</v>
      </c>
      <c r="D27" s="3">
        <v>101</v>
      </c>
      <c r="E27">
        <v>23</v>
      </c>
      <c r="F27" s="4">
        <f>($F$3*E27)+$G$3</f>
        <v>135.73642213642214</v>
      </c>
      <c r="G27" s="7">
        <f t="shared" si="2"/>
        <v>-34.736422136422135</v>
      </c>
      <c r="H27" s="10">
        <f t="shared" si="3"/>
        <v>-0.34392497164774394</v>
      </c>
      <c r="I27" s="4">
        <f t="shared" si="4"/>
        <v>89.053277001586949</v>
      </c>
      <c r="J27" s="11">
        <f t="shared" si="5"/>
        <v>11.946722998413051</v>
      </c>
      <c r="P27">
        <v>7</v>
      </c>
      <c r="Q27" s="5">
        <v>16.696782496782504</v>
      </c>
      <c r="R27" s="5">
        <v>40.621879021879025</v>
      </c>
      <c r="S27" s="5">
        <v>63.546975546975546</v>
      </c>
    </row>
    <row r="28" spans="1:19" ht="15.75" customHeight="1" x14ac:dyDescent="0.2">
      <c r="A28" s="8">
        <v>41974</v>
      </c>
      <c r="B28" s="6">
        <f t="shared" si="0"/>
        <v>2014</v>
      </c>
      <c r="C28" s="6">
        <f t="shared" si="1"/>
        <v>12</v>
      </c>
      <c r="D28" s="3">
        <v>188</v>
      </c>
      <c r="E28">
        <v>24</v>
      </c>
      <c r="F28" s="4">
        <f>($F$3*E28)+$G$3</f>
        <v>141.32599742599743</v>
      </c>
      <c r="G28" s="7">
        <f t="shared" si="2"/>
        <v>46.674002574002571</v>
      </c>
      <c r="H28" s="10">
        <f t="shared" si="3"/>
        <v>0.24826597113831156</v>
      </c>
      <c r="I28" s="4">
        <f t="shared" si="4"/>
        <v>176.41243342405321</v>
      </c>
      <c r="J28" s="11">
        <f t="shared" si="5"/>
        <v>11.587566575946795</v>
      </c>
      <c r="P28">
        <v>8</v>
      </c>
      <c r="Q28" s="5">
        <v>4.1072072072072103</v>
      </c>
      <c r="R28" s="5">
        <v>11.032303732303731</v>
      </c>
      <c r="S28" s="5">
        <v>12.957400257400252</v>
      </c>
    </row>
    <row r="29" spans="1:19" ht="15.75" customHeight="1" x14ac:dyDescent="0.2">
      <c r="A29" s="8">
        <v>42005</v>
      </c>
      <c r="B29" s="6">
        <f t="shared" si="0"/>
        <v>2015</v>
      </c>
      <c r="C29" s="6">
        <f t="shared" si="1"/>
        <v>1</v>
      </c>
      <c r="D29" s="3">
        <v>134</v>
      </c>
      <c r="E29">
        <v>25</v>
      </c>
      <c r="F29" s="4">
        <f>($F$3*E29)+$G$3</f>
        <v>146.91557271557272</v>
      </c>
      <c r="G29" s="7">
        <f t="shared" si="2"/>
        <v>-12.915572715572722</v>
      </c>
      <c r="H29" s="10">
        <f t="shared" si="3"/>
        <v>-9.6384871011736734E-2</v>
      </c>
      <c r="I29" s="4">
        <f t="shared" si="4"/>
        <v>132.75513418976681</v>
      </c>
      <c r="J29" s="11">
        <f t="shared" si="5"/>
        <v>1.2448658102331933</v>
      </c>
      <c r="P29">
        <v>9</v>
      </c>
      <c r="Q29" s="5">
        <v>-4.4823680823680832</v>
      </c>
      <c r="R29" s="5">
        <v>-12.557271557271562</v>
      </c>
      <c r="S29" s="5">
        <v>-19.632175032175041</v>
      </c>
    </row>
    <row r="30" spans="1:19" ht="15.75" customHeight="1" x14ac:dyDescent="0.2">
      <c r="A30" s="8">
        <v>42036</v>
      </c>
      <c r="B30" s="6">
        <f t="shared" si="0"/>
        <v>2015</v>
      </c>
      <c r="C30" s="6">
        <f t="shared" si="1"/>
        <v>2</v>
      </c>
      <c r="D30" s="3">
        <v>166</v>
      </c>
      <c r="E30">
        <v>26</v>
      </c>
      <c r="F30" s="4">
        <f>($F$3*E30)+$G$3</f>
        <v>152.50514800514802</v>
      </c>
      <c r="G30" s="7">
        <f t="shared" si="2"/>
        <v>13.494851994851985</v>
      </c>
      <c r="H30" s="10">
        <f t="shared" si="3"/>
        <v>8.1294289125614358E-2</v>
      </c>
      <c r="I30" s="4">
        <f t="shared" si="4"/>
        <v>164.90294560022312</v>
      </c>
      <c r="J30" s="11">
        <f t="shared" si="5"/>
        <v>1.09705439977688</v>
      </c>
      <c r="P30">
        <v>10</v>
      </c>
      <c r="Q30" s="5">
        <v>-4.0719433719433695</v>
      </c>
      <c r="R30" s="5">
        <v>-13.146846846846842</v>
      </c>
      <c r="S30" s="5">
        <v>-20.221750321750335</v>
      </c>
    </row>
    <row r="31" spans="1:19" ht="15.75" customHeight="1" x14ac:dyDescent="0.2">
      <c r="A31" s="8">
        <v>42064</v>
      </c>
      <c r="B31" s="6">
        <f t="shared" si="0"/>
        <v>2015</v>
      </c>
      <c r="C31" s="6">
        <f t="shared" si="1"/>
        <v>3</v>
      </c>
      <c r="D31" s="3">
        <v>187</v>
      </c>
      <c r="E31">
        <v>27</v>
      </c>
      <c r="F31" s="4">
        <f>($F$3*E31)+$G$3</f>
        <v>158.09472329472331</v>
      </c>
      <c r="G31" s="7">
        <f t="shared" si="2"/>
        <v>28.905276705276691</v>
      </c>
      <c r="H31" s="10">
        <f t="shared" si="3"/>
        <v>0.15457367222073096</v>
      </c>
      <c r="I31" s="4">
        <f t="shared" si="4"/>
        <v>182.53200523310903</v>
      </c>
      <c r="J31" s="11">
        <f t="shared" si="5"/>
        <v>4.4679947668909676</v>
      </c>
      <c r="P31">
        <v>11</v>
      </c>
      <c r="Q31" s="5">
        <v>-18.661518661518656</v>
      </c>
      <c r="R31" s="5">
        <v>-34.736422136422135</v>
      </c>
      <c r="S31" s="5">
        <v>-55.811325611325628</v>
      </c>
    </row>
    <row r="32" spans="1:19" ht="15.75" customHeight="1" x14ac:dyDescent="0.2">
      <c r="A32" s="8">
        <v>42095</v>
      </c>
      <c r="B32" s="6">
        <f t="shared" si="0"/>
        <v>2015</v>
      </c>
      <c r="C32" s="6">
        <f t="shared" si="1"/>
        <v>4</v>
      </c>
      <c r="D32" s="3">
        <v>120</v>
      </c>
      <c r="E32">
        <v>28</v>
      </c>
      <c r="F32" s="4">
        <f>($F$3*E32)+$G$3</f>
        <v>163.68429858429857</v>
      </c>
      <c r="G32" s="7">
        <f t="shared" si="2"/>
        <v>-43.684298584298574</v>
      </c>
      <c r="H32" s="10">
        <f t="shared" si="3"/>
        <v>-0.36403582153582142</v>
      </c>
      <c r="I32" s="4">
        <f t="shared" si="4"/>
        <v>104.09735047664874</v>
      </c>
      <c r="J32" s="11">
        <f t="shared" si="5"/>
        <v>15.902649523351258</v>
      </c>
      <c r="P32">
        <v>12</v>
      </c>
      <c r="Q32" s="5">
        <v>23.748906048906051</v>
      </c>
      <c r="R32" s="5">
        <v>46.674002574002571</v>
      </c>
      <c r="S32" s="5">
        <v>69.599099099099078</v>
      </c>
    </row>
    <row r="33" spans="1:19" ht="15.75" customHeight="1" x14ac:dyDescent="0.2">
      <c r="A33" s="8">
        <v>42125</v>
      </c>
      <c r="B33" s="6">
        <f t="shared" si="0"/>
        <v>2015</v>
      </c>
      <c r="C33" s="6">
        <f t="shared" si="1"/>
        <v>5</v>
      </c>
      <c r="D33" s="3">
        <v>138</v>
      </c>
      <c r="E33">
        <v>29</v>
      </c>
      <c r="F33" s="4">
        <f>($F$3*E33)+$G$3</f>
        <v>169.27387387387387</v>
      </c>
      <c r="G33" s="7">
        <f t="shared" si="2"/>
        <v>-31.273873873873868</v>
      </c>
      <c r="H33" s="10">
        <f t="shared" si="3"/>
        <v>-0.22662227444836136</v>
      </c>
      <c r="I33" s="4">
        <f t="shared" si="4"/>
        <v>130.91264357189152</v>
      </c>
      <c r="J33" s="11">
        <f t="shared" si="5"/>
        <v>7.0873564281084782</v>
      </c>
    </row>
    <row r="34" spans="1:19" ht="15.75" customHeight="1" x14ac:dyDescent="0.2">
      <c r="A34" s="8">
        <v>42156</v>
      </c>
      <c r="B34" s="6">
        <f t="shared" si="0"/>
        <v>2015</v>
      </c>
      <c r="C34" s="6">
        <f t="shared" si="1"/>
        <v>6</v>
      </c>
      <c r="D34" s="3">
        <v>159</v>
      </c>
      <c r="E34">
        <v>30</v>
      </c>
      <c r="F34" s="4">
        <f>($F$3*E34)+$G$3</f>
        <v>174.86344916344916</v>
      </c>
      <c r="G34" s="7">
        <f t="shared" si="2"/>
        <v>-15.863449163449161</v>
      </c>
      <c r="H34" s="10">
        <f t="shared" si="3"/>
        <v>-9.9770120524837497E-2</v>
      </c>
      <c r="I34" s="4">
        <f t="shared" si="4"/>
        <v>157.41730176502304</v>
      </c>
      <c r="J34" s="11">
        <f t="shared" si="5"/>
        <v>1.5826982349769594</v>
      </c>
    </row>
    <row r="35" spans="1:19" ht="15.75" customHeight="1" x14ac:dyDescent="0.2">
      <c r="A35" s="8">
        <v>42186</v>
      </c>
      <c r="B35" s="6">
        <f t="shared" si="0"/>
        <v>2015</v>
      </c>
      <c r="C35" s="6">
        <f t="shared" si="1"/>
        <v>7</v>
      </c>
      <c r="D35" s="3">
        <v>244</v>
      </c>
      <c r="E35">
        <v>31</v>
      </c>
      <c r="F35" s="4">
        <f>($F$3*E35)+$G$3</f>
        <v>180.45302445302445</v>
      </c>
      <c r="G35" s="7">
        <f t="shared" si="2"/>
        <v>63.546975546975546</v>
      </c>
      <c r="H35" s="10">
        <f t="shared" si="3"/>
        <v>0.26043842437285059</v>
      </c>
      <c r="I35" s="4">
        <f t="shared" si="4"/>
        <v>227.44992581488563</v>
      </c>
      <c r="J35" s="11">
        <f t="shared" si="5"/>
        <v>16.550074185114369</v>
      </c>
      <c r="P35" s="9" t="s">
        <v>11</v>
      </c>
    </row>
    <row r="36" spans="1:19" ht="15.75" customHeight="1" x14ac:dyDescent="0.2">
      <c r="A36" s="8">
        <v>42217</v>
      </c>
      <c r="B36" s="6">
        <f t="shared" si="0"/>
        <v>2015</v>
      </c>
      <c r="C36" s="6">
        <f t="shared" si="1"/>
        <v>8</v>
      </c>
      <c r="D36" s="3">
        <v>199</v>
      </c>
      <c r="E36">
        <v>32</v>
      </c>
      <c r="F36" s="4">
        <f>($F$3*E36)+$G$3</f>
        <v>186.04259974259975</v>
      </c>
      <c r="G36" s="7">
        <f t="shared" si="2"/>
        <v>12.957400257400252</v>
      </c>
      <c r="H36" s="10">
        <f t="shared" si="3"/>
        <v>6.5112564107538962E-2</v>
      </c>
      <c r="I36" s="4">
        <f t="shared" si="4"/>
        <v>198.15631044507299</v>
      </c>
      <c r="J36" s="11">
        <f t="shared" si="5"/>
        <v>0.84368955492701048</v>
      </c>
      <c r="Q36">
        <v>2013</v>
      </c>
      <c r="R36">
        <v>2014</v>
      </c>
      <c r="S36">
        <v>2015</v>
      </c>
    </row>
    <row r="37" spans="1:19" ht="15.75" customHeight="1" x14ac:dyDescent="0.2">
      <c r="A37" s="8">
        <v>42248</v>
      </c>
      <c r="B37" s="6">
        <f t="shared" si="0"/>
        <v>2015</v>
      </c>
      <c r="C37" s="6">
        <f t="shared" si="1"/>
        <v>9</v>
      </c>
      <c r="D37" s="3">
        <v>172</v>
      </c>
      <c r="E37">
        <v>33</v>
      </c>
      <c r="F37" s="4">
        <f>($F$3*E37)+$G$3</f>
        <v>191.63217503217504</v>
      </c>
      <c r="G37" s="7">
        <f t="shared" si="2"/>
        <v>-19.632175032175041</v>
      </c>
      <c r="H37" s="10">
        <f t="shared" si="3"/>
        <v>-0.11414055251264558</v>
      </c>
      <c r="I37" s="4">
        <f t="shared" si="4"/>
        <v>169.75917269480257</v>
      </c>
      <c r="J37" s="11">
        <f t="shared" si="5"/>
        <v>2.2408273051974277</v>
      </c>
      <c r="P37">
        <v>1</v>
      </c>
      <c r="Q37" s="5">
        <f>Q21/Q5</f>
        <v>1.8018018018018448E-2</v>
      </c>
      <c r="R37" s="5">
        <f t="shared" ref="R37:S37" si="6">R21/R5</f>
        <v>-9.370779781738689E-2</v>
      </c>
      <c r="S37" s="5">
        <f t="shared" si="6"/>
        <v>-9.6384871011736734E-2</v>
      </c>
    </row>
    <row r="38" spans="1:19" ht="15.75" customHeight="1" x14ac:dyDescent="0.2">
      <c r="A38" s="8">
        <v>42278</v>
      </c>
      <c r="B38" s="6">
        <f t="shared" si="0"/>
        <v>2015</v>
      </c>
      <c r="C38" s="6">
        <f t="shared" si="1"/>
        <v>10</v>
      </c>
      <c r="D38" s="3">
        <v>177</v>
      </c>
      <c r="E38">
        <v>34</v>
      </c>
      <c r="F38" s="4">
        <f>($F$3*E38)+$G$3</f>
        <v>197.22175032175033</v>
      </c>
      <c r="G38" s="7">
        <f t="shared" si="2"/>
        <v>-20.221750321750335</v>
      </c>
      <c r="H38" s="10">
        <f t="shared" si="3"/>
        <v>-0.11424717695904144</v>
      </c>
      <c r="I38" s="4">
        <f t="shared" si="4"/>
        <v>174.68972211256946</v>
      </c>
      <c r="J38" s="11">
        <f t="shared" si="5"/>
        <v>2.3102778874305443</v>
      </c>
      <c r="P38">
        <v>2</v>
      </c>
      <c r="Q38" s="5">
        <f t="shared" ref="Q38:S38" si="7">Q22/Q6</f>
        <v>3.3929418139944732E-2</v>
      </c>
      <c r="R38" s="5">
        <f t="shared" si="7"/>
        <v>7.1410385540820409E-2</v>
      </c>
      <c r="S38" s="5">
        <f t="shared" si="7"/>
        <v>8.1294289125614358E-2</v>
      </c>
    </row>
    <row r="39" spans="1:19" ht="15.75" customHeight="1" x14ac:dyDescent="0.2">
      <c r="A39" s="8">
        <v>42309</v>
      </c>
      <c r="B39" s="6">
        <f t="shared" si="0"/>
        <v>2015</v>
      </c>
      <c r="C39" s="6">
        <f t="shared" si="1"/>
        <v>11</v>
      </c>
      <c r="D39" s="3">
        <v>147</v>
      </c>
      <c r="E39">
        <v>35</v>
      </c>
      <c r="F39" s="4">
        <f>($F$3*E39)+$G$3</f>
        <v>202.81132561132563</v>
      </c>
      <c r="G39" s="7">
        <f t="shared" si="2"/>
        <v>-55.811325611325628</v>
      </c>
      <c r="H39" s="10">
        <f t="shared" si="3"/>
        <v>-0.37966888170969815</v>
      </c>
      <c r="I39" s="4">
        <f t="shared" si="4"/>
        <v>125.81017641841217</v>
      </c>
      <c r="J39" s="11">
        <f t="shared" si="5"/>
        <v>21.189823581587831</v>
      </c>
      <c r="P39">
        <v>3</v>
      </c>
      <c r="Q39" s="5">
        <f t="shared" ref="Q39:S39" si="8">Q23/Q7</f>
        <v>0.20183612183612201</v>
      </c>
      <c r="R39" s="5">
        <f t="shared" si="8"/>
        <v>0.15722389055722394</v>
      </c>
      <c r="S39" s="5">
        <f t="shared" si="8"/>
        <v>0.15457367222073096</v>
      </c>
    </row>
    <row r="40" spans="1:19" ht="15.75" customHeight="1" x14ac:dyDescent="0.2">
      <c r="A40" s="8">
        <v>42339</v>
      </c>
      <c r="B40" s="6">
        <f t="shared" si="0"/>
        <v>2015</v>
      </c>
      <c r="C40" s="6">
        <f t="shared" si="1"/>
        <v>12</v>
      </c>
      <c r="D40" s="3">
        <v>278</v>
      </c>
      <c r="E40">
        <v>36</v>
      </c>
      <c r="F40" s="4">
        <f>($F$3*E40)+$G$3</f>
        <v>208.40090090090092</v>
      </c>
      <c r="G40" s="7">
        <f t="shared" si="2"/>
        <v>69.599099099099078</v>
      </c>
      <c r="H40" s="10">
        <f>G40/D40</f>
        <v>0.25035647157949309</v>
      </c>
      <c r="I40" s="4">
        <f>F40*(1+H40)</f>
        <v>260.57541512443805</v>
      </c>
      <c r="J40" s="11">
        <f t="shared" si="5"/>
        <v>17.424584875561948</v>
      </c>
      <c r="P40">
        <v>4</v>
      </c>
      <c r="Q40" s="5">
        <f t="shared" ref="Q40:S40" si="9">Q24/Q8</f>
        <v>-0.18137966537966521</v>
      </c>
      <c r="R40" s="5">
        <f t="shared" si="9"/>
        <v>-0.36069570576612831</v>
      </c>
      <c r="S40" s="5">
        <f t="shared" si="9"/>
        <v>-0.36403582153582142</v>
      </c>
    </row>
    <row r="41" spans="1:19" ht="15.75" customHeight="1" x14ac:dyDescent="0.2">
      <c r="A41" s="8">
        <v>42370</v>
      </c>
      <c r="F41">
        <v>213.99047619047599</v>
      </c>
      <c r="H41" s="12">
        <f>AVERAGE(H29,H17,H5)</f>
        <v>-5.7358216937035057E-2</v>
      </c>
      <c r="I41" s="4">
        <f t="shared" ref="I41:I52" si="10">F41*(1+H41)</f>
        <v>201.71636403468324</v>
      </c>
      <c r="P41">
        <v>5</v>
      </c>
      <c r="Q41" s="5">
        <f t="shared" ref="Q41:S41" si="11">Q25/Q9</f>
        <v>-0.13303441690538462</v>
      </c>
      <c r="R41" s="5">
        <f t="shared" si="11"/>
        <v>-0.24632890730451709</v>
      </c>
      <c r="S41" s="5">
        <f t="shared" si="11"/>
        <v>-0.22662227444836136</v>
      </c>
    </row>
    <row r="42" spans="1:19" ht="15.75" customHeight="1" x14ac:dyDescent="0.2">
      <c r="A42" s="8">
        <v>42401</v>
      </c>
      <c r="F42">
        <v>219.58005148005199</v>
      </c>
      <c r="H42" s="12">
        <f t="shared" ref="H42:H52" si="12">AVERAGE(H30,H18,H6)</f>
        <v>6.2211364268793173E-2</v>
      </c>
      <c r="I42" s="4">
        <f t="shared" si="10"/>
        <v>233.24042604883786</v>
      </c>
      <c r="P42">
        <v>6</v>
      </c>
      <c r="Q42" s="5">
        <f t="shared" ref="Q42:S42" si="13">Q26/Q10</f>
        <v>-0.10036870847681648</v>
      </c>
      <c r="R42" s="5">
        <f t="shared" si="13"/>
        <v>-9.9883119270874454E-2</v>
      </c>
      <c r="S42" s="5">
        <f t="shared" si="13"/>
        <v>-9.9770120524837497E-2</v>
      </c>
    </row>
    <row r="43" spans="1:19" ht="15.75" customHeight="1" x14ac:dyDescent="0.2">
      <c r="A43" s="8">
        <v>42430</v>
      </c>
      <c r="F43">
        <v>225.169626769627</v>
      </c>
      <c r="H43" s="12">
        <f t="shared" si="12"/>
        <v>0.17121122820469228</v>
      </c>
      <c r="I43" s="4">
        <f t="shared" si="10"/>
        <v>263.72119512324701</v>
      </c>
      <c r="P43">
        <v>7</v>
      </c>
      <c r="Q43" s="5">
        <f t="shared" ref="Q43:S43" si="14">Q27/Q11</f>
        <v>0.2650282935997223</v>
      </c>
      <c r="R43" s="5">
        <f t="shared" si="14"/>
        <v>0.26377843520700667</v>
      </c>
      <c r="S43" s="5">
        <f t="shared" si="14"/>
        <v>0.26043842437285059</v>
      </c>
    </row>
    <row r="44" spans="1:19" ht="15.75" customHeight="1" x14ac:dyDescent="0.2">
      <c r="A44" s="8">
        <v>42461</v>
      </c>
      <c r="F44">
        <v>230.75920205920201</v>
      </c>
      <c r="H44" s="12">
        <f t="shared" si="12"/>
        <v>-0.30203706422720494</v>
      </c>
      <c r="I44" s="4">
        <f t="shared" si="10"/>
        <v>161.06137012582823</v>
      </c>
      <c r="P44">
        <v>8</v>
      </c>
      <c r="Q44" s="5">
        <f t="shared" ref="Q44:S44" si="15">Q28/Q12</f>
        <v>7.3342985842985903E-2</v>
      </c>
      <c r="R44" s="5">
        <f t="shared" si="15"/>
        <v>8.4863874863874852E-2</v>
      </c>
      <c r="S44" s="5">
        <f t="shared" si="15"/>
        <v>6.5112564107538962E-2</v>
      </c>
    </row>
    <row r="45" spans="1:19" ht="15.75" customHeight="1" x14ac:dyDescent="0.2">
      <c r="A45" s="8">
        <v>42491</v>
      </c>
      <c r="F45">
        <v>236.34877734877699</v>
      </c>
      <c r="H45" s="12">
        <f t="shared" si="12"/>
        <v>-0.20199519955275436</v>
      </c>
      <c r="I45" s="4">
        <f t="shared" si="10"/>
        <v>188.60745890416126</v>
      </c>
      <c r="P45">
        <v>9</v>
      </c>
      <c r="Q45" s="5">
        <f t="shared" ref="Q45:S45" si="16">Q29/Q13</f>
        <v>-8.4572982686190248E-2</v>
      </c>
      <c r="R45" s="5">
        <f t="shared" si="16"/>
        <v>-0.11211849604706751</v>
      </c>
      <c r="S45" s="5">
        <f t="shared" si="16"/>
        <v>-0.11414055251264558</v>
      </c>
    </row>
    <row r="46" spans="1:19" ht="15.75" customHeight="1" x14ac:dyDescent="0.2">
      <c r="A46" s="8">
        <v>42522</v>
      </c>
      <c r="F46">
        <v>241.938352638353</v>
      </c>
      <c r="H46" s="12">
        <f t="shared" si="12"/>
        <v>-0.1000073160908428</v>
      </c>
      <c r="I46" s="4">
        <f t="shared" si="10"/>
        <v>217.74274733155144</v>
      </c>
      <c r="P46">
        <v>10</v>
      </c>
      <c r="Q46" s="5">
        <f t="shared" ref="Q46:S46" si="17">Q30/Q14</f>
        <v>-6.9015989354972371E-2</v>
      </c>
      <c r="R46" s="5">
        <f t="shared" si="17"/>
        <v>-0.11236621236621232</v>
      </c>
      <c r="S46" s="5">
        <f t="shared" si="17"/>
        <v>-0.11424717695904144</v>
      </c>
    </row>
    <row r="47" spans="1:19" ht="15.75" customHeight="1" x14ac:dyDescent="0.2">
      <c r="A47" s="8">
        <v>42552</v>
      </c>
      <c r="F47">
        <v>247.527927927928</v>
      </c>
      <c r="H47" s="12">
        <f t="shared" si="12"/>
        <v>0.26308171772652655</v>
      </c>
      <c r="I47" s="4">
        <f t="shared" si="10"/>
        <v>312.64800039249519</v>
      </c>
      <c r="P47">
        <v>11</v>
      </c>
      <c r="Q47" s="5">
        <f t="shared" ref="Q47:S47" si="18">Q31/Q15</f>
        <v>-0.37323037323037311</v>
      </c>
      <c r="R47" s="5">
        <f t="shared" si="18"/>
        <v>-0.34392497164774394</v>
      </c>
      <c r="S47" s="5">
        <f t="shared" si="18"/>
        <v>-0.37966888170969815</v>
      </c>
    </row>
    <row r="48" spans="1:19" ht="15.75" customHeight="1" x14ac:dyDescent="0.2">
      <c r="A48" s="8">
        <v>42583</v>
      </c>
      <c r="F48">
        <v>253.11750321750401</v>
      </c>
      <c r="H48" s="12">
        <f t="shared" si="12"/>
        <v>7.4439808271466582E-2</v>
      </c>
      <c r="I48" s="4">
        <f t="shared" si="10"/>
        <v>271.95952162716731</v>
      </c>
      <c r="P48">
        <v>12</v>
      </c>
      <c r="Q48" s="5">
        <f t="shared" ref="Q48:S48" si="19">Q32/Q16</f>
        <v>0.24233577600924541</v>
      </c>
      <c r="R48" s="5">
        <f t="shared" si="19"/>
        <v>0.24826597113831156</v>
      </c>
      <c r="S48" s="5">
        <f t="shared" si="19"/>
        <v>0.25035647157949309</v>
      </c>
    </row>
    <row r="49" spans="1:9" ht="15.75" customHeight="1" x14ac:dyDescent="0.2">
      <c r="A49" s="8">
        <v>42614</v>
      </c>
      <c r="F49">
        <v>258.70707850707902</v>
      </c>
      <c r="H49" s="12">
        <f t="shared" si="12"/>
        <v>-0.10361067708196779</v>
      </c>
      <c r="I49" s="4">
        <f t="shared" si="10"/>
        <v>231.90226293706277</v>
      </c>
    </row>
    <row r="50" spans="1:9" ht="15.75" customHeight="1" x14ac:dyDescent="0.2">
      <c r="A50" s="8">
        <v>42644</v>
      </c>
      <c r="F50">
        <v>264.29665379665403</v>
      </c>
      <c r="H50" s="12">
        <f t="shared" si="12"/>
        <v>-9.854312622674205E-2</v>
      </c>
      <c r="I50" s="4">
        <f t="shared" si="10"/>
        <v>238.25203528026483</v>
      </c>
    </row>
    <row r="51" spans="1:9" ht="15.75" customHeight="1" x14ac:dyDescent="0.2">
      <c r="A51" s="8">
        <v>42675</v>
      </c>
      <c r="F51">
        <v>269.88622908622898</v>
      </c>
      <c r="H51" s="12">
        <f t="shared" si="12"/>
        <v>-0.36560807552927171</v>
      </c>
      <c r="I51" s="4">
        <f t="shared" si="10"/>
        <v>171.21364425816066</v>
      </c>
    </row>
    <row r="52" spans="1:9" ht="15.75" customHeight="1" x14ac:dyDescent="0.2">
      <c r="A52" s="8">
        <v>42705</v>
      </c>
      <c r="F52">
        <v>275.47580437580501</v>
      </c>
      <c r="H52" s="12">
        <f t="shared" si="12"/>
        <v>0.24698607290901667</v>
      </c>
      <c r="I52" s="4">
        <f t="shared" si="10"/>
        <v>343.51449148003763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Lima</cp:lastModifiedBy>
  <dcterms:created xsi:type="dcterms:W3CDTF">2019-11-09T16:30:13Z</dcterms:created>
  <dcterms:modified xsi:type="dcterms:W3CDTF">2019-11-09T16:50:04Z</dcterms:modified>
</cp:coreProperties>
</file>