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asoero/GitHub/201224-MASKE_only/MASKE/tests/basic_Ca(OH)2-CaCO3/"/>
    </mc:Choice>
  </mc:AlternateContent>
  <xr:revisionPtr revIDLastSave="0" documentId="8_{1B51EC10-0D97-5C41-BD88-BA531D7F7E99}" xr6:coauthVersionLast="45" xr6:coauthVersionMax="45" xr10:uidLastSave="{00000000-0000-0000-0000-000000000000}"/>
  <bookViews>
    <workbookView xWindow="13660" yWindow="940" windowWidth="14880" windowHeight="12360" xr2:uid="{E5490447-C7E3-7F4E-8C18-F3CA77CAB1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5" i="1"/>
  <c r="G17" i="1"/>
  <c r="G16" i="1"/>
  <c r="G14" i="1"/>
  <c r="G13" i="1"/>
  <c r="G12" i="1"/>
  <c r="C5" i="1"/>
  <c r="C6" i="1" s="1"/>
  <c r="C7" i="1" s="1"/>
</calcChain>
</file>

<file path=xl/sharedStrings.xml><?xml version="1.0" encoding="utf-8"?>
<sst xmlns="http://schemas.openxmlformats.org/spreadsheetml/2006/main" count="35" uniqueCount="34">
  <si>
    <t>cm3/mol</t>
  </si>
  <si>
    <t>SOLID MOLECULE SIZE (CUBIC)</t>
  </si>
  <si>
    <t>mass</t>
  </si>
  <si>
    <t>g/mol</t>
  </si>
  <si>
    <t>density</t>
  </si>
  <si>
    <t>g/cm3</t>
  </si>
  <si>
    <t>molar vol</t>
  </si>
  <si>
    <t>molec vol</t>
  </si>
  <si>
    <t>nm3/molec</t>
  </si>
  <si>
    <t>linear size</t>
  </si>
  <si>
    <t xml:space="preserve">nm </t>
  </si>
  <si>
    <t>APPARENT VOLUME IN WATER (inifinite dilution)</t>
  </si>
  <si>
    <t>term1</t>
  </si>
  <si>
    <t>term 2</t>
  </si>
  <si>
    <t>term 3</t>
  </si>
  <si>
    <t>term 4</t>
  </si>
  <si>
    <t>pressure</t>
  </si>
  <si>
    <t>bars</t>
  </si>
  <si>
    <t>temp</t>
  </si>
  <si>
    <t>K</t>
  </si>
  <si>
    <t>term 5</t>
  </si>
  <si>
    <t>dielectric constant of water at 1 bar</t>
  </si>
  <si>
    <t>D</t>
  </si>
  <si>
    <t>(dD/dP)_T=298 K</t>
  </si>
  <si>
    <t>Bradely and Pitzer 1979, Fig 2</t>
  </si>
  <si>
    <t>QBORN</t>
  </si>
  <si>
    <t>1/bar</t>
  </si>
  <si>
    <t>PHREEQC a1</t>
  </si>
  <si>
    <t>PHREEQC a2</t>
  </si>
  <si>
    <t>PHREEQC a3</t>
  </si>
  <si>
    <t>PHREEQC a4</t>
  </si>
  <si>
    <t>PHREEQC W</t>
  </si>
  <si>
    <t>apparet vol</t>
  </si>
  <si>
    <t>nm^3, at infinite dilution (no Debye Huckel correction)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</si>
</sst>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7A22-B44D-AA4B-965B-7E1EF36C7611}">
  <dimension ref="B2:H18"/>
  <sheetViews>
    <sheetView tabSelected="1" workbookViewId="0">
      <selection activeCell="I14" sqref="I14"/>
    </sheetView>
  </sheetViews>
  <sheetFormatPr baseColWidth="10" defaultRowHeight="16"/>
  <cols>
    <col min="3" max="3" width="12.1640625" bestFit="1" customWidth="1"/>
    <col min="6" max="6" width="14.83203125" customWidth="1"/>
    <col min="7" max="7" width="12.1640625" bestFit="1" customWidth="1"/>
    <col min="9" max="9" width="12.1640625" bestFit="1" customWidth="1"/>
  </cols>
  <sheetData>
    <row r="2" spans="2:8">
      <c r="B2" s="1" t="s">
        <v>1</v>
      </c>
      <c r="F2" s="1" t="s">
        <v>11</v>
      </c>
    </row>
    <row r="3" spans="2:8">
      <c r="B3" t="s">
        <v>2</v>
      </c>
      <c r="C3" s="3">
        <v>100.0869</v>
      </c>
      <c r="D3" t="s">
        <v>3</v>
      </c>
      <c r="F3" t="s">
        <v>27</v>
      </c>
      <c r="G3" s="3">
        <v>-0.34560000000000002</v>
      </c>
    </row>
    <row r="4" spans="2:8">
      <c r="B4" t="s">
        <v>4</v>
      </c>
      <c r="C4" s="3">
        <v>2.71</v>
      </c>
      <c r="D4" t="s">
        <v>5</v>
      </c>
      <c r="F4" t="s">
        <v>28</v>
      </c>
      <c r="G4" s="3">
        <v>-7.2519999999999998</v>
      </c>
    </row>
    <row r="5" spans="2:8">
      <c r="B5" t="s">
        <v>6</v>
      </c>
      <c r="C5" s="2">
        <f>C3/C4</f>
        <v>36.932435424354246</v>
      </c>
      <c r="D5" t="s">
        <v>0</v>
      </c>
      <c r="F5" s="4" t="s">
        <v>29</v>
      </c>
      <c r="G5" s="3">
        <v>6.149</v>
      </c>
    </row>
    <row r="6" spans="2:8">
      <c r="B6" t="s">
        <v>7</v>
      </c>
      <c r="C6" s="2">
        <f>C5/6.022E+23*1E+21</f>
        <v>6.1329185360933652E-2</v>
      </c>
      <c r="D6" t="s">
        <v>8</v>
      </c>
      <c r="F6" s="4" t="s">
        <v>30</v>
      </c>
      <c r="G6" s="3">
        <v>-2.4790000000000001</v>
      </c>
    </row>
    <row r="7" spans="2:8">
      <c r="B7" t="s">
        <v>9</v>
      </c>
      <c r="C7" s="2">
        <f>C6^(1/3)</f>
        <v>0.39435655613657195</v>
      </c>
      <c r="D7" t="s">
        <v>10</v>
      </c>
      <c r="F7" s="4" t="s">
        <v>31</v>
      </c>
      <c r="G7" s="3">
        <v>1.2390000000000001</v>
      </c>
    </row>
    <row r="8" spans="2:8">
      <c r="F8" s="4" t="s">
        <v>16</v>
      </c>
      <c r="G8" s="3">
        <v>1.01325</v>
      </c>
      <c r="H8" t="s">
        <v>17</v>
      </c>
    </row>
    <row r="9" spans="2:8">
      <c r="F9" s="4" t="s">
        <v>18</v>
      </c>
      <c r="G9" s="3">
        <v>298</v>
      </c>
      <c r="H9" t="s">
        <v>19</v>
      </c>
    </row>
    <row r="10" spans="2:8">
      <c r="F10" s="4" t="s">
        <v>22</v>
      </c>
      <c r="G10" s="3">
        <v>78.400000000000006</v>
      </c>
    </row>
    <row r="11" spans="2:8">
      <c r="F11" s="4" t="s">
        <v>23</v>
      </c>
      <c r="G11" s="3">
        <v>6.0000000000000001E-3</v>
      </c>
      <c r="H11" t="s">
        <v>26</v>
      </c>
    </row>
    <row r="12" spans="2:8">
      <c r="F12" s="4" t="s">
        <v>12</v>
      </c>
      <c r="G12" s="5">
        <f>G3*0.1</f>
        <v>-3.456E-2</v>
      </c>
    </row>
    <row r="13" spans="2:8">
      <c r="F13" s="4" t="s">
        <v>13</v>
      </c>
      <c r="G13" s="5">
        <f>G4*100/(2600+G8)</f>
        <v>-0.27881441972661997</v>
      </c>
    </row>
    <row r="14" spans="2:8">
      <c r="F14" s="4" t="s">
        <v>14</v>
      </c>
      <c r="G14" s="5">
        <f>G5/(G9-228)</f>
        <v>8.7842857142857139E-2</v>
      </c>
      <c r="H14" t="s">
        <v>21</v>
      </c>
    </row>
    <row r="15" spans="2:8">
      <c r="F15" s="4" t="s">
        <v>15</v>
      </c>
      <c r="G15" s="5">
        <f>G6*10000/((2600+G8)*(G9-228))</f>
        <v>-0.13615572974988005</v>
      </c>
      <c r="H15" t="s">
        <v>24</v>
      </c>
    </row>
    <row r="16" spans="2:8">
      <c r="F16" s="4" t="s">
        <v>25</v>
      </c>
      <c r="G16" s="5">
        <f>1/G10/G10*G11</f>
        <v>9.7615576842982065E-7</v>
      </c>
      <c r="H16" t="s">
        <v>26</v>
      </c>
    </row>
    <row r="17" spans="6:8">
      <c r="F17" s="4" t="s">
        <v>20</v>
      </c>
      <c r="G17" s="5">
        <f>G7*G16</f>
        <v>1.2094569970845479E-6</v>
      </c>
    </row>
    <row r="18" spans="6:8">
      <c r="F18" s="4" t="s">
        <v>32</v>
      </c>
      <c r="G18" s="5">
        <f>41.84*(G12+G13+G14+G15-G17)/1000</f>
        <v>-1.5133046914920376E-2</v>
      </c>
      <c r="H1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2020-12-25T15:04:34Z</dcterms:created>
  <dcterms:modified xsi:type="dcterms:W3CDTF">2020-12-25T18:57:27Z</dcterms:modified>
</cp:coreProperties>
</file>