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E0B822F4-10F9-4381-8E56-0DBF9E502B09}" xr6:coauthVersionLast="36" xr6:coauthVersionMax="46" xr10:uidLastSave="{00000000-0000-0000-0000-000000000000}"/>
  <bookViews>
    <workbookView xWindow="-120" yWindow="-120" windowWidth="29040" windowHeight="17640" activeTab="3" xr2:uid="{00000000-000D-0000-FFFF-FFFF00000000}"/>
  </bookViews>
  <sheets>
    <sheet name="EML_Tool_WP" sheetId="18" r:id="rId1"/>
    <sheet name="AG_Web_Activities " sheetId="28" r:id="rId2"/>
    <sheet name="AG_Progress" sheetId="22" r:id="rId3"/>
    <sheet name="AG_Progress_Ext" sheetId="30" r:id="rId4"/>
    <sheet name="AG_Students" sheetId="27" r:id="rId5"/>
    <sheet name="Compl_Thesis" sheetId="26" r:id="rId6"/>
    <sheet name="Software" sheetId="29" r:id="rId7"/>
    <sheet name="Upcoming_Thesis" sheetId="23" r:id="rId8"/>
    <sheet name="Members" sheetId="25" r:id="rId9"/>
    <sheet name="Settings" sheetId="24" r:id="rId10"/>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7" hidden="1">Upcoming_Thesis!$A$1:$I$4</definedName>
    <definedName name="_xlnm.Print_Area" localSheetId="0">EML_Tool_WP!$A$1:$Q$222</definedName>
  </definedNames>
  <calcPr calcId="191029" iterateDelta="1E-4"/>
</workbook>
</file>

<file path=xl/calcChain.xml><?xml version="1.0" encoding="utf-8"?>
<calcChain xmlns="http://schemas.openxmlformats.org/spreadsheetml/2006/main">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F46" i="22" l="1"/>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AP21" i="18"/>
  <c r="E6" i="30" s="1"/>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s="1"/>
  <c r="F16" i="22" l="1"/>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<sst xmlns="http://schemas.openxmlformats.org/spreadsheetml/2006/main" count="1715" uniqueCount="745">
  <si>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</si>
  <si>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</si>
  <si>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</si>
  <si>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</si>
  <si>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</si>
  <si>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</si>
  <si>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</si>
  <si>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</si>
  <si>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</si>
  <si>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</si>
  <si>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</si>
  <si>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</si>
  <si>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</si>
  <si>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</si>
  <si>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</si>
  <si>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</si>
  <si>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</si>
  <si>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</si>
  <si>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</si>
  <si>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</si>
  <si>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</si>
  <si>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</si>
  <si>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</si>
  <si>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</si>
  <si>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</si>
  <si>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</si>
  <si>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</si>
  <si>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</si>
  <si>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</si>
  <si>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</si>
  <si>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</si>
  <si>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</si>
  <si>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</si>
  <si>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</si>
  <si>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</si>
  <si>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</si>
  <si>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</si>
  <si>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</si>
  <si>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</si>
  <si>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</si>
  <si>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</si>
  <si>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</si>
  <si>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</si>
  <si>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</si>
  <si>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</si>
  <si>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</si>
  <si>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</si>
  <si>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</si>
  <si>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</si>
  <si>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</si>
  <si>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</si>
  <si>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</si>
  <si>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</si>
  <si>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</si>
  <si>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</si>
  <si>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</si>
  <si>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</si>
  <si>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</si>
  <si>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</si>
  <si>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</si>
  <si>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</si>
  <si>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</si>
  <si>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</si>
  <si>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</si>
  <si>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</si>
  <si>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</si>
  <si>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</si>
  <si>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</si>
  <si>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</si>
  <si>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</si>
  <si>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</si>
  <si>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</si>
  <si>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</si>
  <si>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</si>
  <si>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</si>
  <si>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</si>
  <si>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</si>
  <si>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</si>
  <si>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</si>
  <si>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</si>
  <si>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</si>
  <si>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</si>
  <si>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</si>
  <si>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</si>
  <si>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</si>
  <si>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</si>
  <si>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</si>
  <si>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</si>
  <si>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NVIDIA Jetson Nano Hardware Optimierung Implementierung auf Nano</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</si>
  <si>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</si>
  <si>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</si>
  <si>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</si>
  <si>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</si>
  <si>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</si>
  <si>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</si>
  <si>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</si>
  <si>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</si>
  <si>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</si>
  <si>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</si>
  <si>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</si>
  <si>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</si>
  <si>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</si>
  <si>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</si>
  <si>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</si>
  <si>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</si>
  <si>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</si>
  <si>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</si>
  <si>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</si>
  <si>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</si>
  <si>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</si>
  <si>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</si>
  <si>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</si>
  <si>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</si>
  <si>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</si>
  <si>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</si>
  <si>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</si>
  <si>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</si>
  <si>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</si>
  <si>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</si>
  <si>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</si>
  <si>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</si>
  <si>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</si>
  <si>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</si>
  <si>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</si>
  <si>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</si>
  <si>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</si>
  <si>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</si>
  <si>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</si>
  <si>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</si>
  <si>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</si>
  <si>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</si>
  <si>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</si>
  <si>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</si>
  <si>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</si>
  <si>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</si>
  <si>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</si>
  <si>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</si>
  <si>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</si>
  <si>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</si>
  <si>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</si>
  <si>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</si>
  <si>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</si>
  <si>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</si>
  <si>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</si>
  <si>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</si>
  <si>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</si>
  <si>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</si>
  <si>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</si>
  <si>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</si>
  <si>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</si>
  <si>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</si>
  <si>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</si>
  <si>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</si>
  <si>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</si>
  <si>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</si>
  <si>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</si>
  <si>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</si>
  <si>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</si>
  <si>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</si>
  <si>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</si>
  <si>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</si>
  <si>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</si>
  <si>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</si>
  <si>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</si>
  <si>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</si>
  <si>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</si>
  <si>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</si>
  <si>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</si>
  <si>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</si>
  <si>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</si>
  <si>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</si>
  <si>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</si>
  <si>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</si>
  <si>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</si>
  <si>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</si>
  <si>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</si>
  <si>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</si>
  <si>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</si>
  <si>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</si>
  <si>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</si>
  <si>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</si>
  <si>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</si>
  <si>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</si>
  <si>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</si>
  <si>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</si>
  <si>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</si>
  <si>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</si>
  <si>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</si>
  <si>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</si>
  <si>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</si>
  <si>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</si>
  <si>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</si>
  <si>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</si>
  <si>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</si>
  <si>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</si>
  <si>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</si>
  <si>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</si>
  <si>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</si>
  <si>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</si>
  <si>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</si>
  <si>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</si>
  <si>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</si>
  <si>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</si>
  <si>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</si>
  <si>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</si>
  <si>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</si>
  <si>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</si>
  <si>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</si>
  <si>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</si>
  <si>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</si>
  <si>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</si>
  <si>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</si>
  <si>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</si>
  <si>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</si>
  <si>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</si>
  <si>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</si>
  <si>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</si>
  <si>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</si>
  <si>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</si>
  <si>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</si>
  <si>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</si>
  <si>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</si>
  <si>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</si>
  <si>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</si>
  <si>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</si>
  <si>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</si>
  <si>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</si>
  <si>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</si>
  <si>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</si>
  <si>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</si>
  <si>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</si>
  <si>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</si>
  <si>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 Besprechung mit Herbert @MW
[] HW bestellen
[] Studentenarbeit ausschreiben
[] Mit Multimeter oder DAQ Messung</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</si>
  <si>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</si>
  <si>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</si>
  <si>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</si>
  <si>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</si>
  <si>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</si>
  <si>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</si>
  <si>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</si>
  <si>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</si>
  <si>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</si>
  <si>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</si>
  <si>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</si>
  <si>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</si>
  <si>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</si>
  <si>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</si>
  <si>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</si>
  <si>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</si>
  <si>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</si>
  <si>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</si>
  <si>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</si>
  <si>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</si>
  <si>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</si>
  <si>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</si>
  <si>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</si>
  <si>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</si>
  <si>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</si>
  <si>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</si>
  <si>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</si>
  <si>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</si>
  <si>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</si>
  <si>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</si>
  <si>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</si>
  <si>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</si>
  <si>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</si>
  <si>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</si>
  <si>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</si>
  <si>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</si>
  <si>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</si>
  <si>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</si>
  <si>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</si>
  <si>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</si>
  <si>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</si>
  <si>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</si>
  <si>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</si>
  <si>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</si>
  <si>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</si>
  <si>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</si>
  <si>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</si>
  <si>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</si>
  <si>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</si>
  <si>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</si>
  <si>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</si>
  <si>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</si>
  <si>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</si>
  <si>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</si>
  <si>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</si>
  <si>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</si>
  <si>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</si>
  <si>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</si>
  <si>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</si>
  <si>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</si>
  <si>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</si>
  <si>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</si>
  <si>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</si>
  <si>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</si>
  <si>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</si>
  <si>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</si>
  <si>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</si>
  <si>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</si>
  <si>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</si>
  <si>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</si>
  <si>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</si>
  <si>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</si>
  <si>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</si>
  <si>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</si>
  <si>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</si>
  <si>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</si>
  <si>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</si>
  <si>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</si>
  <si>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</si>
  <si>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</si>
  <si>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</si>
  <si>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</si>
  <si>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</si>
  <si>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</si>
  <si>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</si>
  <si>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</si>
  <si>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</si>
  <si>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</si>
  <si>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</si>
  <si>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</si>
  <si>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</si>
  <si>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</si>
  <si>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Estimator Blackthorn for Latency (NVIDIA)</t>
  </si>
  <si>
    <t>Model based latency estimator method</t>
  </si>
  <si>
    <t xml:space="preserve">Statistic and model based latency estimator method  </t>
  </si>
  <si>
    <t>Power estimation through circuit simulator</t>
  </si>
  <si>
    <t>Power estimation through the estimator ANNETTE</t>
  </si>
  <si>
    <t>Estimator method ANETTE for Latency (Intel, ARM, Xilinx)</t>
  </si>
  <si>
    <t>Estimation of Power through a White box model</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</si>
  <si>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</si>
  <si>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</si>
  <si>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</si>
  <si>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</si>
  <si>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</si>
  <si>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</si>
  <si>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</si>
  <si>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</si>
  <si>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</si>
  <si>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</si>
  <si>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</si>
  <si>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</si>
  <si>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</si>
  <si>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</si>
  <si>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</si>
  <si>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</si>
  <si>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</si>
  <si>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</si>
  <si>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</si>
  <si>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</si>
  <si>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</si>
  <si>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</si>
  <si>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</si>
  <si>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</si>
  <si>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</si>
  <si>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</si>
  <si>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</si>
  <si>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</si>
  <si>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</si>
  <si>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</si>
  <si>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</si>
  <si>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</si>
  <si>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</si>
  <si>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</si>
  <si>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</si>
  <si>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</si>
  <si>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</si>
  <si>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</si>
  <si>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</si>
  <si>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</si>
  <si>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</si>
  <si>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</si>
  <si>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</si>
  <si>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</si>
  <si>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</si>
  <si>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</si>
  <si>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</si>
  <si>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</si>
  <si>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</si>
  <si>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</si>
  <si>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</si>
  <si>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</si>
  <si>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</si>
  <si>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</si>
  <si>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</si>
  <si>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</si>
  <si>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</si>
  <si>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</si>
  <si>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</si>
  <si>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</si>
  <si>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</si>
  <si>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</si>
  <si>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</si>
  <si>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</si>
  <si>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</si>
  <si>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</si>
  <si>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</si>
  <si>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</si>
  <si>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</si>
  <si>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Cancelled in ist current idea</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</si>
  <si>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</si>
  <si>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</si>
  <si>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</si>
  <si>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</si>
  <si>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</si>
  <si>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</si>
  <si>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</si>
  <si>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</si>
  <si>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</si>
  <si>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</si>
  <si>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</si>
  <si>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</si>
  <si>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</si>
  <si>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</si>
  <si>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</si>
  <si>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</si>
  <si>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</si>
  <si>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</si>
  <si>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</si>
  <si>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</si>
  <si>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</si>
  <si>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</si>
  <si>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</si>
  <si>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</si>
  <si>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</si>
  <si>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</si>
  <si>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</si>
  <si>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</si>
  <si>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</si>
  <si>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</si>
  <si>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</si>
  <si>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</si>
  <si>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</si>
  <si>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</si>
  <si>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</si>
  <si>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</si>
  <si>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</si>
  <si>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</si>
  <si>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</si>
  <si>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</si>
  <si>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</si>
  <si>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</si>
  <si>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</si>
  <si>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</si>
  <si>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</si>
  <si>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</si>
  <si>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</si>
  <si>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</si>
  <si>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</si>
  <si>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</si>
  <si>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</si>
  <si>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</si>
  <si>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</si>
  <si>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</si>
  <si>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</si>
  <si>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</si>
  <si>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</si>
  <si>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</si>
  <si>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</si>
  <si>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</si>
  <si>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</si>
  <si>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</si>
  <si>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</si>
  <si>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</si>
  <si>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</si>
  <si>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</si>
  <si>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</si>
  <si>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</si>
  <si>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</si>
  <si>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</si>
  <si>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</si>
  <si>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</si>
  <si>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</si>
  <si>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</si>
  <si>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</si>
  <si>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</si>
  <si>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</si>
  <si>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</si>
  <si>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</si>
  <si>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</si>
  <si>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</si>
  <si>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</si>
  <si>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</si>
  <si>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</si>
  <si>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</si>
  <si>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</si>
  <si>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</si>
  <si>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</si>
  <si>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</si>
  <si>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</si>
  <si>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</si>
  <si>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Estimation of Power through ANNETTE</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</si>
  <si>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</si>
  <si>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</si>
  <si>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</si>
  <si>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</si>
  <si>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</si>
  <si>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</si>
  <si>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</si>
  <si>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</si>
  <si>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</si>
  <si>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</si>
  <si>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</si>
  <si>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</si>
  <si>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</si>
  <si>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</si>
  <si>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</si>
  <si>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</si>
  <si>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</si>
  <si>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</si>
  <si>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</si>
  <si>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</si>
  <si>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</si>
  <si>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</si>
  <si>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</si>
  <si>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</si>
  <si>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</si>
  <si>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</si>
  <si>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</si>
  <si>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</si>
  <si>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</si>
  <si>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</si>
  <si>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</si>
  <si>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</si>
  <si>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</si>
  <si>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</si>
  <si>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</si>
  <si>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</si>
  <si>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</si>
  <si>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</si>
  <si>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</si>
  <si>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</si>
  <si>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</si>
  <si>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</si>
  <si>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</si>
  <si>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</si>
  <si>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</si>
  <si>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</si>
  <si>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</si>
  <si>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</si>
  <si>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</si>
  <si>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</si>
  <si>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</si>
  <si>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*Bakarbeit fast fertig. 
* Zusatzmessungen von ME offen
* Batchsize 1-4 getestet</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</si>
  <si>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</si>
  <si>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</si>
  <si>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</si>
  <si>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</si>
  <si>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</si>
  <si>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</si>
  <si>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</si>
  <si>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</si>
  <si>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</si>
  <si>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</si>
  <si>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</si>
  <si>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</si>
  <si>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</si>
  <si>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</si>
  <si>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</si>
  <si>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</si>
  <si>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</si>
  <si>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</si>
  <si>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</si>
  <si>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</si>
  <si>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</si>
  <si>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</si>
  <si>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</si>
  <si>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</si>
  <si>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</si>
  <si>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</si>
  <si>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</si>
  <si>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</si>
  <si>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</si>
  <si>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</si>
  <si>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</si>
  <si>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</si>
  <si>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</si>
  <si>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</si>
  <si>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</si>
  <si>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</si>
  <si>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</si>
  <si>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</si>
  <si>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</si>
  <si>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</si>
  <si>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</si>
  <si>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</si>
  <si>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</si>
  <si>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</si>
  <si>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</si>
  <si>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</si>
  <si>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</si>
  <si>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</si>
  <si>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</si>
  <si>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</si>
  <si>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</si>
  <si>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</si>
  <si>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</si>
  <si>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Evaluation of stick sync vs. async mode and other settings of NCS2 as part of thesis MW
[x] Results included in ANNETTE D1.1.3</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</si>
  <si>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</si>
  <si>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</si>
  <si>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</si>
  <si>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</si>
  <si>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</si>
  <si>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</si>
  <si>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</si>
  <si>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</si>
  <si>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</si>
  <si>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</si>
  <si>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</si>
  <si>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</si>
  <si>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</si>
  <si>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</si>
  <si>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</si>
  <si>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</si>
  <si>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</si>
  <si>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</si>
  <si>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</si>
  <si>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Documented evaluation of EfficientDet, SSD-MobileNet and Yolo on NVIDIA, Edge TPU and NCS2
[] Pedestrian training dataset created from official sources</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</si>
  <si>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</si>
  <si>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</si>
  <si>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</si>
  <si>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</si>
  <si>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</si>
  <si>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</si>
  <si>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</si>
  <si>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</si>
  <si>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</si>
  <si>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</si>
  <si>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</si>
  <si>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</si>
  <si>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</si>
  <si>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</si>
  <si>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</si>
  <si>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</si>
  <si>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</si>
  <si>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</si>
  <si>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</si>
  <si>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</si>
  <si>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</si>
  <si>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</si>
  <si>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</si>
  <si>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</si>
  <si>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</si>
  <si>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</si>
  <si>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</si>
  <si>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</si>
  <si>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</si>
  <si>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</si>
  <si>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</si>
  <si>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</si>
  <si>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</si>
  <si>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</si>
  <si>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</si>
  <si>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</si>
  <si>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</si>
  <si>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</si>
  <si>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</si>
  <si>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</si>
  <si>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</si>
  <si>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</si>
  <si>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</si>
  <si>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</si>
  <si>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</si>
  <si>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</si>
  <si>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</si>
  <si>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</si>
  <si>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</si>
  <si>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</si>
  <si>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</si>
  <si>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</si>
  <si>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</si>
  <si>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</si>
  <si>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</si>
  <si>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</si>
  <si>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</si>
  <si>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</si>
  <si>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</si>
  <si>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</si>
  <si>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</si>
  <si>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</si>
  <si>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</si>
  <si>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</si>
  <si>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</si>
  <si>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</si>
  <si>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</si>
  <si>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</si>
  <si>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</si>
  <si>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</si>
  <si>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</si>
  <si>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</si>
  <si>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</si>
  <si>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</si>
  <si>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</si>
  <si>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</si>
  <si>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</si>
  <si>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</si>
  <si>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</si>
  <si>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</si>
  <si>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</si>
  <si>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</si>
  <si>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</si>
  <si>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</si>
  <si>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wird fertig bis 25.5</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</si>
  <si>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</si>
  <si>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</si>
  <si>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</si>
  <si>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</si>
  <si>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</si>
  <si>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</si>
  <si>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</si>
  <si>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</si>
  <si>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</si>
  <si>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</si>
  <si>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</si>
  <si>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</si>
  <si>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</si>
  <si>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</si>
  <si>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</si>
  <si>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</si>
  <si>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</si>
  <si>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</si>
  <si>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</si>
  <si>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</si>
  <si>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</si>
  <si>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</si>
  <si>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</si>
  <si>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</si>
  <si>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</si>
  <si>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</si>
  <si>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</si>
  <si>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xml:space="preserve">[] Software von SH anpassen und auf dem letzten Stand bringen
[] Messungen sammeln bzw. Messungen von SH wieder durchführen
[] Bericht mit notwendigen Messungen drinnen (Paper mit Zusatzmessungen)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</si>
  <si>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</si>
  <si>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</si>
  <si>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</si>
  <si>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</si>
  <si>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</si>
  <si>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</si>
  <si>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</si>
  <si>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</si>
  <si>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</si>
  <si>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</si>
  <si>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</si>
  <si>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(ME) For each device, characterzation Batchsizes 1-4, variation of possible HW options: GPU frequency, definition of settings for min. latency, min power and min energy
[] Analysis of Jetson, TX2, Xavier
[] (ME) Analysis of power peaks to prevent overheating
[] (ME) HW configurator in EML Github to select mode
[x] Publikation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</si>
</sst>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2">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embedded-machine-learning/scripts-and-guid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4"/>
  <sheetViews>
    <sheetView zoomScale="85" zoomScaleNormal="85" zoomScaleSheetLayoutView="100" workbookViewId="0">
      <pane xSplit="2" ySplit="3" topLeftCell="AY4" activePane="bottomRight" state="frozen"/>
      <selection pane="topRight" activeCell="C1" sqref="C1"/>
      <selection pane="bottomLeft" activeCell="A4" sqref="A4"/>
      <selection pane="bottomRight" activeCell="BA36" sqref="BA36"/>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hidden="1" customWidth="1" outlineLevel="1"/>
    <col min="39" max="39" width="11.33203125" style="215" hidden="1" customWidth="1" outlineLevel="1"/>
    <col min="40" max="40" width="10.6640625" style="215" hidden="1" customWidth="1" outlineLevel="1"/>
    <col min="41" max="41" width="7.6640625" style="52" hidden="1" customWidth="1" outlineLevel="1"/>
    <col min="42" max="42" width="8.33203125" style="52" customWidth="1" collapsed="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8" t="s">
        <v>103</v>
      </c>
      <c r="B1" s="339"/>
      <c r="C1" s="340">
        <v>2019</v>
      </c>
      <c r="D1" s="340"/>
      <c r="E1" s="340"/>
      <c r="F1" s="340"/>
      <c r="G1" s="340"/>
      <c r="H1" s="340"/>
      <c r="I1" s="340"/>
      <c r="J1" s="340"/>
      <c r="K1" s="340"/>
      <c r="L1" s="340"/>
      <c r="M1" s="340"/>
      <c r="N1" s="341"/>
      <c r="O1" s="333">
        <v>2020</v>
      </c>
      <c r="P1" s="334"/>
      <c r="Q1" s="334"/>
      <c r="R1" s="334"/>
      <c r="S1" s="334"/>
      <c r="T1" s="334"/>
      <c r="U1" s="334"/>
      <c r="V1" s="334"/>
      <c r="W1" s="334"/>
      <c r="X1" s="334"/>
      <c r="Y1" s="334"/>
      <c r="Z1" s="335"/>
      <c r="AA1" s="333">
        <v>2021</v>
      </c>
      <c r="AB1" s="334"/>
      <c r="AC1" s="334"/>
      <c r="AD1" s="334"/>
      <c r="AE1" s="334"/>
      <c r="AF1" s="334"/>
      <c r="AG1" s="334"/>
      <c r="AH1" s="334"/>
      <c r="AI1" s="334"/>
      <c r="AJ1" s="334"/>
      <c r="AK1" s="334"/>
      <c r="AL1" s="334"/>
      <c r="AM1" s="196" t="s">
        <v>293</v>
      </c>
      <c r="AN1" s="196" t="s">
        <v>422</v>
      </c>
      <c r="AO1" s="157" t="s">
        <v>209</v>
      </c>
      <c r="AP1" s="158" t="s">
        <v>208</v>
      </c>
      <c r="AQ1" s="76" t="s">
        <v>12</v>
      </c>
      <c r="AR1" s="82" t="s">
        <v>10</v>
      </c>
      <c r="AS1" s="82" t="s">
        <v>14</v>
      </c>
      <c r="AT1" s="82" t="s">
        <v>303</v>
      </c>
      <c r="AU1" s="90" t="s">
        <v>13</v>
      </c>
      <c r="AV1" s="90" t="s">
        <v>295</v>
      </c>
      <c r="AW1" s="90" t="s">
        <v>425</v>
      </c>
      <c r="AX1" s="90" t="s">
        <v>426</v>
      </c>
      <c r="AY1" s="90" t="s">
        <v>427</v>
      </c>
      <c r="AZ1" s="90" t="s">
        <v>548</v>
      </c>
      <c r="BA1" s="90" t="s">
        <v>549</v>
      </c>
      <c r="BB1" s="90" t="s">
        <v>256</v>
      </c>
    </row>
    <row r="2" spans="1:54" x14ac:dyDescent="0.3">
      <c r="A2" s="338"/>
      <c r="B2" s="339"/>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6"/>
      <c r="B3" s="337"/>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0.54594594594594592</v>
      </c>
      <c r="AQ6" s="171" t="s">
        <v>104</v>
      </c>
      <c r="AR6" s="116" t="s">
        <v>192</v>
      </c>
      <c r="AS6" s="90"/>
      <c r="AT6" s="106"/>
      <c r="AU6" s="91"/>
      <c r="AV6" s="91"/>
      <c r="AW6" s="89"/>
      <c r="AX6" s="89"/>
      <c r="AY6" s="89"/>
      <c r="AZ6" s="89"/>
      <c r="BA6" s="89"/>
      <c r="BB6" s="186"/>
    </row>
    <row r="7" spans="1:54" ht="28.8" outlineLevel="1" x14ac:dyDescent="0.3">
      <c r="A7" s="192" t="s">
        <v>257</v>
      </c>
      <c r="B7" s="119" t="s">
        <v>181</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294</v>
      </c>
      <c r="AR7" s="126" t="s">
        <v>316</v>
      </c>
      <c r="AS7" s="127" t="s">
        <v>406</v>
      </c>
      <c r="AT7" s="127"/>
      <c r="AU7" s="128"/>
      <c r="AV7" s="128" t="s">
        <v>393</v>
      </c>
      <c r="AW7" s="128" t="str">
        <f>"D"&amp;RIGHT(A7,5)</f>
        <v>D1.1.1</v>
      </c>
      <c r="AX7" s="128" t="s">
        <v>496</v>
      </c>
      <c r="AY7" s="128" t="s">
        <v>407</v>
      </c>
      <c r="AZ7" s="128" t="s">
        <v>587</v>
      </c>
      <c r="BA7" s="128" t="s">
        <v>552</v>
      </c>
      <c r="BB7" s="190"/>
    </row>
    <row r="8" spans="1:54" ht="100.8" hidden="1" outlineLevel="2" x14ac:dyDescent="0.3">
      <c r="A8" s="192"/>
      <c r="B8" s="112" t="s">
        <v>91</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223</v>
      </c>
      <c r="AS8" s="80" t="s">
        <v>406</v>
      </c>
      <c r="AT8" s="80"/>
      <c r="AU8" s="89" t="s">
        <v>222</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259</v>
      </c>
      <c r="B10" s="119" t="s">
        <v>325</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326</v>
      </c>
      <c r="AR10" s="126" t="s">
        <v>101</v>
      </c>
      <c r="AS10" s="127" t="s">
        <v>47</v>
      </c>
      <c r="AT10" s="127" t="s">
        <v>47</v>
      </c>
      <c r="AU10" s="128"/>
      <c r="AV10" s="128" t="s">
        <v>394</v>
      </c>
      <c r="AW10" s="128" t="str">
        <f>"D"&amp;RIGHT(A10,5)</f>
        <v>D1.1.2</v>
      </c>
      <c r="AX10" s="128" t="s">
        <v>495</v>
      </c>
      <c r="AY10" s="128" t="s">
        <v>402</v>
      </c>
      <c r="AZ10" s="128" t="s">
        <v>735</v>
      </c>
      <c r="BA10" s="128" t="s">
        <v>680</v>
      </c>
      <c r="BB10" s="190">
        <v>1</v>
      </c>
    </row>
    <row r="11" spans="1:54" ht="57.6" hidden="1" outlineLevel="2" x14ac:dyDescent="0.3">
      <c r="A11" s="192"/>
      <c r="B11" s="114" t="s">
        <v>97</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150</v>
      </c>
      <c r="AS11" s="80" t="s">
        <v>47</v>
      </c>
      <c r="AT11" s="80"/>
      <c r="AU11" s="89" t="s">
        <v>678</v>
      </c>
      <c r="AV11" s="89"/>
      <c r="AW11" s="89"/>
      <c r="AX11" s="89"/>
      <c r="AY11" s="89"/>
      <c r="AZ11" s="89"/>
      <c r="BA11" s="89"/>
      <c r="BB11" s="186"/>
    </row>
    <row r="12" spans="1:54" ht="100.8" hidden="1" outlineLevel="2" x14ac:dyDescent="0.3">
      <c r="A12" s="192"/>
      <c r="B12" s="114" t="s">
        <v>98</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149</v>
      </c>
      <c r="AS12" s="80" t="s">
        <v>47</v>
      </c>
      <c r="AT12" s="80"/>
      <c r="AU12" s="89" t="s">
        <v>542</v>
      </c>
      <c r="AV12" s="89"/>
      <c r="AW12" s="89"/>
      <c r="AX12" s="89"/>
      <c r="AY12" s="89"/>
      <c r="AZ12" s="89" t="s">
        <v>543</v>
      </c>
      <c r="BA12" s="89"/>
      <c r="BB12" s="186"/>
    </row>
    <row r="13" spans="1:54" ht="100.8" hidden="1" outlineLevel="2" x14ac:dyDescent="0.3">
      <c r="A13" s="192"/>
      <c r="B13" s="114" t="s">
        <v>99</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149</v>
      </c>
      <c r="AS13" s="80" t="s">
        <v>47</v>
      </c>
      <c r="AT13" s="80"/>
      <c r="AU13" s="89" t="s">
        <v>665</v>
      </c>
      <c r="AV13" s="89"/>
      <c r="AW13" s="89"/>
      <c r="AX13" s="89"/>
      <c r="AY13" s="89"/>
      <c r="AZ13" s="89"/>
      <c r="BA13" s="89"/>
      <c r="BB13" s="186"/>
    </row>
    <row r="14" spans="1:54" ht="72" outlineLevel="1" collapsed="1" x14ac:dyDescent="0.3">
      <c r="A14" s="192" t="s">
        <v>260</v>
      </c>
      <c r="B14" s="119" t="s">
        <v>330</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327</v>
      </c>
      <c r="AR14" s="126" t="s">
        <v>100</v>
      </c>
      <c r="AS14" s="127" t="s">
        <v>46</v>
      </c>
      <c r="AT14" s="127" t="s">
        <v>46</v>
      </c>
      <c r="AU14" s="128"/>
      <c r="AV14" s="128" t="s">
        <v>394</v>
      </c>
      <c r="AW14" s="128" t="str">
        <f>"D"&amp;RIGHT(A14,5)</f>
        <v>D1.1.3</v>
      </c>
      <c r="AX14" s="128" t="s">
        <v>330</v>
      </c>
      <c r="AY14" s="128" t="s">
        <v>402</v>
      </c>
      <c r="AZ14" s="128" t="s">
        <v>736</v>
      </c>
      <c r="BA14" s="128" t="s">
        <v>679</v>
      </c>
      <c r="BB14" s="190">
        <v>1</v>
      </c>
    </row>
    <row r="15" spans="1:54" ht="36.6" hidden="1" customHeight="1" outlineLevel="2" x14ac:dyDescent="0.3">
      <c r="A15" s="192"/>
      <c r="B15" s="115" t="s">
        <v>182</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675</v>
      </c>
      <c r="BA15" s="89"/>
      <c r="BB15" s="186"/>
    </row>
    <row r="16" spans="1:54" ht="28.8" hidden="1" outlineLevel="2" x14ac:dyDescent="0.3">
      <c r="A16" s="192"/>
      <c r="B16" s="115" t="s">
        <v>183</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581</v>
      </c>
      <c r="AS16" s="80" t="s">
        <v>46</v>
      </c>
      <c r="AT16" s="80"/>
      <c r="AU16" s="89" t="s">
        <v>667</v>
      </c>
      <c r="AV16" s="89"/>
      <c r="AW16" s="89"/>
      <c r="AX16" s="89"/>
      <c r="AY16" s="89"/>
      <c r="AZ16" s="89"/>
      <c r="BA16" s="89"/>
      <c r="BB16" s="186"/>
    </row>
    <row r="17" spans="1:54" s="153" customFormat="1" ht="28.8" hidden="1" outlineLevel="2" x14ac:dyDescent="0.3">
      <c r="A17" s="143"/>
      <c r="B17" s="144" t="s">
        <v>184</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187</v>
      </c>
      <c r="AS17" s="152"/>
      <c r="AT17" s="152"/>
      <c r="AU17" s="152"/>
      <c r="AV17" s="152"/>
      <c r="AW17" s="152"/>
      <c r="AX17" s="152"/>
      <c r="AY17" s="152"/>
      <c r="AZ17" s="152"/>
      <c r="BA17" s="152"/>
      <c r="BB17" s="187"/>
    </row>
    <row r="18" spans="1:54" ht="100.8" hidden="1" outlineLevel="2" x14ac:dyDescent="0.3">
      <c r="A18" s="192"/>
      <c r="B18" s="115" t="s">
        <v>185</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167</v>
      </c>
      <c r="AR18" s="80" t="s">
        <v>168</v>
      </c>
      <c r="AS18" s="80" t="s">
        <v>46</v>
      </c>
      <c r="AT18" s="80"/>
      <c r="AU18" s="89" t="s">
        <v>666</v>
      </c>
      <c r="AV18" s="89"/>
      <c r="AW18" s="89"/>
      <c r="AX18" s="89"/>
      <c r="AY18" s="89"/>
      <c r="AZ18" s="89"/>
      <c r="BA18" s="89"/>
      <c r="BB18" s="186"/>
    </row>
    <row r="19" spans="1:54" ht="28.8" hidden="1" outlineLevel="2" x14ac:dyDescent="0.3">
      <c r="A19" s="192"/>
      <c r="B19" s="115" t="s">
        <v>186</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579</v>
      </c>
      <c r="AS19" s="80" t="s">
        <v>46</v>
      </c>
      <c r="AT19" s="80"/>
      <c r="AU19" s="89" t="s">
        <v>580</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outlineLevel="1" collapsed="1" x14ac:dyDescent="0.3">
      <c r="A21" s="192" t="s">
        <v>263</v>
      </c>
      <c r="B21" s="119" t="s">
        <v>331</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0.2</v>
      </c>
      <c r="AQ21" s="125" t="s">
        <v>328</v>
      </c>
      <c r="AR21" s="126" t="s">
        <v>401</v>
      </c>
      <c r="AS21" s="127" t="s">
        <v>166</v>
      </c>
      <c r="AT21" s="127"/>
      <c r="AU21" s="128"/>
      <c r="AV21" s="128" t="s">
        <v>315</v>
      </c>
      <c r="AW21" s="128"/>
      <c r="AX21" s="128"/>
      <c r="AY21" s="128"/>
      <c r="AZ21" s="128"/>
      <c r="BA21" s="128"/>
      <c r="BB21" s="190"/>
    </row>
    <row r="22" spans="1:54" ht="100.8" hidden="1" outlineLevel="2" x14ac:dyDescent="0.3">
      <c r="A22" s="192"/>
      <c r="B22" s="115" t="s">
        <v>189</v>
      </c>
      <c r="C22" s="24"/>
      <c r="D22" s="23"/>
      <c r="E22" s="25"/>
      <c r="F22" s="26"/>
      <c r="G22" s="26"/>
      <c r="H22" s="22"/>
      <c r="I22" s="22"/>
      <c r="J22" s="22"/>
      <c r="K22" s="22"/>
      <c r="L22" s="22"/>
      <c r="M22" s="22"/>
      <c r="N22" s="22"/>
      <c r="O22" s="22"/>
      <c r="P22" s="23"/>
      <c r="Q22" s="25"/>
      <c r="R22" s="24"/>
      <c r="S22" s="25"/>
      <c r="T22" s="22"/>
      <c r="U22" s="24"/>
      <c r="V22" s="23"/>
      <c r="W22" s="25" t="s">
        <v>15</v>
      </c>
      <c r="X22" s="24" t="s">
        <v>15</v>
      </c>
      <c r="Y22" s="25" t="s">
        <v>15</v>
      </c>
      <c r="Z22" s="26" t="s">
        <v>15</v>
      </c>
      <c r="AA22" s="22"/>
      <c r="AB22" s="23"/>
      <c r="AC22" s="25"/>
      <c r="AD22" s="24"/>
      <c r="AE22" s="313"/>
      <c r="AF22" s="22"/>
      <c r="AG22" s="24"/>
      <c r="AH22" s="23"/>
      <c r="AI22" s="25"/>
      <c r="AJ22" s="24"/>
      <c r="AK22" s="25"/>
      <c r="AL22" s="26"/>
      <c r="AM22" s="202"/>
      <c r="AN22" s="202"/>
      <c r="AO22" s="161">
        <v>5</v>
      </c>
      <c r="AP22" s="21">
        <v>0.2</v>
      </c>
      <c r="AQ22" s="92" t="s">
        <v>169</v>
      </c>
      <c r="AR22" s="85" t="s">
        <v>224</v>
      </c>
      <c r="AS22" s="80" t="s">
        <v>166</v>
      </c>
      <c r="AT22" s="80"/>
      <c r="AU22" s="89" t="s">
        <v>232</v>
      </c>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261</v>
      </c>
      <c r="B24" s="119" t="s">
        <v>493</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44347</v>
      </c>
      <c r="AO24" s="160"/>
      <c r="AP24" s="124">
        <f>SUMPRODUCT(AO25:AO29,AP25:AP29)/SUM(AO25:AO29)</f>
        <v>6.25E-2</v>
      </c>
      <c r="AQ24" s="125" t="s">
        <v>329</v>
      </c>
      <c r="AR24" s="126"/>
      <c r="AS24" s="127" t="s">
        <v>166</v>
      </c>
      <c r="AT24" s="127" t="s">
        <v>307</v>
      </c>
      <c r="AU24" s="128"/>
      <c r="AV24" s="128" t="s">
        <v>394</v>
      </c>
      <c r="AW24" s="128" t="s">
        <v>490</v>
      </c>
      <c r="AX24" s="128" t="s">
        <v>494</v>
      </c>
      <c r="AY24" s="128" t="s">
        <v>491</v>
      </c>
      <c r="AZ24" s="128" t="s">
        <v>586</v>
      </c>
      <c r="BA24" s="128" t="s">
        <v>681</v>
      </c>
      <c r="BB24" s="190">
        <v>2</v>
      </c>
    </row>
    <row r="25" spans="1:54" ht="100.8" hidden="1" outlineLevel="2" x14ac:dyDescent="0.3">
      <c r="A25" s="192"/>
      <c r="B25" s="115" t="s">
        <v>190</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492</v>
      </c>
      <c r="AR25" s="80"/>
      <c r="AS25" s="80" t="s">
        <v>166</v>
      </c>
      <c r="AT25" s="80" t="s">
        <v>307</v>
      </c>
      <c r="AU25" s="89" t="s">
        <v>683</v>
      </c>
      <c r="AV25" s="89"/>
      <c r="AW25" s="89"/>
      <c r="AX25" s="89"/>
      <c r="AY25" s="89"/>
      <c r="AZ25" s="89" t="s">
        <v>676</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188</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191</v>
      </c>
      <c r="AR29" s="80" t="s">
        <v>178</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262</v>
      </c>
      <c r="B31" s="119" t="s">
        <v>332</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333</v>
      </c>
      <c r="AR31" s="126"/>
      <c r="AS31" s="127" t="s">
        <v>47</v>
      </c>
      <c r="AT31" s="127"/>
      <c r="AU31" s="128"/>
      <c r="AV31" s="128" t="s">
        <v>395</v>
      </c>
      <c r="AW31" s="128"/>
      <c r="AX31" s="128"/>
      <c r="AY31" s="128"/>
      <c r="AZ31" s="128"/>
      <c r="BA31" s="128" t="s">
        <v>682</v>
      </c>
      <c r="BB31" s="190">
        <v>3</v>
      </c>
    </row>
    <row r="32" spans="1:54" ht="129.6" hidden="1" outlineLevel="2" x14ac:dyDescent="0.3">
      <c r="A32" s="14"/>
      <c r="B32" s="115" t="s">
        <v>193</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194</v>
      </c>
      <c r="AR32" s="80" t="s">
        <v>178</v>
      </c>
      <c r="AS32" s="80" t="s">
        <v>47</v>
      </c>
      <c r="AT32" s="80"/>
      <c r="AU32" s="89" t="s">
        <v>177</v>
      </c>
      <c r="AV32" s="89"/>
      <c r="AW32" s="89"/>
      <c r="AX32" s="89"/>
      <c r="AY32" s="89"/>
      <c r="AZ32" s="89" t="s">
        <v>677</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105</v>
      </c>
      <c r="AR35" s="116" t="s">
        <v>215</v>
      </c>
      <c r="AS35" s="90"/>
      <c r="AT35" s="90"/>
      <c r="AU35" s="178"/>
      <c r="AV35" s="178"/>
      <c r="AW35" s="219"/>
      <c r="AX35" s="219"/>
      <c r="AY35" s="219"/>
      <c r="AZ35" s="219"/>
      <c r="BA35" s="219"/>
      <c r="BB35" s="191"/>
    </row>
    <row r="36" spans="1:54" ht="99.6" customHeight="1" outlineLevel="1" collapsed="1" x14ac:dyDescent="0.3">
      <c r="A36" s="192" t="s">
        <v>264</v>
      </c>
      <c r="B36" s="119" t="s">
        <v>626</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317</v>
      </c>
      <c r="AR36" s="126"/>
      <c r="AS36" s="127" t="s">
        <v>26</v>
      </c>
      <c r="AT36" s="127"/>
      <c r="AU36" s="128"/>
      <c r="AV36" s="128" t="s">
        <v>394</v>
      </c>
      <c r="AW36" s="128" t="str">
        <f>"D"&amp;RIGHT(A36,5)</f>
        <v>D1.2.1</v>
      </c>
      <c r="AX36" s="128" t="s">
        <v>321</v>
      </c>
      <c r="AY36" s="128" t="s">
        <v>399</v>
      </c>
      <c r="AZ36" s="128" t="s">
        <v>744</v>
      </c>
      <c r="BA36" s="128" t="s">
        <v>743</v>
      </c>
      <c r="BB36" s="190">
        <v>1</v>
      </c>
    </row>
    <row r="37" spans="1:54" ht="172.8" hidden="1" outlineLevel="2" x14ac:dyDescent="0.3">
      <c r="A37" s="192"/>
      <c r="B37" s="15" t="s">
        <v>228</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c r="AB37" s="37"/>
      <c r="AC37" s="39"/>
      <c r="AD37" s="38"/>
      <c r="AE37" s="311"/>
      <c r="AF37" s="40"/>
      <c r="AG37" s="38"/>
      <c r="AH37" s="37"/>
      <c r="AI37" s="39"/>
      <c r="AJ37" s="38"/>
      <c r="AK37" s="39"/>
      <c r="AL37" s="26"/>
      <c r="AM37" s="204"/>
      <c r="AN37" s="204"/>
      <c r="AO37" s="166">
        <v>4</v>
      </c>
      <c r="AP37" s="21">
        <v>0.8</v>
      </c>
      <c r="AQ37" s="61" t="s">
        <v>570</v>
      </c>
      <c r="AR37" s="93" t="s">
        <v>545</v>
      </c>
      <c r="AS37" s="80" t="s">
        <v>26</v>
      </c>
      <c r="AT37" s="80"/>
      <c r="AU37" s="91" t="s">
        <v>732</v>
      </c>
      <c r="AV37" s="91"/>
      <c r="AW37" s="89"/>
      <c r="AX37" s="89"/>
      <c r="AY37" s="89"/>
      <c r="AZ37" s="89" t="s">
        <v>733</v>
      </c>
      <c r="BA37" s="89"/>
      <c r="BB37" s="186"/>
    </row>
    <row r="38" spans="1:54" ht="43.2" hidden="1" outlineLevel="2" x14ac:dyDescent="0.3">
      <c r="A38" s="192"/>
      <c r="B38" s="15" t="s">
        <v>88</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c r="AB38" s="37"/>
      <c r="AC38" s="39"/>
      <c r="AD38" s="38"/>
      <c r="AE38" s="311"/>
      <c r="AF38" s="40"/>
      <c r="AG38" s="38"/>
      <c r="AH38" s="37"/>
      <c r="AI38" s="39"/>
      <c r="AJ38" s="38"/>
      <c r="AK38" s="39"/>
      <c r="AL38" s="26"/>
      <c r="AM38" s="204"/>
      <c r="AN38" s="204"/>
      <c r="AO38" s="166">
        <v>1</v>
      </c>
      <c r="AP38" s="21">
        <v>0.5</v>
      </c>
      <c r="AQ38" s="61" t="s">
        <v>199</v>
      </c>
      <c r="AR38" s="93"/>
      <c r="AS38" s="80" t="s">
        <v>89</v>
      </c>
      <c r="AT38" s="80"/>
      <c r="AU38" s="91" t="s">
        <v>701</v>
      </c>
      <c r="AV38" s="91"/>
      <c r="AW38" s="89"/>
      <c r="AX38" s="89"/>
      <c r="AY38" s="89"/>
      <c r="AZ38" s="89"/>
      <c r="BA38" s="89"/>
      <c r="BB38" s="186"/>
    </row>
    <row r="39" spans="1:54" hidden="1" outlineLevel="2" x14ac:dyDescent="0.3">
      <c r="A39" s="192"/>
      <c r="B39" s="15" t="s">
        <v>229</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c r="AD39" s="38"/>
      <c r="AE39" s="311"/>
      <c r="AF39" s="40"/>
      <c r="AG39" s="38"/>
      <c r="AH39" s="37"/>
      <c r="AI39" s="39"/>
      <c r="AJ39" s="38"/>
      <c r="AK39" s="39"/>
      <c r="AL39" s="26"/>
      <c r="AM39" s="204"/>
      <c r="AN39" s="204"/>
      <c r="AO39" s="166">
        <v>2</v>
      </c>
      <c r="AP39" s="21">
        <v>0</v>
      </c>
      <c r="AQ39" s="61" t="s">
        <v>231</v>
      </c>
      <c r="AR39" s="93" t="s">
        <v>178</v>
      </c>
      <c r="AS39" s="80" t="s">
        <v>89</v>
      </c>
      <c r="AT39" s="80"/>
      <c r="AU39" s="91"/>
      <c r="AV39" s="91"/>
      <c r="AW39" s="89"/>
      <c r="AX39" s="89"/>
      <c r="AY39" s="89"/>
      <c r="AZ39" s="89"/>
      <c r="BA39" s="89"/>
      <c r="BB39" s="186"/>
    </row>
    <row r="40" spans="1:54" ht="57.6" hidden="1" outlineLevel="2" x14ac:dyDescent="0.3">
      <c r="A40" s="192"/>
      <c r="B40" s="15" t="s">
        <v>230</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c r="AE40" s="311"/>
      <c r="AF40" s="40"/>
      <c r="AG40" s="38"/>
      <c r="AH40" s="37"/>
      <c r="AI40" s="39"/>
      <c r="AJ40" s="38"/>
      <c r="AK40" s="39"/>
      <c r="AL40" s="26"/>
      <c r="AM40" s="204"/>
      <c r="AN40" s="204"/>
      <c r="AO40" s="166">
        <v>2</v>
      </c>
      <c r="AP40" s="21">
        <v>0</v>
      </c>
      <c r="AQ40" s="61" t="s">
        <v>571</v>
      </c>
      <c r="AR40" s="93" t="s">
        <v>178</v>
      </c>
      <c r="AS40" s="80" t="s">
        <v>89</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265</v>
      </c>
      <c r="B42" s="119" t="s">
        <v>627</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334</v>
      </c>
      <c r="AR42" s="126"/>
      <c r="AS42" s="127" t="s">
        <v>50</v>
      </c>
      <c r="AT42" s="127"/>
      <c r="AU42" s="128"/>
      <c r="AV42" s="128" t="s">
        <v>394</v>
      </c>
      <c r="AW42" s="128" t="str">
        <f>"D"&amp;RIGHT(A42,5)</f>
        <v>D1.2.2</v>
      </c>
      <c r="AX42" s="128" t="s">
        <v>623</v>
      </c>
      <c r="AY42" s="128" t="s">
        <v>398</v>
      </c>
      <c r="AZ42" s="128" t="s">
        <v>737</v>
      </c>
      <c r="BA42" s="128"/>
      <c r="BB42" s="190">
        <v>2</v>
      </c>
    </row>
    <row r="43" spans="1:54" hidden="1" outlineLevel="2" x14ac:dyDescent="0.3">
      <c r="A43" s="192"/>
      <c r="B43" s="15" t="s">
        <v>196</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180</v>
      </c>
      <c r="AR43" s="93"/>
      <c r="AS43" s="80" t="s">
        <v>50</v>
      </c>
      <c r="AT43" s="80"/>
      <c r="AU43" s="91"/>
      <c r="AV43" s="91"/>
      <c r="AW43" s="89"/>
      <c r="AX43" s="89"/>
      <c r="AY43" s="89"/>
      <c r="AZ43" s="89" t="s">
        <v>702</v>
      </c>
      <c r="BA43" s="89"/>
      <c r="BB43" s="186"/>
    </row>
    <row r="44" spans="1:54" hidden="1" outlineLevel="2" x14ac:dyDescent="0.3">
      <c r="A44" s="192"/>
      <c r="B44" s="15" t="s">
        <v>200</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266</v>
      </c>
      <c r="B45" s="119" t="s">
        <v>628</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335</v>
      </c>
      <c r="AR45" s="126"/>
      <c r="AS45" s="127" t="s">
        <v>406</v>
      </c>
      <c r="AT45" s="127"/>
      <c r="AU45" s="128"/>
      <c r="AV45" s="128" t="s">
        <v>394</v>
      </c>
      <c r="AW45" s="128" t="s">
        <v>478</v>
      </c>
      <c r="AX45" s="128" t="s">
        <v>624</v>
      </c>
      <c r="AY45" s="128" t="s">
        <v>433</v>
      </c>
      <c r="AZ45" s="128" t="s">
        <v>600</v>
      </c>
      <c r="BA45" s="128"/>
      <c r="BB45" s="190">
        <v>1</v>
      </c>
    </row>
    <row r="46" spans="1:54" ht="57.6" hidden="1" outlineLevel="2" x14ac:dyDescent="0.3">
      <c r="A46" s="192"/>
      <c r="B46" s="15" t="s">
        <v>654</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655</v>
      </c>
      <c r="AR46" s="93"/>
      <c r="AS46" s="80" t="s">
        <v>406</v>
      </c>
      <c r="AT46" s="80"/>
      <c r="AU46" s="91" t="s">
        <v>656</v>
      </c>
      <c r="AV46" s="91"/>
      <c r="AW46" s="89"/>
      <c r="AX46" s="89"/>
      <c r="AY46" s="89"/>
      <c r="AZ46" s="89" t="s">
        <v>703</v>
      </c>
      <c r="BA46" s="89"/>
      <c r="BB46" s="186"/>
    </row>
    <row r="47" spans="1:54" hidden="1" outlineLevel="2" x14ac:dyDescent="0.3">
      <c r="A47" s="192"/>
      <c r="B47" s="15" t="s">
        <v>201</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406</v>
      </c>
      <c r="AT47" s="80"/>
      <c r="AU47" s="91"/>
      <c r="AV47" s="91"/>
      <c r="AW47" s="89"/>
      <c r="AX47" s="89"/>
      <c r="AY47" s="89"/>
      <c r="AZ47" s="89"/>
      <c r="BA47" s="89"/>
      <c r="BB47" s="186"/>
    </row>
    <row r="48" spans="1:54" ht="47.4" customHeight="1" outlineLevel="1" collapsed="1" x14ac:dyDescent="0.3">
      <c r="A48" s="192" t="s">
        <v>267</v>
      </c>
      <c r="B48" s="119" t="s">
        <v>629</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336</v>
      </c>
      <c r="AR48" s="126"/>
      <c r="AS48" s="127" t="s">
        <v>50</v>
      </c>
      <c r="AT48" s="127"/>
      <c r="AU48" s="128"/>
      <c r="AV48" s="128" t="s">
        <v>394</v>
      </c>
      <c r="AW48" s="128" t="s">
        <v>479</v>
      </c>
      <c r="AX48" s="128" t="s">
        <v>625</v>
      </c>
      <c r="AY48" s="128" t="s">
        <v>482</v>
      </c>
      <c r="AZ48" s="128" t="s">
        <v>599</v>
      </c>
      <c r="BA48" s="128"/>
      <c r="BB48" s="190">
        <v>1</v>
      </c>
    </row>
    <row r="49" spans="1:54" ht="28.8" hidden="1" outlineLevel="2" x14ac:dyDescent="0.3">
      <c r="A49" s="35"/>
      <c r="B49" s="15" t="s">
        <v>197</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480</v>
      </c>
      <c r="AR49" s="93" t="s">
        <v>164</v>
      </c>
      <c r="AS49" s="85" t="s">
        <v>63</v>
      </c>
      <c r="AT49" s="85"/>
      <c r="AU49" s="91"/>
      <c r="AV49" s="91"/>
      <c r="AW49" s="89"/>
      <c r="AX49" s="89"/>
      <c r="AY49" s="89"/>
      <c r="AZ49" s="89" t="s">
        <v>704</v>
      </c>
      <c r="BA49" s="89"/>
      <c r="BB49" s="186"/>
    </row>
    <row r="50" spans="1:54" ht="43.2" hidden="1" outlineLevel="2" x14ac:dyDescent="0.3">
      <c r="A50" s="35"/>
      <c r="B50" s="15" t="s">
        <v>198</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199</v>
      </c>
      <c r="AR50" s="93"/>
      <c r="AS50" s="85"/>
      <c r="AT50" s="85"/>
      <c r="AU50" s="91"/>
      <c r="AV50" s="91"/>
      <c r="AW50" s="89"/>
      <c r="AX50" s="89"/>
      <c r="AY50" s="89"/>
      <c r="AZ50" s="89"/>
      <c r="BA50" s="89"/>
      <c r="BB50" s="186"/>
    </row>
    <row r="51" spans="1:54" ht="86.4" hidden="1" outlineLevel="2" x14ac:dyDescent="0.3">
      <c r="A51" s="35"/>
      <c r="B51" s="15" t="s">
        <v>195</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481</v>
      </c>
      <c r="AR51" s="93"/>
      <c r="AS51" s="80" t="s">
        <v>50</v>
      </c>
      <c r="AT51" s="80"/>
      <c r="AU51" s="91"/>
      <c r="AV51" s="91"/>
      <c r="AW51" s="89"/>
      <c r="AX51" s="89"/>
      <c r="AY51" s="89"/>
      <c r="AZ51" s="89"/>
      <c r="BA51" s="89"/>
      <c r="BB51" s="186"/>
    </row>
    <row r="52" spans="1:54" ht="72" outlineLevel="1" collapsed="1" x14ac:dyDescent="0.3">
      <c r="A52" s="192" t="s">
        <v>692</v>
      </c>
      <c r="B52" s="119" t="s">
        <v>696</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44331</v>
      </c>
      <c r="AO52" s="160"/>
      <c r="AP52" s="124">
        <f>SUMPRODUCT(AO53:AO54,AP53:AP54)/SUM(AO53:AO54)</f>
        <v>3.7500000000000006E-2</v>
      </c>
      <c r="AQ52" s="125"/>
      <c r="AR52" s="126"/>
      <c r="AS52" s="127" t="s">
        <v>166</v>
      </c>
      <c r="AT52" s="127" t="s">
        <v>307</v>
      </c>
      <c r="AU52" s="128"/>
      <c r="AV52" s="128" t="s">
        <v>394</v>
      </c>
      <c r="AW52" s="128" t="s">
        <v>693</v>
      </c>
      <c r="AX52" s="128" t="s">
        <v>698</v>
      </c>
      <c r="AY52" s="128" t="s">
        <v>699</v>
      </c>
      <c r="AZ52" s="128" t="s">
        <v>734</v>
      </c>
      <c r="BA52" s="128"/>
      <c r="BB52" s="190">
        <v>2</v>
      </c>
    </row>
    <row r="53" spans="1:54" ht="28.8" hidden="1" outlineLevel="2" x14ac:dyDescent="0.3">
      <c r="A53" s="35"/>
      <c r="B53" s="15" t="s">
        <v>694</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697</v>
      </c>
      <c r="AR53" s="93" t="s">
        <v>305</v>
      </c>
      <c r="AS53" s="85" t="s">
        <v>166</v>
      </c>
      <c r="AT53" s="85" t="s">
        <v>307</v>
      </c>
      <c r="AU53" s="91"/>
      <c r="AV53" s="91"/>
      <c r="AW53" s="89"/>
      <c r="AX53" s="89"/>
      <c r="AY53" s="89"/>
      <c r="AZ53" s="89" t="s">
        <v>705</v>
      </c>
      <c r="BA53" s="89"/>
      <c r="BB53" s="186"/>
    </row>
    <row r="54" spans="1:54" hidden="1" outlineLevel="2" x14ac:dyDescent="0.3">
      <c r="A54" s="35"/>
      <c r="B54" s="15" t="s">
        <v>695</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t="s">
        <v>15</v>
      </c>
      <c r="AH54" s="108" t="s">
        <v>15</v>
      </c>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102</v>
      </c>
      <c r="AR56" s="93"/>
      <c r="AS56" s="106"/>
      <c r="AT56" s="106"/>
      <c r="AU56" s="178"/>
      <c r="AV56" s="178"/>
      <c r="AW56" s="219"/>
      <c r="AX56" s="219"/>
      <c r="AY56" s="219"/>
      <c r="AZ56" s="219"/>
      <c r="BA56" s="219"/>
      <c r="BB56" s="191"/>
    </row>
    <row r="57" spans="1:54" ht="57.6" outlineLevel="1" collapsed="1" x14ac:dyDescent="0.3">
      <c r="A57" s="192" t="s">
        <v>268</v>
      </c>
      <c r="B57" s="119" t="s">
        <v>630</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337</v>
      </c>
      <c r="AR57" s="126"/>
      <c r="AS57" s="127" t="s">
        <v>63</v>
      </c>
      <c r="AT57" s="127"/>
      <c r="AU57" s="128"/>
      <c r="AV57" s="128" t="s">
        <v>394</v>
      </c>
      <c r="AW57" s="128"/>
      <c r="AX57" s="128" t="s">
        <v>601</v>
      </c>
      <c r="AY57" s="128" t="s">
        <v>603</v>
      </c>
      <c r="AZ57" s="128" t="s">
        <v>685</v>
      </c>
      <c r="BA57" s="128" t="s">
        <v>684</v>
      </c>
      <c r="BB57" s="190">
        <v>2</v>
      </c>
    </row>
    <row r="58" spans="1:54" ht="100.8" hidden="1" outlineLevel="2" x14ac:dyDescent="0.3">
      <c r="A58" s="192"/>
      <c r="B58" s="113" t="s">
        <v>602</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130</v>
      </c>
      <c r="AS58" s="80" t="s">
        <v>63</v>
      </c>
      <c r="AT58" s="80"/>
      <c r="AU58" s="89" t="s">
        <v>708</v>
      </c>
      <c r="AV58" s="89"/>
      <c r="AW58" s="89"/>
      <c r="AX58" s="89"/>
      <c r="AY58" s="89"/>
      <c r="AZ58" s="89" t="s">
        <v>706</v>
      </c>
      <c r="BA58" s="89"/>
      <c r="BB58" s="186"/>
    </row>
    <row r="59" spans="1:54" ht="57.6" hidden="1" outlineLevel="2" x14ac:dyDescent="0.3">
      <c r="A59" s="192"/>
      <c r="B59" s="113" t="s">
        <v>126</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127</v>
      </c>
      <c r="AR59" s="80"/>
      <c r="AS59" s="80" t="s">
        <v>63</v>
      </c>
      <c r="AT59" s="80"/>
      <c r="AU59" s="89" t="s">
        <v>131</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269</v>
      </c>
      <c r="B61" s="119" t="s">
        <v>631</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338</v>
      </c>
      <c r="AR61" s="126"/>
      <c r="AS61" s="127" t="s">
        <v>26</v>
      </c>
      <c r="AT61" s="127"/>
      <c r="AU61" s="128"/>
      <c r="AV61" s="128" t="s">
        <v>394</v>
      </c>
      <c r="AW61" s="128" t="str">
        <f>"D"&amp;RIGHT(A61,5)</f>
        <v>D1.3.2</v>
      </c>
      <c r="AX61" s="128" t="s">
        <v>486</v>
      </c>
      <c r="AY61" s="128" t="s">
        <v>429</v>
      </c>
      <c r="AZ61" s="128" t="s">
        <v>589</v>
      </c>
      <c r="BA61" s="128"/>
      <c r="BB61" s="190">
        <v>1</v>
      </c>
    </row>
    <row r="62" spans="1:54" ht="100.8" hidden="1" outlineLevel="2" x14ac:dyDescent="0.3">
      <c r="A62" s="192"/>
      <c r="B62" s="114" t="s">
        <v>92</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106</v>
      </c>
      <c r="AR62" s="94" t="s">
        <v>163</v>
      </c>
      <c r="AS62" s="80" t="s">
        <v>26</v>
      </c>
      <c r="AT62" s="80"/>
      <c r="AU62" s="94"/>
      <c r="AV62" s="94"/>
      <c r="AW62" s="89"/>
      <c r="AX62" s="89"/>
      <c r="AY62" s="89"/>
      <c r="AZ62" s="89" t="s">
        <v>707</v>
      </c>
      <c r="BA62" s="89"/>
      <c r="BB62" s="186"/>
    </row>
    <row r="63" spans="1:54" ht="72" hidden="1" outlineLevel="2" x14ac:dyDescent="0.3">
      <c r="A63" s="192"/>
      <c r="B63" s="114" t="s">
        <v>202</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497</v>
      </c>
      <c r="AS63" s="80" t="s">
        <v>26</v>
      </c>
      <c r="AT63" s="80"/>
      <c r="AU63" s="80" t="s">
        <v>214</v>
      </c>
      <c r="AV63" s="80"/>
      <c r="AW63" s="89"/>
      <c r="AX63" s="89"/>
      <c r="AY63" s="89"/>
      <c r="AZ63" s="89"/>
      <c r="BA63" s="89"/>
      <c r="BB63" s="186"/>
    </row>
    <row r="64" spans="1:54" ht="43.2" hidden="1" outlineLevel="2" x14ac:dyDescent="0.3">
      <c r="A64" s="192"/>
      <c r="B64" s="114" t="s">
        <v>203</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163</v>
      </c>
      <c r="AS64" s="80" t="s">
        <v>26</v>
      </c>
      <c r="AT64" s="80"/>
      <c r="AU64" s="94"/>
      <c r="AV64" s="94"/>
      <c r="AW64" s="89"/>
      <c r="AX64" s="89"/>
      <c r="AY64" s="89"/>
      <c r="AZ64" s="89"/>
      <c r="BA64" s="89"/>
      <c r="BB64" s="186"/>
    </row>
    <row r="65" spans="1:54" ht="43.2" hidden="1" outlineLevel="2" x14ac:dyDescent="0.3">
      <c r="A65" s="192"/>
      <c r="B65" s="114" t="s">
        <v>204</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163</v>
      </c>
      <c r="AS65" s="80" t="s">
        <v>26</v>
      </c>
      <c r="AT65" s="80"/>
      <c r="AU65" s="94"/>
      <c r="AV65" s="94"/>
      <c r="AW65" s="89"/>
      <c r="AX65" s="89"/>
      <c r="AY65" s="89"/>
      <c r="AZ65" s="89"/>
      <c r="BA65" s="89"/>
      <c r="BB65" s="186"/>
    </row>
    <row r="66" spans="1:54" ht="57.6" hidden="1" outlineLevel="2" x14ac:dyDescent="0.3">
      <c r="A66" s="192"/>
      <c r="B66" s="114" t="s">
        <v>93</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154</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272</v>
      </c>
      <c r="B68" s="119" t="s">
        <v>632</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339</v>
      </c>
      <c r="AR68" s="126"/>
      <c r="AS68" s="127" t="s">
        <v>50</v>
      </c>
      <c r="AT68" s="127"/>
      <c r="AU68" s="128"/>
      <c r="AV68" s="128" t="s">
        <v>394</v>
      </c>
      <c r="AW68" s="128" t="s">
        <v>483</v>
      </c>
      <c r="AX68" s="128" t="s">
        <v>487</v>
      </c>
      <c r="AY68" s="128" t="s">
        <v>429</v>
      </c>
      <c r="AZ68" s="128" t="s">
        <v>591</v>
      </c>
      <c r="BA68" s="128"/>
      <c r="BB68" s="190">
        <v>1</v>
      </c>
    </row>
    <row r="69" spans="1:54" ht="100.8" hidden="1" outlineLevel="2" x14ac:dyDescent="0.3">
      <c r="A69" s="192"/>
      <c r="B69" s="112" t="s">
        <v>94</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106</v>
      </c>
      <c r="AR69" s="94" t="s">
        <v>470</v>
      </c>
      <c r="AS69" s="80" t="s">
        <v>46</v>
      </c>
      <c r="AT69" s="80"/>
      <c r="AU69" s="89"/>
      <c r="AV69" s="89"/>
      <c r="AW69" s="89"/>
      <c r="AX69" s="89"/>
      <c r="AY69" s="89"/>
      <c r="AZ69" s="89" t="s">
        <v>709</v>
      </c>
      <c r="BA69" s="89"/>
      <c r="BB69" s="186"/>
    </row>
    <row r="70" spans="1:54" hidden="1" outlineLevel="2" x14ac:dyDescent="0.3">
      <c r="A70" s="192"/>
      <c r="B70" s="112" t="s">
        <v>210</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163</v>
      </c>
      <c r="AS70" s="80" t="s">
        <v>63</v>
      </c>
      <c r="AT70" s="80"/>
      <c r="AU70" s="89" t="s">
        <v>173</v>
      </c>
      <c r="AV70" s="89"/>
      <c r="AW70" s="89"/>
      <c r="AX70" s="89"/>
      <c r="AY70" s="89"/>
      <c r="AZ70" s="89"/>
      <c r="BA70" s="89"/>
      <c r="BB70" s="186"/>
    </row>
    <row r="71" spans="1:54" ht="43.2" hidden="1" outlineLevel="2" x14ac:dyDescent="0.3">
      <c r="A71" s="192"/>
      <c r="B71" s="112" t="s">
        <v>95</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270</v>
      </c>
      <c r="B72" s="119" t="s">
        <v>633</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340</v>
      </c>
      <c r="AR72" s="126" t="s">
        <v>96</v>
      </c>
      <c r="AS72" s="127" t="s">
        <v>50</v>
      </c>
      <c r="AT72" s="127"/>
      <c r="AU72" s="128"/>
      <c r="AV72" s="128" t="s">
        <v>394</v>
      </c>
      <c r="AW72" s="128" t="s">
        <v>484</v>
      </c>
      <c r="AX72" s="128" t="s">
        <v>488</v>
      </c>
      <c r="AY72" s="128" t="s">
        <v>429</v>
      </c>
      <c r="AZ72" s="128" t="s">
        <v>592</v>
      </c>
      <c r="BA72" s="128"/>
      <c r="BB72" s="190">
        <v>1</v>
      </c>
    </row>
    <row r="73" spans="1:54" ht="72" hidden="1" outlineLevel="2" x14ac:dyDescent="0.3">
      <c r="A73" s="192"/>
      <c r="B73" s="134" t="s">
        <v>171</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172</v>
      </c>
      <c r="AS73" s="142"/>
      <c r="AT73" s="142"/>
      <c r="AU73" s="142" t="s">
        <v>132</v>
      </c>
      <c r="AV73" s="142"/>
      <c r="AW73" s="89"/>
      <c r="AX73" s="89"/>
      <c r="AY73" s="89"/>
      <c r="AZ73" s="89" t="s">
        <v>710</v>
      </c>
      <c r="BA73" s="89"/>
      <c r="BB73" s="186"/>
    </row>
    <row r="74" spans="1:54" ht="28.8" hidden="1" outlineLevel="2" x14ac:dyDescent="0.3">
      <c r="A74" s="192"/>
      <c r="B74" s="15" t="s">
        <v>170</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583</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273</v>
      </c>
      <c r="B76" s="119" t="s">
        <v>634</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341</v>
      </c>
      <c r="AR76" s="126" t="s">
        <v>96</v>
      </c>
      <c r="AS76" s="127" t="s">
        <v>406</v>
      </c>
      <c r="AT76" s="127"/>
      <c r="AU76" s="128"/>
      <c r="AV76" s="128" t="s">
        <v>394</v>
      </c>
      <c r="AW76" s="128" t="s">
        <v>485</v>
      </c>
      <c r="AX76" s="128" t="s">
        <v>489</v>
      </c>
      <c r="AY76" s="128" t="s">
        <v>429</v>
      </c>
      <c r="AZ76" s="128" t="s">
        <v>593</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711</v>
      </c>
      <c r="BA77" s="89"/>
      <c r="BB77" s="186"/>
    </row>
    <row r="78" spans="1:54" ht="43.2" hidden="1" outlineLevel="2" x14ac:dyDescent="0.3">
      <c r="A78" s="192"/>
      <c r="B78" s="15" t="s">
        <v>179</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226</v>
      </c>
      <c r="AR78" s="80"/>
      <c r="AS78" s="80" t="s">
        <v>48</v>
      </c>
      <c r="AT78" s="80"/>
      <c r="AU78" s="89" t="s">
        <v>582</v>
      </c>
      <c r="AV78" s="89"/>
      <c r="AW78" s="89"/>
      <c r="AX78" s="89"/>
      <c r="AY78" s="89"/>
      <c r="AZ78" s="89"/>
      <c r="BA78" s="89"/>
      <c r="BB78" s="186"/>
    </row>
    <row r="79" spans="1:54" ht="28.8" hidden="1" outlineLevel="2" x14ac:dyDescent="0.3">
      <c r="A79" s="192"/>
      <c r="B79" s="15" t="s">
        <v>205</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271</v>
      </c>
      <c r="B81" s="119" t="s">
        <v>635</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342</v>
      </c>
      <c r="AR81" s="126"/>
      <c r="AS81" s="127" t="s">
        <v>50</v>
      </c>
      <c r="AT81" s="127"/>
      <c r="AU81" s="128"/>
      <c r="AV81" s="128" t="s">
        <v>394</v>
      </c>
      <c r="AW81" s="128" t="s">
        <v>476</v>
      </c>
      <c r="AX81" s="128" t="s">
        <v>474</v>
      </c>
      <c r="AY81" s="128" t="s">
        <v>475</v>
      </c>
      <c r="AZ81" s="128" t="s">
        <v>714</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597</v>
      </c>
      <c r="AS82" s="80" t="s">
        <v>50</v>
      </c>
      <c r="AT82" s="80"/>
      <c r="AU82" s="89" t="s">
        <v>596</v>
      </c>
      <c r="AV82" s="107"/>
      <c r="AW82" s="89"/>
      <c r="AX82" s="89"/>
      <c r="AY82" s="89"/>
      <c r="AZ82" s="89" t="s">
        <v>712</v>
      </c>
      <c r="BA82" s="89"/>
      <c r="BB82" s="186"/>
    </row>
    <row r="83" spans="1:54" ht="43.2" hidden="1" outlineLevel="2" x14ac:dyDescent="0.3">
      <c r="A83" s="192"/>
      <c r="B83" s="117" t="s">
        <v>472</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473</v>
      </c>
      <c r="AR83" s="80" t="s">
        <v>471</v>
      </c>
      <c r="AS83" s="80" t="s">
        <v>50</v>
      </c>
      <c r="AT83" s="80"/>
      <c r="AU83" s="89" t="s">
        <v>477</v>
      </c>
      <c r="AV83" s="89"/>
      <c r="AW83" s="89"/>
      <c r="AX83" s="89"/>
      <c r="AY83" s="89"/>
      <c r="AZ83" s="89"/>
      <c r="BA83" s="89"/>
      <c r="BB83" s="186"/>
    </row>
    <row r="84" spans="1:54" ht="44.4" hidden="1" customHeight="1" outlineLevel="2" x14ac:dyDescent="0.3">
      <c r="A84" s="192"/>
      <c r="B84" s="117" t="s">
        <v>206</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594</v>
      </c>
      <c r="AS84" s="80" t="s">
        <v>50</v>
      </c>
      <c r="AT84" s="80"/>
      <c r="AU84" s="89" t="s">
        <v>595</v>
      </c>
      <c r="AV84" s="89"/>
      <c r="AW84" s="89"/>
      <c r="AX84" s="89"/>
      <c r="AY84" s="89"/>
      <c r="AZ84" s="89" t="s">
        <v>713</v>
      </c>
      <c r="BA84" s="89"/>
      <c r="BB84" s="186"/>
    </row>
    <row r="85" spans="1:54" ht="13.8" hidden="1" customHeight="1" outlineLevel="2" x14ac:dyDescent="0.3">
      <c r="A85" s="192"/>
      <c r="B85" s="117" t="s">
        <v>207</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216</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217</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218</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653</v>
      </c>
      <c r="AS88" s="80" t="s">
        <v>406</v>
      </c>
      <c r="AT88" s="80"/>
      <c r="AU88" s="89"/>
      <c r="AV88" s="89"/>
      <c r="AW88" s="89"/>
      <c r="AX88" s="89"/>
      <c r="AY88" s="89"/>
      <c r="AZ88" s="89"/>
      <c r="BA88" s="89"/>
      <c r="BB88" s="186"/>
    </row>
    <row r="89" spans="1:54" hidden="1" outlineLevel="2" x14ac:dyDescent="0.3">
      <c r="A89" s="192"/>
      <c r="B89" s="117" t="s">
        <v>219</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406</v>
      </c>
      <c r="AT89" s="80"/>
      <c r="AU89" s="89" t="s">
        <v>664</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430</v>
      </c>
      <c r="B91" s="119" t="s">
        <v>636</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343</v>
      </c>
      <c r="AR91" s="126"/>
      <c r="AS91" s="127" t="s">
        <v>63</v>
      </c>
      <c r="AT91" s="127"/>
      <c r="AU91" s="128"/>
      <c r="AV91" s="128" t="s">
        <v>395</v>
      </c>
      <c r="AW91" s="128" t="str">
        <f>"D"&amp;RIGHT(A91,5)</f>
        <v>D1.3.7</v>
      </c>
      <c r="AX91" s="128" t="s">
        <v>319</v>
      </c>
      <c r="AY91" s="128" t="s">
        <v>397</v>
      </c>
      <c r="AZ91" s="128" t="s">
        <v>598</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715</v>
      </c>
      <c r="BA92" s="89"/>
      <c r="BB92" s="186"/>
    </row>
    <row r="93" spans="1:54" ht="28.8" hidden="1" outlineLevel="2" x14ac:dyDescent="0.3">
      <c r="A93" s="14"/>
      <c r="B93" s="118" t="s">
        <v>107</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108</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109</v>
      </c>
      <c r="AS96" s="106"/>
      <c r="AT96" s="106"/>
      <c r="AU96" s="178"/>
      <c r="AV96" s="178"/>
      <c r="AW96" s="219"/>
      <c r="AX96" s="219"/>
      <c r="AY96" s="219"/>
      <c r="AZ96" s="219"/>
      <c r="BA96" s="219"/>
      <c r="BB96" s="191"/>
    </row>
    <row r="97" spans="1:54" ht="60" customHeight="1" outlineLevel="1" collapsed="1" x14ac:dyDescent="0.3">
      <c r="A97" s="192" t="s">
        <v>274</v>
      </c>
      <c r="B97" s="119" t="s">
        <v>639</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344</v>
      </c>
      <c r="AR97" s="126"/>
      <c r="AS97" s="127" t="s">
        <v>46</v>
      </c>
      <c r="AT97" s="127" t="s">
        <v>111</v>
      </c>
      <c r="AU97" s="128"/>
      <c r="AV97" s="128" t="s">
        <v>394</v>
      </c>
      <c r="AW97" s="128" t="s">
        <v>465</v>
      </c>
      <c r="AX97" s="128" t="s">
        <v>466</v>
      </c>
      <c r="AY97" s="128" t="s">
        <v>433</v>
      </c>
      <c r="AZ97" s="128" t="s">
        <v>588</v>
      </c>
      <c r="BA97" s="128"/>
      <c r="BB97" s="190">
        <v>3</v>
      </c>
    </row>
    <row r="98" spans="1:54" ht="100.8" hidden="1" outlineLevel="2" x14ac:dyDescent="0.3">
      <c r="A98" s="192"/>
      <c r="B98" s="15" t="s">
        <v>110</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668</v>
      </c>
      <c r="AS98" s="80" t="s">
        <v>111</v>
      </c>
      <c r="AT98" s="80"/>
      <c r="AU98" s="89" t="s">
        <v>661</v>
      </c>
      <c r="AV98" s="89"/>
      <c r="AW98" s="89"/>
      <c r="AX98" s="89"/>
      <c r="AY98" s="89"/>
      <c r="AZ98" s="89" t="s">
        <v>716</v>
      </c>
      <c r="BA98" s="89"/>
      <c r="BB98" s="186"/>
    </row>
    <row r="99" spans="1:54" ht="57.6" hidden="1" outlineLevel="2" x14ac:dyDescent="0.3">
      <c r="A99" s="192"/>
      <c r="B99" s="15" t="s">
        <v>112</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111</v>
      </c>
      <c r="AT99" s="80"/>
      <c r="AU99" s="91" t="s">
        <v>662</v>
      </c>
      <c r="AV99" s="91"/>
      <c r="AW99" s="89"/>
      <c r="AX99" s="89"/>
      <c r="AY99" s="89"/>
      <c r="AZ99" s="89"/>
      <c r="BA99" s="89"/>
      <c r="BB99" s="186"/>
    </row>
    <row r="100" spans="1:54" ht="28.8" outlineLevel="1" collapsed="1" x14ac:dyDescent="0.3">
      <c r="A100" s="192" t="s">
        <v>275</v>
      </c>
      <c r="B100" s="119" t="s">
        <v>637</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346</v>
      </c>
      <c r="AR100" s="126"/>
      <c r="AS100" s="127" t="s">
        <v>63</v>
      </c>
      <c r="AT100" s="127" t="s">
        <v>253</v>
      </c>
      <c r="AU100" s="128"/>
      <c r="AV100" s="128" t="s">
        <v>394</v>
      </c>
      <c r="AW100" s="128" t="s">
        <v>431</v>
      </c>
      <c r="AX100" s="128" t="s">
        <v>432</v>
      </c>
      <c r="AY100" s="128" t="s">
        <v>433</v>
      </c>
      <c r="AZ100" s="128" t="s">
        <v>604</v>
      </c>
      <c r="BA100" s="128"/>
      <c r="BB100" s="190">
        <v>2</v>
      </c>
    </row>
    <row r="101" spans="1:54" hidden="1" outlineLevel="2" x14ac:dyDescent="0.3">
      <c r="A101" s="192"/>
      <c r="B101" s="15" t="s">
        <v>221</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253</v>
      </c>
      <c r="AT101" s="85"/>
      <c r="AU101" s="91"/>
      <c r="AV101" s="91"/>
      <c r="AW101" s="89"/>
      <c r="AX101" s="89"/>
      <c r="AY101" s="89"/>
      <c r="AZ101" s="89" t="s">
        <v>716</v>
      </c>
      <c r="BA101" s="89"/>
      <c r="BB101" s="186"/>
    </row>
    <row r="102" spans="1:54" ht="28.8" outlineLevel="1" collapsed="1" x14ac:dyDescent="0.3">
      <c r="A102" s="192" t="s">
        <v>276</v>
      </c>
      <c r="B102" s="119" t="s">
        <v>638</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345</v>
      </c>
      <c r="AR102" s="126"/>
      <c r="AS102" s="127" t="s">
        <v>63</v>
      </c>
      <c r="AT102" s="127" t="s">
        <v>254</v>
      </c>
      <c r="AU102" s="128"/>
      <c r="AV102" s="128" t="s">
        <v>394</v>
      </c>
      <c r="AW102" s="128" t="s">
        <v>434</v>
      </c>
      <c r="AX102" s="128" t="s">
        <v>435</v>
      </c>
      <c r="AY102" s="128" t="s">
        <v>433</v>
      </c>
      <c r="AZ102" s="128" t="s">
        <v>605</v>
      </c>
      <c r="BA102" s="128"/>
      <c r="BB102" s="190">
        <v>2</v>
      </c>
    </row>
    <row r="103" spans="1:54" ht="28.8" hidden="1" outlineLevel="2" x14ac:dyDescent="0.3">
      <c r="A103" s="192"/>
      <c r="B103" s="15" t="s">
        <v>220</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254</v>
      </c>
      <c r="AT103" s="80"/>
      <c r="AU103" s="91"/>
      <c r="AV103" s="91"/>
      <c r="AW103" s="89"/>
      <c r="AX103" s="89"/>
      <c r="AY103" s="89"/>
      <c r="AZ103" s="89" t="s">
        <v>717</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277</v>
      </c>
      <c r="B107" s="119" t="s">
        <v>409</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347</v>
      </c>
      <c r="AR107" s="126"/>
      <c r="AS107" s="127" t="s">
        <v>46</v>
      </c>
      <c r="AT107" s="127" t="s">
        <v>323</v>
      </c>
      <c r="AU107" s="128"/>
      <c r="AV107" s="128" t="s">
        <v>394</v>
      </c>
      <c r="AW107" s="128" t="str">
        <f>"D"&amp;RIGHT(A107,5)</f>
        <v>D2.1.4</v>
      </c>
      <c r="AX107" s="128" t="s">
        <v>405</v>
      </c>
      <c r="AY107" s="128" t="s">
        <v>403</v>
      </c>
      <c r="AZ107" s="128" t="s">
        <v>606</v>
      </c>
      <c r="BA107" s="128"/>
      <c r="BB107" s="190">
        <v>2</v>
      </c>
    </row>
    <row r="108" spans="1:54" ht="100.8" hidden="1" outlineLevel="2" x14ac:dyDescent="0.3">
      <c r="A108" s="35"/>
      <c r="B108" s="15" t="s">
        <v>687</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689</v>
      </c>
      <c r="AR108" s="93" t="s">
        <v>688</v>
      </c>
      <c r="AS108" s="80"/>
      <c r="AT108" s="80"/>
      <c r="AU108" s="91"/>
      <c r="AV108" s="91"/>
      <c r="AW108" s="89"/>
      <c r="AX108" s="89"/>
      <c r="AY108" s="89"/>
      <c r="AZ108" s="89" t="s">
        <v>718</v>
      </c>
      <c r="BA108" s="89"/>
      <c r="BB108" s="186"/>
    </row>
    <row r="109" spans="1:54" ht="28.8" hidden="1" outlineLevel="2" x14ac:dyDescent="0.3">
      <c r="A109" s="35"/>
      <c r="B109" s="15" t="s">
        <v>250</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252</v>
      </c>
      <c r="AR109" s="93"/>
      <c r="AS109" s="80"/>
      <c r="AT109" s="80"/>
      <c r="AU109" s="91"/>
      <c r="AV109" s="91"/>
      <c r="AW109" s="89"/>
      <c r="AX109" s="89"/>
      <c r="AY109" s="89"/>
      <c r="AZ109" s="89"/>
      <c r="BA109" s="89"/>
      <c r="BB109" s="186"/>
    </row>
    <row r="110" spans="1:54" hidden="1" outlineLevel="2" x14ac:dyDescent="0.3">
      <c r="A110" s="35"/>
      <c r="B110" s="15" t="s">
        <v>251</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114</v>
      </c>
      <c r="AS113" s="106"/>
      <c r="AT113" s="106"/>
      <c r="AU113" s="178"/>
      <c r="AV113" s="178"/>
      <c r="AW113" s="219"/>
      <c r="AX113" s="219"/>
      <c r="AY113" s="219"/>
      <c r="AZ113" s="219"/>
      <c r="BA113" s="219"/>
      <c r="BB113" s="191"/>
    </row>
    <row r="114" spans="1:54" ht="88.2" customHeight="1" outlineLevel="1" collapsed="1" x14ac:dyDescent="0.3">
      <c r="A114" s="192" t="s">
        <v>278</v>
      </c>
      <c r="B114" s="119" t="s">
        <v>640</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348</v>
      </c>
      <c r="AR114" s="126"/>
      <c r="AS114" s="127" t="s">
        <v>47</v>
      </c>
      <c r="AT114" s="127" t="s">
        <v>128</v>
      </c>
      <c r="AU114" s="128"/>
      <c r="AV114" s="128" t="s">
        <v>394</v>
      </c>
      <c r="AW114" s="128" t="s">
        <v>453</v>
      </c>
      <c r="AX114" s="128" t="s">
        <v>469</v>
      </c>
      <c r="AY114" s="128" t="s">
        <v>454</v>
      </c>
      <c r="AZ114" s="128" t="s">
        <v>663</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c r="AF115" s="20"/>
      <c r="AG115" s="17"/>
      <c r="AH115" s="16"/>
      <c r="AI115" s="18"/>
      <c r="AJ115" s="17"/>
      <c r="AK115" s="18"/>
      <c r="AL115" s="26"/>
      <c r="AM115" s="204"/>
      <c r="AN115" s="204"/>
      <c r="AO115" s="166">
        <v>5</v>
      </c>
      <c r="AP115" s="21">
        <v>0.85</v>
      </c>
      <c r="AQ115" s="92"/>
      <c r="AR115" s="85" t="s">
        <v>669</v>
      </c>
      <c r="AS115" s="80" t="s">
        <v>128</v>
      </c>
      <c r="AT115" s="80"/>
      <c r="AU115" s="89" t="s">
        <v>578</v>
      </c>
      <c r="AV115" s="89"/>
      <c r="AW115" s="89"/>
      <c r="AX115" s="89"/>
      <c r="AY115" s="89"/>
      <c r="AZ115" s="89" t="s">
        <v>707</v>
      </c>
      <c r="BA115" s="89"/>
      <c r="BB115" s="186"/>
    </row>
    <row r="116" spans="1:54" ht="57.6" hidden="1" outlineLevel="2" x14ac:dyDescent="0.3">
      <c r="A116" s="192"/>
      <c r="B116" s="15" t="s">
        <v>113</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c r="AF116" s="40"/>
      <c r="AG116" s="38"/>
      <c r="AH116" s="37"/>
      <c r="AI116" s="39"/>
      <c r="AJ116" s="38"/>
      <c r="AK116" s="39"/>
      <c r="AL116" s="26"/>
      <c r="AM116" s="204"/>
      <c r="AN116" s="204"/>
      <c r="AO116" s="166">
        <v>1</v>
      </c>
      <c r="AP116" s="87">
        <v>0.5</v>
      </c>
      <c r="AQ116" s="92" t="s">
        <v>36</v>
      </c>
      <c r="AR116" s="93" t="s">
        <v>392</v>
      </c>
      <c r="AS116" s="80" t="s">
        <v>63</v>
      </c>
      <c r="AT116" s="80"/>
      <c r="AU116" s="91" t="s">
        <v>662</v>
      </c>
      <c r="AV116" s="91"/>
      <c r="AW116" s="89"/>
      <c r="AX116" s="89"/>
      <c r="AY116" s="89"/>
      <c r="AZ116" s="89"/>
      <c r="BA116" s="89"/>
      <c r="BB116" s="186"/>
    </row>
    <row r="117" spans="1:54" ht="72" outlineLevel="1" collapsed="1" x14ac:dyDescent="0.3">
      <c r="A117" s="192" t="s">
        <v>258</v>
      </c>
      <c r="B117" s="119" t="s">
        <v>641</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408</v>
      </c>
      <c r="AR117" s="126"/>
      <c r="AS117" s="127" t="s">
        <v>46</v>
      </c>
      <c r="AT117" s="127" t="s">
        <v>253</v>
      </c>
      <c r="AU117" s="128"/>
      <c r="AV117" s="128" t="s">
        <v>394</v>
      </c>
      <c r="AW117" s="128" t="s">
        <v>436</v>
      </c>
      <c r="AX117" s="128" t="s">
        <v>437</v>
      </c>
      <c r="AY117" s="128" t="s">
        <v>429</v>
      </c>
      <c r="AZ117" s="128" t="s">
        <v>607</v>
      </c>
      <c r="BA117" s="128"/>
      <c r="BB117" s="190">
        <v>2</v>
      </c>
    </row>
    <row r="118" spans="1:54" ht="115.2" hidden="1" outlineLevel="2" x14ac:dyDescent="0.3">
      <c r="A118" s="35"/>
      <c r="B118" s="15" t="s">
        <v>237</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c r="AA118" s="40"/>
      <c r="AB118" s="37"/>
      <c r="AC118" s="39"/>
      <c r="AD118" s="38"/>
      <c r="AE118" s="311"/>
      <c r="AF118" s="40"/>
      <c r="AG118" s="38"/>
      <c r="AH118" s="37"/>
      <c r="AI118" s="39"/>
      <c r="AJ118" s="38"/>
      <c r="AK118" s="39"/>
      <c r="AL118" s="26"/>
      <c r="AM118" s="204"/>
      <c r="AN118" s="204"/>
      <c r="AO118" s="166">
        <v>1</v>
      </c>
      <c r="AP118" s="87">
        <v>0.3</v>
      </c>
      <c r="AQ118" s="61" t="s">
        <v>245</v>
      </c>
      <c r="AR118" s="93"/>
      <c r="AS118" s="85" t="s">
        <v>253</v>
      </c>
      <c r="AT118" s="85"/>
      <c r="AU118" s="91" t="s">
        <v>546</v>
      </c>
      <c r="AV118" s="91"/>
      <c r="AW118" s="89"/>
      <c r="AX118" s="89"/>
      <c r="AY118" s="89"/>
      <c r="AZ118" s="89" t="s">
        <v>719</v>
      </c>
      <c r="BA118" s="89"/>
      <c r="BB118" s="186"/>
    </row>
    <row r="119" spans="1:54" hidden="1" outlineLevel="2" x14ac:dyDescent="0.3">
      <c r="A119" s="35"/>
      <c r="B119" s="15" t="s">
        <v>238</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c r="AD119" s="38"/>
      <c r="AE119" s="311"/>
      <c r="AF119" s="40"/>
      <c r="AG119" s="38"/>
      <c r="AH119" s="37"/>
      <c r="AI119" s="39"/>
      <c r="AJ119" s="38"/>
      <c r="AK119" s="39"/>
      <c r="AL119" s="26"/>
      <c r="AM119" s="204"/>
      <c r="AN119" s="204"/>
      <c r="AO119" s="166">
        <v>1</v>
      </c>
      <c r="AP119" s="87">
        <v>0</v>
      </c>
      <c r="AQ119" s="61"/>
      <c r="AR119" s="93"/>
      <c r="AS119" s="85" t="s">
        <v>253</v>
      </c>
      <c r="AT119" s="85"/>
      <c r="AU119" s="91"/>
      <c r="AV119" s="91"/>
      <c r="AW119" s="89"/>
      <c r="AX119" s="89"/>
      <c r="AY119" s="89"/>
      <c r="AZ119" s="89"/>
      <c r="BA119" s="89"/>
      <c r="BB119" s="186"/>
    </row>
    <row r="120" spans="1:54" hidden="1" outlineLevel="2" x14ac:dyDescent="0.3">
      <c r="A120" s="35"/>
      <c r="B120" s="15" t="s">
        <v>239</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c r="AD120" s="38"/>
      <c r="AE120" s="311"/>
      <c r="AF120" s="40"/>
      <c r="AG120" s="38"/>
      <c r="AH120" s="37"/>
      <c r="AI120" s="39"/>
      <c r="AJ120" s="38"/>
      <c r="AK120" s="39"/>
      <c r="AL120" s="26"/>
      <c r="AM120" s="204"/>
      <c r="AN120" s="204"/>
      <c r="AO120" s="166">
        <v>1</v>
      </c>
      <c r="AP120" s="87">
        <v>0</v>
      </c>
      <c r="AQ120" s="61" t="s">
        <v>246</v>
      </c>
      <c r="AR120" s="93"/>
      <c r="AS120" s="85" t="s">
        <v>253</v>
      </c>
      <c r="AT120" s="85"/>
      <c r="AU120" s="91"/>
      <c r="AV120" s="91"/>
      <c r="AW120" s="89"/>
      <c r="AX120" s="89"/>
      <c r="AY120" s="89"/>
      <c r="AZ120" s="89"/>
      <c r="BA120" s="89"/>
      <c r="BB120" s="186"/>
    </row>
    <row r="121" spans="1:54" ht="28.8" hidden="1" outlineLevel="2" x14ac:dyDescent="0.3">
      <c r="A121" s="35"/>
      <c r="B121" s="15" t="s">
        <v>240</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c r="AD121" s="38"/>
      <c r="AE121" s="311"/>
      <c r="AF121" s="40"/>
      <c r="AG121" s="38"/>
      <c r="AH121" s="37"/>
      <c r="AI121" s="39"/>
      <c r="AJ121" s="38"/>
      <c r="AK121" s="39"/>
      <c r="AL121" s="26"/>
      <c r="AM121" s="204"/>
      <c r="AN121" s="204"/>
      <c r="AO121" s="166">
        <v>1</v>
      </c>
      <c r="AP121" s="87">
        <v>0</v>
      </c>
      <c r="AQ121" s="61" t="s">
        <v>247</v>
      </c>
      <c r="AR121" s="93"/>
      <c r="AS121" s="85" t="s">
        <v>253</v>
      </c>
      <c r="AT121" s="85"/>
      <c r="AU121" s="91"/>
      <c r="AV121" s="91"/>
      <c r="AW121" s="89"/>
      <c r="AX121" s="89"/>
      <c r="AY121" s="89"/>
      <c r="AZ121" s="89"/>
      <c r="BA121" s="89"/>
      <c r="BB121" s="186"/>
    </row>
    <row r="122" spans="1:54" hidden="1" outlineLevel="2" x14ac:dyDescent="0.3">
      <c r="A122" s="35"/>
      <c r="B122" s="15" t="s">
        <v>241</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c r="AD122" s="38"/>
      <c r="AE122" s="311"/>
      <c r="AF122" s="40"/>
      <c r="AG122" s="38"/>
      <c r="AH122" s="37"/>
      <c r="AI122" s="39"/>
      <c r="AJ122" s="38"/>
      <c r="AK122" s="39"/>
      <c r="AL122" s="26"/>
      <c r="AM122" s="204"/>
      <c r="AN122" s="204"/>
      <c r="AO122" s="166">
        <v>1</v>
      </c>
      <c r="AP122" s="87">
        <v>0</v>
      </c>
      <c r="AQ122" s="61"/>
      <c r="AR122" s="93"/>
      <c r="AS122" s="85" t="s">
        <v>253</v>
      </c>
      <c r="AT122" s="85"/>
      <c r="AU122" s="91"/>
      <c r="AV122" s="91"/>
      <c r="AW122" s="89"/>
      <c r="AX122" s="89"/>
      <c r="AY122" s="89"/>
      <c r="AZ122" s="89"/>
      <c r="BA122" s="89"/>
      <c r="BB122" s="186"/>
    </row>
    <row r="123" spans="1:54" hidden="1" outlineLevel="2" x14ac:dyDescent="0.3">
      <c r="A123" s="35"/>
      <c r="B123" s="15" t="s">
        <v>242</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c r="AE123" s="311"/>
      <c r="AF123" s="40"/>
      <c r="AG123" s="38"/>
      <c r="AH123" s="37"/>
      <c r="AI123" s="39"/>
      <c r="AJ123" s="38"/>
      <c r="AK123" s="39"/>
      <c r="AL123" s="26"/>
      <c r="AM123" s="204"/>
      <c r="AN123" s="204"/>
      <c r="AO123" s="166">
        <v>1</v>
      </c>
      <c r="AP123" s="87">
        <v>0</v>
      </c>
      <c r="AQ123" s="61"/>
      <c r="AR123" s="93"/>
      <c r="AS123" s="85" t="s">
        <v>253</v>
      </c>
      <c r="AT123" s="85"/>
      <c r="AU123" s="91"/>
      <c r="AV123" s="91"/>
      <c r="AW123" s="89"/>
      <c r="AX123" s="89"/>
      <c r="AY123" s="89"/>
      <c r="AZ123" s="89"/>
      <c r="BA123" s="89"/>
      <c r="BB123" s="186"/>
    </row>
    <row r="124" spans="1:54" ht="28.8" hidden="1" outlineLevel="2" x14ac:dyDescent="0.3">
      <c r="A124" s="35"/>
      <c r="B124" s="15" t="s">
        <v>243</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c r="AE124" s="311"/>
      <c r="AF124" s="40"/>
      <c r="AG124" s="38"/>
      <c r="AH124" s="37"/>
      <c r="AI124" s="39"/>
      <c r="AJ124" s="38"/>
      <c r="AK124" s="39"/>
      <c r="AL124" s="26"/>
      <c r="AM124" s="204"/>
      <c r="AN124" s="204"/>
      <c r="AO124" s="166">
        <v>1</v>
      </c>
      <c r="AP124" s="87">
        <v>0</v>
      </c>
      <c r="AQ124" s="61" t="s">
        <v>248</v>
      </c>
      <c r="AR124" s="93"/>
      <c r="AS124" s="80" t="s">
        <v>253</v>
      </c>
      <c r="AT124" s="80"/>
      <c r="AU124" s="91"/>
      <c r="AV124" s="91"/>
      <c r="AW124" s="89"/>
      <c r="AX124" s="89"/>
      <c r="AY124" s="89"/>
      <c r="AZ124" s="89"/>
      <c r="BA124" s="89"/>
      <c r="BB124" s="186"/>
    </row>
    <row r="125" spans="1:54" ht="28.8" hidden="1" outlineLevel="2" x14ac:dyDescent="0.3">
      <c r="A125" s="35"/>
      <c r="B125" s="15" t="s">
        <v>244</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c r="AE125" s="310"/>
      <c r="AF125" s="26"/>
      <c r="AG125" s="99"/>
      <c r="AH125" s="108"/>
      <c r="AI125" s="109"/>
      <c r="AJ125" s="99"/>
      <c r="AK125" s="109"/>
      <c r="AL125" s="26"/>
      <c r="AM125" s="204"/>
      <c r="AN125" s="204"/>
      <c r="AO125" s="166">
        <v>1</v>
      </c>
      <c r="AP125" s="87">
        <v>0</v>
      </c>
      <c r="AQ125" s="61" t="s">
        <v>249</v>
      </c>
      <c r="AR125" s="93"/>
      <c r="AS125" s="80" t="s">
        <v>253</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211</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0.55666666666666675</v>
      </c>
      <c r="AQ133" s="173"/>
      <c r="AR133" s="93"/>
      <c r="AS133" s="106"/>
      <c r="AT133" s="106"/>
      <c r="AU133" s="106"/>
      <c r="AV133" s="106"/>
      <c r="AW133" s="106"/>
      <c r="AX133" s="106"/>
      <c r="AY133" s="106"/>
      <c r="AZ133" s="106"/>
      <c r="BA133" s="106"/>
      <c r="BB133" s="106"/>
    </row>
    <row r="134" spans="1:54" ht="117" customHeight="1" outlineLevel="1" collapsed="1" x14ac:dyDescent="0.3">
      <c r="A134" s="192" t="s">
        <v>279</v>
      </c>
      <c r="B134" s="119" t="s">
        <v>686</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v>
      </c>
      <c r="AQ134" s="125" t="s">
        <v>349</v>
      </c>
      <c r="AR134" s="126"/>
      <c r="AS134" s="127" t="s">
        <v>63</v>
      </c>
      <c r="AT134" s="127" t="s">
        <v>55</v>
      </c>
      <c r="AU134" s="128"/>
      <c r="AV134" s="128" t="s">
        <v>394</v>
      </c>
      <c r="AW134" s="128" t="str">
        <f>"D"&amp;RIGHT(A134,5)</f>
        <v>D2.4.1</v>
      </c>
      <c r="AX134" s="128" t="s">
        <v>424</v>
      </c>
      <c r="AY134" s="128" t="s">
        <v>423</v>
      </c>
      <c r="AZ134" s="128" t="s">
        <v>738</v>
      </c>
      <c r="BA134" s="128" t="s">
        <v>609</v>
      </c>
      <c r="BB134" s="190">
        <v>1</v>
      </c>
    </row>
    <row r="135" spans="1:54" ht="129.6" hidden="1" outlineLevel="2" x14ac:dyDescent="0.3">
      <c r="A135" s="192"/>
      <c r="B135" s="15" t="s">
        <v>115</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0.9</v>
      </c>
      <c r="AQ135" s="92"/>
      <c r="AR135" s="80" t="s">
        <v>227</v>
      </c>
      <c r="AS135" s="80" t="s">
        <v>55</v>
      </c>
      <c r="AT135" s="80"/>
      <c r="AU135" s="80" t="s">
        <v>608</v>
      </c>
      <c r="AV135" s="80"/>
      <c r="AW135" s="80" t="s">
        <v>301</v>
      </c>
      <c r="AX135" s="80"/>
      <c r="AY135" s="80"/>
      <c r="AZ135" s="80" t="s">
        <v>540</v>
      </c>
      <c r="BA135" s="80"/>
      <c r="BB135" s="80"/>
    </row>
    <row r="136" spans="1:54" ht="57.6" hidden="1" outlineLevel="2" x14ac:dyDescent="0.3">
      <c r="A136" s="192"/>
      <c r="B136" s="15" t="s">
        <v>155</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541</v>
      </c>
      <c r="AV136" s="80"/>
      <c r="AW136" s="80" t="s">
        <v>302</v>
      </c>
      <c r="AX136" s="80"/>
      <c r="AY136" s="80"/>
      <c r="AZ136" s="80" t="s">
        <v>539</v>
      </c>
      <c r="BA136" s="80"/>
      <c r="BB136" s="80"/>
    </row>
    <row r="137" spans="1:54" ht="76.2" customHeight="1" outlineLevel="1" collapsed="1" x14ac:dyDescent="0.3">
      <c r="A137" s="192" t="s">
        <v>280</v>
      </c>
      <c r="B137" s="119" t="s">
        <v>642</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350</v>
      </c>
      <c r="AR137" s="126"/>
      <c r="AS137" s="127" t="s">
        <v>26</v>
      </c>
      <c r="AT137" s="127"/>
      <c r="AU137" s="128"/>
      <c r="AV137" s="128" t="s">
        <v>393</v>
      </c>
      <c r="AW137" s="128" t="str">
        <f>"D"&amp;RIGHT(A137,5)</f>
        <v>D2.4.2</v>
      </c>
      <c r="AX137" s="128" t="s">
        <v>550</v>
      </c>
      <c r="AY137" s="128" t="s">
        <v>400</v>
      </c>
      <c r="AZ137" s="128" t="s">
        <v>739</v>
      </c>
      <c r="BA137" s="128" t="s">
        <v>576</v>
      </c>
      <c r="BB137" s="190"/>
    </row>
    <row r="138" spans="1:54" hidden="1" outlineLevel="2" x14ac:dyDescent="0.3">
      <c r="A138" s="192"/>
      <c r="B138" s="15" t="s">
        <v>117</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118</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151</v>
      </c>
      <c r="AR139" s="80"/>
      <c r="AS139" s="80" t="s">
        <v>26</v>
      </c>
      <c r="AT139" s="80"/>
      <c r="AU139" s="80" t="s">
        <v>575</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116</v>
      </c>
      <c r="AR140" s="80" t="s">
        <v>547</v>
      </c>
      <c r="AS140" s="80" t="s">
        <v>26</v>
      </c>
      <c r="AT140" s="80"/>
      <c r="AU140" s="80" t="s">
        <v>574</v>
      </c>
      <c r="AV140" s="80"/>
      <c r="AW140" s="80"/>
      <c r="AX140" s="80" t="s">
        <v>544</v>
      </c>
      <c r="AY140" s="80"/>
      <c r="AZ140" s="80"/>
      <c r="BA140" s="80"/>
      <c r="BB140" s="80"/>
    </row>
    <row r="141" spans="1:54" ht="43.2" outlineLevel="1" collapsed="1" x14ac:dyDescent="0.3">
      <c r="A141" s="192" t="s">
        <v>281</v>
      </c>
      <c r="B141" s="119" t="s">
        <v>440</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351</v>
      </c>
      <c r="AR141" s="126" t="s">
        <v>121</v>
      </c>
      <c r="AS141" s="127" t="s">
        <v>63</v>
      </c>
      <c r="AT141" s="127" t="s">
        <v>120</v>
      </c>
      <c r="AU141" s="128"/>
      <c r="AV141" s="128" t="s">
        <v>394</v>
      </c>
      <c r="AW141" s="128" t="s">
        <v>438</v>
      </c>
      <c r="AX141" s="128" t="s">
        <v>610</v>
      </c>
      <c r="AY141" s="128" t="s">
        <v>439</v>
      </c>
      <c r="AZ141" s="128" t="s">
        <v>740</v>
      </c>
      <c r="BA141" s="128"/>
      <c r="BB141" s="190">
        <v>1</v>
      </c>
    </row>
    <row r="142" spans="1:54" ht="43.2" hidden="1" outlineLevel="2" x14ac:dyDescent="0.3">
      <c r="A142" s="35"/>
      <c r="B142" s="15" t="s">
        <v>135</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141</v>
      </c>
      <c r="AR142" s="93" t="s">
        <v>144</v>
      </c>
      <c r="AS142" s="80" t="s">
        <v>120</v>
      </c>
      <c r="AT142" s="80"/>
      <c r="AU142" s="80" t="s">
        <v>156</v>
      </c>
      <c r="AV142" s="80"/>
      <c r="AW142" s="80"/>
      <c r="AX142" s="80"/>
      <c r="AY142" s="80"/>
      <c r="AZ142" s="80" t="s">
        <v>720</v>
      </c>
      <c r="BA142" s="80"/>
      <c r="BB142" s="80"/>
    </row>
    <row r="143" spans="1:54" ht="57.6" hidden="1" outlineLevel="2" x14ac:dyDescent="0.3">
      <c r="A143" s="35"/>
      <c r="B143" s="15" t="s">
        <v>136</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142</v>
      </c>
      <c r="AR143" s="93" t="s">
        <v>573</v>
      </c>
      <c r="AS143" s="80" t="s">
        <v>120</v>
      </c>
      <c r="AT143" s="80"/>
      <c r="AU143" s="80" t="s">
        <v>572</v>
      </c>
      <c r="AV143" s="80"/>
      <c r="AW143" s="80"/>
      <c r="AX143" s="80"/>
      <c r="AY143" s="80"/>
      <c r="AZ143" s="80"/>
      <c r="BA143" s="80"/>
      <c r="BB143" s="80"/>
    </row>
    <row r="144" spans="1:54" ht="28.8" hidden="1" outlineLevel="2" x14ac:dyDescent="0.3">
      <c r="A144" s="35"/>
      <c r="B144" s="15" t="s">
        <v>137</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143</v>
      </c>
      <c r="AR144" s="93"/>
      <c r="AS144" s="80" t="s">
        <v>120</v>
      </c>
      <c r="AT144" s="80"/>
      <c r="AU144" s="80"/>
      <c r="AV144" s="80"/>
      <c r="AW144" s="80"/>
      <c r="AX144" s="80"/>
      <c r="AY144" s="80"/>
      <c r="AZ144" s="80"/>
      <c r="BA144" s="80"/>
      <c r="BB144" s="80"/>
    </row>
    <row r="145" spans="1:54" ht="57.6" hidden="1" outlineLevel="2" x14ac:dyDescent="0.3">
      <c r="A145" s="35"/>
      <c r="B145" s="15" t="s">
        <v>138</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147</v>
      </c>
      <c r="AR145" s="93"/>
      <c r="AS145" s="80" t="s">
        <v>120</v>
      </c>
      <c r="AT145" s="80"/>
      <c r="AU145" s="80"/>
      <c r="AV145" s="80"/>
      <c r="AW145" s="80"/>
      <c r="AX145" s="80"/>
      <c r="AY145" s="80"/>
      <c r="AZ145" s="80"/>
      <c r="BA145" s="80"/>
      <c r="BB145" s="80"/>
    </row>
    <row r="146" spans="1:54" ht="43.2" hidden="1" outlineLevel="2" x14ac:dyDescent="0.3">
      <c r="A146" s="35"/>
      <c r="B146" s="15" t="s">
        <v>139</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146</v>
      </c>
      <c r="AR146" s="93" t="s">
        <v>148</v>
      </c>
      <c r="AS146" s="80" t="s">
        <v>120</v>
      </c>
      <c r="AT146" s="80"/>
      <c r="AU146" s="80"/>
      <c r="AV146" s="80"/>
      <c r="AW146" s="80"/>
      <c r="AX146" s="80"/>
      <c r="AY146" s="80"/>
      <c r="AZ146" s="80"/>
      <c r="BA146" s="80"/>
      <c r="BB146" s="80"/>
    </row>
    <row r="147" spans="1:54" ht="72" hidden="1" outlineLevel="2" x14ac:dyDescent="0.3">
      <c r="A147" s="35"/>
      <c r="B147" s="15" t="s">
        <v>140</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291</v>
      </c>
      <c r="AR147" s="2"/>
      <c r="AS147" s="80" t="s">
        <v>120</v>
      </c>
      <c r="AT147" s="80"/>
      <c r="AU147" s="80" t="s">
        <v>145</v>
      </c>
      <c r="AV147" s="80"/>
      <c r="AW147" s="80"/>
      <c r="AX147" s="80"/>
      <c r="AY147" s="80"/>
      <c r="AZ147" s="80"/>
      <c r="BA147" s="80"/>
      <c r="BB147" s="80"/>
    </row>
    <row r="148" spans="1:54" outlineLevel="1" collapsed="1" x14ac:dyDescent="0.3">
      <c r="A148" s="192" t="s">
        <v>410</v>
      </c>
      <c r="B148" s="119" t="s">
        <v>411</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411</v>
      </c>
      <c r="AR148" s="126"/>
      <c r="AS148" s="127" t="s">
        <v>47</v>
      </c>
      <c r="AT148" s="127" t="s">
        <v>412</v>
      </c>
      <c r="AU148" s="128"/>
      <c r="AV148" s="128" t="s">
        <v>394</v>
      </c>
      <c r="AW148" s="128" t="s">
        <v>611</v>
      </c>
      <c r="AX148" s="128"/>
      <c r="AY148" s="128" t="s">
        <v>612</v>
      </c>
      <c r="AZ148" s="128"/>
      <c r="BA148" s="128"/>
      <c r="BB148" s="190">
        <v>3</v>
      </c>
    </row>
    <row r="149" spans="1:54" hidden="1" outlineLevel="2" x14ac:dyDescent="0.3">
      <c r="A149" s="35"/>
      <c r="B149" s="15" t="s">
        <v>691</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690</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165</v>
      </c>
      <c r="AS155" s="106"/>
      <c r="AT155" s="106"/>
      <c r="AU155" s="91"/>
      <c r="AV155" s="91"/>
      <c r="AW155" s="89"/>
      <c r="AX155" s="89"/>
      <c r="AY155" s="89"/>
      <c r="AZ155" s="89"/>
      <c r="BA155" s="89"/>
      <c r="BB155" s="186"/>
    </row>
    <row r="156" spans="1:54" ht="43.2" outlineLevel="1" collapsed="1" x14ac:dyDescent="0.3">
      <c r="A156" s="192" t="s">
        <v>282</v>
      </c>
      <c r="B156" s="119" t="s">
        <v>643</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352</v>
      </c>
      <c r="AR156" s="126"/>
      <c r="AS156" s="127" t="s">
        <v>26</v>
      </c>
      <c r="AT156" s="127"/>
      <c r="AU156" s="128"/>
      <c r="AV156" s="128" t="s">
        <v>505</v>
      </c>
      <c r="AW156" s="128" t="s">
        <v>441</v>
      </c>
      <c r="AX156" s="128" t="s">
        <v>446</v>
      </c>
      <c r="AY156" s="128" t="s">
        <v>433</v>
      </c>
      <c r="AZ156" s="128" t="s">
        <v>613</v>
      </c>
      <c r="BA156" s="128" t="s">
        <v>536</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119</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153</v>
      </c>
      <c r="AS158" s="80" t="s">
        <v>55</v>
      </c>
      <c r="AT158" s="80"/>
      <c r="AU158" s="89" t="s">
        <v>152</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129</v>
      </c>
      <c r="AS160" s="80" t="s">
        <v>55</v>
      </c>
      <c r="AT160" s="80"/>
      <c r="AU160" s="89"/>
      <c r="AV160" s="89"/>
      <c r="AW160" s="89"/>
      <c r="AX160" s="89"/>
      <c r="AY160" s="89"/>
      <c r="AZ160" s="89" t="s">
        <v>536</v>
      </c>
      <c r="BA160" s="89"/>
      <c r="BB160" s="186"/>
    </row>
    <row r="161" spans="1:54" ht="100.8" outlineLevel="1" collapsed="1" x14ac:dyDescent="0.3">
      <c r="A161" s="192" t="s">
        <v>283</v>
      </c>
      <c r="B161" s="119" t="s">
        <v>644</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353</v>
      </c>
      <c r="AR161" s="126"/>
      <c r="AS161" s="127" t="s">
        <v>26</v>
      </c>
      <c r="AT161" s="127"/>
      <c r="AU161" s="128"/>
      <c r="AV161" s="128" t="s">
        <v>394</v>
      </c>
      <c r="AW161" s="128" t="s">
        <v>442</v>
      </c>
      <c r="AX161" s="128" t="s">
        <v>447</v>
      </c>
      <c r="AY161" s="128" t="s">
        <v>433</v>
      </c>
      <c r="AZ161" s="128" t="s">
        <v>614</v>
      </c>
      <c r="BA161" s="128" t="s">
        <v>615</v>
      </c>
      <c r="BB161" s="190">
        <v>3</v>
      </c>
    </row>
    <row r="162" spans="1:54" ht="43.2" hidden="1" outlineLevel="2" x14ac:dyDescent="0.3">
      <c r="A162" s="192"/>
      <c r="B162" s="15" t="s">
        <v>360</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361</v>
      </c>
      <c r="AR162" s="80" t="s">
        <v>363</v>
      </c>
      <c r="AS162" s="80" t="s">
        <v>63</v>
      </c>
      <c r="AT162" s="80" t="s">
        <v>362</v>
      </c>
      <c r="AU162" s="89" t="s">
        <v>537</v>
      </c>
      <c r="AV162" s="89"/>
      <c r="AW162" s="89"/>
      <c r="AX162" s="89"/>
      <c r="AY162" s="89"/>
      <c r="AZ162" s="89" t="s">
        <v>538</v>
      </c>
      <c r="BA162" s="89"/>
      <c r="BB162" s="186"/>
    </row>
    <row r="163" spans="1:54" ht="57.6" hidden="1" outlineLevel="2" x14ac:dyDescent="0.3">
      <c r="A163" s="192"/>
      <c r="B163" s="15" t="s">
        <v>451</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452</v>
      </c>
      <c r="AR163" s="80" t="s">
        <v>616</v>
      </c>
      <c r="AS163" s="80" t="s">
        <v>63</v>
      </c>
      <c r="AT163" s="80" t="s">
        <v>254</v>
      </c>
      <c r="AU163" s="89" t="s">
        <v>617</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125</v>
      </c>
      <c r="AR164" s="80" t="s">
        <v>428</v>
      </c>
      <c r="AS164" s="80" t="s">
        <v>55</v>
      </c>
      <c r="AT164" s="80"/>
      <c r="AU164" s="89" t="s">
        <v>577</v>
      </c>
      <c r="AV164" s="89"/>
      <c r="AW164" s="89"/>
      <c r="AX164" s="89"/>
      <c r="AY164" s="89"/>
      <c r="AZ164" s="89"/>
      <c r="BA164" s="89"/>
      <c r="BB164" s="186"/>
    </row>
    <row r="165" spans="1:54" ht="28.8" outlineLevel="1" collapsed="1" x14ac:dyDescent="0.3">
      <c r="A165" s="192" t="s">
        <v>284</v>
      </c>
      <c r="B165" s="119" t="s">
        <v>645</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498</v>
      </c>
      <c r="AR165" s="126"/>
      <c r="AS165" s="127" t="s">
        <v>63</v>
      </c>
      <c r="AT165" s="127"/>
      <c r="AU165" s="128"/>
      <c r="AV165" s="128" t="s">
        <v>395</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721</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285</v>
      </c>
      <c r="B170" s="174" t="s">
        <v>646</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499</v>
      </c>
      <c r="AR170" s="133"/>
      <c r="AS170" s="127" t="s">
        <v>63</v>
      </c>
      <c r="AT170" s="127"/>
      <c r="AU170" s="128"/>
      <c r="AV170" s="128" t="s">
        <v>395</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722</v>
      </c>
      <c r="BA171" s="89"/>
      <c r="BB171" s="186"/>
    </row>
    <row r="172" spans="1:54" ht="86.4" hidden="1" outlineLevel="2" x14ac:dyDescent="0.3">
      <c r="A172" s="192"/>
      <c r="B172" s="15" t="s">
        <v>90</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657</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658</v>
      </c>
      <c r="AR173" s="80"/>
      <c r="AS173" s="80"/>
      <c r="AT173" s="80"/>
      <c r="AU173" s="89" t="s">
        <v>659</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286</v>
      </c>
      <c r="B175" s="119" t="s">
        <v>649</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464</v>
      </c>
      <c r="AR175" s="126"/>
      <c r="AS175" s="127" t="s">
        <v>63</v>
      </c>
      <c r="AT175" s="127" t="s">
        <v>254</v>
      </c>
      <c r="AU175" s="128"/>
      <c r="AV175" s="128" t="s">
        <v>394</v>
      </c>
      <c r="AW175" s="128" t="s">
        <v>443</v>
      </c>
      <c r="AX175" s="128" t="s">
        <v>448</v>
      </c>
      <c r="AY175" s="128" t="s">
        <v>433</v>
      </c>
      <c r="AZ175" s="128" t="s">
        <v>619</v>
      </c>
      <c r="BA175" s="128"/>
      <c r="BB175" s="190">
        <v>2</v>
      </c>
    </row>
    <row r="176" spans="1:54" ht="72" hidden="1" outlineLevel="2" x14ac:dyDescent="0.3">
      <c r="A176" s="192"/>
      <c r="B176" s="15" t="s">
        <v>123</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176</v>
      </c>
      <c r="AR176" s="80" t="s">
        <v>175</v>
      </c>
      <c r="AS176" s="80" t="s">
        <v>63</v>
      </c>
      <c r="AT176" s="80"/>
      <c r="AU176" s="89" t="s">
        <v>174</v>
      </c>
      <c r="AV176" s="89"/>
      <c r="AW176" s="89"/>
      <c r="AX176" s="89"/>
      <c r="AY176" s="89"/>
      <c r="AZ176" s="89" t="s">
        <v>715</v>
      </c>
      <c r="BA176" s="89"/>
      <c r="BB176" s="186"/>
    </row>
    <row r="177" spans="1:54" ht="43.2" hidden="1" outlineLevel="2" x14ac:dyDescent="0.3">
      <c r="A177" s="192"/>
      <c r="B177" s="15" t="s">
        <v>455</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456</v>
      </c>
      <c r="AR177" s="80" t="s">
        <v>618</v>
      </c>
      <c r="AS177" s="80" t="s">
        <v>63</v>
      </c>
      <c r="AT177" s="80" t="s">
        <v>254</v>
      </c>
      <c r="AU177" s="89"/>
      <c r="AV177" s="89"/>
      <c r="AW177" s="89"/>
      <c r="AX177" s="89"/>
      <c r="AY177" s="89"/>
      <c r="AZ177" s="89"/>
      <c r="BA177" s="89"/>
      <c r="BB177" s="186"/>
    </row>
    <row r="178" spans="1:54" ht="28.8" hidden="1" outlineLevel="2" x14ac:dyDescent="0.3">
      <c r="A178" s="192"/>
      <c r="B178" s="15" t="s">
        <v>457</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460</v>
      </c>
      <c r="AR178" s="80"/>
      <c r="AS178" s="80" t="s">
        <v>63</v>
      </c>
      <c r="AT178" s="80"/>
      <c r="AU178" s="89"/>
      <c r="AV178" s="89"/>
      <c r="AW178" s="89"/>
      <c r="AX178" s="89"/>
      <c r="AY178" s="89"/>
      <c r="AZ178" s="89"/>
      <c r="BA178" s="89"/>
      <c r="BB178" s="186"/>
    </row>
    <row r="179" spans="1:54" ht="28.8" hidden="1" outlineLevel="2" x14ac:dyDescent="0.3">
      <c r="A179" s="192"/>
      <c r="B179" s="15" t="s">
        <v>458</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459</v>
      </c>
      <c r="AR179" s="80"/>
      <c r="AS179" s="80" t="s">
        <v>63</v>
      </c>
      <c r="AT179" s="80"/>
      <c r="AU179" s="89"/>
      <c r="AV179" s="89"/>
      <c r="AW179" s="89"/>
      <c r="AX179" s="89"/>
      <c r="AY179" s="89"/>
      <c r="AZ179" s="89"/>
      <c r="BA179" s="89"/>
      <c r="BB179" s="186"/>
    </row>
    <row r="180" spans="1:54" ht="32.4" hidden="1" customHeight="1" outlineLevel="2" x14ac:dyDescent="0.3">
      <c r="A180" s="192"/>
      <c r="B180" s="15" t="s">
        <v>461</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463</v>
      </c>
      <c r="AR180" s="80"/>
      <c r="AS180" s="80" t="s">
        <v>63</v>
      </c>
      <c r="AT180" s="80"/>
      <c r="AU180" s="89"/>
      <c r="AV180" s="89"/>
      <c r="AW180" s="89"/>
      <c r="AX180" s="89"/>
      <c r="AY180" s="89"/>
      <c r="AZ180" s="89"/>
      <c r="BA180" s="89"/>
      <c r="BB180" s="186"/>
    </row>
    <row r="181" spans="1:54" hidden="1" outlineLevel="2" x14ac:dyDescent="0.3">
      <c r="A181" s="192"/>
      <c r="B181" s="15" t="s">
        <v>462</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124</v>
      </c>
      <c r="AR181" s="80"/>
      <c r="AS181" s="80"/>
      <c r="AT181" s="80"/>
      <c r="AU181" s="89"/>
      <c r="AV181" s="89"/>
      <c r="AW181" s="89"/>
      <c r="AX181" s="89"/>
      <c r="AY181" s="89"/>
      <c r="AZ181" s="89"/>
      <c r="BA181" s="89"/>
      <c r="BB181" s="186"/>
    </row>
    <row r="182" spans="1:54" ht="57.6" outlineLevel="1" collapsed="1" x14ac:dyDescent="0.3">
      <c r="A182" s="192" t="s">
        <v>287</v>
      </c>
      <c r="B182" s="119" t="s">
        <v>647</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354</v>
      </c>
      <c r="AR182" s="126"/>
      <c r="AS182" s="127" t="s">
        <v>63</v>
      </c>
      <c r="AT182" s="127" t="s">
        <v>122</v>
      </c>
      <c r="AU182" s="128"/>
      <c r="AV182" s="128" t="s">
        <v>394</v>
      </c>
      <c r="AW182" s="128" t="s">
        <v>445</v>
      </c>
      <c r="AX182" s="128" t="s">
        <v>448</v>
      </c>
      <c r="AY182" s="128" t="s">
        <v>467</v>
      </c>
      <c r="AZ182" s="128" t="s">
        <v>620</v>
      </c>
      <c r="BA182" s="128"/>
      <c r="BB182" s="190">
        <v>3</v>
      </c>
    </row>
    <row r="183" spans="1:54" hidden="1" outlineLevel="2" x14ac:dyDescent="0.3">
      <c r="A183" s="192"/>
      <c r="B183" s="15" t="s">
        <v>157</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122</v>
      </c>
      <c r="AT183" s="80"/>
      <c r="AU183" s="89"/>
      <c r="AV183" s="89"/>
      <c r="AW183" s="89"/>
      <c r="AX183" s="89"/>
      <c r="AY183" s="89"/>
      <c r="AZ183" s="89"/>
      <c r="BA183" s="89"/>
      <c r="BB183" s="186"/>
    </row>
    <row r="184" spans="1:54" ht="43.2" hidden="1" outlineLevel="2" x14ac:dyDescent="0.3">
      <c r="A184" s="192"/>
      <c r="B184" s="15" t="s">
        <v>158</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159</v>
      </c>
      <c r="AR184" s="80" t="s">
        <v>468</v>
      </c>
      <c r="AS184" s="80" t="s">
        <v>122</v>
      </c>
      <c r="AT184" s="80"/>
      <c r="AU184" s="89"/>
      <c r="AV184" s="89"/>
      <c r="AW184" s="89"/>
      <c r="AX184" s="89"/>
      <c r="AY184" s="89"/>
      <c r="AZ184" s="89"/>
      <c r="BA184" s="89"/>
      <c r="BB184" s="186"/>
    </row>
    <row r="185" spans="1:54" ht="115.2" hidden="1" outlineLevel="2" x14ac:dyDescent="0.3">
      <c r="A185" s="192"/>
      <c r="B185" s="15" t="s">
        <v>672</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585</v>
      </c>
      <c r="AS185" s="80" t="s">
        <v>122</v>
      </c>
      <c r="AT185" s="80"/>
      <c r="AU185" s="89" t="s">
        <v>584</v>
      </c>
      <c r="AV185" s="89"/>
      <c r="AW185" s="89"/>
      <c r="AX185" s="89"/>
      <c r="AY185" s="89"/>
      <c r="AZ185" s="89"/>
      <c r="BA185" s="89"/>
      <c r="BB185" s="186"/>
    </row>
    <row r="186" spans="1:54" hidden="1" outlineLevel="2" x14ac:dyDescent="0.3">
      <c r="A186" s="192"/>
      <c r="B186" s="15" t="s">
        <v>160</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122</v>
      </c>
      <c r="AT186" s="80"/>
      <c r="AU186" s="89"/>
      <c r="AV186" s="89"/>
      <c r="AW186" s="89"/>
      <c r="AX186" s="89"/>
      <c r="AY186" s="89"/>
      <c r="AZ186" s="89"/>
      <c r="BA186" s="89"/>
      <c r="BB186" s="186"/>
    </row>
    <row r="187" spans="1:54" ht="28.8" hidden="1" outlineLevel="2" x14ac:dyDescent="0.3">
      <c r="A187" s="192"/>
      <c r="B187" s="15" t="s">
        <v>161</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122</v>
      </c>
      <c r="AT187" s="80"/>
      <c r="AU187" s="89"/>
      <c r="AV187" s="89"/>
      <c r="AW187" s="89"/>
      <c r="AX187" s="89"/>
      <c r="AY187" s="89"/>
      <c r="AZ187" s="89"/>
      <c r="BA187" s="89"/>
      <c r="BB187" s="186"/>
    </row>
    <row r="188" spans="1:54" ht="28.8" hidden="1" outlineLevel="2" x14ac:dyDescent="0.3">
      <c r="A188" s="192"/>
      <c r="B188" s="15" t="s">
        <v>162</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673</v>
      </c>
      <c r="AS188" s="80" t="s">
        <v>122</v>
      </c>
      <c r="AT188" s="80"/>
      <c r="AU188" s="89" t="s">
        <v>674</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288</v>
      </c>
      <c r="B190" s="119" t="s">
        <v>648</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355</v>
      </c>
      <c r="AR190" s="126"/>
      <c r="AS190" s="127" t="s">
        <v>50</v>
      </c>
      <c r="AT190" s="127" t="s">
        <v>50</v>
      </c>
      <c r="AU190" s="128"/>
      <c r="AV190" s="128" t="s">
        <v>394</v>
      </c>
      <c r="AW190" s="128" t="str">
        <f>"D"&amp;RIGHT(A190,5)</f>
        <v>D2.5.7</v>
      </c>
      <c r="AX190" s="128" t="s">
        <v>320</v>
      </c>
      <c r="AY190" s="128" t="s">
        <v>404</v>
      </c>
      <c r="AZ190" s="128" t="s">
        <v>723</v>
      </c>
      <c r="BA190" s="128" t="s">
        <v>621</v>
      </c>
      <c r="BB190" s="190">
        <v>3</v>
      </c>
    </row>
    <row r="191" spans="1:54" ht="43.2" hidden="1" outlineLevel="2" x14ac:dyDescent="0.3">
      <c r="A191" s="192"/>
      <c r="B191" s="15" t="s">
        <v>133</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225</v>
      </c>
      <c r="AS191" s="80" t="s">
        <v>50</v>
      </c>
      <c r="AT191" s="80"/>
      <c r="AU191" s="89"/>
      <c r="AV191" s="89"/>
      <c r="AW191" s="89"/>
      <c r="AX191" s="89"/>
      <c r="AY191" s="89"/>
      <c r="AZ191" s="89" t="s">
        <v>715</v>
      </c>
      <c r="BA191" s="89"/>
      <c r="BB191" s="186"/>
    </row>
    <row r="192" spans="1:54" hidden="1" outlineLevel="2" x14ac:dyDescent="0.3">
      <c r="A192" s="192"/>
      <c r="B192" s="15" t="s">
        <v>134</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298</v>
      </c>
      <c r="AS192" s="80" t="s">
        <v>50</v>
      </c>
      <c r="AT192" s="80"/>
      <c r="AU192" s="89" t="s">
        <v>299</v>
      </c>
      <c r="AV192" s="89"/>
      <c r="AW192" s="89"/>
      <c r="AX192" s="89"/>
      <c r="AY192" s="89"/>
      <c r="AZ192" s="89"/>
      <c r="BA192" s="89"/>
      <c r="BB192" s="186"/>
    </row>
    <row r="193" spans="1:54" ht="57.6" hidden="1" outlineLevel="2" x14ac:dyDescent="0.3">
      <c r="A193" s="192"/>
      <c r="B193" s="15" t="s">
        <v>213</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212</v>
      </c>
      <c r="AR193" s="77" t="s">
        <v>297</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289</v>
      </c>
      <c r="B195" s="119" t="s">
        <v>650</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356</v>
      </c>
      <c r="AR195" s="126"/>
      <c r="AS195" s="127" t="s">
        <v>63</v>
      </c>
      <c r="AT195" s="127" t="s">
        <v>255</v>
      </c>
      <c r="AU195" s="128"/>
      <c r="AV195" s="128" t="s">
        <v>394</v>
      </c>
      <c r="AW195" s="128" t="s">
        <v>444</v>
      </c>
      <c r="AX195" s="128" t="s">
        <v>449</v>
      </c>
      <c r="AY195" s="128" t="s">
        <v>450</v>
      </c>
      <c r="AZ195" s="128" t="s">
        <v>590</v>
      </c>
      <c r="BA195" s="128"/>
      <c r="BB195" s="190">
        <v>3</v>
      </c>
    </row>
    <row r="196" spans="1:54" hidden="1" outlineLevel="2" x14ac:dyDescent="0.3">
      <c r="A196" s="14"/>
      <c r="B196" s="15" t="s">
        <v>233</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296</v>
      </c>
      <c r="AS196" s="80"/>
      <c r="AT196" s="80"/>
      <c r="AU196" s="89"/>
      <c r="AV196" s="89"/>
      <c r="AW196" s="89"/>
      <c r="AX196" s="89"/>
      <c r="AY196" s="89"/>
      <c r="AZ196" s="89" t="s">
        <v>715</v>
      </c>
      <c r="BA196" s="89"/>
      <c r="BB196" s="186"/>
    </row>
    <row r="197" spans="1:54" ht="86.4" hidden="1" outlineLevel="2" x14ac:dyDescent="0.3">
      <c r="A197" s="14"/>
      <c r="B197" s="15" t="s">
        <v>234</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671</v>
      </c>
      <c r="AS197" s="80"/>
      <c r="AT197" s="80"/>
      <c r="AU197" s="89" t="s">
        <v>670</v>
      </c>
      <c r="AV197" s="89"/>
      <c r="AW197" s="89"/>
      <c r="AX197" s="89"/>
      <c r="AY197" s="89"/>
      <c r="AZ197" s="89"/>
      <c r="BA197" s="89"/>
      <c r="BB197" s="186"/>
    </row>
    <row r="198" spans="1:54" hidden="1" outlineLevel="2" x14ac:dyDescent="0.3">
      <c r="A198" s="14"/>
      <c r="B198" s="15" t="s">
        <v>235</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236</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660</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502</v>
      </c>
      <c r="B201" s="119" t="s">
        <v>503</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503</v>
      </c>
      <c r="AR201" s="126" t="s">
        <v>505</v>
      </c>
      <c r="AS201" s="127" t="s">
        <v>63</v>
      </c>
      <c r="AT201" s="127" t="s">
        <v>406</v>
      </c>
      <c r="AU201" s="128"/>
      <c r="AV201" s="128" t="s">
        <v>393</v>
      </c>
      <c r="AW201" s="128" t="s">
        <v>506</v>
      </c>
      <c r="AX201" s="128" t="s">
        <v>508</v>
      </c>
      <c r="AY201" s="128" t="s">
        <v>507</v>
      </c>
      <c r="AZ201" s="128" t="s">
        <v>622</v>
      </c>
      <c r="BA201" s="128" t="s">
        <v>551</v>
      </c>
      <c r="BB201" s="190"/>
    </row>
    <row r="202" spans="1:54" hidden="1" outlineLevel="2" x14ac:dyDescent="0.3">
      <c r="A202" s="14"/>
      <c r="B202" s="15" t="s">
        <v>504</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509</v>
      </c>
      <c r="B208" s="8" t="s">
        <v>510</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307</v>
      </c>
      <c r="AQ208" s="171"/>
      <c r="AR208" s="116"/>
      <c r="AS208" s="90"/>
      <c r="AT208" s="90"/>
      <c r="AU208" s="178"/>
      <c r="AV208" s="178"/>
      <c r="AW208" s="219"/>
      <c r="AX208" s="219"/>
      <c r="AY208" s="219"/>
      <c r="AZ208" s="219"/>
      <c r="BA208" s="219"/>
      <c r="BB208" s="191"/>
    </row>
    <row r="209" spans="1:57" ht="28.8" outlineLevel="1" x14ac:dyDescent="0.3">
      <c r="A209" s="192" t="s">
        <v>532</v>
      </c>
      <c r="B209" s="119" t="s">
        <v>511</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515</v>
      </c>
      <c r="AS209" s="127" t="s">
        <v>525</v>
      </c>
      <c r="AT209" s="127" t="s">
        <v>528</v>
      </c>
      <c r="AU209" s="128"/>
      <c r="AV209" s="128" t="s">
        <v>394</v>
      </c>
      <c r="AW209" s="128"/>
      <c r="AX209" s="128"/>
      <c r="AY209" s="128" t="s">
        <v>507</v>
      </c>
      <c r="AZ209" s="128"/>
      <c r="BA209" s="128"/>
      <c r="BB209" s="190"/>
    </row>
    <row r="210" spans="1:57" ht="28.8" outlineLevel="1" x14ac:dyDescent="0.3">
      <c r="A210" s="192" t="s">
        <v>533</v>
      </c>
      <c r="B210" s="119" t="s">
        <v>512</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516</v>
      </c>
      <c r="AS210" s="127" t="s">
        <v>526</v>
      </c>
      <c r="AT210" s="127" t="s">
        <v>529</v>
      </c>
      <c r="AU210" s="128"/>
      <c r="AV210" s="128" t="s">
        <v>393</v>
      </c>
      <c r="AW210" s="128"/>
      <c r="AX210" s="128"/>
      <c r="AY210" s="128" t="s">
        <v>507</v>
      </c>
      <c r="AZ210" s="128"/>
      <c r="BA210" s="128"/>
      <c r="BB210" s="190"/>
    </row>
    <row r="211" spans="1:57" ht="28.8" outlineLevel="1" x14ac:dyDescent="0.3">
      <c r="A211" s="192" t="s">
        <v>534</v>
      </c>
      <c r="B211" s="119" t="s">
        <v>513</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516</v>
      </c>
      <c r="AS211" s="127" t="s">
        <v>527</v>
      </c>
      <c r="AT211" s="127" t="s">
        <v>530</v>
      </c>
      <c r="AU211" s="128"/>
      <c r="AV211" s="128" t="s">
        <v>393</v>
      </c>
      <c r="AW211" s="128"/>
      <c r="AX211" s="128"/>
      <c r="AY211" s="128" t="s">
        <v>507</v>
      </c>
      <c r="AZ211" s="128"/>
      <c r="BA211" s="128"/>
      <c r="BB211" s="190"/>
    </row>
    <row r="212" spans="1:57" ht="28.8" outlineLevel="1" x14ac:dyDescent="0.3">
      <c r="A212" s="192" t="s">
        <v>535</v>
      </c>
      <c r="B212" s="119" t="s">
        <v>514</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517</v>
      </c>
      <c r="AS212" s="127" t="s">
        <v>526</v>
      </c>
      <c r="AT212" s="127" t="s">
        <v>531</v>
      </c>
      <c r="AU212" s="128"/>
      <c r="AV212" s="128" t="s">
        <v>394</v>
      </c>
      <c r="AW212" s="128"/>
      <c r="AX212" s="128"/>
      <c r="AY212" s="128" t="s">
        <v>507</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295</v>
      </c>
      <c r="C1" s="223" t="s">
        <v>381</v>
      </c>
      <c r="H1" s="217" t="s">
        <v>421</v>
      </c>
    </row>
    <row r="2" spans="1:8" x14ac:dyDescent="0.3">
      <c r="A2" t="s">
        <v>315</v>
      </c>
      <c r="C2" s="222" t="s">
        <v>382</v>
      </c>
      <c r="H2" s="218">
        <f ca="1">TODAY()</f>
        <v>44298</v>
      </c>
    </row>
    <row r="3" spans="1:8" x14ac:dyDescent="0.3">
      <c r="A3" t="s">
        <v>395</v>
      </c>
      <c r="C3" s="222" t="s">
        <v>383</v>
      </c>
    </row>
    <row r="4" spans="1:8" x14ac:dyDescent="0.3">
      <c r="A4" t="s">
        <v>314</v>
      </c>
      <c r="C4" s="222" t="s">
        <v>384</v>
      </c>
    </row>
    <row r="5" spans="1:8" x14ac:dyDescent="0.3">
      <c r="A5" t="s">
        <v>394</v>
      </c>
      <c r="C5" s="222" t="s">
        <v>385</v>
      </c>
    </row>
    <row r="6" spans="1:8" x14ac:dyDescent="0.3">
      <c r="A6" t="s">
        <v>393</v>
      </c>
      <c r="C6" s="222" t="s">
        <v>386</v>
      </c>
    </row>
    <row r="7" spans="1:8" x14ac:dyDescent="0.3">
      <c r="C7" s="222" t="s">
        <v>387</v>
      </c>
    </row>
    <row r="8" spans="1:8" x14ac:dyDescent="0.3">
      <c r="C8" s="222" t="s">
        <v>388</v>
      </c>
    </row>
    <row r="9" spans="1:8" x14ac:dyDescent="0.3">
      <c r="C9" s="222" t="s">
        <v>389</v>
      </c>
    </row>
    <row r="10" spans="1:8" x14ac:dyDescent="0.3">
      <c r="C10" s="222" t="s">
        <v>390</v>
      </c>
    </row>
    <row r="11" spans="1:8" x14ac:dyDescent="0.3">
      <c r="C11" s="222" t="s">
        <v>391</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E9" sqref="E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292</v>
      </c>
      <c r="B1" s="251" t="s">
        <v>290</v>
      </c>
      <c r="C1" s="251" t="s">
        <v>303</v>
      </c>
      <c r="D1" s="251" t="s">
        <v>396</v>
      </c>
      <c r="E1" s="251" t="s">
        <v>295</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257</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259</v>
      </c>
      <c r="B4" s="230" t="str">
        <f>IF(VLOOKUP(A4,EML_Tool_WP!A:BB,2,FALSE)="","",VLOOKUP(A4,EML_Tool_WP!A:BB,2,FALSE))</f>
        <v>Estimator Blackthorn for Latency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260</v>
      </c>
      <c r="B5" s="230" t="str">
        <f>IF(VLOOKUP(A5,EML_Tool_WP!A:BB,2,FALSE)="","",VLOOKUP(A5,EML_Tool_WP!A:BB,2,FALSE))</f>
        <v>Estimator method ANETTE for Latency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263</v>
      </c>
      <c r="B6" s="230" t="str">
        <f>IF(VLOOKUP(A6,EML_Tool_WP!A:BB,2,FALSE)="","",VLOOKUP(A6,EML_Tool_WP!A:BB,2,FALSE))</f>
        <v>Estimation of Power through a White box model</v>
      </c>
      <c r="C6" s="230" t="str">
        <f>IFERROR(VLOOKUP(VLOOKUP(A6,EML_Tool_WP!A:BB,46,FALSE),Members!A:B,2,FALSE),"")</f>
        <v/>
      </c>
      <c r="D6" s="230" t="str">
        <f>IF(VLOOKUP(A6,EML_Tool_WP!A:BB,51,FALSE)="","",VLOOKUP(A6,EML_Tool_WP!A:BB,51,FALSE))</f>
        <v/>
      </c>
      <c r="E6" s="230" t="str">
        <f>IF(VLOOKUP(A6,EML_Tool_WP!A:BB,48,FALSE)="","",VLOOKUP(A6,EML_Tool_WP!A:BB,48,FALSE))</f>
        <v>cancelled</v>
      </c>
      <c r="G6" s="267"/>
    </row>
    <row r="7" spans="1:7" x14ac:dyDescent="0.3">
      <c r="A7" s="229" t="s">
        <v>261</v>
      </c>
      <c r="B7" s="230" t="str">
        <f>IF(VLOOKUP(A7,EML_Tool_WP!A:BB,2,FALSE)="","",VLOOKUP(A7,EML_Tool_WP!A:BB,2,FALSE))</f>
        <v>Estimation of Power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262</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264</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265</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266</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267</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692</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268</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269</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272</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270</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273</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271</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430</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274</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275</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276</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277</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278</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258</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279</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280</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281</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410</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282</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283</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284</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285</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286</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287</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288</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289</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502</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3" sqref="B13:H14"/>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292</v>
      </c>
      <c r="B1" s="251" t="s">
        <v>290</v>
      </c>
      <c r="C1" s="252" t="s">
        <v>293</v>
      </c>
      <c r="D1" s="251" t="s">
        <v>501</v>
      </c>
      <c r="E1" s="251" t="s">
        <v>396</v>
      </c>
      <c r="F1" s="253" t="s">
        <v>208</v>
      </c>
      <c r="G1" s="251" t="s">
        <v>295</v>
      </c>
      <c r="H1" s="254" t="s">
        <v>364</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0.54594594594594592</v>
      </c>
      <c r="G2" s="247"/>
      <c r="H2" s="249"/>
    </row>
    <row r="3" spans="1:10" ht="28.8" x14ac:dyDescent="0.3">
      <c r="A3" s="229" t="s">
        <v>257</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259</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260</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263</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IF(VLOOKUP(A6,EML_Tool_WP!A:BB,51,FALSE)="","",VLOOKUP(A6,EML_Tool_WP!A:BB,51,FALSE))</f>
        <v/>
      </c>
      <c r="F6" s="233">
        <f>IF(VLOOKUP(A6,EML_Tool_WP!A:BB,42,FALSE)="","",VLOOKUP(A6,EML_Tool_WP!A:BB,42,FALSE))</f>
        <v>0.2</v>
      </c>
      <c r="G6" s="230" t="str">
        <f>IF(VLOOKUP(A6,EML_Tool_WP!A:BB,48,FALSE)="","",VLOOKUP(A6,EML_Tool_WP!A:BB,48,FALSE))</f>
        <v>cancelled</v>
      </c>
      <c r="H6" s="240" t="str">
        <f>IF(VLOOKUP(A6,EML_Tool_WP!A:BB,54,FALSE)="","",VLOOKUP(A6,EML_Tool_WP!A:BB,54,FALSE))</f>
        <v/>
      </c>
      <c r="J6" s="267"/>
    </row>
    <row r="7" spans="1:10" x14ac:dyDescent="0.3">
      <c r="A7" s="229" t="s">
        <v>261</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44347</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262</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264</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265</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266</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267</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692</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44331</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268</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269</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272</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270</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273</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271</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430</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274</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275</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276</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277</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278</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258</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0.55666666666666675</v>
      </c>
      <c r="G32" s="242"/>
      <c r="H32" s="245"/>
    </row>
    <row r="33" spans="1:9" ht="28.8" x14ac:dyDescent="0.3">
      <c r="A33" s="229" t="s">
        <v>279</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v>
      </c>
      <c r="G33" s="230" t="str">
        <f>IF(VLOOKUP(A33,EML_Tool_WP!A:BB,48,FALSE)="","",VLOOKUP(A33,EML_Tool_WP!A:BB,48,FALSE))</f>
        <v>active</v>
      </c>
      <c r="H33" s="240">
        <f>IF(VLOOKUP(A33,EML_Tool_WP!A:BB,54,FALSE)="","",VLOOKUP(A33,EML_Tool_WP!A:BB,54,FALSE))</f>
        <v>1</v>
      </c>
    </row>
    <row r="34" spans="1:9" x14ac:dyDescent="0.3">
      <c r="A34" s="229" t="s">
        <v>280</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281</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410</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282</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283</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284</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285</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286</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287</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288</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289</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502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tabSelected="1" zoomScale="85" zoomScaleNormal="85" workbookViewId="0">
      <selection activeCell="I4" sqref="I4"/>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292</v>
      </c>
      <c r="B1" s="251" t="s">
        <v>290</v>
      </c>
      <c r="C1" s="252" t="s">
        <v>293</v>
      </c>
      <c r="D1" s="251" t="s">
        <v>501</v>
      </c>
      <c r="E1" s="253" t="s">
        <v>208</v>
      </c>
      <c r="F1" s="251" t="s">
        <v>295</v>
      </c>
      <c r="G1" s="323" t="s">
        <v>426</v>
      </c>
      <c r="H1" s="251" t="s">
        <v>651</v>
      </c>
      <c r="I1" s="251" t="s">
        <v>652</v>
      </c>
      <c r="J1" s="251" t="s">
        <v>742</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0.54594594594594592</v>
      </c>
      <c r="F2" s="247"/>
      <c r="G2" s="324"/>
      <c r="H2" s="247"/>
      <c r="I2" s="247"/>
      <c r="J2" s="324" t="s">
        <v>741</v>
      </c>
    </row>
    <row r="3" spans="1:10" ht="28.8" hidden="1" x14ac:dyDescent="0.3">
      <c r="A3" s="229" t="s">
        <v>257</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2:J3" si="0">IFERROR(IF(FIND("(ME)",H3),"ME"),"")</f>
        <v/>
      </c>
    </row>
    <row r="4" spans="1:10" ht="72" x14ac:dyDescent="0.3">
      <c r="A4" s="229" t="s">
        <v>259</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260</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263</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3">
        <f>IF(VLOOKUP(A6,EML_Tool_WP!A:BB,42,FALSE)="","",VLOOKUP(A6,EML_Tool_WP!A:BB,42,FALSE))</f>
        <v>0.2</v>
      </c>
      <c r="F6" s="230" t="str">
        <f>IF(VLOOKUP(A6,EML_Tool_WP!A:BB,48,FALSE)="","",VLOOKUP(A6,EML_Tool_WP!A:BB,48,FALSE))</f>
        <v>cancelled</v>
      </c>
      <c r="G6" s="325" t="str">
        <f>IF(VLOOKUP(A6,EML_Tool_WP!A:BB,50,FALSE)="","",VLOOKUP(A6,EML_Tool_WP!A:BB,50,FALSE))</f>
        <v/>
      </c>
      <c r="H6" s="231" t="str">
        <f>IF(VLOOKUP(A6,EML_Tool_WP!A:BB,52,FALSE)="","",VLOOKUP(A6,EML_Tool_WP!A:BB,52,FALSE))</f>
        <v/>
      </c>
      <c r="I6" s="231" t="str">
        <f>IF(VLOOKUP(A6,EML_Tool_WP!A:BB,53,FALSE)="","",VLOOKUP(A6,EML_Tool_WP!A:BB,53,FALSE))</f>
        <v/>
      </c>
      <c r="J6" s="74" t="str">
        <f t="shared" si="1"/>
        <v/>
      </c>
    </row>
    <row r="7" spans="1:10" ht="57.6" hidden="1" x14ac:dyDescent="0.3">
      <c r="A7" s="229" t="s">
        <v>261</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44347</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262</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741</v>
      </c>
    </row>
    <row r="10" spans="1:10" ht="144" x14ac:dyDescent="0.3">
      <c r="A10" s="229" t="s">
        <v>264</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characterzation Batchsizes 1-4, variation of possible HW options: GPU frequency, definition of settings for min. latency, min power and min energy
[] Analysis of Jetson, TX2, Xavier
[] (ME) Analysis of power peaks to prevent overheating
[] (ME) HW configurator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265</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266</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267</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[x] Results included in ANNETTE D1.1.3</v>
      </c>
      <c r="I13" s="231" t="str">
        <f>IF(VLOOKUP(A13,EML_Tool_WP!A:BB,53,FALSE)="","",VLOOKUP(A13,EML_Tool_WP!A:BB,53,FALSE))</f>
        <v/>
      </c>
      <c r="J13" s="74" t="str">
        <f t="shared" si="1"/>
        <v/>
      </c>
    </row>
    <row r="14" spans="1:10" ht="72" hidden="1" x14ac:dyDescent="0.3">
      <c r="A14" s="229" t="s">
        <v>692</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44331</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741</v>
      </c>
    </row>
    <row r="16" spans="1:10" ht="72" hidden="1" x14ac:dyDescent="0.3">
      <c r="A16" s="229" t="s">
        <v>268</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269</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272</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270</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273</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271</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430</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741</v>
      </c>
    </row>
    <row r="24" spans="1:10" ht="57.6" hidden="1" x14ac:dyDescent="0.3">
      <c r="A24" s="229" t="s">
        <v>274</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275</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276</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277</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741</v>
      </c>
    </row>
    <row r="29" spans="1:10" ht="86.4" hidden="1" x14ac:dyDescent="0.3">
      <c r="A29" s="229" t="s">
        <v>278</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258</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741</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0.55666666666666675</v>
      </c>
      <c r="F32" s="242"/>
      <c r="G32" s="326"/>
      <c r="H32" s="242"/>
      <c r="I32" s="242"/>
      <c r="J32" s="324" t="s">
        <v>741</v>
      </c>
    </row>
    <row r="33" spans="1:10" ht="115.2" x14ac:dyDescent="0.3">
      <c r="A33" s="229" t="s">
        <v>279</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v>
      </c>
      <c r="J33" s="74" t="str">
        <f t="shared" si="1"/>
        <v>ME</v>
      </c>
    </row>
    <row r="34" spans="1:10" ht="100.8" x14ac:dyDescent="0.3">
      <c r="A34" s="229" t="s">
        <v>280</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281</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410</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741</v>
      </c>
    </row>
    <row r="38" spans="1:10" ht="57.6" hidden="1" x14ac:dyDescent="0.3">
      <c r="A38" s="229" t="s">
        <v>282</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283</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284</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285</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286</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Documented evaluation of EfficientDet, SSD-MobileNet and Yolo on NVIDIA, Edge TPU and NCS2
[] Pedestrian training dataset created from official sources</v>
      </c>
      <c r="I42" s="231" t="str">
        <f>IF(VLOOKUP(A42,EML_Tool_WP!A:BB,53,FALSE)="","",VLOOKUP(A42,EML_Tool_WP!A:BB,53,FALSE))</f>
        <v/>
      </c>
      <c r="J42" s="74" t="str">
        <f t="shared" si="1"/>
        <v/>
      </c>
    </row>
    <row r="43" spans="1:10" ht="57.6" hidden="1" x14ac:dyDescent="0.3">
      <c r="A43" s="229" t="s">
        <v>287</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288</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289</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502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topLeftCell="A7" workbookViewId="0"/>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292</v>
      </c>
      <c r="B1" s="251" t="s">
        <v>290</v>
      </c>
      <c r="C1" s="252" t="s">
        <v>293</v>
      </c>
      <c r="D1" s="251" t="s">
        <v>501</v>
      </c>
      <c r="E1" s="251" t="s">
        <v>14</v>
      </c>
      <c r="F1" s="251" t="s">
        <v>303</v>
      </c>
      <c r="G1" s="287" t="s">
        <v>208</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0.54594594594594592</v>
      </c>
    </row>
    <row r="3" spans="1:9" ht="28.8" x14ac:dyDescent="0.3">
      <c r="A3" s="229" t="s">
        <v>257</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259</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260</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263</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0.2</v>
      </c>
      <c r="I6" s="267"/>
    </row>
    <row r="7" spans="1:9" s="280" customFormat="1" x14ac:dyDescent="0.3">
      <c r="A7" s="276" t="s">
        <v>261</v>
      </c>
      <c r="B7" s="277" t="str">
        <f>IF(VLOOKUP(A7,EML_Tool_WP!A:BB,2,FALSE)="","",VLOOKUP(A7,EML_Tool_WP!A:BB,2,FALSE))</f>
        <v>Estimation of Power through ANNETTE</v>
      </c>
      <c r="C7" s="278">
        <f>IF(VLOOKUP(A7,EML_Tool_WP!A:BB,39,FALSE)="","",VLOOKUP(A7,EML_Tool_WP!A:BB,39,FALSE))</f>
        <v>44146</v>
      </c>
      <c r="D7" s="278">
        <f>IF(VLOOKUP(A7,EML_Tool_WP!A:BB,40,FALSE)="","",VLOOKUP(A7,EML_Tool_WP!A:BB,40,FALSE))</f>
        <v>44347</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262</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264</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265</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266</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267</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692</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44331</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268</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269</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272</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270</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273</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271</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430</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274</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275</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276</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277</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278</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258</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0.55666666666666675</v>
      </c>
    </row>
    <row r="33" spans="1:8" x14ac:dyDescent="0.3">
      <c r="A33" s="229" t="s">
        <v>279</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v>
      </c>
    </row>
    <row r="34" spans="1:8" x14ac:dyDescent="0.3">
      <c r="A34" s="229" t="s">
        <v>280</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281</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410</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282</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283</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284</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285</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286</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287</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288</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289</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502</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509</v>
      </c>
      <c r="B47" s="242" t="str">
        <f>IF(VLOOKUP(A47,EML_Tool_WP!A:BB,2,FALSE)="","",VLOOKUP(A47,EML_Tool_WP!A:BB,2,FALSE))</f>
        <v>Continuous learning</v>
      </c>
      <c r="C47" s="243"/>
      <c r="D47" s="242"/>
      <c r="E47" s="242"/>
      <c r="F47" s="242"/>
      <c r="G47" s="288"/>
    </row>
    <row r="48" spans="1:8" x14ac:dyDescent="0.3">
      <c r="A48" s="262" t="s">
        <v>532</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533</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534</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535</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A6" sqref="A6"/>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303</v>
      </c>
      <c r="B1" s="224" t="s">
        <v>290</v>
      </c>
      <c r="C1" s="224" t="s">
        <v>322</v>
      </c>
      <c r="D1" s="224" t="s">
        <v>553</v>
      </c>
      <c r="E1" s="224" t="s">
        <v>554</v>
      </c>
      <c r="F1" s="237" t="s">
        <v>566</v>
      </c>
      <c r="G1" s="302"/>
    </row>
    <row r="2" spans="1:7" s="227" customFormat="1" ht="28.8" x14ac:dyDescent="0.3">
      <c r="A2" s="226" t="s">
        <v>555</v>
      </c>
      <c r="B2" s="227" t="s">
        <v>556</v>
      </c>
      <c r="C2" s="227" t="s">
        <v>557</v>
      </c>
      <c r="D2" s="227" t="s">
        <v>560</v>
      </c>
      <c r="E2" s="227">
        <v>2020</v>
      </c>
      <c r="F2" s="258"/>
      <c r="G2" s="303"/>
    </row>
    <row r="3" spans="1:7" x14ac:dyDescent="0.3">
      <c r="A3" s="229" t="s">
        <v>559</v>
      </c>
      <c r="B3" s="230" t="s">
        <v>558</v>
      </c>
      <c r="C3" s="230" t="s">
        <v>557</v>
      </c>
      <c r="D3" s="230" t="s">
        <v>560</v>
      </c>
      <c r="E3" s="230">
        <v>2020</v>
      </c>
    </row>
    <row r="4" spans="1:7" x14ac:dyDescent="0.3">
      <c r="A4" s="229" t="s">
        <v>521</v>
      </c>
      <c r="B4" s="230" t="s">
        <v>562</v>
      </c>
      <c r="C4" s="230" t="s">
        <v>557</v>
      </c>
      <c r="D4" s="230" t="s">
        <v>560</v>
      </c>
      <c r="E4" s="230">
        <v>2020</v>
      </c>
    </row>
    <row r="5" spans="1:7" ht="28.8" x14ac:dyDescent="0.3">
      <c r="A5" s="229" t="s">
        <v>377</v>
      </c>
      <c r="B5" s="230" t="s">
        <v>563</v>
      </c>
      <c r="C5" s="230" t="s">
        <v>564</v>
      </c>
      <c r="D5" s="230" t="s">
        <v>561</v>
      </c>
      <c r="E5" s="230">
        <v>2020</v>
      </c>
    </row>
    <row r="6" spans="1:7" ht="28.8" x14ac:dyDescent="0.3">
      <c r="A6" s="229" t="s">
        <v>373</v>
      </c>
      <c r="B6" s="230" t="s">
        <v>565</v>
      </c>
      <c r="C6" s="230" t="s">
        <v>564</v>
      </c>
      <c r="D6" s="230" t="s">
        <v>561</v>
      </c>
      <c r="E6" s="230">
        <v>2020</v>
      </c>
    </row>
    <row r="18" spans="1:7" x14ac:dyDescent="0.3">
      <c r="A18" s="296"/>
    </row>
    <row r="25" spans="1:7" s="227" customFormat="1" x14ac:dyDescent="0.3">
      <c r="A25" s="226"/>
      <c r="F25" s="258"/>
      <c r="G25" s="303"/>
    </row>
  </sheetData>
  <pageMargins left="0.7" right="0.7" top="0.78740157499999996" bottom="0.78740157499999996"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C7" sqref="C7"/>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290</v>
      </c>
      <c r="B1" s="299" t="s">
        <v>12</v>
      </c>
      <c r="C1" s="300" t="s">
        <v>566</v>
      </c>
    </row>
    <row r="2" spans="1:3" ht="75.599999999999994" customHeight="1" x14ac:dyDescent="0.3">
      <c r="A2" s="226" t="s">
        <v>567</v>
      </c>
      <c r="B2" s="227" t="s">
        <v>569</v>
      </c>
      <c r="C2" s="301" t="s">
        <v>568</v>
      </c>
    </row>
    <row r="3" spans="1:3" x14ac:dyDescent="0.3">
      <c r="A3" s="229"/>
      <c r="C3" s="240"/>
    </row>
    <row r="4" spans="1:3" x14ac:dyDescent="0.3">
      <c r="A4" s="229"/>
      <c r="C4" s="240"/>
    </row>
    <row r="5" spans="1:3" x14ac:dyDescent="0.3">
      <c r="A5" s="229"/>
      <c r="C5" s="240"/>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414</v>
      </c>
      <c r="B1" s="235" t="s">
        <v>293</v>
      </c>
      <c r="C1" s="224" t="s">
        <v>322</v>
      </c>
      <c r="D1" s="224" t="s">
        <v>415</v>
      </c>
      <c r="E1" s="224" t="s">
        <v>420</v>
      </c>
      <c r="F1" s="224" t="s">
        <v>303</v>
      </c>
      <c r="G1" s="224" t="s">
        <v>416</v>
      </c>
      <c r="H1" s="224" t="s">
        <v>417</v>
      </c>
      <c r="I1" s="237" t="s">
        <v>295</v>
      </c>
    </row>
    <row r="2" spans="1:9" ht="28.8" x14ac:dyDescent="0.3">
      <c r="C2" s="230" t="s">
        <v>304</v>
      </c>
      <c r="D2" s="239" t="s">
        <v>309</v>
      </c>
      <c r="E2" s="239" t="s">
        <v>359</v>
      </c>
      <c r="G2" s="230" t="s">
        <v>308</v>
      </c>
      <c r="I2" s="240" t="s">
        <v>418</v>
      </c>
    </row>
    <row r="3" spans="1:9" x14ac:dyDescent="0.3">
      <c r="A3" s="238">
        <v>44153</v>
      </c>
      <c r="C3" s="230" t="s">
        <v>306</v>
      </c>
      <c r="D3" s="239" t="s">
        <v>311</v>
      </c>
      <c r="E3" s="239" t="s">
        <v>357</v>
      </c>
      <c r="G3" s="239" t="s">
        <v>312</v>
      </c>
      <c r="I3" s="240" t="s">
        <v>419</v>
      </c>
    </row>
    <row r="4" spans="1:9" ht="28.8" x14ac:dyDescent="0.3">
      <c r="A4" s="238">
        <v>44153</v>
      </c>
      <c r="C4" s="230" t="s">
        <v>304</v>
      </c>
      <c r="D4" s="239" t="s">
        <v>726</v>
      </c>
      <c r="E4" s="239" t="s">
        <v>357</v>
      </c>
      <c r="G4" s="239" t="s">
        <v>313</v>
      </c>
      <c r="I4" s="240" t="s">
        <v>419</v>
      </c>
    </row>
    <row r="5" spans="1:9" x14ac:dyDescent="0.3">
      <c r="A5" s="238">
        <v>44294</v>
      </c>
      <c r="C5" s="230" t="s">
        <v>304</v>
      </c>
      <c r="D5" s="230" t="s">
        <v>500</v>
      </c>
      <c r="E5" s="230" t="s">
        <v>357</v>
      </c>
      <c r="I5" s="240" t="s">
        <v>730</v>
      </c>
    </row>
    <row r="6" spans="1:9" ht="28.8" x14ac:dyDescent="0.3">
      <c r="C6" s="230" t="s">
        <v>304</v>
      </c>
      <c r="D6" s="230" t="s">
        <v>724</v>
      </c>
      <c r="E6" s="230" t="s">
        <v>357</v>
      </c>
      <c r="I6" s="240" t="s">
        <v>419</v>
      </c>
    </row>
    <row r="7" spans="1:9" ht="43.2" x14ac:dyDescent="0.3">
      <c r="C7" s="230" t="s">
        <v>306</v>
      </c>
      <c r="D7" s="230" t="s">
        <v>725</v>
      </c>
      <c r="E7" s="230" t="s">
        <v>357</v>
      </c>
      <c r="I7" s="240" t="s">
        <v>419</v>
      </c>
    </row>
    <row r="8" spans="1:9" ht="28.8" x14ac:dyDescent="0.3">
      <c r="C8" s="230" t="s">
        <v>306</v>
      </c>
      <c r="D8" s="230" t="s">
        <v>727</v>
      </c>
      <c r="E8" s="230" t="s">
        <v>357</v>
      </c>
      <c r="I8" s="240" t="s">
        <v>419</v>
      </c>
    </row>
    <row r="9" spans="1:9" ht="43.2" x14ac:dyDescent="0.3">
      <c r="C9" s="230" t="s">
        <v>306</v>
      </c>
      <c r="D9" s="230" t="s">
        <v>728</v>
      </c>
      <c r="E9" s="230" t="s">
        <v>357</v>
      </c>
      <c r="I9" s="240" t="s">
        <v>419</v>
      </c>
    </row>
    <row r="10" spans="1:9" x14ac:dyDescent="0.3">
      <c r="C10" s="230" t="s">
        <v>306</v>
      </c>
      <c r="D10" s="230" t="s">
        <v>729</v>
      </c>
      <c r="E10" s="230" t="s">
        <v>357</v>
      </c>
      <c r="I10" s="240" t="s">
        <v>419</v>
      </c>
    </row>
    <row r="11" spans="1:9" ht="28.8" x14ac:dyDescent="0.3">
      <c r="C11" s="230" t="s">
        <v>304</v>
      </c>
      <c r="D11" s="230" t="s">
        <v>310</v>
      </c>
      <c r="E11" s="230" t="s">
        <v>357</v>
      </c>
      <c r="I11" s="240" t="s">
        <v>419</v>
      </c>
    </row>
    <row r="12" spans="1:9" ht="28.8" x14ac:dyDescent="0.3">
      <c r="A12" s="238">
        <v>44294</v>
      </c>
      <c r="C12" s="230" t="s">
        <v>306</v>
      </c>
      <c r="D12" s="230" t="s">
        <v>731</v>
      </c>
      <c r="E12" s="230" t="s">
        <v>357</v>
      </c>
      <c r="I12" s="240" t="s">
        <v>419</v>
      </c>
    </row>
  </sheetData>
  <autoFilter ref="A1:I4" xr:uid="{BC2E3071-7C72-4392-8CB2-42D07F934A14}"/>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365</v>
      </c>
      <c r="B1" s="217" t="s">
        <v>366</v>
      </c>
    </row>
    <row r="2" spans="1:2" x14ac:dyDescent="0.3">
      <c r="A2" t="s">
        <v>128</v>
      </c>
      <c r="B2" t="s">
        <v>368</v>
      </c>
    </row>
    <row r="3" spans="1:2" x14ac:dyDescent="0.3">
      <c r="A3" t="s">
        <v>367</v>
      </c>
      <c r="B3" t="s">
        <v>369</v>
      </c>
    </row>
    <row r="4" spans="1:2" x14ac:dyDescent="0.3">
      <c r="A4" t="s">
        <v>26</v>
      </c>
      <c r="B4" t="s">
        <v>324</v>
      </c>
    </row>
    <row r="5" spans="1:2" x14ac:dyDescent="0.3">
      <c r="A5" t="s">
        <v>63</v>
      </c>
      <c r="B5" t="s">
        <v>357</v>
      </c>
    </row>
    <row r="6" spans="1:2" x14ac:dyDescent="0.3">
      <c r="A6" t="s">
        <v>55</v>
      </c>
      <c r="B6" t="s">
        <v>300</v>
      </c>
    </row>
    <row r="7" spans="1:2" x14ac:dyDescent="0.3">
      <c r="A7" t="s">
        <v>323</v>
      </c>
      <c r="B7" t="s">
        <v>380</v>
      </c>
    </row>
    <row r="8" spans="1:2" x14ac:dyDescent="0.3">
      <c r="A8" t="s">
        <v>166</v>
      </c>
      <c r="B8" t="s">
        <v>370</v>
      </c>
    </row>
    <row r="9" spans="1:2" x14ac:dyDescent="0.3">
      <c r="A9" t="s">
        <v>111</v>
      </c>
      <c r="B9" t="s">
        <v>371</v>
      </c>
    </row>
    <row r="10" spans="1:2" x14ac:dyDescent="0.3">
      <c r="A10" t="s">
        <v>120</v>
      </c>
      <c r="B10" t="s">
        <v>372</v>
      </c>
    </row>
    <row r="11" spans="1:2" x14ac:dyDescent="0.3">
      <c r="A11" t="s">
        <v>362</v>
      </c>
      <c r="B11" t="s">
        <v>373</v>
      </c>
    </row>
    <row r="12" spans="1:2" x14ac:dyDescent="0.3">
      <c r="A12" t="s">
        <v>254</v>
      </c>
      <c r="B12" t="s">
        <v>374</v>
      </c>
    </row>
    <row r="13" spans="1:2" x14ac:dyDescent="0.3">
      <c r="A13" t="s">
        <v>253</v>
      </c>
      <c r="B13" t="s">
        <v>375</v>
      </c>
    </row>
    <row r="14" spans="1:2" x14ac:dyDescent="0.3">
      <c r="A14" t="s">
        <v>122</v>
      </c>
      <c r="B14" t="s">
        <v>376</v>
      </c>
    </row>
    <row r="15" spans="1:2" x14ac:dyDescent="0.3">
      <c r="A15" t="s">
        <v>406</v>
      </c>
      <c r="B15" t="s">
        <v>377</v>
      </c>
    </row>
    <row r="16" spans="1:2" x14ac:dyDescent="0.3">
      <c r="A16" t="s">
        <v>50</v>
      </c>
      <c r="B16" t="s">
        <v>378</v>
      </c>
    </row>
    <row r="17" spans="1:2" x14ac:dyDescent="0.3">
      <c r="A17" t="s">
        <v>47</v>
      </c>
      <c r="B17" t="s">
        <v>359</v>
      </c>
    </row>
    <row r="18" spans="1:2" x14ac:dyDescent="0.3">
      <c r="A18" t="s">
        <v>46</v>
      </c>
      <c r="B18" t="s">
        <v>358</v>
      </c>
    </row>
    <row r="19" spans="1:2" x14ac:dyDescent="0.3">
      <c r="A19" t="s">
        <v>89</v>
      </c>
      <c r="B19" t="s">
        <v>318</v>
      </c>
    </row>
    <row r="20" spans="1:2" x14ac:dyDescent="0.3">
      <c r="A20" t="s">
        <v>255</v>
      </c>
      <c r="B20" t="s">
        <v>379</v>
      </c>
    </row>
    <row r="21" spans="1:2" x14ac:dyDescent="0.3">
      <c r="A21" t="s">
        <v>412</v>
      </c>
      <c r="B21" t="s">
        <v>413</v>
      </c>
    </row>
    <row r="22" spans="1:2" x14ac:dyDescent="0.3">
      <c r="A22" t="s">
        <v>307</v>
      </c>
      <c r="B22" t="s">
        <v>700</v>
      </c>
    </row>
    <row r="23" spans="1:2" x14ac:dyDescent="0.3">
      <c r="A23" t="s">
        <v>525</v>
      </c>
      <c r="B23" s="275" t="s">
        <v>518</v>
      </c>
    </row>
    <row r="24" spans="1:2" x14ac:dyDescent="0.3">
      <c r="A24" t="s">
        <v>526</v>
      </c>
      <c r="B24" s="274" t="s">
        <v>519</v>
      </c>
    </row>
    <row r="25" spans="1:2" x14ac:dyDescent="0.3">
      <c r="A25" t="s">
        <v>527</v>
      </c>
      <c r="B25" s="274" t="s">
        <v>520</v>
      </c>
    </row>
    <row r="26" spans="1:2" x14ac:dyDescent="0.3">
      <c r="B26" s="274"/>
    </row>
    <row r="27" spans="1:2" x14ac:dyDescent="0.3">
      <c r="A27" t="s">
        <v>528</v>
      </c>
      <c r="B27" s="274" t="s">
        <v>521</v>
      </c>
    </row>
    <row r="28" spans="1:2" x14ac:dyDescent="0.3">
      <c r="A28" t="s">
        <v>529</v>
      </c>
      <c r="B28" s="274" t="s">
        <v>522</v>
      </c>
    </row>
    <row r="29" spans="1:2" x14ac:dyDescent="0.3">
      <c r="A29" t="s">
        <v>530</v>
      </c>
      <c r="B29" s="274" t="s">
        <v>523</v>
      </c>
    </row>
    <row r="30" spans="1:2" x14ac:dyDescent="0.3">
      <c r="A30" t="s">
        <v>531</v>
      </c>
      <c r="B30" s="274" t="s">
        <v>524</v>
      </c>
    </row>
  </sheetData>
  <sortState ref="A2:A20">
    <sortCondition ref="A2"/>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EML_Tool_WP</vt:lpstr>
      <vt:lpstr>AG_Web_Activities </vt:lpstr>
      <vt:lpstr>AG_Progress</vt:lpstr>
      <vt:lpstr>AG_Progress_Ext</vt:lpstr>
      <vt:lpstr>AG_Students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2021-04-12T15:33:29Z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