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98efd06eac19a/documents/"/>
    </mc:Choice>
  </mc:AlternateContent>
  <xr:revisionPtr revIDLastSave="0" documentId="8_{F1158902-F26F-4030-8675-95E0B7433907}" xr6:coauthVersionLast="47" xr6:coauthVersionMax="47" xr10:uidLastSave="{00000000-0000-0000-0000-000000000000}"/>
  <bookViews>
    <workbookView xWindow="2571" yWindow="3797" windowWidth="24686" windowHeight="13149" xr2:uid="{D16045AE-A397-4B70-B68A-9C154897D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15" i="1"/>
  <c r="G16" i="1"/>
  <c r="G17" i="1"/>
  <c r="G18" i="1"/>
  <c r="G19" i="1"/>
  <c r="G15" i="1"/>
  <c r="H19" i="1"/>
  <c r="H18" i="1"/>
  <c r="H17" i="1"/>
  <c r="H16" i="1"/>
  <c r="H15" i="1"/>
  <c r="E16" i="1"/>
  <c r="E19" i="1"/>
  <c r="E18" i="1"/>
  <c r="E17" i="1"/>
  <c r="C14" i="1"/>
  <c r="C10" i="1"/>
  <c r="C19" i="1" s="1"/>
  <c r="F19" i="1" s="1"/>
  <c r="M19" i="1" l="1"/>
  <c r="F14" i="1"/>
  <c r="J15" i="1" s="1"/>
  <c r="K15" i="1"/>
  <c r="L15" i="1" s="1"/>
  <c r="K17" i="1"/>
  <c r="L17" i="1" s="1"/>
  <c r="K19" i="1"/>
  <c r="K18" i="1"/>
  <c r="K16" i="1"/>
  <c r="F16" i="1"/>
  <c r="F15" i="1"/>
  <c r="F18" i="1"/>
  <c r="F17" i="1"/>
  <c r="J17" i="1" l="1"/>
  <c r="M17" i="1"/>
  <c r="J18" i="1"/>
  <c r="M18" i="1"/>
  <c r="M15" i="1"/>
  <c r="J19" i="1"/>
  <c r="J16" i="1"/>
  <c r="M16" i="1"/>
  <c r="L16" i="1"/>
  <c r="L18" i="1"/>
  <c r="L19" i="1"/>
</calcChain>
</file>

<file path=xl/sharedStrings.xml><?xml version="1.0" encoding="utf-8"?>
<sst xmlns="http://schemas.openxmlformats.org/spreadsheetml/2006/main" count="26" uniqueCount="25">
  <si>
    <t>O/N</t>
  </si>
  <si>
    <t>1y</t>
  </si>
  <si>
    <t>3y</t>
  </si>
  <si>
    <t>5y</t>
  </si>
  <si>
    <t>9y</t>
  </si>
  <si>
    <t>10y</t>
  </si>
  <si>
    <t>Maturity</t>
  </si>
  <si>
    <t>T</t>
  </si>
  <si>
    <t>Coupon</t>
  </si>
  <si>
    <t>T+1y</t>
  </si>
  <si>
    <t>T+5y</t>
  </si>
  <si>
    <t>T+7y</t>
  </si>
  <si>
    <t>T+9y</t>
  </si>
  <si>
    <t>M-1d</t>
  </si>
  <si>
    <t>Yield</t>
  </si>
  <si>
    <t>Price</t>
  </si>
  <si>
    <t>Years</t>
  </si>
  <si>
    <t>Total Return</t>
  </si>
  <si>
    <t>Total Return Ann %</t>
  </si>
  <si>
    <t>Fwd</t>
  </si>
  <si>
    <t>Roll Down</t>
  </si>
  <si>
    <t>Acc/Amort</t>
  </si>
  <si>
    <t>Delta Px</t>
  </si>
  <si>
    <t>Cash Carry</t>
  </si>
  <si>
    <t>Value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</si>
</sst>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5CA0-7C35-4B2E-83CD-3BA842EE887A}">
  <dimension ref="B2:M19"/>
  <sheetViews>
    <sheetView tabSelected="1" workbookViewId="0">
      <selection activeCell="J30" sqref="J30"/>
    </sheetView>
  </sheetViews>
  <sheetFormatPr defaultRowHeight="14.6" x14ac:dyDescent="0.4"/>
  <cols>
    <col min="2" max="2" width="8" bestFit="1" customWidth="1"/>
    <col min="3" max="3" width="10.3828125" bestFit="1" customWidth="1"/>
    <col min="4" max="4" width="5.23046875" bestFit="1" customWidth="1"/>
    <col min="5" max="5" width="5.84375" bestFit="1" customWidth="1"/>
    <col min="6" max="6" width="11.84375" bestFit="1" customWidth="1"/>
    <col min="7" max="7" width="7.4609375" bestFit="1" customWidth="1"/>
    <col min="8" max="8" width="9.4609375" bestFit="1" customWidth="1"/>
    <col min="9" max="9" width="11.07421875" bestFit="1" customWidth="1"/>
    <col min="10" max="10" width="16.84375" bestFit="1" customWidth="1"/>
    <col min="11" max="11" width="11.84375" bestFit="1" customWidth="1"/>
    <col min="12" max="12" width="9.69140625" bestFit="1" customWidth="1"/>
  </cols>
  <sheetData>
    <row r="2" spans="2:13" x14ac:dyDescent="0.4">
      <c r="B2" t="s">
        <v>0</v>
      </c>
      <c r="C2" s="1">
        <v>0.03</v>
      </c>
      <c r="D2" s="1"/>
    </row>
    <row r="3" spans="2:13" x14ac:dyDescent="0.4">
      <c r="B3" t="s">
        <v>1</v>
      </c>
      <c r="C3" s="1">
        <v>0.04</v>
      </c>
      <c r="D3" s="1"/>
    </row>
    <row r="4" spans="2:13" x14ac:dyDescent="0.4">
      <c r="B4" t="s">
        <v>2</v>
      </c>
      <c r="C4" s="2">
        <v>4.4999999999999998E-2</v>
      </c>
      <c r="D4" s="2"/>
    </row>
    <row r="5" spans="2:13" x14ac:dyDescent="0.4">
      <c r="B5" t="s">
        <v>3</v>
      </c>
      <c r="C5" s="2">
        <v>5.5E-2</v>
      </c>
      <c r="D5" s="2"/>
    </row>
    <row r="6" spans="2:13" x14ac:dyDescent="0.4">
      <c r="B6" t="s">
        <v>4</v>
      </c>
      <c r="C6" s="2">
        <v>6.8000000000000005E-2</v>
      </c>
      <c r="D6" s="2"/>
    </row>
    <row r="7" spans="2:13" x14ac:dyDescent="0.4">
      <c r="B7" t="s">
        <v>5</v>
      </c>
      <c r="C7" s="1">
        <v>7.0000000000000007E-2</v>
      </c>
      <c r="D7" s="1"/>
    </row>
    <row r="9" spans="2:13" x14ac:dyDescent="0.4">
      <c r="B9" t="s">
        <v>7</v>
      </c>
      <c r="C9" s="3">
        <v>44530</v>
      </c>
      <c r="D9" s="3"/>
    </row>
    <row r="10" spans="2:13" x14ac:dyDescent="0.4">
      <c r="B10" t="s">
        <v>6</v>
      </c>
      <c r="C10" s="3">
        <f>EDATE($C$9,12*INT(SUBSTITUTE(B7,"y","")))</f>
        <v>48182</v>
      </c>
      <c r="D10" s="3"/>
    </row>
    <row r="11" spans="2:13" x14ac:dyDescent="0.4">
      <c r="B11" t="s">
        <v>8</v>
      </c>
      <c r="C11" s="1">
        <v>7.0000000000000007E-2</v>
      </c>
      <c r="D11" s="1"/>
    </row>
    <row r="13" spans="2:13" x14ac:dyDescent="0.4">
      <c r="C13" t="s">
        <v>24</v>
      </c>
      <c r="D13" t="s">
        <v>16</v>
      </c>
      <c r="E13" t="s">
        <v>14</v>
      </c>
      <c r="F13" t="s">
        <v>15</v>
      </c>
      <c r="G13" t="s">
        <v>22</v>
      </c>
      <c r="H13" t="s">
        <v>23</v>
      </c>
      <c r="I13" t="s">
        <v>17</v>
      </c>
      <c r="J13" t="s">
        <v>18</v>
      </c>
      <c r="K13" t="s">
        <v>19</v>
      </c>
      <c r="L13" t="s">
        <v>21</v>
      </c>
      <c r="M13" t="s">
        <v>20</v>
      </c>
    </row>
    <row r="14" spans="2:13" x14ac:dyDescent="0.4">
      <c r="B14" t="s">
        <v>7</v>
      </c>
      <c r="C14" s="3">
        <f>C9</f>
        <v>44530</v>
      </c>
      <c r="D14" s="3"/>
      <c r="E14" s="1">
        <v>7.0000000000000007E-2</v>
      </c>
      <c r="F14">
        <f>PRICE($C14,$C$10,$C$11,$E14,100,1,0)</f>
        <v>100</v>
      </c>
    </row>
    <row r="15" spans="2:13" x14ac:dyDescent="0.4">
      <c r="B15" t="s">
        <v>9</v>
      </c>
      <c r="C15" s="3">
        <v>44895</v>
      </c>
      <c r="D15" s="5">
        <v>1</v>
      </c>
      <c r="E15" s="2">
        <v>6.8000000000000005E-2</v>
      </c>
      <c r="F15">
        <f>PRICE(C15,$C$10,$C$11,E15,100,1,0)</f>
        <v>101.31420548251683</v>
      </c>
      <c r="G15" s="4">
        <f>F15-F14</f>
        <v>1.3142054825168259</v>
      </c>
      <c r="H15" s="6">
        <f>$C$11*100*D15</f>
        <v>7.0000000000000009</v>
      </c>
      <c r="I15" s="4">
        <f>H15+G15</f>
        <v>8.3142054825168259</v>
      </c>
      <c r="J15" s="7">
        <f>(1+I15/F14)^(1/D15)-1</f>
        <v>8.3142054825168232E-2</v>
      </c>
      <c r="K15">
        <f>PRICE($C15,$C$10,$C$11,$E14,100,1,0)</f>
        <v>100</v>
      </c>
      <c r="L15" s="4">
        <f>K15-F14</f>
        <v>0</v>
      </c>
      <c r="M15" s="4">
        <f>F15-K15</f>
        <v>1.3142054825168259</v>
      </c>
    </row>
    <row r="16" spans="2:13" x14ac:dyDescent="0.4">
      <c r="B16" t="s">
        <v>10</v>
      </c>
      <c r="C16" s="3">
        <v>46356</v>
      </c>
      <c r="D16" s="5">
        <v>4</v>
      </c>
      <c r="E16" s="2">
        <f>C5</f>
        <v>5.5E-2</v>
      </c>
      <c r="F16">
        <f>PRICE(C16,$C$10,$C$11,E16,100,1,0)</f>
        <v>106.40542671342868</v>
      </c>
      <c r="G16" s="4">
        <f t="shared" ref="G16:G19" si="0">F16-F15</f>
        <v>5.0912212309118559</v>
      </c>
      <c r="H16" s="6">
        <f>$C$11*100*D16</f>
        <v>28.000000000000004</v>
      </c>
      <c r="I16" s="4">
        <f t="shared" ref="I16:I19" si="1">H16+G16</f>
        <v>33.091221230911856</v>
      </c>
      <c r="J16" s="7">
        <f t="shared" ref="J16:J19" si="2">(1+I16/F15)^(1/D16)-1</f>
        <v>7.3214706453868184E-2</v>
      </c>
      <c r="K16">
        <f t="shared" ref="K16:K19" si="3">PRICE($C16,$C$10,$C$11,$E15,100,1,0)</f>
        <v>100.82444961682305</v>
      </c>
      <c r="L16" s="4">
        <f t="shared" ref="L16:L19" si="4">K16-F15</f>
        <v>-0.48975586569378038</v>
      </c>
      <c r="M16" s="4">
        <f t="shared" ref="M16:M19" si="5">F16-K16</f>
        <v>5.5809770966056362</v>
      </c>
    </row>
    <row r="17" spans="2:13" x14ac:dyDescent="0.4">
      <c r="B17" t="s">
        <v>11</v>
      </c>
      <c r="C17" s="3">
        <v>47087</v>
      </c>
      <c r="D17" s="5">
        <v>2</v>
      </c>
      <c r="E17" s="2">
        <f>C4</f>
        <v>4.4999999999999998E-2</v>
      </c>
      <c r="F17">
        <f>PRICE(C17,$C$10,$C$11,E17,100,1,0)</f>
        <v>106.87241088583841</v>
      </c>
      <c r="G17" s="4">
        <f t="shared" si="0"/>
        <v>0.4669841724097239</v>
      </c>
      <c r="H17" s="6">
        <f>$C$11*100*D17</f>
        <v>14.000000000000002</v>
      </c>
      <c r="I17" s="4">
        <f t="shared" si="1"/>
        <v>14.466984172409726</v>
      </c>
      <c r="J17" s="7">
        <f t="shared" si="2"/>
        <v>6.5814694000634777E-2</v>
      </c>
      <c r="K17">
        <f t="shared" si="3"/>
        <v>104.04690006771395</v>
      </c>
      <c r="L17" s="4">
        <f t="shared" si="4"/>
        <v>-2.3585266457147327</v>
      </c>
      <c r="M17" s="4">
        <f t="shared" si="5"/>
        <v>2.8255108181244566</v>
      </c>
    </row>
    <row r="18" spans="2:13" x14ac:dyDescent="0.4">
      <c r="B18" t="s">
        <v>12</v>
      </c>
      <c r="C18" s="3">
        <v>47817</v>
      </c>
      <c r="D18" s="5">
        <v>2</v>
      </c>
      <c r="E18" s="1">
        <f>C3</f>
        <v>0.04</v>
      </c>
      <c r="F18">
        <f>PRICE(C18,$C$10,$C$11,E18,100,1,0)</f>
        <v>102.88461538461539</v>
      </c>
      <c r="G18" s="4">
        <f t="shared" si="0"/>
        <v>-3.9877955012230188</v>
      </c>
      <c r="H18" s="6">
        <f>$C$11*100*D18</f>
        <v>14.000000000000002</v>
      </c>
      <c r="I18" s="4">
        <f t="shared" si="1"/>
        <v>10.012204498776983</v>
      </c>
      <c r="J18" s="7">
        <f t="shared" si="2"/>
        <v>4.5793342467608689E-2</v>
      </c>
      <c r="K18">
        <f t="shared" si="3"/>
        <v>102.39234449760767</v>
      </c>
      <c r="L18" s="4">
        <f t="shared" si="4"/>
        <v>-4.480066388230739</v>
      </c>
      <c r="M18" s="4">
        <f t="shared" si="5"/>
        <v>0.49227088700772015</v>
      </c>
    </row>
    <row r="19" spans="2:13" x14ac:dyDescent="0.4">
      <c r="B19" t="s">
        <v>13</v>
      </c>
      <c r="C19" s="3">
        <f>C10-1</f>
        <v>48181</v>
      </c>
      <c r="D19" s="5">
        <v>2</v>
      </c>
      <c r="E19" s="1">
        <f>C2</f>
        <v>0.03</v>
      </c>
      <c r="F19">
        <f>PRICE(C19,$C$10,$C$11,E19,100,1,0)</f>
        <v>100.0105285207714</v>
      </c>
      <c r="G19" s="4">
        <f t="shared" si="0"/>
        <v>-2.8740868638439849</v>
      </c>
      <c r="H19" s="6">
        <f>$C$11*100*D19</f>
        <v>14.000000000000002</v>
      </c>
      <c r="I19" s="4">
        <f t="shared" si="1"/>
        <v>11.125913136156017</v>
      </c>
      <c r="J19" s="7">
        <f t="shared" si="2"/>
        <v>5.2682153578929247E-2</v>
      </c>
      <c r="K19">
        <f t="shared" si="3"/>
        <v>100.00755687639645</v>
      </c>
      <c r="L19" s="4">
        <f t="shared" si="4"/>
        <v>-2.877058508218937</v>
      </c>
      <c r="M19" s="4">
        <f t="shared" si="5"/>
        <v>2.9716443749521204E-3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Collins</dc:creator>
  <cp:lastModifiedBy>Erik Collins</cp:lastModifiedBy>
  <dcterms:created xsi:type="dcterms:W3CDTF">2021-11-30T23:56:25Z</dcterms:created>
  <dcterms:modified xsi:type="dcterms:W3CDTF">2021-12-01T01:06:34Z</dcterms:modified>
</cp:coreProperties>
</file>