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len\Documents\Analysis\Behavior Obs\"/>
    </mc:Choice>
  </mc:AlternateContent>
  <bookViews>
    <workbookView xWindow="0" yWindow="0" windowWidth="24630" windowHeight="12160"/>
  </bookViews>
  <sheets>
    <sheet name="Sheet1" sheetId="1" r:id="rId1"/>
  </sheets>
  <definedNames>
    <definedName name="Lbody">Sheet1!$F$10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2" i="1" s="1"/>
  <c r="F36" i="1"/>
  <c r="F38" i="1"/>
  <c r="F37" i="1"/>
  <c r="F35" i="1"/>
  <c r="F40" i="1" l="1"/>
  <c r="F42" i="1" s="1"/>
  <c r="F39" i="1" s="1"/>
  <c r="F41" i="1"/>
</calcChain>
</file>

<file path=xl/sharedStrings.xml><?xml version="1.0" encoding="utf-8"?>
<sst xmlns="http://schemas.openxmlformats.org/spreadsheetml/2006/main" count="181" uniqueCount="137">
  <si>
    <t>parameters</t>
  </si>
  <si>
    <t>values</t>
  </si>
  <si>
    <t>source</t>
  </si>
  <si>
    <t>Tag</t>
  </si>
  <si>
    <t>prey approach time</t>
  </si>
  <si>
    <t>dive durtation</t>
  </si>
  <si>
    <t>lunges per dive</t>
  </si>
  <si>
    <t>descent+ascent time</t>
  </si>
  <si>
    <t>notes</t>
  </si>
  <si>
    <t>mean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</si>
  <si>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jaw </t>
    </r>
  </si>
  <si>
    <t>Potvin et al 2012</t>
  </si>
  <si>
    <t>scales with length</t>
  </si>
  <si>
    <t>explanation</t>
  </si>
  <si>
    <t>length of body</t>
  </si>
  <si>
    <t>length of VGB</t>
  </si>
  <si>
    <t>length of the palete</t>
  </si>
  <si>
    <t>width of the skull</t>
  </si>
  <si>
    <t>body mass</t>
  </si>
  <si>
    <t>mean cross section of the empty body</t>
  </si>
  <si>
    <t>whale speed at beginning of mouth opening</t>
  </si>
  <si>
    <t>flukeing thrust during mout opening</t>
  </si>
  <si>
    <t>reaction constant (mouth opening)</t>
  </si>
  <si>
    <t>tag</t>
  </si>
  <si>
    <t>calculated value</t>
  </si>
  <si>
    <t>AMR</t>
  </si>
  <si>
    <t>active metabolic rate</t>
  </si>
  <si>
    <t>Γ</t>
  </si>
  <si>
    <t>χ</t>
  </si>
  <si>
    <t>ϕ</t>
  </si>
  <si>
    <t>logical</t>
  </si>
  <si>
    <t>Variable</t>
  </si>
  <si>
    <t>t</t>
  </si>
  <si>
    <r>
      <t>t</t>
    </r>
    <r>
      <rPr>
        <vertAlign val="subscript"/>
        <sz val="11"/>
        <color theme="1"/>
        <rFont val="Calibri"/>
        <family val="2"/>
      </rPr>
      <t>engulf</t>
    </r>
  </si>
  <si>
    <r>
      <t>t</t>
    </r>
    <r>
      <rPr>
        <vertAlign val="subscript"/>
        <sz val="11"/>
        <color theme="1"/>
        <rFont val="Calibri"/>
        <family val="2"/>
      </rPr>
      <t>open</t>
    </r>
  </si>
  <si>
    <t>total engulfment time</t>
  </si>
  <si>
    <t>time the whale opens its mouth</t>
  </si>
  <si>
    <r>
      <t>X</t>
    </r>
    <r>
      <rPr>
        <vertAlign val="subscript"/>
        <sz val="11"/>
        <color theme="1"/>
        <rFont val="Calibri"/>
        <family val="2"/>
      </rPr>
      <t>jd</t>
    </r>
  </si>
  <si>
    <r>
      <t>h</t>
    </r>
    <r>
      <rPr>
        <vertAlign val="subscript"/>
        <sz val="11"/>
        <color theme="1"/>
        <rFont val="Calibri"/>
        <family val="2"/>
        <scheme val="minor"/>
      </rPr>
      <t>sync</t>
    </r>
  </si>
  <si>
    <r>
      <t>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post-TMJ</t>
    </r>
  </si>
  <si>
    <r>
      <t>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ant-TMJ</t>
    </r>
  </si>
  <si>
    <t>density of seawater</t>
  </si>
  <si>
    <t>s</t>
  </si>
  <si>
    <t>m</t>
  </si>
  <si>
    <t>kg</t>
  </si>
  <si>
    <t>m/s</t>
  </si>
  <si>
    <t>N</t>
  </si>
  <si>
    <r>
      <t>L</t>
    </r>
    <r>
      <rPr>
        <vertAlign val="subscript"/>
        <sz val="11"/>
        <color theme="1"/>
        <rFont val="Calibri"/>
        <family val="2"/>
        <scheme val="minor"/>
      </rPr>
      <t>body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</si>
  <si>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</si>
  <si>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head</t>
    </r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</si>
  <si>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</si>
  <si>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body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</si>
  <si>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</si>
  <si>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(0)</t>
    </r>
  </si>
  <si>
    <r>
      <t>F</t>
    </r>
    <r>
      <rPr>
        <vertAlign val="subscript"/>
        <sz val="11"/>
        <color theme="1"/>
        <rFont val="Calibri"/>
        <family val="2"/>
        <scheme val="minor"/>
      </rPr>
      <t>thrust</t>
    </r>
  </si>
  <si>
    <r>
      <t>ρ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/>
    </r>
  </si>
  <si>
    <r>
      <t>θ</t>
    </r>
    <r>
      <rPr>
        <vertAlign val="subscript"/>
        <sz val="11"/>
        <color theme="1"/>
        <rFont val="Calibri"/>
        <family val="2"/>
      </rPr>
      <t>gape</t>
    </r>
    <r>
      <rPr>
        <vertAlign val="superscript"/>
        <sz val="11"/>
        <color theme="1"/>
        <rFont val="Calibri"/>
        <family val="2"/>
      </rPr>
      <t>max</t>
    </r>
  </si>
  <si>
    <t xml:space="preserve"> °</t>
  </si>
  <si>
    <r>
      <t xml:space="preserve"> kg/m</t>
    </r>
    <r>
      <rPr>
        <vertAlign val="superscript"/>
        <sz val="11"/>
        <color theme="1"/>
        <rFont val="Calibri"/>
        <family val="2"/>
      </rPr>
      <t>3</t>
    </r>
  </si>
  <si>
    <t>dt</t>
  </si>
  <si>
    <t>units</t>
  </si>
  <si>
    <t>engulfment time</t>
  </si>
  <si>
    <t>filter/recovery time</t>
  </si>
  <si>
    <t>lunge duration</t>
  </si>
  <si>
    <t>search time</t>
  </si>
  <si>
    <t>Mass of water entering VGB posterior to TMJ (first) Potvin et al 2012 equ 9</t>
  </si>
  <si>
    <t>Mass of water entering VGB anterior to TMJ (second) Potvin et al 2012 equ10</t>
  </si>
  <si>
    <t>jaw disarticulation factor</t>
  </si>
  <si>
    <t>'= Fsync/Xjd = (θgapemax/Γ) sin θgapemax Ljaw/(L0 - Ljaw)</t>
  </si>
  <si>
    <t>synchornization factor</t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</si>
  <si>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(t)</t>
    </r>
  </si>
  <si>
    <t>function</t>
  </si>
  <si>
    <t>Area of open mouth</t>
  </si>
  <si>
    <r>
      <t>k</t>
    </r>
    <r>
      <rPr>
        <vertAlign val="subscript"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/k</t>
    </r>
    <r>
      <rPr>
        <vertAlign val="subscript"/>
        <sz val="11"/>
        <color theme="1"/>
        <rFont val="Calibri"/>
        <family val="2"/>
        <scheme val="minor"/>
      </rPr>
      <t>close</t>
    </r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</si>
  <si>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</t>
    </r>
  </si>
  <si>
    <t>gape angle at time t with respect to the duration of mouth opening</t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</si>
  <si>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(t)|</t>
    </r>
    <r>
      <rPr>
        <vertAlign val="subscript"/>
        <sz val="11"/>
        <color theme="1"/>
        <rFont val="Calibri"/>
        <family val="2"/>
        <scheme val="minor"/>
      </rPr>
      <t>open</t>
    </r>
  </si>
  <si>
    <r>
      <t>k</t>
    </r>
    <r>
      <rPr>
        <vertAlign val="subscript"/>
        <sz val="11"/>
        <color theme="1"/>
        <rFont val="Calibri"/>
        <family val="2"/>
      </rPr>
      <t>open</t>
    </r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</si>
  <si>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(t)|</t>
    </r>
    <r>
      <rPr>
        <vertAlign val="subscript"/>
        <sz val="11"/>
        <color theme="1"/>
        <rFont val="Calibri"/>
        <family val="2"/>
        <scheme val="minor"/>
      </rPr>
      <t>close</t>
    </r>
  </si>
  <si>
    <r>
      <t>for t&lt; t</t>
    </r>
    <r>
      <rPr>
        <vertAlign val="subscript"/>
        <sz val="11"/>
        <color theme="1"/>
        <rFont val="Calibri"/>
        <family val="2"/>
        <scheme val="minor"/>
      </rPr>
      <t>open</t>
    </r>
  </si>
  <si>
    <r>
      <t>for t&gt; t</t>
    </r>
    <r>
      <rPr>
        <vertAlign val="subscript"/>
        <sz val="11"/>
        <color theme="1"/>
        <rFont val="Calibri"/>
        <family val="2"/>
        <scheme val="minor"/>
      </rPr>
      <t xml:space="preserve">open  </t>
    </r>
    <r>
      <rPr>
        <sz val="11"/>
        <color theme="1"/>
        <rFont val="Calibri"/>
        <family val="2"/>
        <scheme val="minor"/>
      </rPr>
      <t>; where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 xml:space="preserve"> (t</t>
    </r>
    <r>
      <rPr>
        <vertAlign val="subscript"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) = θ</t>
    </r>
    <r>
      <rPr>
        <vertAlign val="subscript"/>
        <sz val="11"/>
        <color theme="1"/>
        <rFont val="Calibri"/>
        <family val="2"/>
        <scheme val="minor"/>
      </rPr>
      <t>gape</t>
    </r>
    <r>
      <rPr>
        <vertAlign val="superscript"/>
        <sz val="11"/>
        <color theme="1"/>
        <rFont val="Calibri"/>
        <family val="2"/>
        <scheme val="minor"/>
      </rPr>
      <t>max</t>
    </r>
  </si>
  <si>
    <r>
      <t>dM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post-TMJ</t>
    </r>
  </si>
  <si>
    <r>
      <t>dM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ant-TMJ</t>
    </r>
  </si>
  <si>
    <r>
      <t>V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>(0)</t>
    </r>
  </si>
  <si>
    <r>
      <t xml:space="preserve">1.6 if ( t </t>
    </r>
    <r>
      <rPr>
        <sz val="11"/>
        <color theme="1"/>
        <rFont val="Calibri"/>
        <family val="2"/>
      </rPr>
      <t>≤ 0.66 topen ); 0 if (0.66 topen &lt; t )</t>
    </r>
  </si>
  <si>
    <t>value</t>
  </si>
  <si>
    <t>Rname</t>
  </si>
  <si>
    <t>Lbody</t>
  </si>
  <si>
    <t>L0</t>
  </si>
  <si>
    <t>Ljaw</t>
  </si>
  <si>
    <t>Whead</t>
  </si>
  <si>
    <t>Mc</t>
  </si>
  <si>
    <t>Abody</t>
  </si>
  <si>
    <t>Fthrust</t>
  </si>
  <si>
    <t>Xjd</t>
  </si>
  <si>
    <t>Vc_0</t>
  </si>
  <si>
    <t>Kopen/Kclose</t>
  </si>
  <si>
    <t>Dwater</t>
  </si>
  <si>
    <t>Kopen</t>
  </si>
  <si>
    <t>Tengulf</t>
  </si>
  <si>
    <t>Topen</t>
  </si>
  <si>
    <t>Hsync</t>
  </si>
  <si>
    <t>Scaling factor in the engulfment duration equation (equation 8)</t>
  </si>
  <si>
    <t>simulation time increment</t>
  </si>
  <si>
    <t>maximum gape angle</t>
  </si>
  <si>
    <r>
      <t>k</t>
    </r>
    <r>
      <rPr>
        <vertAlign val="subscript"/>
        <sz val="11"/>
        <color theme="1"/>
        <rFont val="Calibri"/>
        <family val="2"/>
      </rPr>
      <t>am</t>
    </r>
  </si>
  <si>
    <t>Kam</t>
  </si>
  <si>
    <t>Apparent (or "added") mass coefficent</t>
  </si>
  <si>
    <r>
      <t>k</t>
    </r>
    <r>
      <rPr>
        <vertAlign val="subscript"/>
        <sz val="11"/>
        <color theme="1"/>
        <rFont val="Calibri"/>
        <family val="2"/>
      </rPr>
      <t>close</t>
    </r>
  </si>
  <si>
    <t>Kclose</t>
  </si>
  <si>
    <t>reaction constant (mouth closing)</t>
  </si>
  <si>
    <r>
      <t>C</t>
    </r>
    <r>
      <rPr>
        <vertAlign val="subscript"/>
        <sz val="11"/>
        <color theme="1"/>
        <rFont val="Calibri"/>
        <family val="2"/>
      </rPr>
      <t>D</t>
    </r>
    <r>
      <rPr>
        <vertAlign val="superscript"/>
        <sz val="11"/>
        <color theme="1"/>
        <rFont val="Calibri"/>
        <family val="2"/>
      </rPr>
      <t>open</t>
    </r>
  </si>
  <si>
    <r>
      <t>C</t>
    </r>
    <r>
      <rPr>
        <vertAlign val="subscript"/>
        <sz val="11"/>
        <color theme="1"/>
        <rFont val="Calibri"/>
        <family val="2"/>
      </rPr>
      <t>D</t>
    </r>
    <r>
      <rPr>
        <vertAlign val="superscript"/>
        <sz val="11"/>
        <color theme="1"/>
        <rFont val="Calibri"/>
        <family val="2"/>
      </rPr>
      <t>close</t>
    </r>
  </si>
  <si>
    <r>
      <t>C</t>
    </r>
    <r>
      <rPr>
        <vertAlign val="subscript"/>
        <sz val="11"/>
        <color theme="1"/>
        <rFont val="Calibri"/>
        <family val="2"/>
      </rPr>
      <t>D</t>
    </r>
    <r>
      <rPr>
        <vertAlign val="superscript"/>
        <sz val="11"/>
        <color theme="1"/>
        <rFont val="Calibri"/>
        <family val="2"/>
      </rPr>
      <t>body</t>
    </r>
  </si>
  <si>
    <t>shape drag coefficient of the body during non-feeding travel</t>
  </si>
  <si>
    <t>shape drag coefficient of the body during mouth opening</t>
  </si>
  <si>
    <t>shape drag coefficient of the body during mouth closing</t>
  </si>
  <si>
    <t>Water speed at beginning of mouth opening</t>
  </si>
  <si>
    <t>Filling efficiency (buccal cavity ant-TMJ)</t>
  </si>
  <si>
    <t>Filling efficiency (buccal cavity post-TMJ)</t>
  </si>
  <si>
    <t>Vw_0</t>
  </si>
  <si>
    <t>THETAgape</t>
  </si>
  <si>
    <t>TAUengulf</t>
  </si>
  <si>
    <t>CHI</t>
  </si>
  <si>
    <t>PHE</t>
  </si>
  <si>
    <t>Mw_Post-TMJ</t>
  </si>
  <si>
    <t>Mw_ant-TMJ</t>
  </si>
  <si>
    <t>Tprey</t>
  </si>
  <si>
    <t>Tfilter</t>
  </si>
  <si>
    <t>Tlunge</t>
  </si>
  <si>
    <t>Tsearch</t>
  </si>
  <si>
    <t>Tdive</t>
  </si>
  <si>
    <t>Ldive</t>
  </si>
  <si>
    <t>Tcommute</t>
  </si>
  <si>
    <t>Cd_open</t>
  </si>
  <si>
    <t>Cd_close</t>
  </si>
  <si>
    <t>Cd_body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</si>
</sst>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9" zoomScale="104" zoomScaleNormal="104" workbookViewId="0">
      <selection activeCell="D28" sqref="D28"/>
    </sheetView>
  </sheetViews>
  <sheetFormatPr defaultRowHeight="14.5" x14ac:dyDescent="0.35"/>
  <cols>
    <col min="1" max="1" width="16.54296875" customWidth="1"/>
    <col min="2" max="2" width="67.36328125" bestFit="1" customWidth="1"/>
    <col min="3" max="4" width="20.6328125" customWidth="1"/>
    <col min="5" max="5" width="6.1796875" bestFit="1" customWidth="1"/>
    <col min="6" max="6" width="11.81640625" bestFit="1" customWidth="1"/>
    <col min="7" max="7" width="18.36328125" customWidth="1"/>
  </cols>
  <sheetData>
    <row r="1" spans="1:10" x14ac:dyDescent="0.35">
      <c r="A1" s="1" t="s">
        <v>2</v>
      </c>
      <c r="B1" s="1" t="s">
        <v>13</v>
      </c>
      <c r="C1" s="1" t="s">
        <v>0</v>
      </c>
      <c r="D1" s="1" t="s">
        <v>86</v>
      </c>
      <c r="E1" s="1" t="s">
        <v>60</v>
      </c>
      <c r="F1" s="1" t="s">
        <v>1</v>
      </c>
      <c r="G1" s="1" t="s">
        <v>8</v>
      </c>
      <c r="I1" s="1" t="s">
        <v>31</v>
      </c>
      <c r="J1" s="1" t="s">
        <v>85</v>
      </c>
    </row>
    <row r="2" spans="1:10" x14ac:dyDescent="0.35">
      <c r="A2" t="s">
        <v>3</v>
      </c>
      <c r="C2" t="s">
        <v>4</v>
      </c>
      <c r="D2" t="s">
        <v>127</v>
      </c>
      <c r="E2" t="s">
        <v>42</v>
      </c>
      <c r="F2">
        <v>8</v>
      </c>
      <c r="I2" t="s">
        <v>32</v>
      </c>
    </row>
    <row r="3" spans="1:10" x14ac:dyDescent="0.35">
      <c r="A3" t="s">
        <v>3</v>
      </c>
      <c r="C3" t="s">
        <v>61</v>
      </c>
      <c r="D3" t="s">
        <v>99</v>
      </c>
      <c r="E3" t="s">
        <v>42</v>
      </c>
      <c r="F3">
        <v>4.2</v>
      </c>
    </row>
    <row r="4" spans="1:10" x14ac:dyDescent="0.35">
      <c r="A4" t="s">
        <v>3</v>
      </c>
      <c r="C4" t="s">
        <v>62</v>
      </c>
      <c r="D4" t="s">
        <v>128</v>
      </c>
      <c r="E4" t="s">
        <v>42</v>
      </c>
      <c r="F4">
        <v>13</v>
      </c>
    </row>
    <row r="5" spans="1:10" x14ac:dyDescent="0.35">
      <c r="A5" t="s">
        <v>3</v>
      </c>
      <c r="C5" t="s">
        <v>63</v>
      </c>
      <c r="D5" t="s">
        <v>129</v>
      </c>
      <c r="E5" t="s">
        <v>42</v>
      </c>
      <c r="F5">
        <v>41</v>
      </c>
    </row>
    <row r="6" spans="1:10" x14ac:dyDescent="0.35">
      <c r="A6" t="s">
        <v>3</v>
      </c>
      <c r="C6" t="s">
        <v>64</v>
      </c>
      <c r="D6" t="s">
        <v>130</v>
      </c>
      <c r="E6" t="s">
        <v>42</v>
      </c>
      <c r="F6">
        <v>15.8</v>
      </c>
    </row>
    <row r="7" spans="1:10" x14ac:dyDescent="0.35">
      <c r="A7" t="s">
        <v>3</v>
      </c>
      <c r="C7" t="s">
        <v>5</v>
      </c>
      <c r="D7" t="s">
        <v>131</v>
      </c>
      <c r="E7" t="s">
        <v>42</v>
      </c>
      <c r="F7">
        <v>11.3</v>
      </c>
    </row>
    <row r="8" spans="1:10" x14ac:dyDescent="0.35">
      <c r="A8" t="s">
        <v>3</v>
      </c>
      <c r="C8" t="s">
        <v>6</v>
      </c>
      <c r="D8" t="s">
        <v>132</v>
      </c>
      <c r="E8" t="s">
        <v>42</v>
      </c>
      <c r="F8">
        <v>12.3</v>
      </c>
    </row>
    <row r="9" spans="1:10" x14ac:dyDescent="0.35">
      <c r="A9" t="s">
        <v>3</v>
      </c>
      <c r="C9" t="s">
        <v>7</v>
      </c>
      <c r="D9" t="s">
        <v>133</v>
      </c>
      <c r="E9" t="s">
        <v>42</v>
      </c>
      <c r="F9">
        <v>180</v>
      </c>
    </row>
    <row r="10" spans="1:10" ht="16.5" x14ac:dyDescent="0.45">
      <c r="A10" t="s">
        <v>11</v>
      </c>
      <c r="B10" t="s">
        <v>14</v>
      </c>
      <c r="C10" t="s">
        <v>47</v>
      </c>
      <c r="D10" t="s">
        <v>87</v>
      </c>
      <c r="E10" t="s">
        <v>43</v>
      </c>
      <c r="F10">
        <v>14.4</v>
      </c>
      <c r="G10" t="s">
        <v>9</v>
      </c>
    </row>
    <row r="11" spans="1:10" ht="16.5" x14ac:dyDescent="0.45">
      <c r="A11" t="s">
        <v>11</v>
      </c>
      <c r="B11" t="s">
        <v>15</v>
      </c>
      <c r="C11" t="s">
        <v>48</v>
      </c>
      <c r="D11" t="s">
        <v>88</v>
      </c>
      <c r="E11" t="s">
        <v>43</v>
      </c>
      <c r="F11">
        <v>8.64</v>
      </c>
      <c r="G11" t="s">
        <v>12</v>
      </c>
    </row>
    <row r="12" spans="1:10" ht="16.5" x14ac:dyDescent="0.45">
      <c r="A12" t="s">
        <v>11</v>
      </c>
      <c r="B12" t="s">
        <v>16</v>
      </c>
      <c r="C12" t="s">
        <v>10</v>
      </c>
      <c r="D12" t="s">
        <v>89</v>
      </c>
      <c r="E12" t="s">
        <v>43</v>
      </c>
      <c r="F12">
        <v>3.28</v>
      </c>
      <c r="G12" t="s">
        <v>12</v>
      </c>
    </row>
    <row r="13" spans="1:10" ht="16.5" x14ac:dyDescent="0.45">
      <c r="A13" t="s">
        <v>11</v>
      </c>
      <c r="B13" t="s">
        <v>17</v>
      </c>
      <c r="C13" t="s">
        <v>49</v>
      </c>
      <c r="D13" t="s">
        <v>90</v>
      </c>
      <c r="E13" t="s">
        <v>43</v>
      </c>
      <c r="F13">
        <v>2.42</v>
      </c>
      <c r="G13" t="s">
        <v>12</v>
      </c>
    </row>
    <row r="14" spans="1:10" ht="16.5" x14ac:dyDescent="0.45">
      <c r="A14" t="s">
        <v>11</v>
      </c>
      <c r="B14" t="s">
        <v>18</v>
      </c>
      <c r="C14" t="s">
        <v>50</v>
      </c>
      <c r="D14" t="s">
        <v>91</v>
      </c>
      <c r="E14" t="s">
        <v>44</v>
      </c>
      <c r="F14">
        <v>46226</v>
      </c>
      <c r="G14" t="s">
        <v>12</v>
      </c>
    </row>
    <row r="15" spans="1:10" ht="17.5" x14ac:dyDescent="0.45">
      <c r="A15" t="s">
        <v>11</v>
      </c>
      <c r="B15" t="s">
        <v>19</v>
      </c>
      <c r="C15" t="s">
        <v>51</v>
      </c>
      <c r="D15" t="s">
        <v>92</v>
      </c>
      <c r="E15" t="s">
        <v>52</v>
      </c>
      <c r="F15">
        <v>10.46</v>
      </c>
      <c r="G15" t="s">
        <v>12</v>
      </c>
    </row>
    <row r="16" spans="1:10" ht="16.5" x14ac:dyDescent="0.45">
      <c r="A16" t="s">
        <v>3</v>
      </c>
      <c r="B16" t="s">
        <v>20</v>
      </c>
      <c r="C16" t="s">
        <v>53</v>
      </c>
      <c r="D16" t="s">
        <v>95</v>
      </c>
      <c r="E16" t="s">
        <v>45</v>
      </c>
      <c r="F16">
        <v>2.29</v>
      </c>
      <c r="G16" t="s">
        <v>12</v>
      </c>
    </row>
    <row r="17" spans="1:7" ht="16.5" x14ac:dyDescent="0.45">
      <c r="A17" t="s">
        <v>23</v>
      </c>
      <c r="B17" t="s">
        <v>21</v>
      </c>
      <c r="C17" t="s">
        <v>54</v>
      </c>
      <c r="D17" t="s">
        <v>93</v>
      </c>
      <c r="E17" t="s">
        <v>46</v>
      </c>
      <c r="F17">
        <v>4000</v>
      </c>
      <c r="G17" t="s">
        <v>12</v>
      </c>
    </row>
    <row r="18" spans="1:7" ht="16.5" x14ac:dyDescent="0.45">
      <c r="A18" t="s">
        <v>11</v>
      </c>
      <c r="B18" t="s">
        <v>22</v>
      </c>
      <c r="C18" s="5" t="s">
        <v>73</v>
      </c>
      <c r="D18" s="5" t="s">
        <v>96</v>
      </c>
      <c r="E18" s="2"/>
      <c r="F18">
        <v>1.26</v>
      </c>
      <c r="G18" t="s">
        <v>12</v>
      </c>
    </row>
    <row r="19" spans="1:7" ht="17.5" x14ac:dyDescent="0.45">
      <c r="B19" t="s">
        <v>41</v>
      </c>
      <c r="C19" s="3" t="s">
        <v>55</v>
      </c>
      <c r="D19" s="5" t="s">
        <v>97</v>
      </c>
      <c r="E19" s="3" t="s">
        <v>58</v>
      </c>
      <c r="F19">
        <v>1025</v>
      </c>
    </row>
    <row r="20" spans="1:7" x14ac:dyDescent="0.35">
      <c r="B20" t="s">
        <v>103</v>
      </c>
      <c r="C20" s="3" t="s">
        <v>59</v>
      </c>
      <c r="D20" s="5" t="s">
        <v>59</v>
      </c>
      <c r="E20" s="3" t="s">
        <v>42</v>
      </c>
      <c r="F20">
        <v>0.01</v>
      </c>
    </row>
    <row r="21" spans="1:7" ht="17.5" x14ac:dyDescent="0.45">
      <c r="B21" t="s">
        <v>104</v>
      </c>
      <c r="C21" s="3" t="s">
        <v>56</v>
      </c>
      <c r="D21" s="3" t="s">
        <v>121</v>
      </c>
      <c r="E21" s="3" t="s">
        <v>57</v>
      </c>
      <c r="F21">
        <v>78</v>
      </c>
    </row>
    <row r="22" spans="1:7" ht="16.5" x14ac:dyDescent="0.45">
      <c r="B22" t="s">
        <v>107</v>
      </c>
      <c r="C22" s="3" t="s">
        <v>105</v>
      </c>
      <c r="D22" s="3" t="s">
        <v>106</v>
      </c>
      <c r="E22" s="3"/>
      <c r="F22">
        <v>0.2</v>
      </c>
    </row>
    <row r="23" spans="1:7" ht="16.5" x14ac:dyDescent="0.45">
      <c r="B23" t="s">
        <v>22</v>
      </c>
      <c r="C23" s="3" t="s">
        <v>77</v>
      </c>
      <c r="D23" s="3" t="s">
        <v>98</v>
      </c>
      <c r="E23" s="3"/>
      <c r="F23">
        <v>10</v>
      </c>
    </row>
    <row r="24" spans="1:7" ht="16.5" x14ac:dyDescent="0.45">
      <c r="B24" t="s">
        <v>110</v>
      </c>
      <c r="C24" s="3" t="s">
        <v>108</v>
      </c>
      <c r="D24" s="3" t="s">
        <v>109</v>
      </c>
      <c r="E24" s="3"/>
      <c r="F24">
        <v>10</v>
      </c>
    </row>
    <row r="25" spans="1:7" ht="17.5" x14ac:dyDescent="0.45">
      <c r="B25" t="s">
        <v>115</v>
      </c>
      <c r="C25" s="3" t="s">
        <v>111</v>
      </c>
      <c r="D25" s="3" t="s">
        <v>134</v>
      </c>
      <c r="E25" s="3"/>
      <c r="F25">
        <v>0.5</v>
      </c>
    </row>
    <row r="26" spans="1:7" ht="17.5" x14ac:dyDescent="0.45">
      <c r="B26" t="s">
        <v>116</v>
      </c>
      <c r="C26" s="3" t="s">
        <v>112</v>
      </c>
      <c r="D26" s="3" t="s">
        <v>135</v>
      </c>
      <c r="E26" s="3"/>
      <c r="F26">
        <v>0.5</v>
      </c>
    </row>
    <row r="27" spans="1:7" ht="17.5" x14ac:dyDescent="0.45">
      <c r="B27" t="s">
        <v>114</v>
      </c>
      <c r="C27" s="3" t="s">
        <v>113</v>
      </c>
      <c r="D27" s="3" t="s">
        <v>136</v>
      </c>
      <c r="E27" s="3"/>
      <c r="F27">
        <v>0.05</v>
      </c>
    </row>
    <row r="28" spans="1:7" ht="16.5" x14ac:dyDescent="0.45">
      <c r="B28" t="s">
        <v>67</v>
      </c>
      <c r="C28" s="3" t="s">
        <v>37</v>
      </c>
      <c r="D28" s="3" t="s">
        <v>94</v>
      </c>
      <c r="E28" s="3"/>
      <c r="F28">
        <v>1.03</v>
      </c>
    </row>
    <row r="29" spans="1:7" x14ac:dyDescent="0.35">
      <c r="B29" t="s">
        <v>102</v>
      </c>
      <c r="C29" s="3" t="s">
        <v>27</v>
      </c>
      <c r="D29" s="3" t="s">
        <v>122</v>
      </c>
      <c r="E29" s="3"/>
      <c r="F29">
        <v>1</v>
      </c>
    </row>
    <row r="30" spans="1:7" ht="16.5" x14ac:dyDescent="0.45">
      <c r="B30" t="s">
        <v>117</v>
      </c>
      <c r="C30" s="3" t="s">
        <v>83</v>
      </c>
      <c r="D30" s="3" t="s">
        <v>120</v>
      </c>
      <c r="E30" s="3" t="s">
        <v>45</v>
      </c>
      <c r="F30">
        <v>0</v>
      </c>
    </row>
    <row r="31" spans="1:7" x14ac:dyDescent="0.35">
      <c r="B31" t="s">
        <v>118</v>
      </c>
      <c r="C31" s="3" t="s">
        <v>28</v>
      </c>
      <c r="D31" s="3" t="s">
        <v>123</v>
      </c>
      <c r="E31" s="3"/>
      <c r="F31">
        <v>1</v>
      </c>
    </row>
    <row r="32" spans="1:7" x14ac:dyDescent="0.35">
      <c r="A32" t="s">
        <v>30</v>
      </c>
      <c r="B32" t="s">
        <v>119</v>
      </c>
      <c r="C32" s="3" t="s">
        <v>29</v>
      </c>
      <c r="D32" s="3" t="s">
        <v>124</v>
      </c>
      <c r="E32" s="3"/>
      <c r="F32">
        <f>IF(J2&gt;=F34, 0,1.6)</f>
        <v>1.6</v>
      </c>
      <c r="G32" t="s">
        <v>84</v>
      </c>
    </row>
    <row r="33" spans="1:7" ht="16.5" x14ac:dyDescent="0.45">
      <c r="B33" t="s">
        <v>35</v>
      </c>
      <c r="C33" s="3" t="s">
        <v>33</v>
      </c>
      <c r="D33" s="3" t="s">
        <v>99</v>
      </c>
      <c r="E33" s="3"/>
    </row>
    <row r="34" spans="1:7" ht="16.5" x14ac:dyDescent="0.45">
      <c r="B34" t="s">
        <v>36</v>
      </c>
      <c r="C34" s="3" t="s">
        <v>34</v>
      </c>
      <c r="D34" s="3" t="s">
        <v>100</v>
      </c>
      <c r="E34" s="3" t="s">
        <v>42</v>
      </c>
      <c r="F34">
        <f>(F28/F36)*(F12/F16)*SIN(RADIANS(F21))*F21</f>
        <v>2.4108296943231444</v>
      </c>
    </row>
    <row r="35" spans="1:7" x14ac:dyDescent="0.35">
      <c r="A35" t="s">
        <v>24</v>
      </c>
      <c r="B35" t="s">
        <v>26</v>
      </c>
      <c r="C35" t="s">
        <v>25</v>
      </c>
      <c r="D35" s="3" t="s">
        <v>25</v>
      </c>
      <c r="F35">
        <f>3*2*(4*F14)^0.75</f>
        <v>53500.886726318051</v>
      </c>
    </row>
    <row r="36" spans="1:7" ht="16.5" x14ac:dyDescent="0.45">
      <c r="B36" s="4" t="s">
        <v>69</v>
      </c>
      <c r="C36" t="s">
        <v>38</v>
      </c>
      <c r="D36" s="3" t="s">
        <v>101</v>
      </c>
      <c r="F36">
        <f>F21/F29*SIN(RADIANS(F21))*F12/(F11-F12)</f>
        <v>46.68829891263745</v>
      </c>
      <c r="G36" t="s">
        <v>68</v>
      </c>
    </row>
    <row r="37" spans="1:7" ht="17.5" x14ac:dyDescent="0.45">
      <c r="B37" t="s">
        <v>65</v>
      </c>
      <c r="C37" t="s">
        <v>39</v>
      </c>
      <c r="D37" s="3" t="s">
        <v>125</v>
      </c>
      <c r="F37">
        <f>F19*PI()/3*(F11-F12)*(F28*F12*SIN(RADIANS(F21)))*(0.5*F13)</f>
        <v>23004.781135017372</v>
      </c>
    </row>
    <row r="38" spans="1:7" ht="17.5" x14ac:dyDescent="0.45">
      <c r="B38" t="s">
        <v>66</v>
      </c>
      <c r="C38" t="s">
        <v>40</v>
      </c>
      <c r="D38" s="3" t="s">
        <v>126</v>
      </c>
      <c r="F38">
        <f>F19*PI()/3*(F12)*(F28*F12*SIN(RADIANS(F21)))*(0.5*F13)</f>
        <v>14077.552634861371</v>
      </c>
    </row>
    <row r="39" spans="1:7" ht="17.5" x14ac:dyDescent="0.45">
      <c r="A39" t="s">
        <v>71</v>
      </c>
      <c r="B39" t="s">
        <v>72</v>
      </c>
      <c r="C39" t="s">
        <v>70</v>
      </c>
      <c r="D39" s="3"/>
      <c r="E39" t="s">
        <v>52</v>
      </c>
      <c r="F39">
        <f>0.5*PI()*(F13/2)*(F28*F12*SIN(RADIANS(F42)))</f>
        <v>0</v>
      </c>
    </row>
    <row r="40" spans="1:7" ht="16.5" x14ac:dyDescent="0.45">
      <c r="A40" t="s">
        <v>71</v>
      </c>
      <c r="B40" t="s">
        <v>75</v>
      </c>
      <c r="C40" t="s">
        <v>76</v>
      </c>
      <c r="F40">
        <f>IF(J2&lt;=F34,F36*F16/(SIN(RADIANS(F21))*F28*F12)*J2,NA())</f>
        <v>0</v>
      </c>
      <c r="G40" t="s">
        <v>79</v>
      </c>
    </row>
    <row r="41" spans="1:7" ht="17.5" x14ac:dyDescent="0.45">
      <c r="A41" t="s">
        <v>71</v>
      </c>
      <c r="C41" t="s">
        <v>78</v>
      </c>
      <c r="F41" t="e">
        <f>IF(J2&gt;F34,F21-F36*F16/(SIN(RADIANS(F21))*F28*F12)*(J2-F34),na)</f>
        <v>#NAME?</v>
      </c>
      <c r="G41" t="s">
        <v>80</v>
      </c>
    </row>
    <row r="42" spans="1:7" ht="16.5" x14ac:dyDescent="0.45">
      <c r="A42" t="s">
        <v>71</v>
      </c>
      <c r="C42" t="s">
        <v>74</v>
      </c>
      <c r="F42">
        <f>IF(ISNA(F40),F41,F40)</f>
        <v>0</v>
      </c>
    </row>
    <row r="43" spans="1:7" ht="17.5" x14ac:dyDescent="0.45">
      <c r="A43" t="s">
        <v>71</v>
      </c>
      <c r="C43" t="s">
        <v>81</v>
      </c>
    </row>
    <row r="44" spans="1:7" ht="17.5" x14ac:dyDescent="0.45">
      <c r="A44" t="s">
        <v>71</v>
      </c>
      <c r="C44" t="s">
        <v>82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2016-11-14T23:05:43Z</dcterms:created>
  <dcterms:modified xsi:type="dcterms:W3CDTF">2016-11-19T00:05:23Z</dcterms:modified>
</cp:coreProperties>
</file>