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llen\Documents\Analysis\Behavior Obs\"/>
    </mc:Choice>
  </mc:AlternateContent>
  <bookViews>
    <workbookView xWindow="0" yWindow="0" windowWidth="24630" windowHeight="12160"/>
  </bookViews>
  <sheets>
    <sheet name="Sheet1" sheetId="1" r:id="rId1"/>
  </sheets>
  <definedNames>
    <definedName name="Lbody">Sheet1!$E$10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1" l="1"/>
  <c r="E40" i="1"/>
  <c r="E42" i="1" s="1"/>
  <c r="E39" i="1" s="1"/>
  <c r="E34" i="1"/>
  <c r="E36" i="1"/>
  <c r="E38" i="1"/>
  <c r="E37" i="1"/>
  <c r="E35" i="1"/>
</calcChain>
</file>

<file path=xl/sharedStrings.xml><?xml version="1.0" encoding="utf-8"?>
<sst xmlns="http://schemas.openxmlformats.org/spreadsheetml/2006/main" count="246" uniqueCount="91">
  <si>
    <t>parameters</t>
  </si>
  <si>
    <t>values</t>
  </si>
  <si>
    <t>source</t>
  </si>
  <si>
    <t>Tag</t>
  </si>
  <si>
    <t>prey approach time</t>
  </si>
  <si>
    <t>dive durtation</t>
  </si>
  <si>
    <t>lunges per dive</t>
  </si>
  <si>
    <t>descent+ascent time</t>
  </si>
  <si>
    <t>notes</t>
  </si>
  <si>
    <t>mean</t>
  </si>
  <si>
    <r>
      <t>L</t>
    </r>
    <r>
      <rPr>
        <vertAlign val="subscript"/>
        <sz val="11"/>
        <color theme="1"/>
        <rFont val="Calibri"/>
        <family val="2"/>
        <scheme val="minor"/>
      </rPr>
      <t xml:space="preserve">jaw </t>
    </r>
  </si>
  <si>
    <t>Potvin et al 2012</t>
  </si>
  <si>
    <t>scales with length</t>
  </si>
  <si>
    <t>explanation</t>
  </si>
  <si>
    <t>length of body</t>
  </si>
  <si>
    <t>length of VGB</t>
  </si>
  <si>
    <t>length of the palete</t>
  </si>
  <si>
    <t>width of the skull</t>
  </si>
  <si>
    <t>body mass</t>
  </si>
  <si>
    <t>mean cross section of the empty body</t>
  </si>
  <si>
    <t>whale speed at beginning of mouth opening</t>
  </si>
  <si>
    <t>flukeing thrust during mout opening</t>
  </si>
  <si>
    <t>reaction constant (mouth opening)</t>
  </si>
  <si>
    <t>tag</t>
  </si>
  <si>
    <t>calculated value</t>
  </si>
  <si>
    <t>AMR</t>
  </si>
  <si>
    <t>active metabolic rate</t>
  </si>
  <si>
    <t>kam</t>
  </si>
  <si>
    <t>CDopen</t>
  </si>
  <si>
    <t>CDclose</t>
  </si>
  <si>
    <t>CDbody</t>
  </si>
  <si>
    <t>Γ</t>
  </si>
  <si>
    <t>χ</t>
  </si>
  <si>
    <t>ϕ</t>
  </si>
  <si>
    <t>logical</t>
  </si>
  <si>
    <t>Variable</t>
  </si>
  <si>
    <t>t</t>
  </si>
  <si>
    <r>
      <t>t</t>
    </r>
    <r>
      <rPr>
        <vertAlign val="subscript"/>
        <sz val="11"/>
        <color theme="1"/>
        <rFont val="Calibri"/>
        <family val="2"/>
      </rPr>
      <t>engulf</t>
    </r>
  </si>
  <si>
    <r>
      <t>t</t>
    </r>
    <r>
      <rPr>
        <vertAlign val="subscript"/>
        <sz val="11"/>
        <color theme="1"/>
        <rFont val="Calibri"/>
        <family val="2"/>
      </rPr>
      <t>open</t>
    </r>
  </si>
  <si>
    <t>total engulfment time</t>
  </si>
  <si>
    <t>time the whale opens its mouth</t>
  </si>
  <si>
    <r>
      <t>X</t>
    </r>
    <r>
      <rPr>
        <vertAlign val="subscript"/>
        <sz val="11"/>
        <color theme="1"/>
        <rFont val="Calibri"/>
        <family val="2"/>
      </rPr>
      <t>jd</t>
    </r>
  </si>
  <si>
    <r>
      <t>h</t>
    </r>
    <r>
      <rPr>
        <vertAlign val="subscript"/>
        <sz val="11"/>
        <color theme="1"/>
        <rFont val="Calibri"/>
        <family val="2"/>
        <scheme val="minor"/>
      </rPr>
      <t>sync</t>
    </r>
  </si>
  <si>
    <r>
      <t>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post-TMJ</t>
    </r>
  </si>
  <si>
    <r>
      <t>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ant-TMJ</t>
    </r>
  </si>
  <si>
    <t>density of seawater</t>
  </si>
  <si>
    <t>s</t>
  </si>
  <si>
    <t>m</t>
  </si>
  <si>
    <t>kg</t>
  </si>
  <si>
    <t>m/s</t>
  </si>
  <si>
    <t>N</t>
  </si>
  <si>
    <r>
      <t>L</t>
    </r>
    <r>
      <rPr>
        <vertAlign val="subscript"/>
        <sz val="11"/>
        <color theme="1"/>
        <rFont val="Calibri"/>
        <family val="2"/>
        <scheme val="minor"/>
      </rPr>
      <t>body</t>
    </r>
  </si>
  <si>
    <r>
      <t>L</t>
    </r>
    <r>
      <rPr>
        <vertAlign val="subscript"/>
        <sz val="11"/>
        <color theme="1"/>
        <rFont val="Calibri"/>
        <family val="2"/>
        <scheme val="minor"/>
      </rPr>
      <t>0</t>
    </r>
  </si>
  <si>
    <r>
      <t>W</t>
    </r>
    <r>
      <rPr>
        <vertAlign val="subscript"/>
        <sz val="11"/>
        <color theme="1"/>
        <rFont val="Calibri"/>
        <family val="2"/>
        <scheme val="minor"/>
      </rPr>
      <t>head</t>
    </r>
  </si>
  <si>
    <r>
      <t>M</t>
    </r>
    <r>
      <rPr>
        <vertAlign val="subscript"/>
        <sz val="11"/>
        <color theme="1"/>
        <rFont val="Calibri"/>
        <family val="2"/>
        <scheme val="minor"/>
      </rPr>
      <t>c</t>
    </r>
  </si>
  <si>
    <r>
      <t>A</t>
    </r>
    <r>
      <rPr>
        <vertAlign val="subscript"/>
        <sz val="11"/>
        <color theme="1"/>
        <rFont val="Calibri"/>
        <family val="2"/>
        <scheme val="minor"/>
      </rPr>
      <t>body</t>
    </r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</si>
  <si>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</si>
  <si>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V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(0)</t>
    </r>
  </si>
  <si>
    <r>
      <t>F</t>
    </r>
    <r>
      <rPr>
        <vertAlign val="subscript"/>
        <sz val="11"/>
        <color theme="1"/>
        <rFont val="Calibri"/>
        <family val="2"/>
        <scheme val="minor"/>
      </rPr>
      <t>thrust</t>
    </r>
  </si>
  <si>
    <r>
      <t>ρ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/>
    </r>
  </si>
  <si>
    <r>
      <t>θ</t>
    </r>
    <r>
      <rPr>
        <vertAlign val="subscript"/>
        <sz val="11"/>
        <color theme="1"/>
        <rFont val="Calibri"/>
        <family val="2"/>
      </rPr>
      <t>gape</t>
    </r>
    <r>
      <rPr>
        <vertAlign val="superscript"/>
        <sz val="11"/>
        <color theme="1"/>
        <rFont val="Calibri"/>
        <family val="2"/>
      </rPr>
      <t>max</t>
    </r>
  </si>
  <si>
    <t xml:space="preserve"> °</t>
  </si>
  <si>
    <r>
      <t xml:space="preserve"> kg/m</t>
    </r>
    <r>
      <rPr>
        <vertAlign val="superscript"/>
        <sz val="11"/>
        <color theme="1"/>
        <rFont val="Calibri"/>
        <family val="2"/>
      </rPr>
      <t>3</t>
    </r>
  </si>
  <si>
    <t>dt</t>
  </si>
  <si>
    <t>units</t>
  </si>
  <si>
    <t>engulfment time</t>
  </si>
  <si>
    <t>filter/recovery time</t>
  </si>
  <si>
    <t>lunge duration</t>
  </si>
  <si>
    <t>search time</t>
  </si>
  <si>
    <t>Mass of water entering VGB posterior to TMJ (first) Potvin et al 2012 equ 9</t>
  </si>
  <si>
    <t>Mass of water entering VGB anterior to TMJ (second) Potvin et al 2012 equ10</t>
  </si>
  <si>
    <t xml:space="preserve">filling efficiency necessitated by the water entering the cavity below the TMJ at </t>
  </si>
  <si>
    <t>jaw disarticulation factor</t>
  </si>
  <si>
    <t>'= Fsync/Xjd = (θgapemax/Γ) sin θgapemax Ljaw/(L0 - Ljaw)</t>
  </si>
  <si>
    <t>synchornization factor</t>
  </si>
  <si>
    <r>
      <t>A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>(t)</t>
    </r>
  </si>
  <si>
    <t>function</t>
  </si>
  <si>
    <t>Area of open mouth</t>
  </si>
  <si>
    <r>
      <t>k</t>
    </r>
    <r>
      <rPr>
        <vertAlign val="subscript"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/k</t>
    </r>
    <r>
      <rPr>
        <vertAlign val="subscript"/>
        <sz val="11"/>
        <color theme="1"/>
        <rFont val="Calibri"/>
        <family val="2"/>
        <scheme val="minor"/>
      </rPr>
      <t>close</t>
    </r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</si>
  <si>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</t>
    </r>
  </si>
  <si>
    <t>gape angle at time t with respect to the duration of mouth opening</t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</si>
  <si>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(t)|</t>
    </r>
    <r>
      <rPr>
        <vertAlign val="subscript"/>
        <sz val="11"/>
        <color theme="1"/>
        <rFont val="Calibri"/>
        <family val="2"/>
        <scheme val="minor"/>
      </rPr>
      <t>open</t>
    </r>
  </si>
  <si>
    <r>
      <t>k</t>
    </r>
    <r>
      <rPr>
        <vertAlign val="subscript"/>
        <sz val="11"/>
        <color theme="1"/>
        <rFont val="Calibri"/>
        <family val="2"/>
      </rPr>
      <t>open</t>
    </r>
    <r>
      <rPr>
        <sz val="11"/>
        <color theme="1"/>
        <rFont val="Calibri"/>
        <family val="2"/>
      </rPr>
      <t>/k</t>
    </r>
    <r>
      <rPr>
        <vertAlign val="subscript"/>
        <sz val="11"/>
        <color theme="1"/>
        <rFont val="Calibri"/>
        <family val="2"/>
      </rPr>
      <t>close</t>
    </r>
  </si>
  <si>
    <r>
      <t>k</t>
    </r>
    <r>
      <rPr>
        <vertAlign val="subscript"/>
        <sz val="11"/>
        <color theme="1"/>
        <rFont val="Calibri"/>
        <family val="2"/>
      </rPr>
      <t>open</t>
    </r>
  </si>
  <si>
    <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>(t)|</t>
    </r>
    <r>
      <rPr>
        <vertAlign val="subscript"/>
        <sz val="11"/>
        <color theme="1"/>
        <rFont val="Calibri"/>
        <family val="2"/>
        <scheme val="minor"/>
      </rPr>
      <t>close</t>
    </r>
  </si>
  <si>
    <r>
      <t>for t&lt; t</t>
    </r>
    <r>
      <rPr>
        <vertAlign val="subscript"/>
        <sz val="11"/>
        <color theme="1"/>
        <rFont val="Calibri"/>
        <family val="2"/>
        <scheme val="minor"/>
      </rPr>
      <t>open</t>
    </r>
  </si>
  <si>
    <r>
      <t>for t&gt; t</t>
    </r>
    <r>
      <rPr>
        <vertAlign val="subscript"/>
        <sz val="11"/>
        <color theme="1"/>
        <rFont val="Calibri"/>
        <family val="2"/>
        <scheme val="minor"/>
      </rPr>
      <t xml:space="preserve">open  </t>
    </r>
    <r>
      <rPr>
        <sz val="11"/>
        <color theme="1"/>
        <rFont val="Calibri"/>
        <family val="2"/>
        <scheme val="minor"/>
      </rPr>
      <t>; where</t>
    </r>
    <r>
      <rPr>
        <vertAlign val="subscript"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θ</t>
    </r>
    <r>
      <rPr>
        <vertAlign val="subscript"/>
        <sz val="11"/>
        <color theme="1"/>
        <rFont val="Calibri"/>
        <family val="2"/>
        <scheme val="minor"/>
      </rPr>
      <t>gape</t>
    </r>
    <r>
      <rPr>
        <sz val="11"/>
        <color theme="1"/>
        <rFont val="Calibri"/>
        <family val="2"/>
        <scheme val="minor"/>
      </rPr>
      <t xml:space="preserve"> (t</t>
    </r>
    <r>
      <rPr>
        <vertAlign val="subscript"/>
        <sz val="11"/>
        <color theme="1"/>
        <rFont val="Calibri"/>
        <family val="2"/>
        <scheme val="minor"/>
      </rPr>
      <t>open</t>
    </r>
    <r>
      <rPr>
        <sz val="11"/>
        <color theme="1"/>
        <rFont val="Calibri"/>
        <family val="2"/>
        <scheme val="minor"/>
      </rPr>
      <t>) = θ</t>
    </r>
    <r>
      <rPr>
        <vertAlign val="subscript"/>
        <sz val="11"/>
        <color theme="1"/>
        <rFont val="Calibri"/>
        <family val="2"/>
        <scheme val="minor"/>
      </rPr>
      <t>gape</t>
    </r>
    <r>
      <rPr>
        <vertAlign val="superscript"/>
        <sz val="11"/>
        <color theme="1"/>
        <rFont val="Calibri"/>
        <family val="2"/>
        <scheme val="minor"/>
      </rPr>
      <t>max</t>
    </r>
  </si>
  <si>
    <r>
      <t>dM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post-TMJ</t>
    </r>
  </si>
  <si>
    <r>
      <t>dM</t>
    </r>
    <r>
      <rPr>
        <vertAlign val="subscript"/>
        <sz val="11"/>
        <color theme="1"/>
        <rFont val="Calibri"/>
        <family val="2"/>
        <scheme val="minor"/>
      </rPr>
      <t>w</t>
    </r>
    <r>
      <rPr>
        <vertAlign val="superscript"/>
        <sz val="11"/>
        <color theme="1"/>
        <rFont val="Calibri"/>
        <family val="2"/>
        <scheme val="minor"/>
      </rPr>
      <t>ant-TMJ</t>
    </r>
  </si>
  <si>
    <r>
      <t>V</t>
    </r>
    <r>
      <rPr>
        <vertAlign val="subscript"/>
        <sz val="11"/>
        <color theme="1"/>
        <rFont val="Calibri"/>
        <family val="2"/>
      </rPr>
      <t>w</t>
    </r>
    <r>
      <rPr>
        <sz val="11"/>
        <color theme="1"/>
        <rFont val="Calibri"/>
        <family val="2"/>
      </rPr>
      <t>(0)</t>
    </r>
  </si>
  <si>
    <r>
      <t xml:space="preserve">1.6 if ( t </t>
    </r>
    <r>
      <rPr>
        <sz val="11"/>
        <color theme="1"/>
        <rFont val="Calibri"/>
        <family val="2"/>
      </rPr>
      <t>≤ 0.66 topen )  ; 0 if (0 &lt; t ≤0.66 t</t>
    </r>
    <r>
      <rPr>
        <vertAlign val="subscript"/>
        <sz val="11"/>
        <color theme="1"/>
        <rFont val="Calibri"/>
        <family val="2"/>
      </rPr>
      <t>open</t>
    </r>
    <r>
      <rPr>
        <sz val="11"/>
        <color theme="1"/>
        <rFont val="Calibri"/>
        <family val="2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</si>
</sst>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0" fontId="4" fillId="0" borderId="0" xfId="0" applyFont="1"/>
    <xf numFmtId="0" fontId="0" fillId="0" borderId="0" xfId="0" quotePrefix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"/>
  <sheetViews>
    <sheetView tabSelected="1" zoomScale="104" zoomScaleNormal="104" workbookViewId="0">
      <selection activeCell="H24" sqref="H24"/>
    </sheetView>
  </sheetViews>
  <sheetFormatPr defaultRowHeight="14.5" x14ac:dyDescent="0.35"/>
  <cols>
    <col min="1" max="1" width="16.54296875" customWidth="1"/>
    <col min="2" max="2" width="49.81640625" bestFit="1" customWidth="1"/>
    <col min="3" max="3" width="20.6328125" customWidth="1"/>
    <col min="4" max="4" width="6.1796875" bestFit="1" customWidth="1"/>
    <col min="5" max="5" width="11.81640625" bestFit="1" customWidth="1"/>
    <col min="6" max="6" width="18.36328125" customWidth="1"/>
  </cols>
  <sheetData>
    <row r="1" spans="1:9" x14ac:dyDescent="0.35">
      <c r="A1" s="1" t="s">
        <v>2</v>
      </c>
      <c r="B1" s="1" t="s">
        <v>13</v>
      </c>
      <c r="C1" s="1" t="s">
        <v>0</v>
      </c>
      <c r="D1" s="1" t="s">
        <v>64</v>
      </c>
      <c r="E1" s="1" t="s">
        <v>1</v>
      </c>
      <c r="F1" s="1" t="s">
        <v>8</v>
      </c>
      <c r="H1" s="1" t="s">
        <v>35</v>
      </c>
    </row>
    <row r="2" spans="1:9" x14ac:dyDescent="0.35">
      <c r="A2" t="s">
        <v>3</v>
      </c>
      <c r="C2" t="s">
        <v>4</v>
      </c>
      <c r="D2" t="s">
        <v>46</v>
      </c>
      <c r="E2">
        <v>8</v>
      </c>
      <c r="H2" t="s">
        <v>36</v>
      </c>
      <c r="I2">
        <v>2</v>
      </c>
    </row>
    <row r="3" spans="1:9" x14ac:dyDescent="0.35">
      <c r="A3" t="s">
        <v>3</v>
      </c>
      <c r="C3" t="s">
        <v>65</v>
      </c>
      <c r="D3" t="s">
        <v>46</v>
      </c>
      <c r="E3">
        <v>4.2</v>
      </c>
    </row>
    <row r="4" spans="1:9" x14ac:dyDescent="0.35">
      <c r="A4" t="s">
        <v>3</v>
      </c>
      <c r="C4" t="s">
        <v>66</v>
      </c>
      <c r="D4" t="s">
        <v>46</v>
      </c>
      <c r="E4">
        <v>13</v>
      </c>
    </row>
    <row r="5" spans="1:9" x14ac:dyDescent="0.35">
      <c r="A5" t="s">
        <v>3</v>
      </c>
      <c r="C5" t="s">
        <v>67</v>
      </c>
      <c r="D5" t="s">
        <v>46</v>
      </c>
      <c r="E5">
        <v>41</v>
      </c>
    </row>
    <row r="6" spans="1:9" x14ac:dyDescent="0.35">
      <c r="A6" t="s">
        <v>3</v>
      </c>
      <c r="C6" t="s">
        <v>68</v>
      </c>
      <c r="D6" t="s">
        <v>46</v>
      </c>
      <c r="E6">
        <v>15.8</v>
      </c>
    </row>
    <row r="7" spans="1:9" x14ac:dyDescent="0.35">
      <c r="A7" t="s">
        <v>3</v>
      </c>
      <c r="C7" t="s">
        <v>5</v>
      </c>
      <c r="E7">
        <v>11.3</v>
      </c>
    </row>
    <row r="8" spans="1:9" x14ac:dyDescent="0.35">
      <c r="A8" t="s">
        <v>3</v>
      </c>
      <c r="C8" t="s">
        <v>6</v>
      </c>
      <c r="E8">
        <v>12.3</v>
      </c>
    </row>
    <row r="9" spans="1:9" x14ac:dyDescent="0.35">
      <c r="A9" t="s">
        <v>3</v>
      </c>
      <c r="C9" t="s">
        <v>7</v>
      </c>
      <c r="E9">
        <v>180</v>
      </c>
    </row>
    <row r="10" spans="1:9" ht="16.5" x14ac:dyDescent="0.45">
      <c r="A10" t="s">
        <v>11</v>
      </c>
      <c r="B10" t="s">
        <v>14</v>
      </c>
      <c r="C10" t="s">
        <v>51</v>
      </c>
      <c r="D10" t="s">
        <v>47</v>
      </c>
      <c r="E10">
        <v>14.4</v>
      </c>
      <c r="F10" t="s">
        <v>9</v>
      </c>
    </row>
    <row r="11" spans="1:9" ht="16.5" x14ac:dyDescent="0.45">
      <c r="A11" t="s">
        <v>11</v>
      </c>
      <c r="B11" t="s">
        <v>15</v>
      </c>
      <c r="C11" t="s">
        <v>52</v>
      </c>
      <c r="D11" t="s">
        <v>47</v>
      </c>
      <c r="E11">
        <v>8.64</v>
      </c>
      <c r="F11" t="s">
        <v>12</v>
      </c>
    </row>
    <row r="12" spans="1:9" ht="16.5" x14ac:dyDescent="0.45">
      <c r="A12" t="s">
        <v>11</v>
      </c>
      <c r="B12" t="s">
        <v>16</v>
      </c>
      <c r="C12" t="s">
        <v>10</v>
      </c>
      <c r="D12" t="s">
        <v>47</v>
      </c>
      <c r="E12">
        <v>3.28</v>
      </c>
      <c r="F12" t="s">
        <v>12</v>
      </c>
    </row>
    <row r="13" spans="1:9" ht="16.5" x14ac:dyDescent="0.45">
      <c r="A13" t="s">
        <v>11</v>
      </c>
      <c r="B13" t="s">
        <v>17</v>
      </c>
      <c r="C13" t="s">
        <v>53</v>
      </c>
      <c r="D13" t="s">
        <v>47</v>
      </c>
      <c r="E13">
        <v>2.42</v>
      </c>
      <c r="F13" t="s">
        <v>12</v>
      </c>
    </row>
    <row r="14" spans="1:9" ht="16.5" x14ac:dyDescent="0.45">
      <c r="A14" t="s">
        <v>11</v>
      </c>
      <c r="B14" t="s">
        <v>18</v>
      </c>
      <c r="C14" t="s">
        <v>54</v>
      </c>
      <c r="D14" t="s">
        <v>48</v>
      </c>
      <c r="E14">
        <v>46226</v>
      </c>
      <c r="F14" t="s">
        <v>12</v>
      </c>
    </row>
    <row r="15" spans="1:9" ht="17.5" x14ac:dyDescent="0.45">
      <c r="A15" t="s">
        <v>11</v>
      </c>
      <c r="B15" t="s">
        <v>19</v>
      </c>
      <c r="C15" t="s">
        <v>55</v>
      </c>
      <c r="D15" t="s">
        <v>56</v>
      </c>
      <c r="E15">
        <v>10.46</v>
      </c>
      <c r="F15" t="s">
        <v>12</v>
      </c>
    </row>
    <row r="16" spans="1:9" ht="16.5" x14ac:dyDescent="0.45">
      <c r="A16" t="s">
        <v>3</v>
      </c>
      <c r="B16" t="s">
        <v>20</v>
      </c>
      <c r="C16" t="s">
        <v>57</v>
      </c>
      <c r="D16" t="s">
        <v>49</v>
      </c>
      <c r="E16">
        <v>2.29</v>
      </c>
      <c r="F16" t="s">
        <v>12</v>
      </c>
    </row>
    <row r="17" spans="1:6" ht="16.5" x14ac:dyDescent="0.45">
      <c r="A17" t="s">
        <v>23</v>
      </c>
      <c r="B17" t="s">
        <v>21</v>
      </c>
      <c r="C17" t="s">
        <v>58</v>
      </c>
      <c r="D17" t="s">
        <v>50</v>
      </c>
      <c r="E17">
        <v>4000</v>
      </c>
      <c r="F17" t="s">
        <v>12</v>
      </c>
    </row>
    <row r="18" spans="1:6" ht="16.5" x14ac:dyDescent="0.45">
      <c r="A18" t="s">
        <v>11</v>
      </c>
      <c r="B18" t="s">
        <v>22</v>
      </c>
      <c r="C18" s="5" t="s">
        <v>78</v>
      </c>
      <c r="D18" s="2"/>
      <c r="E18">
        <v>1.26</v>
      </c>
      <c r="F18" t="s">
        <v>12</v>
      </c>
    </row>
    <row r="19" spans="1:6" ht="17.5" x14ac:dyDescent="0.45">
      <c r="B19" t="s">
        <v>45</v>
      </c>
      <c r="C19" s="3" t="s">
        <v>59</v>
      </c>
      <c r="D19" s="3" t="s">
        <v>62</v>
      </c>
      <c r="E19">
        <v>1025</v>
      </c>
    </row>
    <row r="20" spans="1:6" x14ac:dyDescent="0.35">
      <c r="C20" s="3" t="s">
        <v>63</v>
      </c>
      <c r="D20" s="3" t="s">
        <v>46</v>
      </c>
      <c r="E20">
        <v>0.01</v>
      </c>
    </row>
    <row r="21" spans="1:6" ht="17.5" x14ac:dyDescent="0.45">
      <c r="C21" s="3" t="s">
        <v>60</v>
      </c>
      <c r="D21" s="3" t="s">
        <v>61</v>
      </c>
      <c r="E21">
        <v>78</v>
      </c>
    </row>
    <row r="22" spans="1:6" x14ac:dyDescent="0.35">
      <c r="C22" s="3" t="s">
        <v>27</v>
      </c>
      <c r="D22" s="3"/>
      <c r="E22">
        <v>0.2</v>
      </c>
    </row>
    <row r="23" spans="1:6" ht="16.5" x14ac:dyDescent="0.45">
      <c r="C23" s="3" t="s">
        <v>83</v>
      </c>
      <c r="D23" s="3"/>
      <c r="E23">
        <v>10</v>
      </c>
    </row>
    <row r="24" spans="1:6" ht="16.5" x14ac:dyDescent="0.45">
      <c r="C24" s="3" t="s">
        <v>82</v>
      </c>
      <c r="D24" s="3"/>
      <c r="E24">
        <v>1.26</v>
      </c>
    </row>
    <row r="25" spans="1:6" x14ac:dyDescent="0.35">
      <c r="C25" s="3" t="s">
        <v>28</v>
      </c>
      <c r="D25" s="3"/>
      <c r="E25">
        <v>0.5</v>
      </c>
    </row>
    <row r="26" spans="1:6" x14ac:dyDescent="0.35">
      <c r="C26" s="3" t="s">
        <v>29</v>
      </c>
      <c r="D26" s="3"/>
      <c r="E26">
        <v>0.5</v>
      </c>
    </row>
    <row r="27" spans="1:6" x14ac:dyDescent="0.35">
      <c r="C27" s="3" t="s">
        <v>30</v>
      </c>
      <c r="D27" s="3"/>
      <c r="E27">
        <v>0.05</v>
      </c>
    </row>
    <row r="28" spans="1:6" ht="16.5" x14ac:dyDescent="0.45">
      <c r="B28" t="s">
        <v>72</v>
      </c>
      <c r="C28" s="3" t="s">
        <v>41</v>
      </c>
      <c r="D28" s="3"/>
      <c r="E28">
        <v>1.03</v>
      </c>
    </row>
    <row r="29" spans="1:6" x14ac:dyDescent="0.35">
      <c r="C29" s="3" t="s">
        <v>31</v>
      </c>
      <c r="D29" s="3"/>
      <c r="E29">
        <v>1</v>
      </c>
    </row>
    <row r="30" spans="1:6" ht="16.5" x14ac:dyDescent="0.45">
      <c r="C30" s="3" t="s">
        <v>89</v>
      </c>
      <c r="D30" s="3" t="s">
        <v>49</v>
      </c>
      <c r="E30">
        <v>0</v>
      </c>
    </row>
    <row r="31" spans="1:6" x14ac:dyDescent="0.35">
      <c r="C31" s="3" t="s">
        <v>32</v>
      </c>
      <c r="D31" s="3"/>
      <c r="E31">
        <v>1</v>
      </c>
    </row>
    <row r="32" spans="1:6" ht="16.5" x14ac:dyDescent="0.45">
      <c r="A32" t="s">
        <v>34</v>
      </c>
      <c r="B32" t="s">
        <v>71</v>
      </c>
      <c r="C32" s="3" t="s">
        <v>33</v>
      </c>
      <c r="D32" s="3"/>
      <c r="F32" t="s">
        <v>90</v>
      </c>
    </row>
    <row r="33" spans="1:6" ht="16.5" x14ac:dyDescent="0.45">
      <c r="B33" t="s">
        <v>39</v>
      </c>
      <c r="C33" s="3" t="s">
        <v>37</v>
      </c>
      <c r="D33" s="3"/>
    </row>
    <row r="34" spans="1:6" ht="16.5" x14ac:dyDescent="0.45">
      <c r="B34" t="s">
        <v>40</v>
      </c>
      <c r="C34" s="3" t="s">
        <v>38</v>
      </c>
      <c r="D34" s="3" t="s">
        <v>46</v>
      </c>
      <c r="E34">
        <f>(E28/E36)*(E12/E16)*SIN(RADIANS(E21))*E21</f>
        <v>2.4108296943231444</v>
      </c>
    </row>
    <row r="35" spans="1:6" x14ac:dyDescent="0.35">
      <c r="A35" t="s">
        <v>24</v>
      </c>
      <c r="B35" t="s">
        <v>26</v>
      </c>
      <c r="C35" t="s">
        <v>25</v>
      </c>
      <c r="E35">
        <f>3*2*(4*E14)^0.75</f>
        <v>53500.886726318051</v>
      </c>
    </row>
    <row r="36" spans="1:6" ht="16.5" x14ac:dyDescent="0.45">
      <c r="B36" s="4" t="s">
        <v>74</v>
      </c>
      <c r="C36" t="s">
        <v>42</v>
      </c>
      <c r="E36">
        <f>E21/E29*SIN(RADIANS(E21))*E12/(E11-E12)</f>
        <v>46.68829891263745</v>
      </c>
      <c r="F36" t="s">
        <v>73</v>
      </c>
    </row>
    <row r="37" spans="1:6" ht="17.5" x14ac:dyDescent="0.45">
      <c r="B37" t="s">
        <v>69</v>
      </c>
      <c r="C37" t="s">
        <v>43</v>
      </c>
      <c r="E37">
        <f>E19*PI()/3*(E11-E12)*(E28*E12*SIN(RADIANS(E21)))*(0.5*E13)</f>
        <v>23004.781135017372</v>
      </c>
    </row>
    <row r="38" spans="1:6" ht="17.5" x14ac:dyDescent="0.45">
      <c r="B38" t="s">
        <v>70</v>
      </c>
      <c r="C38" t="s">
        <v>44</v>
      </c>
      <c r="E38">
        <f>E19*PI()/3*(E12)*(E28*E12*SIN(RADIANS(E21)))*(0.5*E13)</f>
        <v>14077.552634861371</v>
      </c>
    </row>
    <row r="39" spans="1:6" ht="17.5" x14ac:dyDescent="0.45">
      <c r="A39" t="s">
        <v>76</v>
      </c>
      <c r="B39" t="s">
        <v>77</v>
      </c>
      <c r="C39" t="s">
        <v>75</v>
      </c>
      <c r="D39" t="s">
        <v>56</v>
      </c>
      <c r="E39">
        <f>0.5*PI()*(E13/2)*(E28*E12*SIN(RADIANS(E42)))</f>
        <v>5.8056801926141546</v>
      </c>
    </row>
    <row r="40" spans="1:6" ht="16.5" x14ac:dyDescent="0.45">
      <c r="B40" t="s">
        <v>80</v>
      </c>
      <c r="C40" t="s">
        <v>81</v>
      </c>
      <c r="E40">
        <f>IF(I2&lt;=E34,E36*E16/(SIN(RADIANS(E21))*E28*E12)*I2,NA())</f>
        <v>64.708013331401219</v>
      </c>
      <c r="F40" t="s">
        <v>85</v>
      </c>
    </row>
    <row r="41" spans="1:6" ht="17.5" x14ac:dyDescent="0.45">
      <c r="C41" t="s">
        <v>84</v>
      </c>
      <c r="E41" t="e">
        <f>IF(I2&gt;E34,E21-E36*E16/(SIN(RADIANS(E21))*E28*E12)*(I2-E34),na)</f>
        <v>#NAME?</v>
      </c>
      <c r="F41" t="s">
        <v>86</v>
      </c>
    </row>
    <row r="42" spans="1:6" ht="16.5" x14ac:dyDescent="0.45">
      <c r="C42" t="s">
        <v>79</v>
      </c>
      <c r="E42">
        <f>IF(ISNA(E40),E41,E40)</f>
        <v>64.708013331401219</v>
      </c>
    </row>
    <row r="43" spans="1:6" ht="17.5" x14ac:dyDescent="0.45">
      <c r="C43" t="s">
        <v>87</v>
      </c>
    </row>
    <row r="44" spans="1:6" ht="17.5" x14ac:dyDescent="0.45">
      <c r="C44" t="s">
        <v>88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Lbody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Ellen</dc:creator>
  <cp:lastModifiedBy>Ellen</cp:lastModifiedBy>
  <dcterms:created xsi:type="dcterms:W3CDTF">2016-11-14T23:05:43Z</dcterms:created>
  <dcterms:modified xsi:type="dcterms:W3CDTF">2016-11-17T02:18:48Z</dcterms:modified>
</cp:coreProperties>
</file>