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973560aa69f990/Documents/Cornell/Cheme 5440/"/>
    </mc:Choice>
  </mc:AlternateContent>
  <xr:revisionPtr revIDLastSave="31" documentId="8_{A774D921-62C7-4129-8063-AF566A640C53}" xr6:coauthVersionLast="45" xr6:coauthVersionMax="45" xr10:uidLastSave="{911726B6-1CDF-469B-9688-C1B907E11039}"/>
  <bookViews>
    <workbookView xWindow="-110" yWindow="-110" windowWidth="19420" windowHeight="10420" xr2:uid="{7A3698DB-C768-4116-A628-F9D4A7036868}"/>
  </bookViews>
  <sheets>
    <sheet name="Parameters" sheetId="1" r:id="rId1"/>
    <sheet name="Part B" sheetId="2" r:id="rId2"/>
    <sheet name="Part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H2" i="3"/>
  <c r="D1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20" i="1"/>
  <c r="C19" i="1"/>
  <c r="C21" i="1"/>
  <c r="B24" i="1"/>
  <c r="A24" i="1"/>
  <c r="C12" i="1" l="1"/>
  <c r="C23" i="1" s="1"/>
  <c r="C10" i="1"/>
  <c r="C6" i="1"/>
  <c r="C8" i="1" s="1"/>
  <c r="C22" i="1" l="1"/>
  <c r="C26" i="1" s="1"/>
</calcChain>
</file>

<file path=xl/sharedStrings.xml><?xml version="1.0" encoding="utf-8"?>
<sst xmlns="http://schemas.openxmlformats.org/spreadsheetml/2006/main" count="86" uniqueCount="59">
  <si>
    <t>Parameters</t>
  </si>
  <si>
    <t>τD (min)</t>
  </si>
  <si>
    <t>Problem Statement</t>
  </si>
  <si>
    <t>Kxi</t>
  </si>
  <si>
    <t>Kxi (nmol/gDW)</t>
  </si>
  <si>
    <t xml:space="preserve">Prelim 1 Q1 Solutions </t>
  </si>
  <si>
    <t>Source</t>
  </si>
  <si>
    <t>Value</t>
  </si>
  <si>
    <t>pº (µM)</t>
  </si>
  <si>
    <t>Cell weight</t>
  </si>
  <si>
    <t>% Water</t>
  </si>
  <si>
    <t>τ1/2 (hr)</t>
  </si>
  <si>
    <t>τ1/2 (min)</t>
  </si>
  <si>
    <t>*Calculated</t>
  </si>
  <si>
    <t>Doubling time</t>
  </si>
  <si>
    <t>Transcription Gain</t>
  </si>
  <si>
    <t>characteristic intracellulare enzyme concentration</t>
  </si>
  <si>
    <t>Cell Volume</t>
  </si>
  <si>
    <t>Vcell (µm^3)</t>
  </si>
  <si>
    <t>Wcell(g)</t>
  </si>
  <si>
    <t>Protein half life</t>
  </si>
  <si>
    <t>Translation initiation time</t>
  </si>
  <si>
    <t>Characteristic protein length</t>
  </si>
  <si>
    <t>Kli (µM)</t>
  </si>
  <si>
    <t>Translation saturation coefficient</t>
  </si>
  <si>
    <t>Kp</t>
  </si>
  <si>
    <t>polysome amplification constant</t>
  </si>
  <si>
    <t>Specific Growth Rate</t>
  </si>
  <si>
    <t>Cell Dry Weight</t>
  </si>
  <si>
    <t>gDW</t>
  </si>
  <si>
    <t>Protein degredation time constant</t>
  </si>
  <si>
    <t>Translation initiation rate</t>
  </si>
  <si>
    <t>(1/s)</t>
  </si>
  <si>
    <t>Translation elongation rate</t>
  </si>
  <si>
    <t>Translation Time Constant</t>
  </si>
  <si>
    <t>Ribosome density</t>
  </si>
  <si>
    <t>BIOID: 101441</t>
  </si>
  <si>
    <t>BIOID: 108487</t>
  </si>
  <si>
    <t>(count/µm^3)</t>
  </si>
  <si>
    <t>(aa/s)</t>
  </si>
  <si>
    <t>Symbol (unit)</t>
  </si>
  <si>
    <t>(aa)</t>
  </si>
  <si>
    <t>Kli</t>
  </si>
  <si>
    <t>wi</t>
  </si>
  <si>
    <t>Avogadros's Number</t>
  </si>
  <si>
    <t>counts/mol</t>
  </si>
  <si>
    <t>Ribosome concentration</t>
  </si>
  <si>
    <t>RLT (µM)</t>
  </si>
  <si>
    <t>KLEi (1/s)</t>
  </si>
  <si>
    <t>translation elongation rate</t>
  </si>
  <si>
    <t>τli (s)</t>
  </si>
  <si>
    <t>τLi (unitless)</t>
  </si>
  <si>
    <t>µ (1/s)</t>
  </si>
  <si>
    <t>θp (1/s)</t>
  </si>
  <si>
    <t>ui</t>
  </si>
  <si>
    <t>pi*(nmol/gDW)</t>
  </si>
  <si>
    <t>Kli'</t>
  </si>
  <si>
    <t>pi*</t>
  </si>
  <si>
    <t>pi* w/Kp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</si>
</sst>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B'!$E$1</c:f>
              <c:strCache>
                <c:ptCount val="1"/>
                <c:pt idx="0">
                  <c:v>pi*(nmol/gDW)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B'!$D$2:$D$22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'Part B'!$E$2:$E$22</c:f>
              <c:numCache>
                <c:formatCode>General</c:formatCode>
                <c:ptCount val="21"/>
                <c:pt idx="0">
                  <c:v>0</c:v>
                </c:pt>
                <c:pt idx="1">
                  <c:v>29.426021662129042</c:v>
                </c:pt>
                <c:pt idx="2">
                  <c:v>58.852043324258084</c:v>
                </c:pt>
                <c:pt idx="3">
                  <c:v>88.278064986387122</c:v>
                </c:pt>
                <c:pt idx="4">
                  <c:v>117.70408664851617</c:v>
                </c:pt>
                <c:pt idx="5">
                  <c:v>147.1301083106452</c:v>
                </c:pt>
                <c:pt idx="6">
                  <c:v>176.55612997277424</c:v>
                </c:pt>
                <c:pt idx="7">
                  <c:v>205.98215163490326</c:v>
                </c:pt>
                <c:pt idx="8">
                  <c:v>235.40817329703233</c:v>
                </c:pt>
                <c:pt idx="9">
                  <c:v>264.83419495916138</c:v>
                </c:pt>
                <c:pt idx="10">
                  <c:v>294.2602166212904</c:v>
                </c:pt>
                <c:pt idx="11">
                  <c:v>323.68623828341947</c:v>
                </c:pt>
                <c:pt idx="12">
                  <c:v>353.11225994554849</c:v>
                </c:pt>
                <c:pt idx="13">
                  <c:v>382.5382816076775</c:v>
                </c:pt>
                <c:pt idx="14">
                  <c:v>411.96430326980652</c:v>
                </c:pt>
                <c:pt idx="15">
                  <c:v>441.3903249319356</c:v>
                </c:pt>
                <c:pt idx="16">
                  <c:v>470.81634659406467</c:v>
                </c:pt>
                <c:pt idx="17">
                  <c:v>500.24236825619369</c:v>
                </c:pt>
                <c:pt idx="18">
                  <c:v>529.66838991832276</c:v>
                </c:pt>
                <c:pt idx="19">
                  <c:v>559.09441158045172</c:v>
                </c:pt>
                <c:pt idx="20">
                  <c:v>588.52043324258079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19F-9A8F-A859DFC8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48032"/>
        <c:axId val="743943112"/>
      </c:scatterChart>
      <c:valAx>
        <c:axId val="74394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3112"/>
        <c:crosses val="autoZero"/>
        <c:crossBetween val="midCat"/>
      </c:valAx>
      <c:valAx>
        <c:axId val="743943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C'!$G$1</c:f>
              <c:strCache>
                <c:ptCount val="1"/>
                <c:pt idx="0">
                  <c:v>pi*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C'!$F$2:$F$22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'Part C'!$G$2:$G$22</c:f>
              <c:numCache>
                <c:formatCode>General</c:formatCode>
                <c:ptCount val="21"/>
                <c:pt idx="0">
                  <c:v>0</c:v>
                </c:pt>
                <c:pt idx="1">
                  <c:v>29.426021662129042</c:v>
                </c:pt>
                <c:pt idx="2">
                  <c:v>58.852043324258084</c:v>
                </c:pt>
                <c:pt idx="3">
                  <c:v>88.278064986387122</c:v>
                </c:pt>
                <c:pt idx="4">
                  <c:v>117.70408664851617</c:v>
                </c:pt>
                <c:pt idx="5">
                  <c:v>147.1301083106452</c:v>
                </c:pt>
                <c:pt idx="6">
                  <c:v>176.55612997277424</c:v>
                </c:pt>
                <c:pt idx="7">
                  <c:v>205.98215163490326</c:v>
                </c:pt>
                <c:pt idx="8">
                  <c:v>235.40817329703233</c:v>
                </c:pt>
                <c:pt idx="9">
                  <c:v>264.83419495916138</c:v>
                </c:pt>
                <c:pt idx="10">
                  <c:v>294.2602166212904</c:v>
                </c:pt>
                <c:pt idx="11">
                  <c:v>323.68623828341947</c:v>
                </c:pt>
                <c:pt idx="12">
                  <c:v>353.11225994554849</c:v>
                </c:pt>
                <c:pt idx="13">
                  <c:v>382.5382816076775</c:v>
                </c:pt>
                <c:pt idx="14">
                  <c:v>411.96430326980652</c:v>
                </c:pt>
                <c:pt idx="15">
                  <c:v>441.3903249319356</c:v>
                </c:pt>
                <c:pt idx="16">
                  <c:v>470.81634659406467</c:v>
                </c:pt>
                <c:pt idx="17">
                  <c:v>500.24236825619369</c:v>
                </c:pt>
                <c:pt idx="18">
                  <c:v>529.66838991832276</c:v>
                </c:pt>
                <c:pt idx="19">
                  <c:v>559.09441158045172</c:v>
                </c:pt>
                <c:pt idx="20">
                  <c:v>588.52043324258079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6-4468-9715-0C63B057861F}"/>
            </c:ext>
          </c:extLst>
        </c:ser>
        <c:ser>
          <c:idx val="1"/>
          <c:order val="1"/>
          <c:tx>
            <c:strRef>
              <c:f>'Part C'!$H$1</c:f>
              <c:strCache>
                <c:ptCount val="1"/>
                <c:pt idx="0">
                  <c:v>pi* w/Kp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C'!$F$2:$F$22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'Part C'!$H$2:$H$22</c:f>
              <c:numCache>
                <c:formatCode>General</c:formatCode>
                <c:ptCount val="21"/>
                <c:pt idx="0">
                  <c:v>0</c:v>
                </c:pt>
                <c:pt idx="1">
                  <c:v>44.139032493193561</c:v>
                </c:pt>
                <c:pt idx="2">
                  <c:v>88.278064986387122</c:v>
                </c:pt>
                <c:pt idx="3">
                  <c:v>132.41709747958066</c:v>
                </c:pt>
                <c:pt idx="4">
                  <c:v>176.55612997277424</c:v>
                </c:pt>
                <c:pt idx="5">
                  <c:v>220.6951624659678</c:v>
                </c:pt>
                <c:pt idx="6">
                  <c:v>264.83419495916132</c:v>
                </c:pt>
                <c:pt idx="7">
                  <c:v>308.97322745235488</c:v>
                </c:pt>
                <c:pt idx="8">
                  <c:v>353.11225994554849</c:v>
                </c:pt>
                <c:pt idx="9">
                  <c:v>397.25129243874204</c:v>
                </c:pt>
                <c:pt idx="10">
                  <c:v>441.3903249319356</c:v>
                </c:pt>
                <c:pt idx="11">
                  <c:v>485.52935742512921</c:v>
                </c:pt>
                <c:pt idx="12">
                  <c:v>529.66838991832265</c:v>
                </c:pt>
                <c:pt idx="13">
                  <c:v>573.80742241151631</c:v>
                </c:pt>
                <c:pt idx="14">
                  <c:v>617.94645490470975</c:v>
                </c:pt>
                <c:pt idx="15">
                  <c:v>662.08548739790342</c:v>
                </c:pt>
                <c:pt idx="16">
                  <c:v>706.22451989109697</c:v>
                </c:pt>
                <c:pt idx="17">
                  <c:v>750.36355238429053</c:v>
                </c:pt>
                <c:pt idx="18">
                  <c:v>794.50258487748408</c:v>
                </c:pt>
                <c:pt idx="19">
                  <c:v>838.64161737067764</c:v>
                </c:pt>
                <c:pt idx="20">
                  <c:v>882.78064986387119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6-4468-9715-0C63B057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60168"/>
        <c:axId val="743953608"/>
      </c:scatterChart>
      <c:valAx>
        <c:axId val="7439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53608"/>
        <c:crosses val="autoZero"/>
        <c:crossBetween val="midCat"/>
      </c:valAx>
      <c:valAx>
        <c:axId val="743953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6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13</xdr:col>
      <xdr:colOff>523875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C8957-81E3-42C1-9650-49E38BDDB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2</xdr:row>
      <xdr:rowOff>47625</xdr:rowOff>
    </xdr:from>
    <xdr:to>
      <xdr:col>15</xdr:col>
      <xdr:colOff>460375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16245-5947-4F2F-9BAC-110EBC81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F6D-2E90-4F87-BC3E-DBEFE0C08E0E}">
  <dimension ref="A1:XFD28"/>
  <sheetViews>
    <sheetView tabSelected="1" topLeftCell="A19" workbookViewId="0">
      <selection activeCell="G23" sqref="G23"/>
    </sheetView>
  </sheetViews>
  <sheetFormatPr defaultRowHeight="14.5" x14ac:dyDescent="0.35"/>
  <cols>
    <col min="1" max="1" width="20.54296875" customWidth="1"/>
    <col min="2" max="2" width="14.08984375" bestFit="1" customWidth="1"/>
    <col min="3" max="3" width="12.453125" bestFit="1" customWidth="1"/>
    <col min="4" max="4" width="19.08984375" bestFit="1" customWidth="1"/>
    <col min="7" max="7" width="10.36328125" bestFit="1" customWidth="1"/>
  </cols>
  <sheetData>
    <row r="1" spans="1:16384" x14ac:dyDescent="0.35">
      <c r="A1" s="1" t="s">
        <v>0</v>
      </c>
      <c r="B1" s="1" t="s">
        <v>40</v>
      </c>
      <c r="C1" s="1" t="s">
        <v>7</v>
      </c>
      <c r="D1" s="1" t="s">
        <v>6</v>
      </c>
    </row>
    <row r="2" spans="1:16384" x14ac:dyDescent="0.35">
      <c r="A2" s="3" t="s">
        <v>14</v>
      </c>
      <c r="B2" s="2" t="s">
        <v>1</v>
      </c>
      <c r="C2">
        <v>40</v>
      </c>
      <c r="D2" t="s">
        <v>2</v>
      </c>
      <c r="F2" t="s">
        <v>44</v>
      </c>
    </row>
    <row r="3" spans="1:16384" x14ac:dyDescent="0.35">
      <c r="A3" s="3" t="s">
        <v>15</v>
      </c>
      <c r="B3" t="s">
        <v>4</v>
      </c>
      <c r="C3" s="5">
        <v>1.2</v>
      </c>
      <c r="D3" t="s">
        <v>5</v>
      </c>
      <c r="F3">
        <v>6.0219999999999996E+23</v>
      </c>
      <c r="G3" t="s">
        <v>45</v>
      </c>
    </row>
    <row r="4" spans="1:16384" ht="43.5" x14ac:dyDescent="0.35">
      <c r="A4" s="3" t="s">
        <v>16</v>
      </c>
      <c r="B4" t="s">
        <v>8</v>
      </c>
      <c r="C4">
        <v>0.3</v>
      </c>
      <c r="D4" t="s">
        <v>2</v>
      </c>
    </row>
    <row r="5" spans="1:16384" x14ac:dyDescent="0.35">
      <c r="A5" t="s">
        <v>17</v>
      </c>
      <c r="B5" s="3" t="s">
        <v>18</v>
      </c>
      <c r="C5">
        <v>1</v>
      </c>
      <c r="D5" t="s">
        <v>2</v>
      </c>
    </row>
    <row r="6" spans="1:16384" x14ac:dyDescent="0.35">
      <c r="A6" t="s">
        <v>9</v>
      </c>
      <c r="B6" s="3" t="s">
        <v>19</v>
      </c>
      <c r="C6">
        <f>4.3*10^-13</f>
        <v>4.2999999999999999E-13</v>
      </c>
      <c r="D6" t="s">
        <v>2</v>
      </c>
    </row>
    <row r="7" spans="1:16384" x14ac:dyDescent="0.35">
      <c r="A7" s="3" t="s">
        <v>10</v>
      </c>
      <c r="B7" s="3"/>
      <c r="C7">
        <v>0.7</v>
      </c>
      <c r="D7" t="s">
        <v>2</v>
      </c>
    </row>
    <row r="8" spans="1:16384" x14ac:dyDescent="0.35">
      <c r="A8" s="3" t="s">
        <v>28</v>
      </c>
      <c r="B8" t="s">
        <v>29</v>
      </c>
      <c r="C8">
        <f>C6*(1-C7)</f>
        <v>1.2900000000000001E-13</v>
      </c>
      <c r="D8" t="s">
        <v>13</v>
      </c>
    </row>
    <row r="9" spans="1:16384" x14ac:dyDescent="0.35">
      <c r="A9" s="3" t="s">
        <v>20</v>
      </c>
      <c r="B9" t="s">
        <v>11</v>
      </c>
      <c r="C9">
        <v>24</v>
      </c>
      <c r="D9" t="s">
        <v>2</v>
      </c>
    </row>
    <row r="10" spans="1:16384" x14ac:dyDescent="0.35">
      <c r="A10" s="3"/>
      <c r="B10" s="3" t="s">
        <v>12</v>
      </c>
      <c r="C10">
        <f>C9*60</f>
        <v>1440</v>
      </c>
      <c r="D10" t="s">
        <v>13</v>
      </c>
    </row>
    <row r="11" spans="1:16384" ht="29" x14ac:dyDescent="0.35">
      <c r="A11" s="3" t="s">
        <v>21</v>
      </c>
      <c r="B11" s="3" t="s">
        <v>50</v>
      </c>
      <c r="C11">
        <v>1.5</v>
      </c>
      <c r="D11" t="s">
        <v>2</v>
      </c>
    </row>
    <row r="12" spans="1:16384" ht="29" x14ac:dyDescent="0.35">
      <c r="A12" s="3" t="s">
        <v>31</v>
      </c>
      <c r="B12" s="3" t="s">
        <v>32</v>
      </c>
      <c r="C12" s="3">
        <f>1/C11</f>
        <v>0.66666666666666663</v>
      </c>
      <c r="D12" t="s">
        <v>13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 ht="29" x14ac:dyDescent="0.35">
      <c r="A13" s="3" t="s">
        <v>22</v>
      </c>
      <c r="B13" s="3" t="s">
        <v>41</v>
      </c>
      <c r="C13">
        <v>333</v>
      </c>
      <c r="D13" t="s">
        <v>2</v>
      </c>
    </row>
    <row r="14" spans="1:16384" ht="29" x14ac:dyDescent="0.35">
      <c r="A14" s="3" t="s">
        <v>24</v>
      </c>
      <c r="B14" s="3" t="s">
        <v>23</v>
      </c>
      <c r="C14">
        <v>200</v>
      </c>
      <c r="D14" t="s">
        <v>2</v>
      </c>
    </row>
    <row r="15" spans="1:16384" ht="29" x14ac:dyDescent="0.35">
      <c r="A15" s="3" t="s">
        <v>26</v>
      </c>
      <c r="B15" t="s">
        <v>25</v>
      </c>
      <c r="C15">
        <v>1</v>
      </c>
      <c r="D15" t="s">
        <v>2</v>
      </c>
    </row>
    <row r="16" spans="1:16384" ht="29" x14ac:dyDescent="0.35">
      <c r="A16" s="3" t="s">
        <v>33</v>
      </c>
      <c r="B16" s="4" t="s">
        <v>39</v>
      </c>
      <c r="C16">
        <v>14</v>
      </c>
      <c r="D16" t="s">
        <v>37</v>
      </c>
    </row>
    <row r="17" spans="1:4" x14ac:dyDescent="0.35">
      <c r="A17" s="3" t="s">
        <v>35</v>
      </c>
      <c r="B17" t="s">
        <v>38</v>
      </c>
      <c r="C17">
        <v>26300</v>
      </c>
      <c r="D17" t="s">
        <v>36</v>
      </c>
    </row>
    <row r="18" spans="1:4" x14ac:dyDescent="0.35">
      <c r="A18" s="3"/>
    </row>
    <row r="19" spans="1:4" ht="29" x14ac:dyDescent="0.35">
      <c r="A19" s="6" t="s">
        <v>46</v>
      </c>
      <c r="B19" s="7" t="s">
        <v>47</v>
      </c>
      <c r="C19" s="8">
        <f>C17*(10^15)*(1/F3)*(10^6)</f>
        <v>43.673198272999009</v>
      </c>
      <c r="D19" s="8" t="s">
        <v>13</v>
      </c>
    </row>
    <row r="20" spans="1:4" ht="29" x14ac:dyDescent="0.35">
      <c r="A20" s="6" t="s">
        <v>49</v>
      </c>
      <c r="B20" s="8" t="s">
        <v>48</v>
      </c>
      <c r="C20" s="8">
        <f>(C16/C13)</f>
        <v>4.2042042042042045E-2</v>
      </c>
      <c r="D20" s="8" t="s">
        <v>13</v>
      </c>
    </row>
    <row r="21" spans="1:4" x14ac:dyDescent="0.35">
      <c r="A21" s="8" t="s">
        <v>27</v>
      </c>
      <c r="B21" s="8" t="s">
        <v>52</v>
      </c>
      <c r="C21" s="8">
        <f>(LN(2)/$C$2)*(1/60)</f>
        <v>2.8881132523331054E-4</v>
      </c>
      <c r="D21" s="8" t="s">
        <v>13</v>
      </c>
    </row>
    <row r="22" spans="1:4" ht="29" x14ac:dyDescent="0.35">
      <c r="A22" s="6" t="s">
        <v>30</v>
      </c>
      <c r="B22" s="7" t="s">
        <v>53</v>
      </c>
      <c r="C22" s="8">
        <f>(LN(2)/$C$10)*(1/60)</f>
        <v>8.0225368120364038E-6</v>
      </c>
      <c r="D22" s="8" t="s">
        <v>13</v>
      </c>
    </row>
    <row r="23" spans="1:4" ht="29" x14ac:dyDescent="0.35">
      <c r="A23" s="6" t="s">
        <v>34</v>
      </c>
      <c r="B23" s="8" t="s">
        <v>51</v>
      </c>
      <c r="C23" s="8">
        <f>C20/C12</f>
        <v>6.3063063063063071E-2</v>
      </c>
      <c r="D23" s="8" t="s">
        <v>13</v>
      </c>
    </row>
    <row r="24" spans="1:4" x14ac:dyDescent="0.35">
      <c r="A24" s="6" t="str">
        <f>A14</f>
        <v>Translation saturation coefficient</v>
      </c>
      <c r="B24" s="8" t="str">
        <f>B14</f>
        <v>Kli (µM)</v>
      </c>
      <c r="C24" s="8">
        <v>200</v>
      </c>
      <c r="D24" s="8" t="s">
        <v>2</v>
      </c>
    </row>
    <row r="25" spans="1:4" x14ac:dyDescent="0.35">
      <c r="A25" s="3"/>
    </row>
    <row r="26" spans="1:4" x14ac:dyDescent="0.35">
      <c r="A26" s="3"/>
      <c r="B26" s="9" t="s">
        <v>42</v>
      </c>
      <c r="C26" s="9">
        <f>(C20*C19)/((C21+C22)*C23*C24)</f>
        <v>490.43369436881738</v>
      </c>
      <c r="D26" s="9" t="s">
        <v>13</v>
      </c>
    </row>
    <row r="27" spans="1:4" x14ac:dyDescent="0.35">
      <c r="B27" s="9" t="s">
        <v>4</v>
      </c>
      <c r="C27" s="10">
        <v>1.2</v>
      </c>
      <c r="D27" s="9" t="s">
        <v>5</v>
      </c>
    </row>
    <row r="28" spans="1:4" x14ac:dyDescent="0.35">
      <c r="B28" s="9" t="s">
        <v>43</v>
      </c>
      <c r="C28" s="9">
        <v>1</v>
      </c>
      <c r="D2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7F0B-E225-4721-9C5D-7C37F941765A}">
  <dimension ref="A1:E22"/>
  <sheetViews>
    <sheetView workbookViewId="0">
      <selection activeCell="A4" sqref="A1:XFD1048576"/>
    </sheetView>
  </sheetViews>
  <sheetFormatPr defaultRowHeight="14.5" x14ac:dyDescent="0.35"/>
  <sheetData>
    <row r="1" spans="1:5" x14ac:dyDescent="0.35">
      <c r="A1" t="s">
        <v>42</v>
      </c>
      <c r="B1">
        <v>490.43369436881738</v>
      </c>
      <c r="D1" t="s">
        <v>54</v>
      </c>
      <c r="E1" t="s">
        <v>55</v>
      </c>
    </row>
    <row r="2" spans="1:5" x14ac:dyDescent="0.35">
      <c r="A2" t="s">
        <v>3</v>
      </c>
      <c r="B2">
        <v>1.2</v>
      </c>
      <c r="D2">
        <v>0</v>
      </c>
      <c r="E2">
        <f>$B$1*$B$2*$B$3*D2</f>
        <v>0</v>
      </c>
    </row>
    <row r="3" spans="1:5" x14ac:dyDescent="0.35">
      <c r="A3" t="s">
        <v>43</v>
      </c>
      <c r="B3">
        <v>1</v>
      </c>
      <c r="D3">
        <v>0.05</v>
      </c>
      <c r="E3">
        <f t="shared" ref="E3:E22" si="0">$B$1*$B$2*$B$3*D3</f>
        <v>29.426021662129042</v>
      </c>
    </row>
    <row r="4" spans="1:5" x14ac:dyDescent="0.35">
      <c r="D4">
        <v>0.1</v>
      </c>
      <c r="E4">
        <f t="shared" si="0"/>
        <v>58.852043324258084</v>
      </c>
    </row>
    <row r="5" spans="1:5" x14ac:dyDescent="0.35">
      <c r="D5">
        <v>0.15</v>
      </c>
      <c r="E5">
        <f t="shared" si="0"/>
        <v>88.278064986387122</v>
      </c>
    </row>
    <row r="6" spans="1:5" x14ac:dyDescent="0.35">
      <c r="D6">
        <v>0.2</v>
      </c>
      <c r="E6">
        <f t="shared" si="0"/>
        <v>117.70408664851617</v>
      </c>
    </row>
    <row r="7" spans="1:5" x14ac:dyDescent="0.35">
      <c r="D7">
        <v>0.25</v>
      </c>
      <c r="E7">
        <f t="shared" si="0"/>
        <v>147.1301083106452</v>
      </c>
    </row>
    <row r="8" spans="1:5" x14ac:dyDescent="0.35">
      <c r="D8">
        <v>0.3</v>
      </c>
      <c r="E8">
        <f t="shared" si="0"/>
        <v>176.55612997277424</v>
      </c>
    </row>
    <row r="9" spans="1:5" x14ac:dyDescent="0.35">
      <c r="D9">
        <v>0.35</v>
      </c>
      <c r="E9">
        <f t="shared" si="0"/>
        <v>205.98215163490326</v>
      </c>
    </row>
    <row r="10" spans="1:5" x14ac:dyDescent="0.35">
      <c r="D10">
        <v>0.4</v>
      </c>
      <c r="E10">
        <f t="shared" si="0"/>
        <v>235.40817329703233</v>
      </c>
    </row>
    <row r="11" spans="1:5" x14ac:dyDescent="0.35">
      <c r="D11">
        <v>0.45</v>
      </c>
      <c r="E11">
        <f t="shared" si="0"/>
        <v>264.83419495916138</v>
      </c>
    </row>
    <row r="12" spans="1:5" x14ac:dyDescent="0.35">
      <c r="D12">
        <v>0.5</v>
      </c>
      <c r="E12">
        <f t="shared" si="0"/>
        <v>294.2602166212904</v>
      </c>
    </row>
    <row r="13" spans="1:5" x14ac:dyDescent="0.35">
      <c r="D13">
        <v>0.55000000000000004</v>
      </c>
      <c r="E13">
        <f t="shared" si="0"/>
        <v>323.68623828341947</v>
      </c>
    </row>
    <row r="14" spans="1:5" x14ac:dyDescent="0.35">
      <c r="D14">
        <v>0.6</v>
      </c>
      <c r="E14">
        <f t="shared" si="0"/>
        <v>353.11225994554849</v>
      </c>
    </row>
    <row r="15" spans="1:5" x14ac:dyDescent="0.35">
      <c r="D15">
        <v>0.65</v>
      </c>
      <c r="E15">
        <f t="shared" si="0"/>
        <v>382.5382816076775</v>
      </c>
    </row>
    <row r="16" spans="1:5" x14ac:dyDescent="0.35">
      <c r="D16">
        <v>0.7</v>
      </c>
      <c r="E16">
        <f t="shared" si="0"/>
        <v>411.96430326980652</v>
      </c>
    </row>
    <row r="17" spans="4:5" x14ac:dyDescent="0.35">
      <c r="D17">
        <v>0.75</v>
      </c>
      <c r="E17">
        <f t="shared" si="0"/>
        <v>441.3903249319356</v>
      </c>
    </row>
    <row r="18" spans="4:5" x14ac:dyDescent="0.35">
      <c r="D18">
        <v>0.8</v>
      </c>
      <c r="E18">
        <f t="shared" si="0"/>
        <v>470.81634659406467</v>
      </c>
    </row>
    <row r="19" spans="4:5" x14ac:dyDescent="0.35">
      <c r="D19">
        <v>0.85</v>
      </c>
      <c r="E19">
        <f t="shared" si="0"/>
        <v>500.24236825619369</v>
      </c>
    </row>
    <row r="20" spans="4:5" x14ac:dyDescent="0.35">
      <c r="D20">
        <v>0.9</v>
      </c>
      <c r="E20">
        <f t="shared" si="0"/>
        <v>529.66838991832276</v>
      </c>
    </row>
    <row r="21" spans="4:5" x14ac:dyDescent="0.35">
      <c r="D21">
        <v>0.95</v>
      </c>
      <c r="E21">
        <f t="shared" si="0"/>
        <v>559.09441158045172</v>
      </c>
    </row>
    <row r="22" spans="4:5" x14ac:dyDescent="0.35">
      <c r="D22">
        <v>1</v>
      </c>
      <c r="E22">
        <f t="shared" si="0"/>
        <v>588.52043324258079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133-EFDB-4023-A0F6-6137373BF92C}">
  <dimension ref="A1:H22"/>
  <sheetViews>
    <sheetView workbookViewId="0">
      <selection activeCell="C22" sqref="C22"/>
    </sheetView>
  </sheetViews>
  <sheetFormatPr defaultRowHeight="14.5" x14ac:dyDescent="0.35"/>
  <sheetData>
    <row r="1" spans="1:8" x14ac:dyDescent="0.35">
      <c r="A1" t="s">
        <v>42</v>
      </c>
      <c r="B1">
        <v>490.43369436881738</v>
      </c>
      <c r="C1" t="s">
        <v>56</v>
      </c>
      <c r="D1">
        <f>B1*B4</f>
        <v>735.65054155322605</v>
      </c>
      <c r="F1" t="s">
        <v>54</v>
      </c>
      <c r="G1" t="s">
        <v>57</v>
      </c>
      <c r="H1" t="s">
        <v>58</v>
      </c>
    </row>
    <row r="2" spans="1:8" x14ac:dyDescent="0.35">
      <c r="A2" t="s">
        <v>3</v>
      </c>
      <c r="B2">
        <v>1.2</v>
      </c>
      <c r="F2">
        <v>0</v>
      </c>
      <c r="G2">
        <f>$B$1*$B$2*$B$3*F2</f>
        <v>0</v>
      </c>
      <c r="H2">
        <f>$B$1*$B$2*$B$3*F2</f>
        <v>0</v>
      </c>
    </row>
    <row r="3" spans="1:8" x14ac:dyDescent="0.35">
      <c r="A3" t="s">
        <v>43</v>
      </c>
      <c r="B3">
        <v>1</v>
      </c>
      <c r="F3">
        <v>0.05</v>
      </c>
      <c r="G3">
        <f t="shared" ref="G3:H22" si="0">$B$1*$B$2*$B$3*F3</f>
        <v>29.426021662129042</v>
      </c>
      <c r="H3">
        <f>$D$1*$B$2*$B$3*F3</f>
        <v>44.139032493193561</v>
      </c>
    </row>
    <row r="4" spans="1:8" x14ac:dyDescent="0.35">
      <c r="A4" t="s">
        <v>25</v>
      </c>
      <c r="B4">
        <v>1.5</v>
      </c>
      <c r="F4">
        <v>0.1</v>
      </c>
      <c r="G4">
        <f t="shared" si="0"/>
        <v>58.852043324258084</v>
      </c>
      <c r="H4">
        <f t="shared" ref="H4:H22" si="1">$D$1*$B$2*$B$3*F4</f>
        <v>88.278064986387122</v>
      </c>
    </row>
    <row r="5" spans="1:8" x14ac:dyDescent="0.35">
      <c r="F5">
        <v>0.15</v>
      </c>
      <c r="G5">
        <f t="shared" si="0"/>
        <v>88.278064986387122</v>
      </c>
      <c r="H5">
        <f t="shared" si="1"/>
        <v>132.41709747958066</v>
      </c>
    </row>
    <row r="6" spans="1:8" x14ac:dyDescent="0.35">
      <c r="F6">
        <v>0.2</v>
      </c>
      <c r="G6">
        <f t="shared" si="0"/>
        <v>117.70408664851617</v>
      </c>
      <c r="H6">
        <f t="shared" si="1"/>
        <v>176.55612997277424</v>
      </c>
    </row>
    <row r="7" spans="1:8" x14ac:dyDescent="0.35">
      <c r="F7">
        <v>0.25</v>
      </c>
      <c r="G7">
        <f t="shared" si="0"/>
        <v>147.1301083106452</v>
      </c>
      <c r="H7">
        <f t="shared" si="1"/>
        <v>220.6951624659678</v>
      </c>
    </row>
    <row r="8" spans="1:8" x14ac:dyDescent="0.35">
      <c r="F8">
        <v>0.3</v>
      </c>
      <c r="G8">
        <f t="shared" si="0"/>
        <v>176.55612997277424</v>
      </c>
      <c r="H8">
        <f t="shared" si="1"/>
        <v>264.83419495916132</v>
      </c>
    </row>
    <row r="9" spans="1:8" x14ac:dyDescent="0.35">
      <c r="F9">
        <v>0.35</v>
      </c>
      <c r="G9">
        <f t="shared" si="0"/>
        <v>205.98215163490326</v>
      </c>
      <c r="H9">
        <f t="shared" si="1"/>
        <v>308.97322745235488</v>
      </c>
    </row>
    <row r="10" spans="1:8" x14ac:dyDescent="0.35">
      <c r="F10">
        <v>0.4</v>
      </c>
      <c r="G10">
        <f t="shared" si="0"/>
        <v>235.40817329703233</v>
      </c>
      <c r="H10">
        <f t="shared" si="1"/>
        <v>353.11225994554849</v>
      </c>
    </row>
    <row r="11" spans="1:8" x14ac:dyDescent="0.35">
      <c r="F11">
        <v>0.45</v>
      </c>
      <c r="G11">
        <f t="shared" si="0"/>
        <v>264.83419495916138</v>
      </c>
      <c r="H11">
        <f t="shared" si="1"/>
        <v>397.25129243874204</v>
      </c>
    </row>
    <row r="12" spans="1:8" x14ac:dyDescent="0.35">
      <c r="F12">
        <v>0.5</v>
      </c>
      <c r="G12">
        <f t="shared" si="0"/>
        <v>294.2602166212904</v>
      </c>
      <c r="H12">
        <f t="shared" si="1"/>
        <v>441.3903249319356</v>
      </c>
    </row>
    <row r="13" spans="1:8" x14ac:dyDescent="0.35">
      <c r="F13">
        <v>0.55000000000000004</v>
      </c>
      <c r="G13">
        <f t="shared" si="0"/>
        <v>323.68623828341947</v>
      </c>
      <c r="H13">
        <f t="shared" si="1"/>
        <v>485.52935742512921</v>
      </c>
    </row>
    <row r="14" spans="1:8" x14ac:dyDescent="0.35">
      <c r="F14">
        <v>0.6</v>
      </c>
      <c r="G14">
        <f t="shared" si="0"/>
        <v>353.11225994554849</v>
      </c>
      <c r="H14">
        <f t="shared" si="1"/>
        <v>529.66838991832265</v>
      </c>
    </row>
    <row r="15" spans="1:8" x14ac:dyDescent="0.35">
      <c r="F15">
        <v>0.65</v>
      </c>
      <c r="G15">
        <f t="shared" si="0"/>
        <v>382.5382816076775</v>
      </c>
      <c r="H15">
        <f t="shared" si="1"/>
        <v>573.80742241151631</v>
      </c>
    </row>
    <row r="16" spans="1:8" x14ac:dyDescent="0.35">
      <c r="F16">
        <v>0.7</v>
      </c>
      <c r="G16">
        <f t="shared" si="0"/>
        <v>411.96430326980652</v>
      </c>
      <c r="H16">
        <f t="shared" si="1"/>
        <v>617.94645490470975</v>
      </c>
    </row>
    <row r="17" spans="6:8" x14ac:dyDescent="0.35">
      <c r="F17">
        <v>0.75</v>
      </c>
      <c r="G17">
        <f t="shared" si="0"/>
        <v>441.3903249319356</v>
      </c>
      <c r="H17">
        <f t="shared" si="1"/>
        <v>662.08548739790342</v>
      </c>
    </row>
    <row r="18" spans="6:8" x14ac:dyDescent="0.35">
      <c r="F18">
        <v>0.8</v>
      </c>
      <c r="G18">
        <f t="shared" si="0"/>
        <v>470.81634659406467</v>
      </c>
      <c r="H18">
        <f t="shared" si="1"/>
        <v>706.22451989109697</v>
      </c>
    </row>
    <row r="19" spans="6:8" x14ac:dyDescent="0.35">
      <c r="F19">
        <v>0.85</v>
      </c>
      <c r="G19">
        <f t="shared" si="0"/>
        <v>500.24236825619369</v>
      </c>
      <c r="H19">
        <f t="shared" si="1"/>
        <v>750.36355238429053</v>
      </c>
    </row>
    <row r="20" spans="6:8" x14ac:dyDescent="0.35">
      <c r="F20">
        <v>0.9</v>
      </c>
      <c r="G20">
        <f t="shared" si="0"/>
        <v>529.66838991832276</v>
      </c>
      <c r="H20">
        <f t="shared" si="1"/>
        <v>794.50258487748408</v>
      </c>
    </row>
    <row r="21" spans="6:8" x14ac:dyDescent="0.35">
      <c r="F21">
        <v>0.95</v>
      </c>
      <c r="G21">
        <f t="shared" si="0"/>
        <v>559.09441158045172</v>
      </c>
      <c r="H21">
        <f t="shared" si="1"/>
        <v>838.64161737067764</v>
      </c>
    </row>
    <row r="22" spans="6:8" x14ac:dyDescent="0.35">
      <c r="F22">
        <v>1</v>
      </c>
      <c r="G22">
        <f t="shared" si="0"/>
        <v>588.52043324258079</v>
      </c>
      <c r="H22">
        <f t="shared" si="1"/>
        <v>882.78064986387119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Daugerdas</dc:creator>
  <cp:lastModifiedBy>Eleanor Daugerdas</cp:lastModifiedBy>
  <dcterms:created xsi:type="dcterms:W3CDTF">2020-05-22T16:33:05Z</dcterms:created>
  <dcterms:modified xsi:type="dcterms:W3CDTF">2020-05-22T18:43:24Z</dcterms:modified>
</cp:coreProperties>
</file>