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973560aa69f990/Documents/Cornell/Cheme 5440/"/>
    </mc:Choice>
  </mc:AlternateContent>
  <xr:revisionPtr revIDLastSave="382" documentId="8_{0668A822-2847-450B-82F0-0A02031F7043}" xr6:coauthVersionLast="45" xr6:coauthVersionMax="45" xr10:uidLastSave="{0352B2B8-F10F-4B4F-9F79-D0D314F0CEE0}"/>
  <bookViews>
    <workbookView xWindow="-110" yWindow="-110" windowWidth="19420" windowHeight="10420" activeTab="1" xr2:uid="{09431AEE-A1AC-44F4-B12E-D5213015F15D}"/>
  </bookViews>
  <sheets>
    <sheet name="Part B" sheetId="1" r:id="rId1"/>
    <sheet name="Part C" sheetId="3" r:id="rId2"/>
  </sheets>
  <definedNames>
    <definedName name="solver_adj" localSheetId="0" hidden="1">'Part B'!$H$13,'Part B'!$H$15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'Part B'!$H$8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20" i="1" s="1"/>
  <c r="F7" i="1"/>
  <c r="F6" i="1"/>
  <c r="F5" i="1"/>
  <c r="F4" i="1"/>
  <c r="F3" i="1"/>
  <c r="F2" i="1"/>
  <c r="E4" i="1" l="1"/>
  <c r="E2" i="1"/>
  <c r="E6" i="1"/>
  <c r="E7" i="1"/>
  <c r="E5" i="1"/>
  <c r="E3" i="1"/>
  <c r="G11" i="1" l="1"/>
  <c r="G7" i="1" l="1"/>
  <c r="H7" i="1" s="1"/>
  <c r="G6" i="1"/>
  <c r="H6" i="1" s="1"/>
  <c r="G4" i="1"/>
  <c r="H4" i="1" s="1"/>
  <c r="G3" i="1"/>
  <c r="H3" i="1" s="1"/>
  <c r="G2" i="1"/>
  <c r="H2" i="1" s="1"/>
  <c r="H11" i="1"/>
  <c r="G5" i="1" s="1"/>
  <c r="H5" i="1" s="1"/>
  <c r="F7" i="3"/>
  <c r="F3" i="3"/>
  <c r="F4" i="3"/>
  <c r="F5" i="3"/>
  <c r="F6" i="3"/>
  <c r="F2" i="3"/>
  <c r="B15" i="3"/>
  <c r="B19" i="3" s="1"/>
  <c r="H8" i="1" l="1"/>
  <c r="E6" i="3"/>
  <c r="E2" i="3"/>
  <c r="G10" i="3" s="1"/>
  <c r="E5" i="3"/>
  <c r="E4" i="3"/>
  <c r="E7" i="3"/>
  <c r="E3" i="3"/>
  <c r="H10" i="3" l="1"/>
  <c r="G4" i="3" l="1"/>
  <c r="I4" i="3" s="1"/>
  <c r="G7" i="3"/>
  <c r="I7" i="3" s="1"/>
  <c r="G2" i="3"/>
  <c r="I2" i="3" s="1"/>
  <c r="G5" i="3"/>
  <c r="I5" i="3" s="1"/>
  <c r="G6" i="3"/>
  <c r="I6" i="3" s="1"/>
  <c r="G3" i="3"/>
  <c r="I3" i="3" s="1"/>
</calcChain>
</file>

<file path=xl/sharedStrings.xml><?xml version="1.0" encoding="utf-8"?>
<sst xmlns="http://schemas.openxmlformats.org/spreadsheetml/2006/main" count="46" uniqueCount="24">
  <si>
    <t>3-5 AMP concentration (mM)</t>
  </si>
  <si>
    <t>Overall Rate (µM/hr)</t>
  </si>
  <si>
    <t>95% confidence of Measured rate</t>
  </si>
  <si>
    <t>*Data Provided</t>
  </si>
  <si>
    <t>E1 (µM)</t>
  </si>
  <si>
    <t>F6P (mM)</t>
  </si>
  <si>
    <t>ATP (mM)</t>
  </si>
  <si>
    <t>kcat (1/s)</t>
  </si>
  <si>
    <t>K,F6P (mM)</t>
  </si>
  <si>
    <t>K,ATP (mM)</t>
  </si>
  <si>
    <t>kcat (1/hr)</t>
  </si>
  <si>
    <t>v(…)</t>
  </si>
  <si>
    <t>r (µM/hr)</t>
  </si>
  <si>
    <t>f2</t>
  </si>
  <si>
    <t>v(…)*</t>
  </si>
  <si>
    <t>W1</t>
  </si>
  <si>
    <t>W2</t>
  </si>
  <si>
    <t>K1</t>
  </si>
  <si>
    <t>K2</t>
  </si>
  <si>
    <t>n1</t>
  </si>
  <si>
    <t>n2</t>
  </si>
  <si>
    <t>LstSqr</t>
  </si>
  <si>
    <t>Measured Rate (µM/hr)</t>
  </si>
  <si>
    <t>Model Rate (µM/hr)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</si>
</sst>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C'!$I$1</c:f>
              <c:strCache>
                <c:ptCount val="1"/>
                <c:pt idx="0">
                  <c:v>Model Rate (µM/hr)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'Part C'!$H$2:$H$7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'Part C'!$I$2:$I$7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11.528314215078332</c:v>
                </c:pt>
                <c:pt idx="2">
                  <c:v>26.349559599175269</c:v>
                </c:pt>
                <c:pt idx="3">
                  <c:v>51.80443724814841</c:v>
                </c:pt>
                <c:pt idx="4">
                  <c:v>65.737047936675879</c:v>
                </c:pt>
                <c:pt idx="5">
                  <c:v>68.325004395726125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9-4F38-BB0F-E1F563327936}"/>
            </c:ext>
          </c:extLst>
        </c:ser>
        <c:ser>
          <c:idx val="1"/>
          <c:order val="1"/>
          <c:tx>
            <c:strRef>
              <c:f>'Part C'!$J$1</c:f>
              <c:strCache>
                <c:ptCount val="1"/>
                <c:pt idx="0">
                  <c:v>Measured Rate (µM/hr)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 C'!$H$2:$H$7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'Part C'!$J$2:$J$7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9-4F38-BB0F-E1F56332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09800"/>
        <c:axId val="524499960"/>
      </c:scatterChart>
      <c:valAx>
        <c:axId val="52450980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3-5 AMP 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99960"/>
        <c:crosses val="autoZero"/>
        <c:crossBetween val="midCat"/>
      </c:valAx>
      <c:valAx>
        <c:axId val="524499960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Rate (µM/hr)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0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92074</xdr:colOff>
      <xdr:row>1</xdr:row>
      <xdr:rowOff>85724</xdr:rowOff>
    </xdr:from>
    <xdr:to>
      <xdr:col>18</xdr:col>
      <xdr:colOff>330199</xdr:colOff>
      <xdr:row>21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AC1F5-91C4-47DD-840C-F19D1D8D4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27DD-803B-407F-8F84-299C335D1653}">
  <dimension ref="A1:H20"/>
  <sheetViews>
    <sheetView workbookViewId="0">
      <selection activeCell="H15" sqref="H15"/>
    </sheetView>
  </sheetViews>
  <sheetFormatPr defaultRowHeight="14.5" x14ac:dyDescent="0.35"/>
  <cols>
    <col min="1" max="1" width="10.54296875" bestFit="1" customWidth="1"/>
    <col min="2" max="2" width="12.36328125" bestFit="1" customWidth="1"/>
    <col min="4" max="4" width="13.26953125" bestFit="1" customWidth="1"/>
  </cols>
  <sheetData>
    <row r="1" spans="1:8" ht="43.5" x14ac:dyDescent="0.35">
      <c r="A1" s="2" t="s">
        <v>3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13</v>
      </c>
      <c r="G1" s="1" t="s">
        <v>14</v>
      </c>
      <c r="H1" s="1" t="s">
        <v>21</v>
      </c>
    </row>
    <row r="2" spans="1:8" x14ac:dyDescent="0.35">
      <c r="B2">
        <v>0</v>
      </c>
      <c r="C2">
        <v>3.0030000000000001</v>
      </c>
      <c r="D2">
        <v>0.59</v>
      </c>
      <c r="E2">
        <f>C2/$B$20</f>
        <v>4.3159057971014499E-2</v>
      </c>
      <c r="F2">
        <f>(B2/$H$13)^$H$15/(1+(B2/$H$13)^$H$15)</f>
        <v>0</v>
      </c>
      <c r="G2">
        <f>($G$11+$H$11*F2)/(1+$G$11+$H$11*F2)</f>
        <v>4.3159057971014499E-2</v>
      </c>
      <c r="H2">
        <f>(E2-G2)^2</f>
        <v>0</v>
      </c>
    </row>
    <row r="3" spans="1:8" x14ac:dyDescent="0.35">
      <c r="B3">
        <v>5.5E-2</v>
      </c>
      <c r="C3">
        <v>6.3019999999999996</v>
      </c>
      <c r="D3">
        <v>1.2</v>
      </c>
      <c r="E3">
        <f t="shared" ref="E3:E7" si="0">C3/$B$20</f>
        <v>9.0572222222222221E-2</v>
      </c>
      <c r="F3">
        <f t="shared" ref="F3:F6" si="1">(B3/$H$13)^$H$15/(1+(B3/$H$13)^$H$15)</f>
        <v>2.0733044224704304E-3</v>
      </c>
      <c r="G3">
        <f t="shared" ref="G3:G7" si="2">($G$11+$H$11*F3)/(1+$G$11+$H$11*F3)</f>
        <v>0.16568470912974897</v>
      </c>
      <c r="H3">
        <f t="shared" ref="H3:H7" si="3">(E3-G3)^2</f>
        <v>5.6418856894333777E-3</v>
      </c>
    </row>
    <row r="4" spans="1:8" x14ac:dyDescent="0.35">
      <c r="B4">
        <v>9.2999999999999999E-2</v>
      </c>
      <c r="C4">
        <v>29.760999999999999</v>
      </c>
      <c r="D4">
        <v>5.7</v>
      </c>
      <c r="E4">
        <f t="shared" si="0"/>
        <v>0.42772451690821256</v>
      </c>
      <c r="F4">
        <f t="shared" si="1"/>
        <v>7.6243210852915671E-3</v>
      </c>
      <c r="G4">
        <f t="shared" si="2"/>
        <v>0.37869536138911319</v>
      </c>
      <c r="H4">
        <f t="shared" si="3"/>
        <v>2.4038580909160317E-3</v>
      </c>
    </row>
    <row r="5" spans="1:8" x14ac:dyDescent="0.35">
      <c r="B5">
        <v>0.18099999999999999</v>
      </c>
      <c r="C5">
        <v>52.002000000000002</v>
      </c>
      <c r="D5">
        <v>10.199999999999999</v>
      </c>
      <c r="E5">
        <f t="shared" si="0"/>
        <v>0.74737173913043486</v>
      </c>
      <c r="F5">
        <f t="shared" si="1"/>
        <v>3.8759629586876045E-2</v>
      </c>
      <c r="G5">
        <f t="shared" si="2"/>
        <v>0.74453237107846149</v>
      </c>
      <c r="H5">
        <f t="shared" si="3"/>
        <v>8.0620109345670997E-6</v>
      </c>
    </row>
    <row r="6" spans="1:8" x14ac:dyDescent="0.35">
      <c r="B6">
        <v>0.40500000000000003</v>
      </c>
      <c r="C6">
        <v>60.305999999999997</v>
      </c>
      <c r="D6">
        <v>11.8</v>
      </c>
      <c r="E6">
        <f t="shared" si="0"/>
        <v>0.86671666666666669</v>
      </c>
      <c r="F6">
        <f t="shared" si="1"/>
        <v>0.23047487924200252</v>
      </c>
      <c r="G6">
        <f t="shared" si="2"/>
        <v>0.94477158266478622</v>
      </c>
      <c r="H6">
        <f t="shared" si="3"/>
        <v>6.0925699114734964E-3</v>
      </c>
    </row>
    <row r="7" spans="1:8" x14ac:dyDescent="0.35">
      <c r="B7">
        <v>0.99</v>
      </c>
      <c r="C7">
        <v>68.653000000000006</v>
      </c>
      <c r="D7">
        <v>13.3</v>
      </c>
      <c r="E7">
        <f t="shared" si="0"/>
        <v>0.98667958937198086</v>
      </c>
      <c r="F7">
        <f>(B7/$H$13)^$H$15/(1+(B7/$H$13)^$H$15)</f>
        <v>0.73492279806124905</v>
      </c>
      <c r="G7">
        <f t="shared" si="2"/>
        <v>0.98196564288543597</v>
      </c>
      <c r="H7">
        <f t="shared" si="3"/>
        <v>2.222129147800886E-5</v>
      </c>
    </row>
    <row r="8" spans="1:8" x14ac:dyDescent="0.35">
      <c r="H8">
        <f>SUM(H2:H7)</f>
        <v>1.4168596994235482E-2</v>
      </c>
    </row>
    <row r="10" spans="1:8" x14ac:dyDescent="0.35">
      <c r="G10" t="s">
        <v>15</v>
      </c>
      <c r="H10" t="s">
        <v>16</v>
      </c>
    </row>
    <row r="11" spans="1:8" x14ac:dyDescent="0.35">
      <c r="A11" t="s">
        <v>4</v>
      </c>
      <c r="B11">
        <v>0.12</v>
      </c>
      <c r="G11">
        <f>E2/(1-E2)</f>
        <v>4.5105780987481081E-2</v>
      </c>
      <c r="H11" s="4">
        <f>(E7+(E7-1)*G11)/(1-E7)</f>
        <v>74.027654956322351</v>
      </c>
    </row>
    <row r="12" spans="1:8" x14ac:dyDescent="0.35">
      <c r="A12" t="s">
        <v>5</v>
      </c>
      <c r="B12">
        <v>0.1</v>
      </c>
      <c r="G12" t="s">
        <v>17</v>
      </c>
      <c r="H12" t="s">
        <v>18</v>
      </c>
    </row>
    <row r="13" spans="1:8" x14ac:dyDescent="0.35">
      <c r="A13" t="s">
        <v>6</v>
      </c>
      <c r="B13">
        <v>2.2999999999999998</v>
      </c>
      <c r="G13">
        <v>1</v>
      </c>
      <c r="H13" s="3">
        <v>0.65729087558549559</v>
      </c>
    </row>
    <row r="14" spans="1:8" x14ac:dyDescent="0.35">
      <c r="G14" t="s">
        <v>19</v>
      </c>
      <c r="H14" t="s">
        <v>20</v>
      </c>
    </row>
    <row r="15" spans="1:8" x14ac:dyDescent="0.35">
      <c r="A15" t="s">
        <v>7</v>
      </c>
      <c r="B15">
        <v>0.4</v>
      </c>
      <c r="G15">
        <v>1</v>
      </c>
      <c r="H15" s="3">
        <v>2.4897421842727065</v>
      </c>
    </row>
    <row r="16" spans="1:8" x14ac:dyDescent="0.35">
      <c r="A16" t="s">
        <v>10</v>
      </c>
      <c r="B16">
        <f>B15*60*60</f>
        <v>1440</v>
      </c>
    </row>
    <row r="17" spans="1:2" x14ac:dyDescent="0.35">
      <c r="A17" t="s">
        <v>8</v>
      </c>
      <c r="B17">
        <v>0.11</v>
      </c>
    </row>
    <row r="18" spans="1:2" x14ac:dyDescent="0.35">
      <c r="A18" t="s">
        <v>9</v>
      </c>
      <c r="B18">
        <v>0.42</v>
      </c>
    </row>
    <row r="20" spans="1:2" x14ac:dyDescent="0.35">
      <c r="A20" t="s">
        <v>12</v>
      </c>
      <c r="B20">
        <f>B16*B11*(B12/(B17+B12))*(B13/(B18+B13))</f>
        <v>69.579831932773104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AA47-7E3A-436E-9867-07C385829458}">
  <dimension ref="A1:J19"/>
  <sheetViews>
    <sheetView tabSelected="1" workbookViewId="0">
      <selection activeCell="E10" sqref="E10"/>
    </sheetView>
  </sheetViews>
  <sheetFormatPr defaultRowHeight="14.5" x14ac:dyDescent="0.35"/>
  <cols>
    <col min="1" max="1" width="10.54296875" bestFit="1" customWidth="1"/>
    <col min="2" max="2" width="12.36328125" bestFit="1" customWidth="1"/>
    <col min="4" max="4" width="13.26953125" bestFit="1" customWidth="1"/>
  </cols>
  <sheetData>
    <row r="1" spans="1:10" ht="58" x14ac:dyDescent="0.35">
      <c r="A1" s="2" t="s">
        <v>3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13</v>
      </c>
      <c r="G1" s="1" t="s">
        <v>14</v>
      </c>
      <c r="H1" s="1" t="s">
        <v>0</v>
      </c>
      <c r="I1" s="1" t="s">
        <v>23</v>
      </c>
      <c r="J1" s="1" t="s">
        <v>22</v>
      </c>
    </row>
    <row r="2" spans="1:10" x14ac:dyDescent="0.35">
      <c r="B2">
        <v>0</v>
      </c>
      <c r="C2">
        <v>3.0030000000000001</v>
      </c>
      <c r="D2">
        <v>0.59</v>
      </c>
      <c r="E2">
        <f>C2/$B$19</f>
        <v>4.3159057971014499E-2</v>
      </c>
      <c r="F2">
        <f>(B2/$H$12)^$H$14/(1+(B2/$H$12)^$H$14)</f>
        <v>0</v>
      </c>
      <c r="G2">
        <f>($G$10+$H$10*F2)/(1+$G$10+$H$10*F2)</f>
        <v>4.3159057971014499E-2</v>
      </c>
      <c r="H2">
        <v>0</v>
      </c>
      <c r="I2">
        <f>G2*$B$19</f>
        <v>3.0030000000000001</v>
      </c>
      <c r="J2">
        <v>3.0030000000000001</v>
      </c>
    </row>
    <row r="3" spans="1:10" x14ac:dyDescent="0.35">
      <c r="B3">
        <v>5.5E-2</v>
      </c>
      <c r="C3">
        <v>6.3019999999999996</v>
      </c>
      <c r="D3">
        <v>1.2</v>
      </c>
      <c r="E3">
        <f t="shared" ref="E3:E7" si="0">C3/$B$19</f>
        <v>9.0572222222222221E-2</v>
      </c>
      <c r="F3">
        <f t="shared" ref="F3:F6" si="1">(B3/$H$12)^$H$14/(1+(B3/$H$12)^$H$14)</f>
        <v>2.0733044224704304E-3</v>
      </c>
      <c r="G3">
        <f t="shared" ref="G3:G7" si="2">($G$10+$H$10*F3)/(1+$G$10+$H$10*F3)</f>
        <v>0.16568470912974897</v>
      </c>
      <c r="H3">
        <v>5.5E-2</v>
      </c>
      <c r="I3">
        <f t="shared" ref="I3:I7" si="3">G3*$B$19</f>
        <v>11.528314215078332</v>
      </c>
      <c r="J3">
        <v>6.3019999999999996</v>
      </c>
    </row>
    <row r="4" spans="1:10" x14ac:dyDescent="0.35">
      <c r="B4">
        <v>9.2999999999999999E-2</v>
      </c>
      <c r="C4">
        <v>29.760999999999999</v>
      </c>
      <c r="D4">
        <v>5.7</v>
      </c>
      <c r="E4">
        <f t="shared" si="0"/>
        <v>0.42772451690821256</v>
      </c>
      <c r="F4">
        <f t="shared" si="1"/>
        <v>7.6243210852915671E-3</v>
      </c>
      <c r="G4">
        <f t="shared" si="2"/>
        <v>0.37869536138911319</v>
      </c>
      <c r="H4">
        <v>9.2999999999999999E-2</v>
      </c>
      <c r="I4">
        <f t="shared" si="3"/>
        <v>26.349559599175269</v>
      </c>
      <c r="J4">
        <v>29.760999999999999</v>
      </c>
    </row>
    <row r="5" spans="1:10" x14ac:dyDescent="0.35">
      <c r="B5">
        <v>0.18099999999999999</v>
      </c>
      <c r="C5">
        <v>52.002000000000002</v>
      </c>
      <c r="D5">
        <v>10.199999999999999</v>
      </c>
      <c r="E5">
        <f t="shared" si="0"/>
        <v>0.74737173913043486</v>
      </c>
      <c r="F5">
        <f t="shared" si="1"/>
        <v>3.8759629586876045E-2</v>
      </c>
      <c r="G5">
        <f t="shared" si="2"/>
        <v>0.74453237107846149</v>
      </c>
      <c r="H5">
        <v>0.18099999999999999</v>
      </c>
      <c r="I5">
        <f t="shared" si="3"/>
        <v>51.80443724814841</v>
      </c>
      <c r="J5">
        <v>52.002000000000002</v>
      </c>
    </row>
    <row r="6" spans="1:10" x14ac:dyDescent="0.35">
      <c r="B6">
        <v>0.40500000000000003</v>
      </c>
      <c r="C6">
        <v>60.305999999999997</v>
      </c>
      <c r="D6">
        <v>11.8</v>
      </c>
      <c r="E6">
        <f t="shared" si="0"/>
        <v>0.86671666666666669</v>
      </c>
      <c r="F6">
        <f t="shared" si="1"/>
        <v>0.23047487924200252</v>
      </c>
      <c r="G6">
        <f t="shared" si="2"/>
        <v>0.94477158266478622</v>
      </c>
      <c r="H6">
        <v>0.40500000000000003</v>
      </c>
      <c r="I6">
        <f t="shared" si="3"/>
        <v>65.737047936675879</v>
      </c>
      <c r="J6">
        <v>60.305999999999997</v>
      </c>
    </row>
    <row r="7" spans="1:10" x14ac:dyDescent="0.35">
      <c r="B7">
        <v>0.99</v>
      </c>
      <c r="C7">
        <v>68.653000000000006</v>
      </c>
      <c r="D7">
        <v>13.3</v>
      </c>
      <c r="E7">
        <f t="shared" si="0"/>
        <v>0.98667958937198086</v>
      </c>
      <c r="F7">
        <f>(B7/$H$12)^$H$14/(1+(B7/$H$12)^$H$14)</f>
        <v>0.73492279806124905</v>
      </c>
      <c r="G7">
        <f t="shared" si="2"/>
        <v>0.98196564288543597</v>
      </c>
      <c r="H7">
        <v>0.99</v>
      </c>
      <c r="I7">
        <f t="shared" si="3"/>
        <v>68.325004395726125</v>
      </c>
      <c r="J7">
        <v>68.653000000000006</v>
      </c>
    </row>
    <row r="9" spans="1:10" x14ac:dyDescent="0.35">
      <c r="G9" t="s">
        <v>15</v>
      </c>
      <c r="H9" t="s">
        <v>16</v>
      </c>
    </row>
    <row r="10" spans="1:10" x14ac:dyDescent="0.35">
      <c r="A10" t="s">
        <v>4</v>
      </c>
      <c r="B10">
        <v>0.12</v>
      </c>
      <c r="G10">
        <f>E2/(1-E2)</f>
        <v>4.5105780987481081E-2</v>
      </c>
      <c r="H10" s="4">
        <f>(E7+(E7-1)*G10)/(1-E7)</f>
        <v>74.027654956322351</v>
      </c>
    </row>
    <row r="11" spans="1:10" x14ac:dyDescent="0.35">
      <c r="A11" t="s">
        <v>5</v>
      </c>
      <c r="B11">
        <v>0.1</v>
      </c>
      <c r="G11" t="s">
        <v>17</v>
      </c>
      <c r="H11" t="s">
        <v>18</v>
      </c>
    </row>
    <row r="12" spans="1:10" x14ac:dyDescent="0.35">
      <c r="A12" t="s">
        <v>6</v>
      </c>
      <c r="B12">
        <v>2.2999999999999998</v>
      </c>
      <c r="G12">
        <v>1</v>
      </c>
      <c r="H12" s="3">
        <v>0.65729087558549559</v>
      </c>
    </row>
    <row r="13" spans="1:10" x14ac:dyDescent="0.35">
      <c r="G13" t="s">
        <v>19</v>
      </c>
      <c r="H13" t="s">
        <v>20</v>
      </c>
    </row>
    <row r="14" spans="1:10" x14ac:dyDescent="0.35">
      <c r="A14" t="s">
        <v>7</v>
      </c>
      <c r="B14">
        <v>0.4</v>
      </c>
      <c r="G14">
        <v>1</v>
      </c>
      <c r="H14" s="3">
        <v>2.4897421842727065</v>
      </c>
    </row>
    <row r="15" spans="1:10" x14ac:dyDescent="0.35">
      <c r="A15" t="s">
        <v>10</v>
      </c>
      <c r="B15">
        <f>B14*60*60</f>
        <v>1440</v>
      </c>
    </row>
    <row r="16" spans="1:10" x14ac:dyDescent="0.35">
      <c r="A16" t="s">
        <v>8</v>
      </c>
      <c r="B16">
        <v>0.11</v>
      </c>
    </row>
    <row r="17" spans="1:2" x14ac:dyDescent="0.35">
      <c r="A17" t="s">
        <v>9</v>
      </c>
      <c r="B17">
        <v>0.42</v>
      </c>
    </row>
    <row r="19" spans="1:2" x14ac:dyDescent="0.35">
      <c r="A19" t="s">
        <v>12</v>
      </c>
      <c r="B19">
        <f>B15*B10*(B11/(B16+B11))*(B12/(B17+B12))</f>
        <v>69.579831932773104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B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Daugerdas</dc:creator>
  <cp:lastModifiedBy>Eleanor Daugerdas</cp:lastModifiedBy>
  <dcterms:created xsi:type="dcterms:W3CDTF">2020-05-21T20:11:47Z</dcterms:created>
  <dcterms:modified xsi:type="dcterms:W3CDTF">2020-05-22T03:52:06Z</dcterms:modified>
</cp:coreProperties>
</file>