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arsh/Downloads/"/>
    </mc:Choice>
  </mc:AlternateContent>
  <xr:revisionPtr revIDLastSave="0" documentId="8_{4FCC078C-8C20-174E-A87F-666AF2A00D76}" xr6:coauthVersionLast="47" xr6:coauthVersionMax="47" xr10:uidLastSave="{00000000-0000-0000-0000-000000000000}"/>
  <bookViews>
    <workbookView xWindow="0" yWindow="720" windowWidth="29400" windowHeight="18400" xr2:uid="{23864729-25AC-944C-AD2E-858EB4D5E0E7}"/>
  </bookViews>
  <sheets>
    <sheet name="dental_healthcare_samp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T45" i="1" l="1"/>
  <c r="DT47" i="1"/>
  <c r="DT53" i="1"/>
  <c r="DT55" i="1"/>
  <c r="DT61" i="1"/>
  <c r="DT63" i="1"/>
  <c r="DT69" i="1"/>
  <c r="DT71" i="1"/>
  <c r="DT77" i="1"/>
  <c r="DT79" i="1"/>
  <c r="DT85" i="1"/>
  <c r="DT87" i="1"/>
  <c r="DT93" i="1"/>
  <c r="DT95" i="1"/>
  <c r="DT101" i="1"/>
  <c r="DT103" i="1"/>
  <c r="DT109" i="1"/>
  <c r="DT111" i="1"/>
  <c r="DT117" i="1"/>
  <c r="DT119" i="1"/>
  <c r="DT125" i="1"/>
  <c r="DT127" i="1"/>
  <c r="DT133" i="1"/>
  <c r="DT135" i="1"/>
  <c r="DT141" i="1"/>
  <c r="DT143" i="1"/>
  <c r="DT149" i="1"/>
  <c r="DT151" i="1"/>
  <c r="DT157" i="1"/>
  <c r="DT159" i="1"/>
  <c r="DT165" i="1"/>
  <c r="DT167" i="1"/>
  <c r="DT173" i="1"/>
  <c r="DT175" i="1"/>
  <c r="DT181" i="1"/>
  <c r="DT183" i="1"/>
  <c r="DT189" i="1"/>
  <c r="DT191" i="1"/>
  <c r="DT197" i="1"/>
  <c r="DT199" i="1"/>
  <c r="DT27" i="1"/>
  <c r="DM13" i="1"/>
  <c r="DN13" i="1" a="1"/>
  <c r="DN13" i="1" s="1"/>
  <c r="DT13" i="1" s="1"/>
  <c r="DO13" i="1"/>
  <c r="DR13" i="1" a="1"/>
  <c r="DR13" i="1" s="1"/>
  <c r="DM14" i="1"/>
  <c r="DN14" i="1" a="1"/>
  <c r="DN14" i="1" s="1"/>
  <c r="DT14" i="1" s="1"/>
  <c r="DO14" i="1"/>
  <c r="DP14" i="1" s="1"/>
  <c r="DQ14" i="1" s="1"/>
  <c r="DR14" i="1" a="1"/>
  <c r="DR14" i="1" s="1"/>
  <c r="DM15" i="1"/>
  <c r="DN15" i="1" a="1"/>
  <c r="DN15" i="1" s="1"/>
  <c r="DT15" i="1" s="1"/>
  <c r="DO15" i="1"/>
  <c r="DR15" i="1" a="1"/>
  <c r="DR15" i="1" s="1"/>
  <c r="DM16" i="1"/>
  <c r="DN16" i="1" a="1"/>
  <c r="DN16" i="1" s="1"/>
  <c r="DT16" i="1" s="1"/>
  <c r="DO16" i="1"/>
  <c r="DP16" i="1" s="1"/>
  <c r="DQ16" i="1" s="1"/>
  <c r="DR16" i="1" a="1"/>
  <c r="DR16" i="1" s="1"/>
  <c r="DM17" i="1"/>
  <c r="DN17" i="1" a="1"/>
  <c r="DN17" i="1" s="1"/>
  <c r="DT17" i="1" s="1"/>
  <c r="DO17" i="1"/>
  <c r="DR17" i="1" a="1"/>
  <c r="DR17" i="1" s="1"/>
  <c r="DM18" i="1"/>
  <c r="DN18" i="1" a="1"/>
  <c r="DN18" i="1" s="1"/>
  <c r="DT18" i="1" s="1"/>
  <c r="DO18" i="1"/>
  <c r="DP18" i="1" s="1"/>
  <c r="DR18" i="1" a="1"/>
  <c r="DR18" i="1" s="1"/>
  <c r="DM19" i="1"/>
  <c r="DN19" i="1" a="1"/>
  <c r="DN19" i="1" s="1"/>
  <c r="DT19" i="1" s="1"/>
  <c r="DO19" i="1"/>
  <c r="DR19" i="1" a="1"/>
  <c r="DR19" i="1" s="1"/>
  <c r="DM20" i="1"/>
  <c r="DN20" i="1" a="1"/>
  <c r="DN20" i="1" s="1"/>
  <c r="DT20" i="1" s="1"/>
  <c r="DO20" i="1"/>
  <c r="DP20" i="1" s="1"/>
  <c r="DQ20" i="1" s="1"/>
  <c r="DR20" i="1" a="1"/>
  <c r="DR20" i="1" s="1"/>
  <c r="DM21" i="1"/>
  <c r="DN21" i="1" a="1"/>
  <c r="DN21" i="1" s="1"/>
  <c r="DT21" i="1" s="1"/>
  <c r="DO21" i="1"/>
  <c r="DR21" i="1" a="1"/>
  <c r="DR21" i="1" s="1"/>
  <c r="DM22" i="1"/>
  <c r="DN22" i="1" a="1"/>
  <c r="DN22" i="1" s="1"/>
  <c r="DT22" i="1" s="1"/>
  <c r="DO22" i="1"/>
  <c r="DP22" i="1" s="1"/>
  <c r="DQ22" i="1" s="1"/>
  <c r="DR22" i="1" a="1"/>
  <c r="DR22" i="1" s="1"/>
  <c r="DM23" i="1"/>
  <c r="DN23" i="1" a="1"/>
  <c r="DN23" i="1" s="1"/>
  <c r="DT23" i="1" s="1"/>
  <c r="DO23" i="1"/>
  <c r="DR23" i="1" a="1"/>
  <c r="DR23" i="1" s="1"/>
  <c r="DM24" i="1"/>
  <c r="DN24" i="1" a="1"/>
  <c r="DN24" i="1" s="1"/>
  <c r="DT24" i="1" s="1"/>
  <c r="DO24" i="1"/>
  <c r="DP24" i="1" s="1"/>
  <c r="DQ24" i="1" s="1"/>
  <c r="DR24" i="1" a="1"/>
  <c r="DR24" i="1" s="1"/>
  <c r="DM25" i="1"/>
  <c r="DN25" i="1" a="1"/>
  <c r="DN25" i="1" s="1"/>
  <c r="DT25" i="1" s="1"/>
  <c r="DO25" i="1"/>
  <c r="DR25" i="1" a="1"/>
  <c r="DR25" i="1" s="1"/>
  <c r="DM26" i="1"/>
  <c r="DN26" i="1" a="1"/>
  <c r="DN26" i="1" s="1"/>
  <c r="DT26" i="1" s="1"/>
  <c r="DO26" i="1"/>
  <c r="DP26" i="1" s="1"/>
  <c r="DQ26" i="1" s="1"/>
  <c r="DR26" i="1" a="1"/>
  <c r="DR26" i="1" s="1"/>
  <c r="DM27" i="1"/>
  <c r="DN27" i="1" a="1"/>
  <c r="DN27" i="1" s="1"/>
  <c r="DO27" i="1"/>
  <c r="DR27" i="1" a="1"/>
  <c r="DR27" i="1" s="1"/>
  <c r="DM28" i="1"/>
  <c r="DN28" i="1" a="1"/>
  <c r="DN28" i="1" s="1"/>
  <c r="DT28" i="1" s="1"/>
  <c r="DO28" i="1"/>
  <c r="DP28" i="1" s="1"/>
  <c r="DQ28" i="1" s="1"/>
  <c r="DR28" i="1" a="1"/>
  <c r="DR28" i="1" s="1"/>
  <c r="DM29" i="1"/>
  <c r="DN29" i="1" a="1"/>
  <c r="DN29" i="1" s="1"/>
  <c r="DT29" i="1" s="1"/>
  <c r="DO29" i="1"/>
  <c r="DR29" i="1" a="1"/>
  <c r="DR29" i="1" s="1"/>
  <c r="DM30" i="1"/>
  <c r="DN30" i="1" a="1"/>
  <c r="DN30" i="1" s="1"/>
  <c r="DT30" i="1" s="1"/>
  <c r="DO30" i="1"/>
  <c r="DP30" i="1" s="1"/>
  <c r="DQ30" i="1" s="1"/>
  <c r="DR30" i="1" a="1"/>
  <c r="DR30" i="1" s="1"/>
  <c r="DM31" i="1"/>
  <c r="DN31" i="1" a="1"/>
  <c r="DN31" i="1" s="1"/>
  <c r="DT31" i="1" s="1"/>
  <c r="DO31" i="1"/>
  <c r="DR31" i="1" a="1"/>
  <c r="DR31" i="1" s="1"/>
  <c r="DM32" i="1"/>
  <c r="DN32" i="1" a="1"/>
  <c r="DN32" i="1" s="1"/>
  <c r="DT32" i="1" s="1"/>
  <c r="DO32" i="1"/>
  <c r="DP32" i="1" s="1"/>
  <c r="DQ32" i="1" s="1"/>
  <c r="DR32" i="1" a="1"/>
  <c r="DR32" i="1" s="1"/>
  <c r="DM33" i="1"/>
  <c r="DN33" i="1" a="1"/>
  <c r="DN33" i="1" s="1"/>
  <c r="DT33" i="1" s="1"/>
  <c r="DO33" i="1"/>
  <c r="DR33" i="1" a="1"/>
  <c r="DR33" i="1" s="1"/>
  <c r="DM34" i="1"/>
  <c r="DN34" i="1" a="1"/>
  <c r="DN34" i="1" s="1"/>
  <c r="DT34" i="1" s="1"/>
  <c r="DO34" i="1"/>
  <c r="DP34" i="1" s="1"/>
  <c r="DQ34" i="1" s="1"/>
  <c r="DR34" i="1" a="1"/>
  <c r="DR34" i="1" s="1"/>
  <c r="DM35" i="1"/>
  <c r="DN35" i="1" a="1"/>
  <c r="DN35" i="1" s="1"/>
  <c r="DT35" i="1" s="1"/>
  <c r="DO35" i="1"/>
  <c r="DR35" i="1" a="1"/>
  <c r="DR35" i="1" s="1"/>
  <c r="DM36" i="1"/>
  <c r="DN36" i="1" a="1"/>
  <c r="DN36" i="1" s="1"/>
  <c r="DT36" i="1" s="1"/>
  <c r="DO36" i="1"/>
  <c r="DP36" i="1" s="1"/>
  <c r="DQ36" i="1" s="1"/>
  <c r="DR36" i="1" a="1"/>
  <c r="DR36" i="1" s="1"/>
  <c r="DM37" i="1"/>
  <c r="DN37" i="1" a="1"/>
  <c r="DN37" i="1" s="1"/>
  <c r="DT37" i="1" s="1"/>
  <c r="DO37" i="1"/>
  <c r="DR37" i="1" a="1"/>
  <c r="DR37" i="1" s="1"/>
  <c r="DM38" i="1"/>
  <c r="DN38" i="1" a="1"/>
  <c r="DN38" i="1" s="1"/>
  <c r="DT38" i="1" s="1"/>
  <c r="DO38" i="1"/>
  <c r="DP38" i="1" s="1"/>
  <c r="DQ38" i="1" s="1"/>
  <c r="DR38" i="1" a="1"/>
  <c r="DR38" i="1" s="1"/>
  <c r="DM39" i="1"/>
  <c r="DN39" i="1" a="1"/>
  <c r="DN39" i="1" s="1"/>
  <c r="DT39" i="1" s="1"/>
  <c r="DO39" i="1"/>
  <c r="DR39" i="1" a="1"/>
  <c r="DR39" i="1" s="1"/>
  <c r="DM40" i="1"/>
  <c r="DN40" i="1" a="1"/>
  <c r="DN40" i="1" s="1"/>
  <c r="DT40" i="1" s="1"/>
  <c r="DO40" i="1"/>
  <c r="DR40" i="1" a="1"/>
  <c r="DR40" i="1" s="1"/>
  <c r="DM41" i="1"/>
  <c r="DN41" i="1" a="1"/>
  <c r="DN41" i="1" s="1"/>
  <c r="DT41" i="1" s="1"/>
  <c r="DO41" i="1"/>
  <c r="DR41" i="1" a="1"/>
  <c r="DR41" i="1" s="1"/>
  <c r="DM42" i="1"/>
  <c r="DN42" i="1" a="1"/>
  <c r="DN42" i="1" s="1"/>
  <c r="DT42" i="1" s="1"/>
  <c r="DO42" i="1"/>
  <c r="DP42" i="1" s="1"/>
  <c r="DQ42" i="1" s="1"/>
  <c r="DR42" i="1" a="1"/>
  <c r="DR42" i="1" s="1"/>
  <c r="DM43" i="1"/>
  <c r="DN43" i="1" a="1"/>
  <c r="DN43" i="1" s="1"/>
  <c r="DT43" i="1" s="1"/>
  <c r="DO43" i="1"/>
  <c r="DR43" i="1" a="1"/>
  <c r="DR43" i="1" s="1"/>
  <c r="DM44" i="1"/>
  <c r="DN44" i="1" a="1"/>
  <c r="DN44" i="1" s="1"/>
  <c r="DU44" i="1" s="1"/>
  <c r="DO44" i="1"/>
  <c r="DP44" i="1" s="1"/>
  <c r="DQ44" i="1" s="1"/>
  <c r="DR44" i="1" a="1"/>
  <c r="DR44" i="1" s="1"/>
  <c r="DM45" i="1"/>
  <c r="DN45" i="1" a="1"/>
  <c r="DN45" i="1" s="1"/>
  <c r="DO45" i="1"/>
  <c r="DP45" i="1" s="1"/>
  <c r="DR45" i="1" a="1"/>
  <c r="DR45" i="1" s="1"/>
  <c r="DM46" i="1"/>
  <c r="DN46" i="1" a="1"/>
  <c r="DN46" i="1" s="1"/>
  <c r="DT46" i="1" s="1"/>
  <c r="DO46" i="1"/>
  <c r="DP46" i="1" s="1"/>
  <c r="DR46" i="1" a="1"/>
  <c r="DR46" i="1" s="1"/>
  <c r="DM47" i="1"/>
  <c r="DN47" i="1" a="1"/>
  <c r="DN47" i="1" s="1"/>
  <c r="DO47" i="1"/>
  <c r="DP47" i="1" s="1"/>
  <c r="DR47" i="1" a="1"/>
  <c r="DR47" i="1" s="1"/>
  <c r="DM48" i="1"/>
  <c r="DN48" i="1" a="1"/>
  <c r="DN48" i="1" s="1"/>
  <c r="DT48" i="1" s="1"/>
  <c r="DO48" i="1"/>
  <c r="DP48" i="1" s="1"/>
  <c r="DR48" i="1" a="1"/>
  <c r="DR48" i="1" s="1"/>
  <c r="DM49" i="1"/>
  <c r="DN49" i="1" a="1"/>
  <c r="DN49" i="1" s="1"/>
  <c r="DT49" i="1" s="1"/>
  <c r="DO49" i="1"/>
  <c r="DP49" i="1" s="1"/>
  <c r="DR49" i="1" a="1"/>
  <c r="DR49" i="1" s="1"/>
  <c r="DM50" i="1"/>
  <c r="DN50" i="1" a="1"/>
  <c r="DN50" i="1" s="1"/>
  <c r="DT50" i="1" s="1"/>
  <c r="DO50" i="1"/>
  <c r="DP50" i="1" s="1"/>
  <c r="DQ50" i="1" s="1"/>
  <c r="DR50" i="1" a="1"/>
  <c r="DR50" i="1" s="1"/>
  <c r="DM51" i="1"/>
  <c r="DN51" i="1" a="1"/>
  <c r="DN51" i="1" s="1"/>
  <c r="DT51" i="1" s="1"/>
  <c r="DO51" i="1"/>
  <c r="DP51" i="1" s="1"/>
  <c r="DR51" i="1" a="1"/>
  <c r="DR51" i="1" s="1"/>
  <c r="DM52" i="1"/>
  <c r="DN52" i="1" a="1"/>
  <c r="DN52" i="1" s="1"/>
  <c r="DT52" i="1" s="1"/>
  <c r="DO52" i="1"/>
  <c r="DP52" i="1" s="1"/>
  <c r="DQ52" i="1" s="1"/>
  <c r="DR52" i="1" a="1"/>
  <c r="DR52" i="1" s="1"/>
  <c r="DM53" i="1"/>
  <c r="DN53" i="1" a="1"/>
  <c r="DN53" i="1" s="1"/>
  <c r="DO53" i="1"/>
  <c r="DP53" i="1" s="1"/>
  <c r="DR53" i="1" a="1"/>
  <c r="DR53" i="1" s="1"/>
  <c r="DM54" i="1"/>
  <c r="DN54" i="1" a="1"/>
  <c r="DN54" i="1" s="1"/>
  <c r="DT54" i="1" s="1"/>
  <c r="DO54" i="1"/>
  <c r="DP54" i="1" s="1"/>
  <c r="DQ54" i="1" s="1"/>
  <c r="DR54" i="1" a="1"/>
  <c r="DR54" i="1" s="1"/>
  <c r="DM55" i="1"/>
  <c r="DN55" i="1" a="1"/>
  <c r="DN55" i="1" s="1"/>
  <c r="DO55" i="1"/>
  <c r="DP55" i="1" s="1"/>
  <c r="DR55" i="1" a="1"/>
  <c r="DR55" i="1" s="1"/>
  <c r="DM56" i="1"/>
  <c r="DN56" i="1" a="1"/>
  <c r="DN56" i="1" s="1"/>
  <c r="DT56" i="1" s="1"/>
  <c r="DO56" i="1"/>
  <c r="DP56" i="1" s="1"/>
  <c r="DQ56" i="1" s="1"/>
  <c r="DR56" i="1" a="1"/>
  <c r="DR56" i="1" s="1"/>
  <c r="DM57" i="1"/>
  <c r="DN57" i="1" a="1"/>
  <c r="DN57" i="1" s="1"/>
  <c r="DT57" i="1" s="1"/>
  <c r="DO57" i="1"/>
  <c r="DR57" i="1" a="1"/>
  <c r="DR57" i="1" s="1"/>
  <c r="DM58" i="1"/>
  <c r="DN58" i="1" a="1"/>
  <c r="DN58" i="1" s="1"/>
  <c r="DT58" i="1" s="1"/>
  <c r="DO58" i="1"/>
  <c r="DP58" i="1" s="1"/>
  <c r="DQ58" i="1" s="1"/>
  <c r="DR58" i="1" a="1"/>
  <c r="DR58" i="1" s="1"/>
  <c r="DM59" i="1"/>
  <c r="DN59" i="1" a="1"/>
  <c r="DN59" i="1" s="1"/>
  <c r="DT59" i="1" s="1"/>
  <c r="DO59" i="1"/>
  <c r="DP59" i="1" s="1"/>
  <c r="DR59" i="1" a="1"/>
  <c r="DR59" i="1" s="1"/>
  <c r="DM60" i="1"/>
  <c r="DN60" i="1" a="1"/>
  <c r="DN60" i="1" s="1"/>
  <c r="DT60" i="1" s="1"/>
  <c r="DO60" i="1"/>
  <c r="DP60" i="1" s="1"/>
  <c r="DR60" i="1" a="1"/>
  <c r="DR60" i="1" s="1"/>
  <c r="DM61" i="1"/>
  <c r="DN61" i="1" a="1"/>
  <c r="DN61" i="1" s="1"/>
  <c r="DO61" i="1"/>
  <c r="DP61" i="1" s="1"/>
  <c r="DR61" i="1" a="1"/>
  <c r="DR61" i="1" s="1"/>
  <c r="DM62" i="1"/>
  <c r="DN62" i="1" a="1"/>
  <c r="DN62" i="1" s="1"/>
  <c r="DT62" i="1" s="1"/>
  <c r="DO62" i="1"/>
  <c r="DP62" i="1" s="1"/>
  <c r="DQ62" i="1" s="1"/>
  <c r="DR62" i="1" a="1"/>
  <c r="DR62" i="1" s="1"/>
  <c r="DM63" i="1"/>
  <c r="DN63" i="1" a="1"/>
  <c r="DN63" i="1" s="1"/>
  <c r="DO63" i="1"/>
  <c r="DP63" i="1" s="1"/>
  <c r="DR63" i="1" a="1"/>
  <c r="DR63" i="1" s="1"/>
  <c r="DM64" i="1"/>
  <c r="DN64" i="1" a="1"/>
  <c r="DN64" i="1" s="1"/>
  <c r="DT64" i="1" s="1"/>
  <c r="DO64" i="1"/>
  <c r="DP64" i="1" s="1"/>
  <c r="DR64" i="1" a="1"/>
  <c r="DR64" i="1" s="1"/>
  <c r="DM65" i="1"/>
  <c r="DN65" i="1" a="1"/>
  <c r="DN65" i="1" s="1"/>
  <c r="DT65" i="1" s="1"/>
  <c r="DO65" i="1"/>
  <c r="DP65" i="1" s="1"/>
  <c r="DR65" i="1" a="1"/>
  <c r="DR65" i="1" s="1"/>
  <c r="DM66" i="1"/>
  <c r="DN66" i="1" a="1"/>
  <c r="DN66" i="1" s="1"/>
  <c r="DT66" i="1" s="1"/>
  <c r="DO66" i="1"/>
  <c r="DP66" i="1" s="1"/>
  <c r="DR66" i="1" a="1"/>
  <c r="DR66" i="1" s="1"/>
  <c r="DM67" i="1"/>
  <c r="DN67" i="1" a="1"/>
  <c r="DN67" i="1" s="1"/>
  <c r="DT67" i="1" s="1"/>
  <c r="DO67" i="1"/>
  <c r="DR67" i="1" a="1"/>
  <c r="DR67" i="1" s="1"/>
  <c r="DM68" i="1"/>
  <c r="DN68" i="1" a="1"/>
  <c r="DN68" i="1" s="1"/>
  <c r="DT68" i="1" s="1"/>
  <c r="DO68" i="1"/>
  <c r="DP68" i="1" s="1"/>
  <c r="DQ68" i="1" s="1"/>
  <c r="DR68" i="1" a="1"/>
  <c r="DR68" i="1" s="1"/>
  <c r="DM69" i="1"/>
  <c r="DN69" i="1" a="1"/>
  <c r="DN69" i="1" s="1"/>
  <c r="DO69" i="1"/>
  <c r="DP69" i="1" s="1"/>
  <c r="DR69" i="1" a="1"/>
  <c r="DR69" i="1" s="1"/>
  <c r="DM70" i="1"/>
  <c r="DN70" i="1" a="1"/>
  <c r="DN70" i="1" s="1"/>
  <c r="DT70" i="1" s="1"/>
  <c r="DO70" i="1"/>
  <c r="DP70" i="1" s="1"/>
  <c r="DR70" i="1" a="1"/>
  <c r="DR70" i="1" s="1"/>
  <c r="DM71" i="1"/>
  <c r="DN71" i="1" a="1"/>
  <c r="DN71" i="1" s="1"/>
  <c r="DO71" i="1"/>
  <c r="DR71" i="1" a="1"/>
  <c r="DR71" i="1" s="1"/>
  <c r="DM72" i="1"/>
  <c r="DN72" i="1" a="1"/>
  <c r="DN72" i="1" s="1"/>
  <c r="DT72" i="1" s="1"/>
  <c r="DO72" i="1"/>
  <c r="DP72" i="1" s="1"/>
  <c r="DQ72" i="1" s="1"/>
  <c r="DR72" i="1" a="1"/>
  <c r="DR72" i="1" s="1"/>
  <c r="DM73" i="1"/>
  <c r="DN73" i="1" a="1"/>
  <c r="DN73" i="1" s="1"/>
  <c r="DT73" i="1" s="1"/>
  <c r="DO73" i="1"/>
  <c r="DP73" i="1" s="1"/>
  <c r="DR73" i="1" a="1"/>
  <c r="DR73" i="1" s="1"/>
  <c r="DM74" i="1"/>
  <c r="DN74" i="1" a="1"/>
  <c r="DN74" i="1" s="1"/>
  <c r="DT74" i="1" s="1"/>
  <c r="DO74" i="1"/>
  <c r="DP74" i="1" s="1"/>
  <c r="DR74" i="1" a="1"/>
  <c r="DR74" i="1" s="1"/>
  <c r="DM75" i="1"/>
  <c r="DN75" i="1" a="1"/>
  <c r="DN75" i="1" s="1"/>
  <c r="DT75" i="1" s="1"/>
  <c r="DO75" i="1"/>
  <c r="DR75" i="1" a="1"/>
  <c r="DR75" i="1" s="1"/>
  <c r="DM76" i="1"/>
  <c r="DN76" i="1" a="1"/>
  <c r="DN76" i="1" s="1"/>
  <c r="DT76" i="1" s="1"/>
  <c r="DO76" i="1"/>
  <c r="DP76" i="1" s="1"/>
  <c r="DR76" i="1" a="1"/>
  <c r="DR76" i="1" s="1"/>
  <c r="DM77" i="1"/>
  <c r="DN77" i="1" a="1"/>
  <c r="DN77" i="1" s="1"/>
  <c r="DO77" i="1"/>
  <c r="DP77" i="1" s="1"/>
  <c r="DR77" i="1" a="1"/>
  <c r="DR77" i="1" s="1"/>
  <c r="DM78" i="1"/>
  <c r="DN78" i="1" a="1"/>
  <c r="DN78" i="1" s="1"/>
  <c r="DT78" i="1" s="1"/>
  <c r="DO78" i="1"/>
  <c r="DP78" i="1" s="1"/>
  <c r="DQ78" i="1" s="1"/>
  <c r="DR78" i="1" a="1"/>
  <c r="DR78" i="1" s="1"/>
  <c r="DM79" i="1"/>
  <c r="DN79" i="1" a="1"/>
  <c r="DN79" i="1" s="1"/>
  <c r="DO79" i="1"/>
  <c r="DR79" i="1" a="1"/>
  <c r="DR79" i="1" s="1"/>
  <c r="DM80" i="1"/>
  <c r="DN80" i="1" a="1"/>
  <c r="DN80" i="1" s="1"/>
  <c r="DT80" i="1" s="1"/>
  <c r="DO80" i="1"/>
  <c r="DP80" i="1" s="1"/>
  <c r="DQ80" i="1" s="1"/>
  <c r="DR80" i="1" a="1"/>
  <c r="DR80" i="1" s="1"/>
  <c r="DM81" i="1"/>
  <c r="DN81" i="1" a="1"/>
  <c r="DN81" i="1" s="1"/>
  <c r="DT81" i="1" s="1"/>
  <c r="DO81" i="1"/>
  <c r="DP81" i="1" s="1"/>
  <c r="DR81" i="1" a="1"/>
  <c r="DR81" i="1" s="1"/>
  <c r="DM82" i="1"/>
  <c r="DN82" i="1" a="1"/>
  <c r="DN82" i="1" s="1"/>
  <c r="DT82" i="1" s="1"/>
  <c r="DO82" i="1"/>
  <c r="DP82" i="1" s="1"/>
  <c r="DQ82" i="1" s="1"/>
  <c r="DR82" i="1" a="1"/>
  <c r="DR82" i="1" s="1"/>
  <c r="DM83" i="1"/>
  <c r="DN83" i="1" a="1"/>
  <c r="DN83" i="1" s="1"/>
  <c r="DT83" i="1" s="1"/>
  <c r="DO83" i="1"/>
  <c r="DR83" i="1" a="1"/>
  <c r="DR83" i="1" s="1"/>
  <c r="DM84" i="1"/>
  <c r="DN84" i="1" a="1"/>
  <c r="DN84" i="1" s="1"/>
  <c r="DT84" i="1" s="1"/>
  <c r="DO84" i="1"/>
  <c r="DP84" i="1" s="1"/>
  <c r="DQ84" i="1" s="1"/>
  <c r="DR84" i="1" a="1"/>
  <c r="DR84" i="1" s="1"/>
  <c r="DM85" i="1"/>
  <c r="DN85" i="1" a="1"/>
  <c r="DN85" i="1" s="1"/>
  <c r="DO85" i="1"/>
  <c r="DP85" i="1" s="1"/>
  <c r="DR85" i="1" a="1"/>
  <c r="DR85" i="1" s="1"/>
  <c r="DM86" i="1"/>
  <c r="DN86" i="1" a="1"/>
  <c r="DN86" i="1" s="1"/>
  <c r="DT86" i="1" s="1"/>
  <c r="DO86" i="1"/>
  <c r="DP86" i="1" s="1"/>
  <c r="DQ86" i="1" s="1"/>
  <c r="DR86" i="1" a="1"/>
  <c r="DR86" i="1" s="1"/>
  <c r="DM87" i="1"/>
  <c r="DN87" i="1" a="1"/>
  <c r="DN87" i="1" s="1"/>
  <c r="DO87" i="1"/>
  <c r="DR87" i="1" a="1"/>
  <c r="DR87" i="1" s="1"/>
  <c r="DM88" i="1"/>
  <c r="DN88" i="1" a="1"/>
  <c r="DN88" i="1" s="1"/>
  <c r="DT88" i="1" s="1"/>
  <c r="DO88" i="1"/>
  <c r="DP88" i="1" s="1"/>
  <c r="DQ88" i="1" s="1"/>
  <c r="DR88" i="1" a="1"/>
  <c r="DR88" i="1" s="1"/>
  <c r="DM89" i="1"/>
  <c r="DN89" i="1" a="1"/>
  <c r="DN89" i="1" s="1"/>
  <c r="DT89" i="1" s="1"/>
  <c r="DO89" i="1"/>
  <c r="DP89" i="1" s="1"/>
  <c r="DR89" i="1" a="1"/>
  <c r="DR89" i="1" s="1"/>
  <c r="DM90" i="1"/>
  <c r="DN90" i="1" a="1"/>
  <c r="DN90" i="1" s="1"/>
  <c r="DT90" i="1" s="1"/>
  <c r="DO90" i="1"/>
  <c r="DP90" i="1" s="1"/>
  <c r="DR90" i="1" a="1"/>
  <c r="DR90" i="1" s="1"/>
  <c r="DM91" i="1"/>
  <c r="DN91" i="1" a="1"/>
  <c r="DN91" i="1" s="1"/>
  <c r="DT91" i="1" s="1"/>
  <c r="DO91" i="1"/>
  <c r="DR91" i="1" a="1"/>
  <c r="DR91" i="1" s="1"/>
  <c r="DM92" i="1"/>
  <c r="DN92" i="1" a="1"/>
  <c r="DN92" i="1" s="1"/>
  <c r="DT92" i="1" s="1"/>
  <c r="DO92" i="1"/>
  <c r="DP92" i="1" s="1"/>
  <c r="DQ92" i="1" s="1"/>
  <c r="DR92" i="1" a="1"/>
  <c r="DR92" i="1" s="1"/>
  <c r="DM93" i="1"/>
  <c r="DN93" i="1" a="1"/>
  <c r="DN93" i="1" s="1"/>
  <c r="DO93" i="1"/>
  <c r="DP93" i="1" s="1"/>
  <c r="DR93" i="1" a="1"/>
  <c r="DR93" i="1" s="1"/>
  <c r="DM94" i="1"/>
  <c r="DN94" i="1" a="1"/>
  <c r="DN94" i="1" s="1"/>
  <c r="DT94" i="1" s="1"/>
  <c r="DO94" i="1"/>
  <c r="DP94" i="1" s="1"/>
  <c r="DQ94" i="1" s="1"/>
  <c r="DR94" i="1" a="1"/>
  <c r="DR94" i="1" s="1"/>
  <c r="DM95" i="1"/>
  <c r="DN95" i="1" a="1"/>
  <c r="DN95" i="1" s="1"/>
  <c r="DO95" i="1"/>
  <c r="DR95" i="1" a="1"/>
  <c r="DR95" i="1" s="1"/>
  <c r="DM96" i="1"/>
  <c r="DN96" i="1" a="1"/>
  <c r="DN96" i="1" s="1"/>
  <c r="DT96" i="1" s="1"/>
  <c r="DO96" i="1"/>
  <c r="DP96" i="1" s="1"/>
  <c r="DQ96" i="1" s="1"/>
  <c r="DR96" i="1" a="1"/>
  <c r="DR96" i="1" s="1"/>
  <c r="DM97" i="1"/>
  <c r="DN97" i="1" a="1"/>
  <c r="DN97" i="1" s="1"/>
  <c r="DT97" i="1" s="1"/>
  <c r="DO97" i="1"/>
  <c r="DP97" i="1" s="1"/>
  <c r="DQ97" i="1" s="1"/>
  <c r="DR97" i="1" a="1"/>
  <c r="DR97" i="1" s="1"/>
  <c r="DM98" i="1"/>
  <c r="DN98" i="1" a="1"/>
  <c r="DN98" i="1" s="1"/>
  <c r="DT98" i="1" s="1"/>
  <c r="DO98" i="1"/>
  <c r="DP98" i="1" s="1"/>
  <c r="DQ98" i="1" s="1"/>
  <c r="DR98" i="1" a="1"/>
  <c r="DR98" i="1" s="1"/>
  <c r="DM99" i="1"/>
  <c r="DN99" i="1" a="1"/>
  <c r="DN99" i="1" s="1"/>
  <c r="DT99" i="1" s="1"/>
  <c r="DO99" i="1"/>
  <c r="DP99" i="1" s="1"/>
  <c r="DQ99" i="1" s="1"/>
  <c r="DR99" i="1" a="1"/>
  <c r="DR99" i="1" s="1"/>
  <c r="DM100" i="1"/>
  <c r="DN100" i="1" a="1"/>
  <c r="DN100" i="1" s="1"/>
  <c r="DT100" i="1" s="1"/>
  <c r="DO100" i="1"/>
  <c r="DP100" i="1" s="1"/>
  <c r="DR100" i="1" a="1"/>
  <c r="DR100" i="1" s="1"/>
  <c r="DM101" i="1"/>
  <c r="DN101" i="1" a="1"/>
  <c r="DN101" i="1" s="1"/>
  <c r="DO101" i="1"/>
  <c r="DR101" i="1" a="1"/>
  <c r="DR101" i="1" s="1"/>
  <c r="DM102" i="1"/>
  <c r="DN102" i="1" a="1"/>
  <c r="DN102" i="1" s="1"/>
  <c r="DT102" i="1" s="1"/>
  <c r="DO102" i="1"/>
  <c r="DP102" i="1" s="1"/>
  <c r="DR102" i="1" a="1"/>
  <c r="DR102" i="1" s="1"/>
  <c r="DM103" i="1"/>
  <c r="DN103" i="1" a="1"/>
  <c r="DN103" i="1" s="1"/>
  <c r="DO103" i="1"/>
  <c r="DP103" i="1" s="1"/>
  <c r="DR103" i="1" a="1"/>
  <c r="DR103" i="1" s="1"/>
  <c r="DM104" i="1"/>
  <c r="DN104" i="1" a="1"/>
  <c r="DN104" i="1" s="1"/>
  <c r="DT104" i="1" s="1"/>
  <c r="DO104" i="1"/>
  <c r="DP104" i="1" s="1"/>
  <c r="DQ104" i="1" s="1"/>
  <c r="DR104" i="1" a="1"/>
  <c r="DR104" i="1" s="1"/>
  <c r="DM105" i="1"/>
  <c r="DN105" i="1" a="1"/>
  <c r="DN105" i="1" s="1"/>
  <c r="DT105" i="1" s="1"/>
  <c r="DO105" i="1"/>
  <c r="DR105" i="1" a="1"/>
  <c r="DR105" i="1" s="1"/>
  <c r="DM106" i="1"/>
  <c r="DN106" i="1" a="1"/>
  <c r="DN106" i="1" s="1"/>
  <c r="DT106" i="1" s="1"/>
  <c r="DO106" i="1"/>
  <c r="DR106" i="1" a="1"/>
  <c r="DR106" i="1" s="1"/>
  <c r="DM107" i="1"/>
  <c r="DN107" i="1" a="1"/>
  <c r="DN107" i="1" s="1"/>
  <c r="DT107" i="1" s="1"/>
  <c r="DO107" i="1"/>
  <c r="DP107" i="1" s="1"/>
  <c r="DQ107" i="1" s="1"/>
  <c r="DR107" i="1" a="1"/>
  <c r="DR107" i="1" s="1"/>
  <c r="DM108" i="1"/>
  <c r="DN108" i="1" a="1"/>
  <c r="DN108" i="1" s="1"/>
  <c r="DT108" i="1" s="1"/>
  <c r="DO108" i="1"/>
  <c r="DR108" i="1" a="1"/>
  <c r="DR108" i="1" s="1"/>
  <c r="DM109" i="1"/>
  <c r="DN109" i="1" a="1"/>
  <c r="DN109" i="1" s="1"/>
  <c r="DO109" i="1"/>
  <c r="DP109" i="1" s="1"/>
  <c r="DQ109" i="1" s="1"/>
  <c r="DR109" i="1" a="1"/>
  <c r="DR109" i="1" s="1"/>
  <c r="DM110" i="1"/>
  <c r="DN110" i="1" a="1"/>
  <c r="DN110" i="1" s="1"/>
  <c r="DT110" i="1" s="1"/>
  <c r="DO110" i="1"/>
  <c r="DP110" i="1" s="1"/>
  <c r="DR110" i="1" a="1"/>
  <c r="DR110" i="1" s="1"/>
  <c r="DM111" i="1"/>
  <c r="DN111" i="1" a="1"/>
  <c r="DN111" i="1" s="1"/>
  <c r="DO111" i="1"/>
  <c r="DP111" i="1" s="1"/>
  <c r="DQ111" i="1" s="1"/>
  <c r="DR111" i="1" a="1"/>
  <c r="DR111" i="1" s="1"/>
  <c r="DM112" i="1"/>
  <c r="DN112" i="1" a="1"/>
  <c r="DN112" i="1" s="1"/>
  <c r="DT112" i="1" s="1"/>
  <c r="DO112" i="1"/>
  <c r="DP112" i="1" s="1"/>
  <c r="DR112" i="1" a="1"/>
  <c r="DR112" i="1" s="1"/>
  <c r="DM113" i="1"/>
  <c r="DN113" i="1" a="1"/>
  <c r="DN113" i="1" s="1"/>
  <c r="DT113" i="1" s="1"/>
  <c r="DO113" i="1"/>
  <c r="DP113" i="1" s="1"/>
  <c r="DQ113" i="1" s="1"/>
  <c r="DR113" i="1" a="1"/>
  <c r="DR113" i="1" s="1"/>
  <c r="DM114" i="1"/>
  <c r="DN114" i="1" a="1"/>
  <c r="DN114" i="1" s="1"/>
  <c r="DT114" i="1" s="1"/>
  <c r="DO114" i="1"/>
  <c r="DP114" i="1" s="1"/>
  <c r="DR114" i="1" a="1"/>
  <c r="DR114" i="1" s="1"/>
  <c r="DM115" i="1"/>
  <c r="DN115" i="1" a="1"/>
  <c r="DN115" i="1" s="1"/>
  <c r="DT115" i="1" s="1"/>
  <c r="DO115" i="1"/>
  <c r="DP115" i="1" s="1"/>
  <c r="DQ115" i="1" s="1"/>
  <c r="DR115" i="1" a="1"/>
  <c r="DR115" i="1" s="1"/>
  <c r="DM116" i="1"/>
  <c r="DN116" i="1" a="1"/>
  <c r="DN116" i="1" s="1"/>
  <c r="DT116" i="1" s="1"/>
  <c r="DO116" i="1"/>
  <c r="DR116" i="1" a="1"/>
  <c r="DR116" i="1" s="1"/>
  <c r="DM117" i="1"/>
  <c r="DN117" i="1" a="1"/>
  <c r="DN117" i="1" s="1"/>
  <c r="DO117" i="1"/>
  <c r="DP117" i="1" s="1"/>
  <c r="DQ117" i="1" s="1"/>
  <c r="DR117" i="1" a="1"/>
  <c r="DR117" i="1" s="1"/>
  <c r="DM118" i="1"/>
  <c r="DN118" i="1" a="1"/>
  <c r="DN118" i="1" s="1"/>
  <c r="DT118" i="1" s="1"/>
  <c r="DO118" i="1"/>
  <c r="DP118" i="1" s="1"/>
  <c r="DR118" i="1" a="1"/>
  <c r="DR118" i="1" s="1"/>
  <c r="DM119" i="1"/>
  <c r="DN119" i="1" a="1"/>
  <c r="DN119" i="1" s="1"/>
  <c r="DO119" i="1"/>
  <c r="DP119" i="1" s="1"/>
  <c r="DQ119" i="1" s="1"/>
  <c r="DR119" i="1" a="1"/>
  <c r="DR119" i="1" s="1"/>
  <c r="DM120" i="1"/>
  <c r="DN120" i="1" a="1"/>
  <c r="DN120" i="1" s="1"/>
  <c r="DT120" i="1" s="1"/>
  <c r="DO120" i="1"/>
  <c r="DP120" i="1" s="1"/>
  <c r="DR120" i="1" a="1"/>
  <c r="DR120" i="1" s="1"/>
  <c r="DM121" i="1"/>
  <c r="DN121" i="1" a="1"/>
  <c r="DN121" i="1" s="1"/>
  <c r="DT121" i="1" s="1"/>
  <c r="DO121" i="1"/>
  <c r="DP121" i="1" s="1"/>
  <c r="DQ121" i="1" s="1"/>
  <c r="DR121" i="1" a="1"/>
  <c r="DR121" i="1" s="1"/>
  <c r="DM122" i="1"/>
  <c r="DN122" i="1" a="1"/>
  <c r="DN122" i="1" s="1"/>
  <c r="DT122" i="1" s="1"/>
  <c r="DO122" i="1"/>
  <c r="DP122" i="1" s="1"/>
  <c r="DR122" i="1" a="1"/>
  <c r="DR122" i="1" s="1"/>
  <c r="DM123" i="1"/>
  <c r="DN123" i="1" a="1"/>
  <c r="DN123" i="1" s="1"/>
  <c r="DT123" i="1" s="1"/>
  <c r="DO123" i="1"/>
  <c r="DP123" i="1" s="1"/>
  <c r="DR123" i="1" a="1"/>
  <c r="DR123" i="1" s="1"/>
  <c r="DM124" i="1"/>
  <c r="DN124" i="1" a="1"/>
  <c r="DN124" i="1" s="1"/>
  <c r="DT124" i="1" s="1"/>
  <c r="DO124" i="1"/>
  <c r="DP124" i="1" s="1"/>
  <c r="DR124" i="1" a="1"/>
  <c r="DR124" i="1" s="1"/>
  <c r="DM125" i="1"/>
  <c r="DN125" i="1" a="1"/>
  <c r="DN125" i="1" s="1"/>
  <c r="DO125" i="1"/>
  <c r="DP125" i="1" s="1"/>
  <c r="DQ125" i="1" s="1"/>
  <c r="DR125" i="1" a="1"/>
  <c r="DR125" i="1" s="1"/>
  <c r="DM126" i="1"/>
  <c r="DN126" i="1" a="1"/>
  <c r="DN126" i="1" s="1"/>
  <c r="DT126" i="1" s="1"/>
  <c r="DO126" i="1"/>
  <c r="DP126" i="1" s="1"/>
  <c r="DR126" i="1" a="1"/>
  <c r="DR126" i="1" s="1"/>
  <c r="DM127" i="1"/>
  <c r="DN127" i="1" a="1"/>
  <c r="DN127" i="1" s="1"/>
  <c r="DO127" i="1"/>
  <c r="DP127" i="1" s="1"/>
  <c r="DR127" i="1" a="1"/>
  <c r="DR127" i="1" s="1"/>
  <c r="DM128" i="1"/>
  <c r="DN128" i="1" a="1"/>
  <c r="DN128" i="1" s="1"/>
  <c r="DT128" i="1" s="1"/>
  <c r="DO128" i="1"/>
  <c r="DP128" i="1" s="1"/>
  <c r="DR128" i="1" a="1"/>
  <c r="DR128" i="1" s="1"/>
  <c r="DM129" i="1"/>
  <c r="DN129" i="1" a="1"/>
  <c r="DN129" i="1" s="1"/>
  <c r="DT129" i="1" s="1"/>
  <c r="DO129" i="1"/>
  <c r="DP129" i="1" s="1"/>
  <c r="DQ129" i="1" s="1"/>
  <c r="DR129" i="1" a="1"/>
  <c r="DR129" i="1" s="1"/>
  <c r="DM130" i="1"/>
  <c r="DN130" i="1" a="1"/>
  <c r="DN130" i="1" s="1"/>
  <c r="DT130" i="1" s="1"/>
  <c r="DO130" i="1"/>
  <c r="DP130" i="1" s="1"/>
  <c r="DR130" i="1" a="1"/>
  <c r="DR130" i="1" s="1"/>
  <c r="DM131" i="1"/>
  <c r="DN131" i="1" a="1"/>
  <c r="DN131" i="1" s="1"/>
  <c r="DT131" i="1" s="1"/>
  <c r="DO131" i="1"/>
  <c r="DP131" i="1" s="1"/>
  <c r="DQ131" i="1" s="1"/>
  <c r="DR131" i="1" a="1"/>
  <c r="DR131" i="1" s="1"/>
  <c r="DM132" i="1"/>
  <c r="DN132" i="1" a="1"/>
  <c r="DN132" i="1" s="1"/>
  <c r="DT132" i="1" s="1"/>
  <c r="DO132" i="1"/>
  <c r="DP132" i="1" s="1"/>
  <c r="DR132" i="1" a="1"/>
  <c r="DR132" i="1" s="1"/>
  <c r="DM133" i="1"/>
  <c r="DN133" i="1" a="1"/>
  <c r="DN133" i="1" s="1"/>
  <c r="DO133" i="1"/>
  <c r="DP133" i="1" s="1"/>
  <c r="DQ133" i="1" s="1"/>
  <c r="DR133" i="1" a="1"/>
  <c r="DR133" i="1" s="1"/>
  <c r="DM134" i="1"/>
  <c r="DN134" i="1" a="1"/>
  <c r="DN134" i="1" s="1"/>
  <c r="DT134" i="1" s="1"/>
  <c r="DO134" i="1"/>
  <c r="DP134" i="1" s="1"/>
  <c r="DR134" i="1" a="1"/>
  <c r="DR134" i="1" s="1"/>
  <c r="DM135" i="1"/>
  <c r="DN135" i="1" a="1"/>
  <c r="DN135" i="1" s="1"/>
  <c r="DO135" i="1"/>
  <c r="DP135" i="1" s="1"/>
  <c r="DQ135" i="1" s="1"/>
  <c r="DR135" i="1" a="1"/>
  <c r="DR135" i="1" s="1"/>
  <c r="DM136" i="1"/>
  <c r="DN136" i="1" a="1"/>
  <c r="DN136" i="1" s="1"/>
  <c r="DT136" i="1" s="1"/>
  <c r="DO136" i="1"/>
  <c r="DR136" i="1" a="1"/>
  <c r="DR136" i="1" s="1"/>
  <c r="DM137" i="1"/>
  <c r="DN137" i="1" a="1"/>
  <c r="DN137" i="1" s="1"/>
  <c r="DT137" i="1" s="1"/>
  <c r="DO137" i="1"/>
  <c r="DP137" i="1" s="1"/>
  <c r="DQ137" i="1" s="1"/>
  <c r="DR137" i="1" a="1"/>
  <c r="DR137" i="1" s="1"/>
  <c r="DM138" i="1"/>
  <c r="DN138" i="1" a="1"/>
  <c r="DN138" i="1" s="1"/>
  <c r="DT138" i="1" s="1"/>
  <c r="DO138" i="1"/>
  <c r="DR138" i="1" a="1"/>
  <c r="DR138" i="1" s="1"/>
  <c r="DM139" i="1"/>
  <c r="DN139" i="1" a="1"/>
  <c r="DN139" i="1" s="1"/>
  <c r="DT139" i="1" s="1"/>
  <c r="DO139" i="1"/>
  <c r="DP139" i="1" s="1"/>
  <c r="DQ139" i="1" s="1"/>
  <c r="DR139" i="1" a="1"/>
  <c r="DR139" i="1" s="1"/>
  <c r="DM140" i="1"/>
  <c r="DN140" i="1" a="1"/>
  <c r="DN140" i="1" s="1"/>
  <c r="DT140" i="1" s="1"/>
  <c r="DO140" i="1"/>
  <c r="DP140" i="1" s="1"/>
  <c r="DQ140" i="1" s="1"/>
  <c r="DR140" i="1" a="1"/>
  <c r="DR140" i="1" s="1"/>
  <c r="DM141" i="1"/>
  <c r="DN141" i="1" a="1"/>
  <c r="DN141" i="1" s="1"/>
  <c r="DO141" i="1"/>
  <c r="DP141" i="1" s="1"/>
  <c r="DR141" i="1" a="1"/>
  <c r="DR141" i="1" s="1"/>
  <c r="DM142" i="1"/>
  <c r="DN142" i="1" a="1"/>
  <c r="DN142" i="1" s="1"/>
  <c r="DT142" i="1" s="1"/>
  <c r="DO142" i="1"/>
  <c r="DP142" i="1" s="1"/>
  <c r="DQ142" i="1" s="1"/>
  <c r="DR142" i="1" a="1"/>
  <c r="DR142" i="1" s="1"/>
  <c r="DM143" i="1"/>
  <c r="DN143" i="1" a="1"/>
  <c r="DN143" i="1" s="1"/>
  <c r="DO143" i="1"/>
  <c r="DP143" i="1" s="1"/>
  <c r="DR143" i="1" a="1"/>
  <c r="DR143" i="1" s="1"/>
  <c r="DM144" i="1"/>
  <c r="DN144" i="1" a="1"/>
  <c r="DN144" i="1" s="1"/>
  <c r="DT144" i="1" s="1"/>
  <c r="DO144" i="1"/>
  <c r="DP144" i="1" s="1"/>
  <c r="DQ144" i="1" s="1"/>
  <c r="DR144" i="1" a="1"/>
  <c r="DR144" i="1" s="1"/>
  <c r="DM145" i="1"/>
  <c r="DN145" i="1" a="1"/>
  <c r="DN145" i="1" s="1"/>
  <c r="DT145" i="1" s="1"/>
  <c r="DO145" i="1"/>
  <c r="DR145" i="1" a="1"/>
  <c r="DR145" i="1" s="1"/>
  <c r="DM146" i="1"/>
  <c r="DN146" i="1" a="1"/>
  <c r="DN146" i="1" s="1"/>
  <c r="DT146" i="1" s="1"/>
  <c r="DO146" i="1"/>
  <c r="DP146" i="1" s="1"/>
  <c r="DR146" i="1" a="1"/>
  <c r="DR146" i="1" s="1"/>
  <c r="DM147" i="1"/>
  <c r="DN147" i="1" a="1"/>
  <c r="DN147" i="1" s="1"/>
  <c r="DT147" i="1" s="1"/>
  <c r="DO147" i="1"/>
  <c r="DP147" i="1" s="1"/>
  <c r="DR147" i="1" a="1"/>
  <c r="DR147" i="1" s="1"/>
  <c r="DM148" i="1"/>
  <c r="DN148" i="1" a="1"/>
  <c r="DN148" i="1" s="1"/>
  <c r="DT148" i="1" s="1"/>
  <c r="DO148" i="1"/>
  <c r="DR148" i="1" a="1"/>
  <c r="DR148" i="1" s="1"/>
  <c r="DM149" i="1"/>
  <c r="DN149" i="1" a="1"/>
  <c r="DN149" i="1" s="1"/>
  <c r="DO149" i="1"/>
  <c r="DP149" i="1" s="1"/>
  <c r="DR149" i="1" a="1"/>
  <c r="DR149" i="1" s="1"/>
  <c r="DM150" i="1"/>
  <c r="DN150" i="1" a="1"/>
  <c r="DN150" i="1" s="1"/>
  <c r="DT150" i="1" s="1"/>
  <c r="DO150" i="1"/>
  <c r="DP150" i="1" s="1"/>
  <c r="DQ150" i="1" s="1"/>
  <c r="DR150" i="1" a="1"/>
  <c r="DR150" i="1" s="1"/>
  <c r="DM151" i="1"/>
  <c r="DN151" i="1" a="1"/>
  <c r="DN151" i="1" s="1"/>
  <c r="DO151" i="1"/>
  <c r="DP151" i="1" s="1"/>
  <c r="DR151" i="1" a="1"/>
  <c r="DR151" i="1" s="1"/>
  <c r="DM152" i="1"/>
  <c r="DN152" i="1" a="1"/>
  <c r="DN152" i="1" s="1"/>
  <c r="DT152" i="1" s="1"/>
  <c r="DO152" i="1"/>
  <c r="DP152" i="1" s="1"/>
  <c r="DR152" i="1" a="1"/>
  <c r="DR152" i="1" s="1"/>
  <c r="DM153" i="1"/>
  <c r="DN153" i="1" a="1"/>
  <c r="DN153" i="1" s="1"/>
  <c r="DT153" i="1" s="1"/>
  <c r="DO153" i="1"/>
  <c r="DR153" i="1" a="1"/>
  <c r="DR153" i="1" s="1"/>
  <c r="DM154" i="1"/>
  <c r="DN154" i="1" a="1"/>
  <c r="DN154" i="1" s="1"/>
  <c r="DT154" i="1" s="1"/>
  <c r="DO154" i="1"/>
  <c r="DP154" i="1" s="1"/>
  <c r="DR154" i="1" a="1"/>
  <c r="DR154" i="1" s="1"/>
  <c r="DM155" i="1"/>
  <c r="DN155" i="1" a="1"/>
  <c r="DN155" i="1" s="1"/>
  <c r="DT155" i="1" s="1"/>
  <c r="DO155" i="1"/>
  <c r="DP155" i="1" s="1"/>
  <c r="DR155" i="1" a="1"/>
  <c r="DR155" i="1" s="1"/>
  <c r="DM156" i="1"/>
  <c r="DN156" i="1" a="1"/>
  <c r="DN156" i="1" s="1"/>
  <c r="DT156" i="1" s="1"/>
  <c r="DO156" i="1"/>
  <c r="DP156" i="1" s="1"/>
  <c r="DQ156" i="1" s="1"/>
  <c r="DR156" i="1" a="1"/>
  <c r="DR156" i="1" s="1"/>
  <c r="DM157" i="1"/>
  <c r="DN157" i="1" a="1"/>
  <c r="DN157" i="1" s="1"/>
  <c r="DO157" i="1"/>
  <c r="DP157" i="1" s="1"/>
  <c r="DR157" i="1" a="1"/>
  <c r="DR157" i="1" s="1"/>
  <c r="DM158" i="1"/>
  <c r="DN158" i="1" a="1"/>
  <c r="DN158" i="1" s="1"/>
  <c r="DT158" i="1" s="1"/>
  <c r="DO158" i="1"/>
  <c r="DP158" i="1" s="1"/>
  <c r="DR158" i="1" a="1"/>
  <c r="DR158" i="1" s="1"/>
  <c r="DM159" i="1"/>
  <c r="DN159" i="1" a="1"/>
  <c r="DN159" i="1" s="1"/>
  <c r="DO159" i="1"/>
  <c r="DP159" i="1" s="1"/>
  <c r="DR159" i="1" a="1"/>
  <c r="DR159" i="1" s="1"/>
  <c r="DM160" i="1"/>
  <c r="DN160" i="1" a="1"/>
  <c r="DN160" i="1" s="1"/>
  <c r="DT160" i="1" s="1"/>
  <c r="DO160" i="1"/>
  <c r="DP160" i="1" s="1"/>
  <c r="DQ160" i="1" s="1"/>
  <c r="DR160" i="1" a="1"/>
  <c r="DR160" i="1" s="1"/>
  <c r="DM161" i="1"/>
  <c r="DN161" i="1" a="1"/>
  <c r="DN161" i="1" s="1"/>
  <c r="DT161" i="1" s="1"/>
  <c r="DO161" i="1"/>
  <c r="DP161" i="1" s="1"/>
  <c r="DR161" i="1" a="1"/>
  <c r="DR161" i="1" s="1"/>
  <c r="DM162" i="1"/>
  <c r="DN162" i="1" a="1"/>
  <c r="DN162" i="1" s="1"/>
  <c r="DT162" i="1" s="1"/>
  <c r="DO162" i="1"/>
  <c r="DP162" i="1" s="1"/>
  <c r="DQ162" i="1" s="1"/>
  <c r="DR162" i="1" a="1"/>
  <c r="DR162" i="1" s="1"/>
  <c r="DM163" i="1"/>
  <c r="DN163" i="1" a="1"/>
  <c r="DN163" i="1" s="1"/>
  <c r="DT163" i="1" s="1"/>
  <c r="DO163" i="1"/>
  <c r="DP163" i="1" s="1"/>
  <c r="DR163" i="1" a="1"/>
  <c r="DR163" i="1" s="1"/>
  <c r="DM164" i="1"/>
  <c r="DN164" i="1" a="1"/>
  <c r="DN164" i="1" s="1"/>
  <c r="DT164" i="1" s="1"/>
  <c r="DO164" i="1"/>
  <c r="DP164" i="1" s="1"/>
  <c r="DR164" i="1" a="1"/>
  <c r="DR164" i="1" s="1"/>
  <c r="DM165" i="1"/>
  <c r="DN165" i="1" a="1"/>
  <c r="DN165" i="1" s="1"/>
  <c r="DO165" i="1"/>
  <c r="DP165" i="1" s="1"/>
  <c r="DR165" i="1" a="1"/>
  <c r="DR165" i="1" s="1"/>
  <c r="DM166" i="1"/>
  <c r="DN166" i="1" a="1"/>
  <c r="DN166" i="1" s="1"/>
  <c r="DT166" i="1" s="1"/>
  <c r="DO166" i="1"/>
  <c r="DP166" i="1" s="1"/>
  <c r="DQ166" i="1" s="1"/>
  <c r="DR166" i="1" a="1"/>
  <c r="DR166" i="1" s="1"/>
  <c r="DM167" i="1"/>
  <c r="DN167" i="1" a="1"/>
  <c r="DN167" i="1" s="1"/>
  <c r="DO167" i="1"/>
  <c r="DP167" i="1" s="1"/>
  <c r="DR167" i="1" a="1"/>
  <c r="DR167" i="1" s="1"/>
  <c r="DM168" i="1"/>
  <c r="DN168" i="1" a="1"/>
  <c r="DN168" i="1" s="1"/>
  <c r="DT168" i="1" s="1"/>
  <c r="DO168" i="1"/>
  <c r="DR168" i="1" a="1"/>
  <c r="DR168" i="1" s="1"/>
  <c r="DM169" i="1"/>
  <c r="DN169" i="1" a="1"/>
  <c r="DN169" i="1" s="1"/>
  <c r="DT169" i="1" s="1"/>
  <c r="DO169" i="1"/>
  <c r="DP169" i="1" s="1"/>
  <c r="DR169" i="1" a="1"/>
  <c r="DR169" i="1" s="1"/>
  <c r="DM170" i="1"/>
  <c r="DN170" i="1" a="1"/>
  <c r="DN170" i="1" s="1"/>
  <c r="DT170" i="1" s="1"/>
  <c r="DO170" i="1"/>
  <c r="DP170" i="1" s="1"/>
  <c r="DQ170" i="1" s="1"/>
  <c r="DR170" i="1" a="1"/>
  <c r="DR170" i="1" s="1"/>
  <c r="DM171" i="1"/>
  <c r="DN171" i="1" a="1"/>
  <c r="DN171" i="1" s="1"/>
  <c r="DT171" i="1" s="1"/>
  <c r="DO171" i="1"/>
  <c r="DP171" i="1" s="1"/>
  <c r="DR171" i="1" a="1"/>
  <c r="DR171" i="1" s="1"/>
  <c r="DM172" i="1"/>
  <c r="DN172" i="1" a="1"/>
  <c r="DN172" i="1" s="1"/>
  <c r="DT172" i="1" s="1"/>
  <c r="DO172" i="1"/>
  <c r="DP172" i="1" s="1"/>
  <c r="DQ172" i="1" s="1"/>
  <c r="DR172" i="1" a="1"/>
  <c r="DR172" i="1" s="1"/>
  <c r="DM173" i="1"/>
  <c r="DN173" i="1" a="1"/>
  <c r="DN173" i="1" s="1"/>
  <c r="DO173" i="1"/>
  <c r="DR173" i="1" a="1"/>
  <c r="DR173" i="1" s="1"/>
  <c r="DM174" i="1"/>
  <c r="DN174" i="1" a="1"/>
  <c r="DN174" i="1" s="1"/>
  <c r="DT174" i="1" s="1"/>
  <c r="DO174" i="1"/>
  <c r="DP174" i="1" s="1"/>
  <c r="DQ174" i="1" s="1"/>
  <c r="DR174" i="1" a="1"/>
  <c r="DR174" i="1" s="1"/>
  <c r="DM175" i="1"/>
  <c r="DN175" i="1" a="1"/>
  <c r="DN175" i="1" s="1"/>
  <c r="DO175" i="1"/>
  <c r="DP175" i="1" s="1"/>
  <c r="DR175" i="1" a="1"/>
  <c r="DR175" i="1" s="1"/>
  <c r="DM176" i="1"/>
  <c r="DN176" i="1" a="1"/>
  <c r="DN176" i="1" s="1"/>
  <c r="DT176" i="1" s="1"/>
  <c r="DO176" i="1"/>
  <c r="DP176" i="1" s="1"/>
  <c r="DR176" i="1" a="1"/>
  <c r="DR176" i="1" s="1"/>
  <c r="DM177" i="1"/>
  <c r="DN177" i="1" a="1"/>
  <c r="DN177" i="1" s="1"/>
  <c r="DT177" i="1" s="1"/>
  <c r="DO177" i="1"/>
  <c r="DP177" i="1" s="1"/>
  <c r="DR177" i="1" a="1"/>
  <c r="DR177" i="1" s="1"/>
  <c r="DM178" i="1"/>
  <c r="DN178" i="1" a="1"/>
  <c r="DN178" i="1" s="1"/>
  <c r="DT178" i="1" s="1"/>
  <c r="DO178" i="1"/>
  <c r="DP178" i="1" s="1"/>
  <c r="DQ178" i="1" s="1"/>
  <c r="DR178" i="1" a="1"/>
  <c r="DR178" i="1" s="1"/>
  <c r="DM179" i="1"/>
  <c r="DN179" i="1" a="1"/>
  <c r="DN179" i="1" s="1"/>
  <c r="DT179" i="1" s="1"/>
  <c r="DO179" i="1"/>
  <c r="DP179" i="1" s="1"/>
  <c r="DR179" i="1" a="1"/>
  <c r="DR179" i="1" s="1"/>
  <c r="DM180" i="1"/>
  <c r="DN180" i="1" a="1"/>
  <c r="DN180" i="1" s="1"/>
  <c r="DT180" i="1" s="1"/>
  <c r="DO180" i="1"/>
  <c r="DP180" i="1" s="1"/>
  <c r="DQ180" i="1" s="1"/>
  <c r="DR180" i="1" a="1"/>
  <c r="DR180" i="1" s="1"/>
  <c r="DM181" i="1"/>
  <c r="DN181" i="1" a="1"/>
  <c r="DN181" i="1" s="1"/>
  <c r="DO181" i="1"/>
  <c r="DP181" i="1" s="1"/>
  <c r="DR181" i="1" a="1"/>
  <c r="DR181" i="1" s="1"/>
  <c r="DM182" i="1"/>
  <c r="DN182" i="1" a="1"/>
  <c r="DN182" i="1" s="1"/>
  <c r="DT182" i="1" s="1"/>
  <c r="DO182" i="1"/>
  <c r="DP182" i="1" s="1"/>
  <c r="DQ182" i="1" s="1"/>
  <c r="DR182" i="1" a="1"/>
  <c r="DR182" i="1" s="1"/>
  <c r="DM183" i="1"/>
  <c r="DN183" i="1" a="1"/>
  <c r="DN183" i="1" s="1"/>
  <c r="DO183" i="1"/>
  <c r="DR183" i="1" a="1"/>
  <c r="DR183" i="1" s="1"/>
  <c r="DM184" i="1"/>
  <c r="DN184" i="1" a="1"/>
  <c r="DN184" i="1" s="1"/>
  <c r="DT184" i="1" s="1"/>
  <c r="DO184" i="1"/>
  <c r="DP184" i="1" s="1"/>
  <c r="DR184" i="1" a="1"/>
  <c r="DR184" i="1" s="1"/>
  <c r="DM185" i="1"/>
  <c r="DN185" i="1" a="1"/>
  <c r="DN185" i="1" s="1"/>
  <c r="DT185" i="1" s="1"/>
  <c r="DO185" i="1"/>
  <c r="DP185" i="1" s="1"/>
  <c r="DR185" i="1" a="1"/>
  <c r="DR185" i="1" s="1"/>
  <c r="DM186" i="1"/>
  <c r="DN186" i="1" a="1"/>
  <c r="DN186" i="1" s="1"/>
  <c r="DT186" i="1" s="1"/>
  <c r="DO186" i="1"/>
  <c r="DP186" i="1" s="1"/>
  <c r="DQ186" i="1" s="1"/>
  <c r="DR186" i="1" a="1"/>
  <c r="DR186" i="1" s="1"/>
  <c r="DM187" i="1"/>
  <c r="DN187" i="1" a="1"/>
  <c r="DN187" i="1" s="1"/>
  <c r="DT187" i="1" s="1"/>
  <c r="DO187" i="1"/>
  <c r="DP187" i="1" s="1"/>
  <c r="DQ187" i="1" s="1"/>
  <c r="DR187" i="1" a="1"/>
  <c r="DR187" i="1" s="1"/>
  <c r="DM188" i="1"/>
  <c r="DN188" i="1" a="1"/>
  <c r="DN188" i="1" s="1"/>
  <c r="DT188" i="1" s="1"/>
  <c r="DO188" i="1"/>
  <c r="DP188" i="1" s="1"/>
  <c r="DR188" i="1" a="1"/>
  <c r="DR188" i="1" s="1"/>
  <c r="DM189" i="1"/>
  <c r="DN189" i="1" a="1"/>
  <c r="DN189" i="1" s="1"/>
  <c r="DO189" i="1"/>
  <c r="DR189" i="1" a="1"/>
  <c r="DR189" i="1" s="1"/>
  <c r="DM190" i="1"/>
  <c r="DN190" i="1" a="1"/>
  <c r="DN190" i="1" s="1"/>
  <c r="DT190" i="1" s="1"/>
  <c r="DO190" i="1"/>
  <c r="DR190" i="1" a="1"/>
  <c r="DR190" i="1" s="1"/>
  <c r="DM191" i="1"/>
  <c r="DN191" i="1" a="1"/>
  <c r="DN191" i="1" s="1"/>
  <c r="DO191" i="1"/>
  <c r="DP191" i="1" s="1"/>
  <c r="DQ191" i="1" s="1"/>
  <c r="DR191" i="1" a="1"/>
  <c r="DR191" i="1" s="1"/>
  <c r="DM192" i="1"/>
  <c r="DN192" i="1" a="1"/>
  <c r="DN192" i="1" s="1"/>
  <c r="DT192" i="1" s="1"/>
  <c r="DO192" i="1"/>
  <c r="DP192" i="1" s="1"/>
  <c r="DQ192" i="1" s="1"/>
  <c r="DR192" i="1" a="1"/>
  <c r="DR192" i="1" s="1"/>
  <c r="DM193" i="1"/>
  <c r="DN193" i="1" a="1"/>
  <c r="DN193" i="1" s="1"/>
  <c r="DT193" i="1" s="1"/>
  <c r="DO193" i="1"/>
  <c r="DP193" i="1" s="1"/>
  <c r="DQ193" i="1" s="1"/>
  <c r="DR193" i="1" a="1"/>
  <c r="DR193" i="1" s="1"/>
  <c r="DM194" i="1"/>
  <c r="DN194" i="1" a="1"/>
  <c r="DN194" i="1" s="1"/>
  <c r="DT194" i="1" s="1"/>
  <c r="DO194" i="1"/>
  <c r="DP194" i="1" s="1"/>
  <c r="DQ194" i="1" s="1"/>
  <c r="DR194" i="1" a="1"/>
  <c r="DR194" i="1" s="1"/>
  <c r="DM195" i="1"/>
  <c r="DN195" i="1" a="1"/>
  <c r="DN195" i="1" s="1"/>
  <c r="DT195" i="1" s="1"/>
  <c r="DO195" i="1"/>
  <c r="DP195" i="1" s="1"/>
  <c r="DQ195" i="1" s="1"/>
  <c r="DR195" i="1" a="1"/>
  <c r="DR195" i="1" s="1"/>
  <c r="DM196" i="1"/>
  <c r="DN196" i="1" a="1"/>
  <c r="DN196" i="1" s="1"/>
  <c r="DT196" i="1" s="1"/>
  <c r="DO196" i="1"/>
  <c r="DP196" i="1" s="1"/>
  <c r="DR196" i="1" a="1"/>
  <c r="DR196" i="1" s="1"/>
  <c r="DM197" i="1"/>
  <c r="DN197" i="1" a="1"/>
  <c r="DN197" i="1" s="1"/>
  <c r="DO197" i="1"/>
  <c r="DR197" i="1" a="1"/>
  <c r="DR197" i="1" s="1"/>
  <c r="DM198" i="1"/>
  <c r="DN198" i="1" a="1"/>
  <c r="DN198" i="1" s="1"/>
  <c r="DT198" i="1" s="1"/>
  <c r="DO198" i="1"/>
  <c r="DP198" i="1" s="1"/>
  <c r="DQ198" i="1" s="1"/>
  <c r="DR198" i="1" a="1"/>
  <c r="DR198" i="1" s="1"/>
  <c r="DM199" i="1"/>
  <c r="DN199" i="1" a="1"/>
  <c r="DN199" i="1" s="1"/>
  <c r="DO199" i="1"/>
  <c r="DP199" i="1" s="1"/>
  <c r="DQ199" i="1" s="1"/>
  <c r="DR199" i="1" a="1"/>
  <c r="DR199" i="1" s="1"/>
  <c r="DM200" i="1"/>
  <c r="DN200" i="1" a="1"/>
  <c r="DN200" i="1" s="1"/>
  <c r="DT200" i="1" s="1"/>
  <c r="DO200" i="1"/>
  <c r="DP200" i="1" s="1"/>
  <c r="DQ200" i="1" s="1"/>
  <c r="DR200" i="1" a="1"/>
  <c r="DR200" i="1" s="1"/>
  <c r="DR12" i="1" a="1"/>
  <c r="DR12" i="1" s="1"/>
  <c r="DO12" i="1"/>
  <c r="DP12" i="1" s="1"/>
  <c r="DN12" i="1" a="1"/>
  <c r="DN12" i="1" s="1"/>
  <c r="DT12" i="1" s="1"/>
  <c r="DM12" i="1"/>
  <c r="CY13" i="1" a="1"/>
  <c r="CY13" i="1" s="1"/>
  <c r="CZ13" i="1"/>
  <c r="DA13" i="1" a="1"/>
  <c r="DA13" i="1" s="1"/>
  <c r="CY14" i="1" a="1"/>
  <c r="CY14" i="1" s="1"/>
  <c r="CZ14" i="1"/>
  <c r="DA14" i="1" a="1"/>
  <c r="DA14" i="1" s="1"/>
  <c r="CY15" i="1" a="1"/>
  <c r="CY15" i="1" s="1"/>
  <c r="CZ15" i="1"/>
  <c r="DA15" i="1" a="1"/>
  <c r="DA15" i="1" s="1"/>
  <c r="CY16" i="1" a="1"/>
  <c r="CY16" i="1" s="1"/>
  <c r="CZ16" i="1"/>
  <c r="DA16" i="1" a="1"/>
  <c r="DA16" i="1" s="1"/>
  <c r="CY17" i="1" a="1"/>
  <c r="CY17" i="1" s="1"/>
  <c r="CZ17" i="1"/>
  <c r="DA17" i="1" a="1"/>
  <c r="DA17" i="1" s="1"/>
  <c r="CY18" i="1" a="1"/>
  <c r="CY18" i="1" s="1"/>
  <c r="CZ18" i="1"/>
  <c r="DA18" i="1" a="1"/>
  <c r="DA18" i="1" s="1"/>
  <c r="CY19" i="1" a="1"/>
  <c r="CY19" i="1" s="1"/>
  <c r="CZ19" i="1"/>
  <c r="DA19" i="1" a="1"/>
  <c r="DA19" i="1" s="1"/>
  <c r="CY20" i="1" a="1"/>
  <c r="CY20" i="1" s="1"/>
  <c r="CZ20" i="1"/>
  <c r="DA20" i="1" a="1"/>
  <c r="DA20" i="1" s="1"/>
  <c r="CY21" i="1" a="1"/>
  <c r="CY21" i="1" s="1"/>
  <c r="CZ21" i="1"/>
  <c r="DA21" i="1" a="1"/>
  <c r="DA21" i="1" s="1"/>
  <c r="CY22" i="1" a="1"/>
  <c r="CY22" i="1" s="1"/>
  <c r="CZ22" i="1"/>
  <c r="DA22" i="1" a="1"/>
  <c r="DA22" i="1" s="1"/>
  <c r="CY23" i="1" a="1"/>
  <c r="CY23" i="1" s="1"/>
  <c r="CZ23" i="1"/>
  <c r="DA23" i="1" a="1"/>
  <c r="DA23" i="1" s="1"/>
  <c r="CY24" i="1" a="1"/>
  <c r="CY24" i="1" s="1"/>
  <c r="CZ24" i="1"/>
  <c r="DA24" i="1" a="1"/>
  <c r="DA24" i="1" s="1"/>
  <c r="CY25" i="1" a="1"/>
  <c r="CY25" i="1" s="1"/>
  <c r="CZ25" i="1"/>
  <c r="DA25" i="1" a="1"/>
  <c r="DA25" i="1" s="1"/>
  <c r="CY26" i="1" a="1"/>
  <c r="CY26" i="1" s="1"/>
  <c r="CZ26" i="1"/>
  <c r="DA26" i="1" a="1"/>
  <c r="DA26" i="1" s="1"/>
  <c r="CY27" i="1" a="1"/>
  <c r="CY27" i="1" s="1"/>
  <c r="CZ27" i="1"/>
  <c r="DA27" i="1" a="1"/>
  <c r="DA27" i="1" s="1"/>
  <c r="CY28" i="1" a="1"/>
  <c r="CY28" i="1" s="1"/>
  <c r="CZ28" i="1"/>
  <c r="DA28" i="1" a="1"/>
  <c r="DA28" i="1" s="1"/>
  <c r="CY29" i="1" a="1"/>
  <c r="CY29" i="1" s="1"/>
  <c r="CZ29" i="1"/>
  <c r="DA29" i="1" a="1"/>
  <c r="DA29" i="1" s="1"/>
  <c r="CY30" i="1" a="1"/>
  <c r="CY30" i="1" s="1"/>
  <c r="CZ30" i="1"/>
  <c r="DA30" i="1" a="1"/>
  <c r="DA30" i="1" s="1"/>
  <c r="CY31" i="1" a="1"/>
  <c r="CY31" i="1" s="1"/>
  <c r="CZ31" i="1"/>
  <c r="DA31" i="1" a="1"/>
  <c r="DA31" i="1" s="1"/>
  <c r="CY32" i="1" a="1"/>
  <c r="CY32" i="1" s="1"/>
  <c r="CZ32" i="1"/>
  <c r="DA32" i="1" a="1"/>
  <c r="DA32" i="1" s="1"/>
  <c r="CY33" i="1" a="1"/>
  <c r="CY33" i="1" s="1"/>
  <c r="CZ33" i="1"/>
  <c r="DA33" i="1" a="1"/>
  <c r="DA33" i="1" s="1"/>
  <c r="DE33" i="1" s="1" a="1"/>
  <c r="DE33" i="1" s="1"/>
  <c r="CY34" i="1" a="1"/>
  <c r="CY34" i="1" s="1"/>
  <c r="CZ34" i="1"/>
  <c r="DA34" i="1" a="1"/>
  <c r="DA34" i="1" s="1"/>
  <c r="CY35" i="1" a="1"/>
  <c r="CY35" i="1" s="1"/>
  <c r="CZ35" i="1"/>
  <c r="DA35" i="1" a="1"/>
  <c r="DA35" i="1" s="1"/>
  <c r="CY36" i="1" a="1"/>
  <c r="CY36" i="1" s="1"/>
  <c r="CZ36" i="1"/>
  <c r="DA36" i="1" a="1"/>
  <c r="DA36" i="1" s="1"/>
  <c r="CY37" i="1" a="1"/>
  <c r="CY37" i="1" s="1"/>
  <c r="CZ37" i="1"/>
  <c r="DA37" i="1" a="1"/>
  <c r="DA37" i="1" s="1"/>
  <c r="CY38" i="1" a="1"/>
  <c r="CY38" i="1" s="1"/>
  <c r="CZ38" i="1"/>
  <c r="DA38" i="1" a="1"/>
  <c r="DA38" i="1" s="1"/>
  <c r="CY39" i="1" a="1"/>
  <c r="CY39" i="1" s="1"/>
  <c r="CZ39" i="1"/>
  <c r="DA39" i="1" a="1"/>
  <c r="DA39" i="1" s="1"/>
  <c r="CY40" i="1" a="1"/>
  <c r="CY40" i="1" s="1"/>
  <c r="CZ40" i="1"/>
  <c r="DA40" i="1" a="1"/>
  <c r="DA40" i="1" s="1"/>
  <c r="CY41" i="1" a="1"/>
  <c r="CY41" i="1" s="1"/>
  <c r="CZ41" i="1"/>
  <c r="DA41" i="1" a="1"/>
  <c r="DA41" i="1" s="1"/>
  <c r="CY42" i="1" a="1"/>
  <c r="CY42" i="1" s="1"/>
  <c r="CZ42" i="1"/>
  <c r="DA42" i="1" a="1"/>
  <c r="DA42" i="1" s="1"/>
  <c r="CY43" i="1" a="1"/>
  <c r="CY43" i="1" s="1"/>
  <c r="CZ43" i="1"/>
  <c r="DA43" i="1" a="1"/>
  <c r="DA43" i="1" s="1"/>
  <c r="CY44" i="1" a="1"/>
  <c r="CY44" i="1" s="1"/>
  <c r="CZ44" i="1"/>
  <c r="DA44" i="1" a="1"/>
  <c r="DA44" i="1" s="1"/>
  <c r="CY45" i="1" a="1"/>
  <c r="CY45" i="1" s="1"/>
  <c r="CZ45" i="1"/>
  <c r="DA45" i="1" a="1"/>
  <c r="DA45" i="1" s="1"/>
  <c r="CY46" i="1" a="1"/>
  <c r="CY46" i="1" s="1"/>
  <c r="CZ46" i="1"/>
  <c r="DA46" i="1" a="1"/>
  <c r="DA46" i="1" s="1"/>
  <c r="CY47" i="1" a="1"/>
  <c r="CY47" i="1" s="1"/>
  <c r="CZ47" i="1"/>
  <c r="DA47" i="1" a="1"/>
  <c r="DA47" i="1" s="1"/>
  <c r="CY48" i="1" a="1"/>
  <c r="CY48" i="1" s="1"/>
  <c r="CZ48" i="1"/>
  <c r="DA48" i="1" a="1"/>
  <c r="DA48" i="1" s="1"/>
  <c r="CY49" i="1" a="1"/>
  <c r="CY49" i="1" s="1"/>
  <c r="CZ49" i="1"/>
  <c r="DA49" i="1" a="1"/>
  <c r="DA49" i="1" s="1"/>
  <c r="CY50" i="1" a="1"/>
  <c r="CY50" i="1" s="1"/>
  <c r="CZ50" i="1"/>
  <c r="DA50" i="1" a="1"/>
  <c r="DA50" i="1" s="1"/>
  <c r="CY51" i="1" a="1"/>
  <c r="CY51" i="1" s="1"/>
  <c r="CZ51" i="1"/>
  <c r="DA51" i="1" a="1"/>
  <c r="DA51" i="1" s="1"/>
  <c r="CY52" i="1" a="1"/>
  <c r="CY52" i="1" s="1"/>
  <c r="CZ52" i="1"/>
  <c r="DA52" i="1" a="1"/>
  <c r="DA52" i="1" s="1"/>
  <c r="CY53" i="1" a="1"/>
  <c r="CY53" i="1" s="1"/>
  <c r="CZ53" i="1"/>
  <c r="DA53" i="1" a="1"/>
  <c r="DA53" i="1" s="1"/>
  <c r="CY54" i="1" a="1"/>
  <c r="CY54" i="1" s="1"/>
  <c r="CZ54" i="1"/>
  <c r="DA54" i="1" a="1"/>
  <c r="DA54" i="1" s="1"/>
  <c r="CY55" i="1" a="1"/>
  <c r="CY55" i="1" s="1"/>
  <c r="CZ55" i="1"/>
  <c r="DA55" i="1" a="1"/>
  <c r="DA55" i="1" s="1"/>
  <c r="CY56" i="1" a="1"/>
  <c r="CY56" i="1" s="1"/>
  <c r="CZ56" i="1"/>
  <c r="DA56" i="1" a="1"/>
  <c r="DA56" i="1" s="1"/>
  <c r="CY57" i="1" a="1"/>
  <c r="CY57" i="1" s="1"/>
  <c r="CZ57" i="1"/>
  <c r="DA57" i="1" a="1"/>
  <c r="DA57" i="1" s="1"/>
  <c r="CY58" i="1" a="1"/>
  <c r="CY58" i="1" s="1"/>
  <c r="CZ58" i="1"/>
  <c r="DA58" i="1" a="1"/>
  <c r="DA58" i="1" s="1"/>
  <c r="CY59" i="1" a="1"/>
  <c r="CY59" i="1" s="1"/>
  <c r="CZ59" i="1"/>
  <c r="DA59" i="1" a="1"/>
  <c r="DA59" i="1" s="1"/>
  <c r="CY60" i="1" a="1"/>
  <c r="CY60" i="1" s="1"/>
  <c r="CZ60" i="1"/>
  <c r="DA60" i="1" a="1"/>
  <c r="DA60" i="1" s="1"/>
  <c r="CY61" i="1" a="1"/>
  <c r="CY61" i="1" s="1"/>
  <c r="CZ61" i="1"/>
  <c r="DA61" i="1" a="1"/>
  <c r="DA61" i="1" s="1"/>
  <c r="CY62" i="1" a="1"/>
  <c r="CY62" i="1" s="1"/>
  <c r="CZ62" i="1"/>
  <c r="DA62" i="1" a="1"/>
  <c r="DA62" i="1" s="1"/>
  <c r="CY63" i="1" a="1"/>
  <c r="CY63" i="1" s="1"/>
  <c r="CZ63" i="1"/>
  <c r="DA63" i="1" a="1"/>
  <c r="DA63" i="1" s="1"/>
  <c r="CY64" i="1" a="1"/>
  <c r="CY64" i="1" s="1"/>
  <c r="CZ64" i="1"/>
  <c r="DA64" i="1" a="1"/>
  <c r="DA64" i="1" s="1"/>
  <c r="CY65" i="1" a="1"/>
  <c r="CY65" i="1" s="1"/>
  <c r="CZ65" i="1"/>
  <c r="DA65" i="1" a="1"/>
  <c r="DA65" i="1" s="1"/>
  <c r="CY66" i="1" a="1"/>
  <c r="CY66" i="1" s="1"/>
  <c r="CZ66" i="1"/>
  <c r="DA66" i="1" a="1"/>
  <c r="DA66" i="1" s="1"/>
  <c r="CY67" i="1" a="1"/>
  <c r="CY67" i="1" s="1"/>
  <c r="CZ67" i="1"/>
  <c r="DA67" i="1" a="1"/>
  <c r="DA67" i="1" s="1"/>
  <c r="CY68" i="1" a="1"/>
  <c r="CY68" i="1" s="1"/>
  <c r="CZ68" i="1"/>
  <c r="DA68" i="1" a="1"/>
  <c r="DA68" i="1" s="1"/>
  <c r="CY69" i="1" a="1"/>
  <c r="CY69" i="1" s="1"/>
  <c r="CZ69" i="1"/>
  <c r="DA69" i="1" a="1"/>
  <c r="DA69" i="1" s="1"/>
  <c r="CY70" i="1" a="1"/>
  <c r="CY70" i="1" s="1"/>
  <c r="CZ70" i="1"/>
  <c r="DA70" i="1" a="1"/>
  <c r="DA70" i="1" s="1"/>
  <c r="CY71" i="1" a="1"/>
  <c r="CY71" i="1" s="1"/>
  <c r="CZ71" i="1"/>
  <c r="DA71" i="1" a="1"/>
  <c r="DA71" i="1" s="1"/>
  <c r="CY72" i="1" a="1"/>
  <c r="CY72" i="1" s="1"/>
  <c r="CZ72" i="1"/>
  <c r="DA72" i="1" a="1"/>
  <c r="DA72" i="1" s="1"/>
  <c r="CY73" i="1" a="1"/>
  <c r="CY73" i="1" s="1"/>
  <c r="CZ73" i="1"/>
  <c r="DA73" i="1" a="1"/>
  <c r="DA73" i="1" s="1"/>
  <c r="CY74" i="1" a="1"/>
  <c r="CY74" i="1" s="1"/>
  <c r="CZ74" i="1"/>
  <c r="DA74" i="1" a="1"/>
  <c r="DA74" i="1" s="1"/>
  <c r="CY75" i="1" a="1"/>
  <c r="CY75" i="1" s="1"/>
  <c r="CZ75" i="1"/>
  <c r="DA75" i="1" a="1"/>
  <c r="DA75" i="1" s="1"/>
  <c r="CY76" i="1" a="1"/>
  <c r="CY76" i="1" s="1"/>
  <c r="CZ76" i="1"/>
  <c r="DA76" i="1" a="1"/>
  <c r="DA76" i="1" s="1"/>
  <c r="CY77" i="1" a="1"/>
  <c r="CY77" i="1" s="1"/>
  <c r="CZ77" i="1"/>
  <c r="DA77" i="1" a="1"/>
  <c r="DA77" i="1" s="1"/>
  <c r="CY78" i="1" a="1"/>
  <c r="CY78" i="1" s="1"/>
  <c r="CZ78" i="1"/>
  <c r="DA78" i="1" a="1"/>
  <c r="DA78" i="1" s="1"/>
  <c r="CY79" i="1" a="1"/>
  <c r="CY79" i="1" s="1"/>
  <c r="CZ79" i="1"/>
  <c r="DA79" i="1" a="1"/>
  <c r="DA79" i="1" s="1"/>
  <c r="CY80" i="1" a="1"/>
  <c r="CY80" i="1" s="1"/>
  <c r="CZ80" i="1"/>
  <c r="DA80" i="1" a="1"/>
  <c r="DA80" i="1" s="1"/>
  <c r="CY81" i="1" a="1"/>
  <c r="CY81" i="1" s="1"/>
  <c r="CZ81" i="1"/>
  <c r="DA81" i="1" a="1"/>
  <c r="DA81" i="1" s="1"/>
  <c r="CY82" i="1" a="1"/>
  <c r="CY82" i="1" s="1"/>
  <c r="CZ82" i="1"/>
  <c r="DA82" i="1" a="1"/>
  <c r="DA82" i="1" s="1"/>
  <c r="CY83" i="1" a="1"/>
  <c r="CY83" i="1" s="1"/>
  <c r="CZ83" i="1"/>
  <c r="DA83" i="1" a="1"/>
  <c r="DA83" i="1" s="1"/>
  <c r="CY84" i="1" a="1"/>
  <c r="CY84" i="1" s="1"/>
  <c r="CZ84" i="1"/>
  <c r="DA84" i="1" a="1"/>
  <c r="DA84" i="1" s="1"/>
  <c r="CY85" i="1" a="1"/>
  <c r="CY85" i="1" s="1"/>
  <c r="CZ85" i="1"/>
  <c r="DA85" i="1" a="1"/>
  <c r="DA85" i="1" s="1"/>
  <c r="CY86" i="1" a="1"/>
  <c r="CY86" i="1" s="1"/>
  <c r="CZ86" i="1"/>
  <c r="DA86" i="1" a="1"/>
  <c r="DA86" i="1" s="1"/>
  <c r="CY87" i="1" a="1"/>
  <c r="CY87" i="1" s="1"/>
  <c r="CZ87" i="1"/>
  <c r="DA87" i="1" a="1"/>
  <c r="DA87" i="1" s="1"/>
  <c r="CY88" i="1" a="1"/>
  <c r="CY88" i="1" s="1"/>
  <c r="CZ88" i="1"/>
  <c r="DA88" i="1" a="1"/>
  <c r="DA88" i="1" s="1"/>
  <c r="CY89" i="1" a="1"/>
  <c r="CY89" i="1" s="1"/>
  <c r="CZ89" i="1"/>
  <c r="DA89" i="1" a="1"/>
  <c r="DA89" i="1" s="1"/>
  <c r="CY90" i="1" a="1"/>
  <c r="CY90" i="1" s="1"/>
  <c r="CZ90" i="1"/>
  <c r="DA90" i="1" a="1"/>
  <c r="DA90" i="1" s="1"/>
  <c r="CY91" i="1" a="1"/>
  <c r="CY91" i="1" s="1"/>
  <c r="CZ91" i="1"/>
  <c r="DA91" i="1" a="1"/>
  <c r="DA91" i="1" s="1"/>
  <c r="CY92" i="1" a="1"/>
  <c r="CY92" i="1" s="1"/>
  <c r="CZ92" i="1"/>
  <c r="DA92" i="1" a="1"/>
  <c r="DA92" i="1" s="1"/>
  <c r="CY93" i="1" a="1"/>
  <c r="CY93" i="1" s="1"/>
  <c r="CZ93" i="1"/>
  <c r="DA93" i="1" a="1"/>
  <c r="DA93" i="1" s="1"/>
  <c r="CY94" i="1" a="1"/>
  <c r="CY94" i="1" s="1"/>
  <c r="CZ94" i="1"/>
  <c r="DA94" i="1" a="1"/>
  <c r="DA94" i="1" s="1"/>
  <c r="CY95" i="1" a="1"/>
  <c r="CY95" i="1" s="1"/>
  <c r="CZ95" i="1"/>
  <c r="DA95" i="1" a="1"/>
  <c r="DA95" i="1" s="1"/>
  <c r="CY96" i="1" a="1"/>
  <c r="CY96" i="1" s="1"/>
  <c r="CZ96" i="1"/>
  <c r="DA96" i="1" a="1"/>
  <c r="DA96" i="1" s="1"/>
  <c r="CY97" i="1" a="1"/>
  <c r="CY97" i="1" s="1"/>
  <c r="CZ97" i="1"/>
  <c r="DA97" i="1" a="1"/>
  <c r="DA97" i="1" s="1"/>
  <c r="CY98" i="1" a="1"/>
  <c r="CY98" i="1" s="1"/>
  <c r="CZ98" i="1"/>
  <c r="DA98" i="1" a="1"/>
  <c r="DA98" i="1" s="1"/>
  <c r="CY99" i="1" a="1"/>
  <c r="CY99" i="1" s="1"/>
  <c r="CZ99" i="1"/>
  <c r="DA99" i="1" a="1"/>
  <c r="DA99" i="1" s="1"/>
  <c r="CY100" i="1" a="1"/>
  <c r="CY100" i="1" s="1"/>
  <c r="CZ100" i="1"/>
  <c r="DA100" i="1" a="1"/>
  <c r="DA100" i="1" s="1"/>
  <c r="CY101" i="1" a="1"/>
  <c r="CY101" i="1" s="1"/>
  <c r="CZ101" i="1"/>
  <c r="DA101" i="1" a="1"/>
  <c r="DA101" i="1" s="1"/>
  <c r="CY102" i="1" a="1"/>
  <c r="CY102" i="1" s="1"/>
  <c r="CZ102" i="1"/>
  <c r="DA102" i="1" a="1"/>
  <c r="DA102" i="1" s="1"/>
  <c r="CY103" i="1" a="1"/>
  <c r="CY103" i="1" s="1"/>
  <c r="CZ103" i="1"/>
  <c r="DA103" i="1" a="1"/>
  <c r="DA103" i="1" s="1"/>
  <c r="CY104" i="1" a="1"/>
  <c r="CY104" i="1" s="1"/>
  <c r="CZ104" i="1"/>
  <c r="DA104" i="1" a="1"/>
  <c r="DA104" i="1" s="1"/>
  <c r="CY105" i="1" a="1"/>
  <c r="CY105" i="1" s="1"/>
  <c r="CZ105" i="1"/>
  <c r="DA105" i="1" a="1"/>
  <c r="DA105" i="1" s="1"/>
  <c r="CY106" i="1" a="1"/>
  <c r="CY106" i="1" s="1"/>
  <c r="CZ106" i="1"/>
  <c r="DA106" i="1" a="1"/>
  <c r="DA106" i="1" s="1"/>
  <c r="CY107" i="1" a="1"/>
  <c r="CY107" i="1" s="1"/>
  <c r="CZ107" i="1"/>
  <c r="DA107" i="1" a="1"/>
  <c r="DA107" i="1" s="1"/>
  <c r="CY108" i="1" a="1"/>
  <c r="CY108" i="1" s="1"/>
  <c r="CZ108" i="1"/>
  <c r="DA108" i="1" a="1"/>
  <c r="DA108" i="1" s="1"/>
  <c r="CY109" i="1" a="1"/>
  <c r="CY109" i="1" s="1"/>
  <c r="CZ109" i="1"/>
  <c r="DA109" i="1" a="1"/>
  <c r="DA109" i="1" s="1"/>
  <c r="CY110" i="1" a="1"/>
  <c r="CY110" i="1" s="1"/>
  <c r="CZ110" i="1"/>
  <c r="DA110" i="1" a="1"/>
  <c r="DA110" i="1" s="1"/>
  <c r="CY111" i="1" a="1"/>
  <c r="CY111" i="1" s="1"/>
  <c r="CZ111" i="1"/>
  <c r="DA111" i="1" a="1"/>
  <c r="DA111" i="1" s="1"/>
  <c r="CY112" i="1" a="1"/>
  <c r="CY112" i="1" s="1"/>
  <c r="CZ112" i="1"/>
  <c r="DA112" i="1" a="1"/>
  <c r="DA112" i="1" s="1"/>
  <c r="CY113" i="1" a="1"/>
  <c r="CY113" i="1" s="1"/>
  <c r="CZ113" i="1"/>
  <c r="DA113" i="1" a="1"/>
  <c r="DA113" i="1" s="1"/>
  <c r="CY114" i="1" a="1"/>
  <c r="CY114" i="1" s="1"/>
  <c r="CZ114" i="1"/>
  <c r="DA114" i="1" a="1"/>
  <c r="DA114" i="1" s="1"/>
  <c r="CY115" i="1" a="1"/>
  <c r="CY115" i="1" s="1"/>
  <c r="CZ115" i="1"/>
  <c r="DA115" i="1" a="1"/>
  <c r="DA115" i="1" s="1"/>
  <c r="CY116" i="1" a="1"/>
  <c r="CY116" i="1" s="1"/>
  <c r="CZ116" i="1"/>
  <c r="DA116" i="1" a="1"/>
  <c r="DA116" i="1" s="1"/>
  <c r="CY117" i="1" a="1"/>
  <c r="CY117" i="1" s="1"/>
  <c r="CZ117" i="1"/>
  <c r="DA117" i="1" a="1"/>
  <c r="DA117" i="1" s="1"/>
  <c r="CY118" i="1" a="1"/>
  <c r="CY118" i="1" s="1"/>
  <c r="CZ118" i="1"/>
  <c r="DA118" i="1" a="1"/>
  <c r="DA118" i="1" s="1"/>
  <c r="CY119" i="1" a="1"/>
  <c r="CY119" i="1" s="1"/>
  <c r="CZ119" i="1"/>
  <c r="DA119" i="1" a="1"/>
  <c r="DA119" i="1" s="1"/>
  <c r="CY120" i="1" a="1"/>
  <c r="CY120" i="1" s="1"/>
  <c r="CZ120" i="1"/>
  <c r="DA120" i="1" a="1"/>
  <c r="DA120" i="1" s="1"/>
  <c r="CY121" i="1" a="1"/>
  <c r="CY121" i="1" s="1"/>
  <c r="CZ121" i="1"/>
  <c r="DA121" i="1" a="1"/>
  <c r="DA121" i="1" s="1"/>
  <c r="CY122" i="1" a="1"/>
  <c r="CY122" i="1" s="1"/>
  <c r="CZ122" i="1"/>
  <c r="DA122" i="1" a="1"/>
  <c r="DA122" i="1" s="1"/>
  <c r="DJ122" i="1" s="1" a="1"/>
  <c r="DJ122" i="1" s="1"/>
  <c r="CY123" i="1" a="1"/>
  <c r="CY123" i="1" s="1"/>
  <c r="CZ123" i="1"/>
  <c r="DA123" i="1" a="1"/>
  <c r="DA123" i="1" s="1"/>
  <c r="CY124" i="1" a="1"/>
  <c r="CY124" i="1" s="1"/>
  <c r="CZ124" i="1"/>
  <c r="DA124" i="1" a="1"/>
  <c r="DA124" i="1" s="1"/>
  <c r="CY125" i="1" a="1"/>
  <c r="CY125" i="1" s="1"/>
  <c r="CZ125" i="1"/>
  <c r="DA125" i="1" a="1"/>
  <c r="DA125" i="1" s="1"/>
  <c r="CY126" i="1" a="1"/>
  <c r="CY126" i="1" s="1"/>
  <c r="CZ126" i="1"/>
  <c r="DA126" i="1" a="1"/>
  <c r="DA126" i="1" s="1"/>
  <c r="DG126" i="1" s="1" a="1"/>
  <c r="DG126" i="1" s="1"/>
  <c r="CY127" i="1" a="1"/>
  <c r="CY127" i="1" s="1"/>
  <c r="CZ127" i="1"/>
  <c r="DA127" i="1" a="1"/>
  <c r="DA127" i="1" s="1"/>
  <c r="DE127" i="1" s="1" a="1"/>
  <c r="DE127" i="1" s="1"/>
  <c r="CY128" i="1" a="1"/>
  <c r="CY128" i="1" s="1"/>
  <c r="CZ128" i="1"/>
  <c r="DA128" i="1" a="1"/>
  <c r="DA128" i="1" s="1"/>
  <c r="CY129" i="1" a="1"/>
  <c r="CY129" i="1" s="1"/>
  <c r="CZ129" i="1"/>
  <c r="DA129" i="1" a="1"/>
  <c r="DA129" i="1" s="1"/>
  <c r="CY130" i="1" a="1"/>
  <c r="CY130" i="1" s="1"/>
  <c r="CZ130" i="1"/>
  <c r="DA130" i="1" a="1"/>
  <c r="DA130" i="1" s="1"/>
  <c r="DB130" i="1" s="1" a="1"/>
  <c r="DB130" i="1" s="1"/>
  <c r="CY131" i="1" a="1"/>
  <c r="CY131" i="1" s="1"/>
  <c r="CZ131" i="1"/>
  <c r="DA131" i="1" a="1"/>
  <c r="DA131" i="1" s="1"/>
  <c r="DI131" i="1" s="1" a="1"/>
  <c r="DI131" i="1" s="1"/>
  <c r="CY132" i="1" a="1"/>
  <c r="CY132" i="1" s="1"/>
  <c r="CZ132" i="1"/>
  <c r="DA132" i="1" a="1"/>
  <c r="DA132" i="1" s="1"/>
  <c r="CY133" i="1" a="1"/>
  <c r="CY133" i="1" s="1"/>
  <c r="CZ133" i="1"/>
  <c r="DA133" i="1" a="1"/>
  <c r="DA133" i="1" s="1"/>
  <c r="CY134" i="1" a="1"/>
  <c r="CY134" i="1" s="1"/>
  <c r="CZ134" i="1"/>
  <c r="DA134" i="1" a="1"/>
  <c r="DA134" i="1" s="1"/>
  <c r="DJ134" i="1" s="1" a="1"/>
  <c r="DJ134" i="1" s="1"/>
  <c r="CY135" i="1" a="1"/>
  <c r="CY135" i="1" s="1"/>
  <c r="CZ135" i="1"/>
  <c r="DA135" i="1" a="1"/>
  <c r="DA135" i="1" s="1"/>
  <c r="DF135" i="1" s="1" a="1"/>
  <c r="DF135" i="1" s="1"/>
  <c r="CY136" i="1" a="1"/>
  <c r="CY136" i="1" s="1"/>
  <c r="CZ136" i="1"/>
  <c r="DA136" i="1" a="1"/>
  <c r="DA136" i="1" s="1"/>
  <c r="CY137" i="1" a="1"/>
  <c r="CY137" i="1" s="1"/>
  <c r="CZ137" i="1"/>
  <c r="DA137" i="1" a="1"/>
  <c r="DA137" i="1" s="1"/>
  <c r="DJ137" i="1" s="1" a="1"/>
  <c r="DJ137" i="1" s="1"/>
  <c r="CY138" i="1" a="1"/>
  <c r="CY138" i="1" s="1"/>
  <c r="CZ138" i="1"/>
  <c r="DA138" i="1" a="1"/>
  <c r="DA138" i="1" s="1"/>
  <c r="CY139" i="1" a="1"/>
  <c r="CY139" i="1" s="1"/>
  <c r="CZ139" i="1"/>
  <c r="DA139" i="1" a="1"/>
  <c r="DA139" i="1" s="1"/>
  <c r="CY140" i="1" a="1"/>
  <c r="CY140" i="1" s="1"/>
  <c r="CZ140" i="1"/>
  <c r="DA140" i="1" a="1"/>
  <c r="DA140" i="1" s="1"/>
  <c r="DJ140" i="1" s="1" a="1"/>
  <c r="DJ140" i="1" s="1"/>
  <c r="CY141" i="1" a="1"/>
  <c r="CY141" i="1" s="1"/>
  <c r="CZ141" i="1"/>
  <c r="DA141" i="1" a="1"/>
  <c r="DA141" i="1" s="1"/>
  <c r="DK141" i="1" s="1" a="1"/>
  <c r="DK141" i="1" s="1"/>
  <c r="CY142" i="1" a="1"/>
  <c r="CY142" i="1" s="1"/>
  <c r="CZ142" i="1"/>
  <c r="DA142" i="1" a="1"/>
  <c r="DA142" i="1" s="1"/>
  <c r="DJ142" i="1" s="1" a="1"/>
  <c r="DJ142" i="1" s="1"/>
  <c r="CY143" i="1" a="1"/>
  <c r="CY143" i="1" s="1"/>
  <c r="CZ143" i="1"/>
  <c r="DA143" i="1" a="1"/>
  <c r="DA143" i="1" s="1"/>
  <c r="DJ143" i="1" s="1" a="1"/>
  <c r="DJ143" i="1" s="1"/>
  <c r="CY144" i="1" a="1"/>
  <c r="CY144" i="1" s="1"/>
  <c r="CZ144" i="1"/>
  <c r="DA144" i="1" a="1"/>
  <c r="DA144" i="1" s="1"/>
  <c r="CY145" i="1" a="1"/>
  <c r="CY145" i="1" s="1"/>
  <c r="CZ145" i="1"/>
  <c r="DA145" i="1" a="1"/>
  <c r="DA145" i="1" s="1"/>
  <c r="DK145" i="1" s="1" a="1"/>
  <c r="DK145" i="1" s="1"/>
  <c r="CY146" i="1" a="1"/>
  <c r="CY146" i="1" s="1"/>
  <c r="CZ146" i="1"/>
  <c r="DA146" i="1" a="1"/>
  <c r="DA146" i="1" s="1"/>
  <c r="DK146" i="1" s="1" a="1"/>
  <c r="DK146" i="1" s="1"/>
  <c r="CY147" i="1" a="1"/>
  <c r="CY147" i="1" s="1"/>
  <c r="CZ147" i="1"/>
  <c r="DA147" i="1" a="1"/>
  <c r="DA147" i="1" s="1"/>
  <c r="CY148" i="1" a="1"/>
  <c r="CY148" i="1" s="1"/>
  <c r="CZ148" i="1"/>
  <c r="DA148" i="1" a="1"/>
  <c r="DA148" i="1" s="1"/>
  <c r="DJ148" i="1" s="1" a="1"/>
  <c r="DJ148" i="1" s="1"/>
  <c r="CY149" i="1" a="1"/>
  <c r="CY149" i="1" s="1"/>
  <c r="CZ149" i="1"/>
  <c r="DA149" i="1" a="1"/>
  <c r="DA149" i="1" s="1"/>
  <c r="DK149" i="1" s="1" a="1"/>
  <c r="DK149" i="1" s="1"/>
  <c r="CY150" i="1" a="1"/>
  <c r="CY150" i="1" s="1"/>
  <c r="CZ150" i="1"/>
  <c r="DA150" i="1" a="1"/>
  <c r="DA150" i="1" s="1"/>
  <c r="CY151" i="1" a="1"/>
  <c r="CY151" i="1" s="1"/>
  <c r="CZ151" i="1"/>
  <c r="DA151" i="1" a="1"/>
  <c r="DA151" i="1" s="1"/>
  <c r="CY152" i="1" a="1"/>
  <c r="CY152" i="1" s="1"/>
  <c r="CZ152" i="1"/>
  <c r="DA152" i="1" a="1"/>
  <c r="DA152" i="1" s="1"/>
  <c r="CY153" i="1" a="1"/>
  <c r="CY153" i="1" s="1"/>
  <c r="CZ153" i="1"/>
  <c r="DA153" i="1" a="1"/>
  <c r="DA153" i="1" s="1"/>
  <c r="DK153" i="1" s="1" a="1"/>
  <c r="DK153" i="1" s="1"/>
  <c r="CY154" i="1" a="1"/>
  <c r="CY154" i="1" s="1"/>
  <c r="CZ154" i="1"/>
  <c r="DA154" i="1" a="1"/>
  <c r="DA154" i="1" s="1"/>
  <c r="DK154" i="1" s="1" a="1"/>
  <c r="DK154" i="1" s="1"/>
  <c r="CY155" i="1" a="1"/>
  <c r="CY155" i="1" s="1"/>
  <c r="CZ155" i="1"/>
  <c r="DA155" i="1" a="1"/>
  <c r="DA155" i="1" s="1"/>
  <c r="DK155" i="1" s="1" a="1"/>
  <c r="DK155" i="1" s="1"/>
  <c r="CY156" i="1" a="1"/>
  <c r="CY156" i="1" s="1"/>
  <c r="CZ156" i="1"/>
  <c r="DA156" i="1" a="1"/>
  <c r="DA156" i="1" s="1"/>
  <c r="DK156" i="1" s="1" a="1"/>
  <c r="DK156" i="1" s="1"/>
  <c r="CY157" i="1" a="1"/>
  <c r="CY157" i="1" s="1"/>
  <c r="CZ157" i="1"/>
  <c r="DA157" i="1" a="1"/>
  <c r="DA157" i="1" s="1"/>
  <c r="DK157" i="1" s="1" a="1"/>
  <c r="DK157" i="1" s="1"/>
  <c r="CY158" i="1" a="1"/>
  <c r="CY158" i="1" s="1"/>
  <c r="CZ158" i="1"/>
  <c r="DA158" i="1" a="1"/>
  <c r="DA158" i="1" s="1"/>
  <c r="DJ158" i="1" s="1" a="1"/>
  <c r="DJ158" i="1" s="1"/>
  <c r="CY159" i="1" a="1"/>
  <c r="CY159" i="1" s="1"/>
  <c r="CZ159" i="1"/>
  <c r="DA159" i="1" a="1"/>
  <c r="DA159" i="1" s="1"/>
  <c r="DK159" i="1" s="1" a="1"/>
  <c r="DK159" i="1" s="1"/>
  <c r="CY160" i="1" a="1"/>
  <c r="CY160" i="1" s="1"/>
  <c r="CZ160" i="1"/>
  <c r="DA160" i="1" a="1"/>
  <c r="DA160" i="1" s="1"/>
  <c r="CY161" i="1" a="1"/>
  <c r="CY161" i="1" s="1"/>
  <c r="CZ161" i="1"/>
  <c r="DA161" i="1" a="1"/>
  <c r="DA161" i="1" s="1"/>
  <c r="CY162" i="1" a="1"/>
  <c r="CY162" i="1" s="1"/>
  <c r="CZ162" i="1"/>
  <c r="DA162" i="1" a="1"/>
  <c r="DA162" i="1" s="1"/>
  <c r="DC162" i="1" s="1" a="1"/>
  <c r="DC162" i="1" s="1"/>
  <c r="CY163" i="1" a="1"/>
  <c r="CY163" i="1" s="1"/>
  <c r="CZ163" i="1"/>
  <c r="DA163" i="1" a="1"/>
  <c r="DA163" i="1" s="1"/>
  <c r="DK163" i="1" s="1" a="1"/>
  <c r="DK163" i="1" s="1"/>
  <c r="CY164" i="1" a="1"/>
  <c r="CY164" i="1" s="1"/>
  <c r="CZ164" i="1"/>
  <c r="DA164" i="1" a="1"/>
  <c r="DA164" i="1" s="1"/>
  <c r="DJ164" i="1" s="1" a="1"/>
  <c r="DJ164" i="1" s="1"/>
  <c r="CY165" i="1" a="1"/>
  <c r="CY165" i="1" s="1"/>
  <c r="CZ165" i="1"/>
  <c r="DA165" i="1" a="1"/>
  <c r="DA165" i="1" s="1"/>
  <c r="DK165" i="1" s="1" a="1"/>
  <c r="DK165" i="1" s="1"/>
  <c r="CY166" i="1" a="1"/>
  <c r="CY166" i="1" s="1"/>
  <c r="CZ166" i="1"/>
  <c r="DA166" i="1" a="1"/>
  <c r="DA166" i="1" s="1"/>
  <c r="DK166" i="1" s="1" a="1"/>
  <c r="DK166" i="1" s="1"/>
  <c r="CY167" i="1" a="1"/>
  <c r="CY167" i="1" s="1"/>
  <c r="CZ167" i="1"/>
  <c r="DA167" i="1" a="1"/>
  <c r="DA167" i="1" s="1"/>
  <c r="DK167" i="1" s="1" a="1"/>
  <c r="DK167" i="1" s="1"/>
  <c r="CY168" i="1" a="1"/>
  <c r="CY168" i="1" s="1"/>
  <c r="CZ168" i="1"/>
  <c r="DA168" i="1" a="1"/>
  <c r="DA168" i="1" s="1"/>
  <c r="DE168" i="1" s="1" a="1"/>
  <c r="DE168" i="1" s="1"/>
  <c r="CY169" i="1" a="1"/>
  <c r="CY169" i="1" s="1"/>
  <c r="CZ169" i="1"/>
  <c r="DA169" i="1" a="1"/>
  <c r="DA169" i="1" s="1"/>
  <c r="CY170" i="1" a="1"/>
  <c r="CY170" i="1" s="1"/>
  <c r="CZ170" i="1"/>
  <c r="DA170" i="1" a="1"/>
  <c r="DA170" i="1" s="1"/>
  <c r="DI170" i="1" s="1" a="1"/>
  <c r="DI170" i="1" s="1"/>
  <c r="CY171" i="1" a="1"/>
  <c r="CY171" i="1" s="1"/>
  <c r="CZ171" i="1"/>
  <c r="DA171" i="1" a="1"/>
  <c r="DA171" i="1" s="1"/>
  <c r="CY172" i="1" a="1"/>
  <c r="CY172" i="1" s="1"/>
  <c r="CZ172" i="1"/>
  <c r="DA172" i="1" a="1"/>
  <c r="DA172" i="1" s="1"/>
  <c r="DH172" i="1" s="1" a="1"/>
  <c r="DH172" i="1" s="1"/>
  <c r="CY173" i="1" a="1"/>
  <c r="CY173" i="1" s="1"/>
  <c r="CZ173" i="1"/>
  <c r="DA173" i="1" a="1"/>
  <c r="DA173" i="1" s="1"/>
  <c r="DK173" i="1" s="1" a="1"/>
  <c r="DK173" i="1" s="1"/>
  <c r="CY174" i="1" a="1"/>
  <c r="CY174" i="1" s="1"/>
  <c r="CZ174" i="1"/>
  <c r="DA174" i="1" a="1"/>
  <c r="DA174" i="1" s="1"/>
  <c r="DJ174" i="1" s="1" a="1"/>
  <c r="DJ174" i="1" s="1"/>
  <c r="CY175" i="1" a="1"/>
  <c r="CY175" i="1" s="1"/>
  <c r="CZ175" i="1"/>
  <c r="DA175" i="1" a="1"/>
  <c r="DA175" i="1" s="1"/>
  <c r="DK175" i="1" s="1" a="1"/>
  <c r="DK175" i="1" s="1"/>
  <c r="CY176" i="1" a="1"/>
  <c r="CY176" i="1" s="1"/>
  <c r="CZ176" i="1"/>
  <c r="DA176" i="1" a="1"/>
  <c r="DA176" i="1" s="1"/>
  <c r="DJ176" i="1" s="1" a="1"/>
  <c r="DJ176" i="1" s="1"/>
  <c r="CY177" i="1" a="1"/>
  <c r="CY177" i="1" s="1"/>
  <c r="CZ177" i="1"/>
  <c r="DA177" i="1" a="1"/>
  <c r="DA177" i="1" s="1"/>
  <c r="CY178" i="1" a="1"/>
  <c r="CY178" i="1" s="1"/>
  <c r="CZ178" i="1"/>
  <c r="DA178" i="1" a="1"/>
  <c r="DA178" i="1" s="1"/>
  <c r="DG178" i="1" s="1" a="1"/>
  <c r="DG178" i="1" s="1"/>
  <c r="CY179" i="1" a="1"/>
  <c r="CY179" i="1" s="1"/>
  <c r="CZ179" i="1"/>
  <c r="DA179" i="1" a="1"/>
  <c r="DA179" i="1" s="1"/>
  <c r="CY180" i="1" a="1"/>
  <c r="CY180" i="1" s="1"/>
  <c r="CZ180" i="1"/>
  <c r="DA180" i="1" a="1"/>
  <c r="DA180" i="1" s="1"/>
  <c r="DB180" i="1" s="1" a="1"/>
  <c r="DB180" i="1" s="1"/>
  <c r="CY181" i="1" a="1"/>
  <c r="CY181" i="1" s="1"/>
  <c r="CZ181" i="1"/>
  <c r="DA181" i="1" a="1"/>
  <c r="DA181" i="1" s="1"/>
  <c r="DJ181" i="1" s="1" a="1"/>
  <c r="DJ181" i="1" s="1"/>
  <c r="CY182" i="1" a="1"/>
  <c r="CY182" i="1" s="1"/>
  <c r="CZ182" i="1"/>
  <c r="DA182" i="1" a="1"/>
  <c r="DA182" i="1" s="1"/>
  <c r="DK182" i="1" s="1" a="1"/>
  <c r="DK182" i="1" s="1"/>
  <c r="CY183" i="1" a="1"/>
  <c r="CY183" i="1" s="1"/>
  <c r="CZ183" i="1"/>
  <c r="DA183" i="1" a="1"/>
  <c r="DA183" i="1" s="1"/>
  <c r="DJ183" i="1" s="1" a="1"/>
  <c r="DJ183" i="1" s="1"/>
  <c r="CY184" i="1" a="1"/>
  <c r="CY184" i="1" s="1"/>
  <c r="CZ184" i="1"/>
  <c r="DA184" i="1" a="1"/>
  <c r="DA184" i="1" s="1"/>
  <c r="DJ184" i="1" s="1" a="1"/>
  <c r="DJ184" i="1" s="1"/>
  <c r="CY185" i="1" a="1"/>
  <c r="CY185" i="1" s="1"/>
  <c r="CZ185" i="1"/>
  <c r="DA185" i="1" a="1"/>
  <c r="DA185" i="1" s="1"/>
  <c r="DB185" i="1" s="1" a="1"/>
  <c r="DB185" i="1" s="1"/>
  <c r="CY186" i="1" a="1"/>
  <c r="CY186" i="1" s="1"/>
  <c r="CZ186" i="1"/>
  <c r="DA186" i="1" a="1"/>
  <c r="DA186" i="1" s="1"/>
  <c r="DF186" i="1" s="1" a="1"/>
  <c r="DF186" i="1" s="1"/>
  <c r="CY187" i="1" a="1"/>
  <c r="CY187" i="1" s="1"/>
  <c r="CZ187" i="1"/>
  <c r="DA187" i="1" a="1"/>
  <c r="DA187" i="1" s="1"/>
  <c r="DC187" i="1" s="1" a="1"/>
  <c r="DC187" i="1" s="1"/>
  <c r="CY188" i="1" a="1"/>
  <c r="CY188" i="1" s="1"/>
  <c r="CZ188" i="1"/>
  <c r="DA188" i="1" a="1"/>
  <c r="DA188" i="1" s="1"/>
  <c r="DJ188" i="1" s="1" a="1"/>
  <c r="DJ188" i="1" s="1"/>
  <c r="CY189" i="1" a="1"/>
  <c r="CY189" i="1" s="1"/>
  <c r="CZ189" i="1"/>
  <c r="DA189" i="1" a="1"/>
  <c r="DA189" i="1" s="1"/>
  <c r="DJ189" i="1" s="1" a="1"/>
  <c r="DJ189" i="1" s="1"/>
  <c r="CY190" i="1" a="1"/>
  <c r="CY190" i="1" s="1"/>
  <c r="CZ190" i="1"/>
  <c r="DA190" i="1" a="1"/>
  <c r="DA190" i="1" s="1"/>
  <c r="DC190" i="1" s="1" a="1"/>
  <c r="DC190" i="1" s="1"/>
  <c r="CY191" i="1" a="1"/>
  <c r="CY191" i="1" s="1"/>
  <c r="CZ191" i="1"/>
  <c r="DA191" i="1" a="1"/>
  <c r="DA191" i="1" s="1"/>
  <c r="DK191" i="1" s="1" a="1"/>
  <c r="DK191" i="1" s="1"/>
  <c r="CY192" i="1" a="1"/>
  <c r="CY192" i="1" s="1"/>
  <c r="CZ192" i="1"/>
  <c r="DA192" i="1" a="1"/>
  <c r="DA192" i="1" s="1"/>
  <c r="DI192" i="1" s="1" a="1"/>
  <c r="DI192" i="1" s="1"/>
  <c r="CY193" i="1" a="1"/>
  <c r="CY193" i="1" s="1"/>
  <c r="CZ193" i="1"/>
  <c r="DA193" i="1" a="1"/>
  <c r="DA193" i="1" s="1"/>
  <c r="DF193" i="1" s="1" a="1"/>
  <c r="DF193" i="1" s="1"/>
  <c r="CY194" i="1" a="1"/>
  <c r="CY194" i="1" s="1"/>
  <c r="CZ194" i="1"/>
  <c r="DA194" i="1" a="1"/>
  <c r="DA194" i="1" s="1"/>
  <c r="DF194" i="1" s="1" a="1"/>
  <c r="DF194" i="1" s="1"/>
  <c r="CY195" i="1" a="1"/>
  <c r="CY195" i="1" s="1"/>
  <c r="CZ195" i="1"/>
  <c r="DA195" i="1" a="1"/>
  <c r="DA195" i="1" s="1"/>
  <c r="DB195" i="1" s="1" a="1"/>
  <c r="DB195" i="1" s="1"/>
  <c r="CY196" i="1" a="1"/>
  <c r="CY196" i="1" s="1"/>
  <c r="CZ196" i="1"/>
  <c r="DA196" i="1" a="1"/>
  <c r="DA196" i="1" s="1"/>
  <c r="DJ196" i="1" s="1" a="1"/>
  <c r="DJ196" i="1" s="1"/>
  <c r="CY197" i="1" a="1"/>
  <c r="CY197" i="1" s="1"/>
  <c r="CZ197" i="1"/>
  <c r="DA197" i="1" a="1"/>
  <c r="DA197" i="1" s="1"/>
  <c r="DJ197" i="1" s="1" a="1"/>
  <c r="DJ197" i="1" s="1"/>
  <c r="CY198" i="1" a="1"/>
  <c r="CY198" i="1" s="1"/>
  <c r="CZ198" i="1"/>
  <c r="DA198" i="1" a="1"/>
  <c r="DA198" i="1" s="1"/>
  <c r="DG198" i="1" s="1" a="1"/>
  <c r="DG198" i="1" s="1"/>
  <c r="CY199" i="1" a="1"/>
  <c r="CY199" i="1" s="1"/>
  <c r="CZ199" i="1"/>
  <c r="DA199" i="1" a="1"/>
  <c r="DA199" i="1" s="1"/>
  <c r="DE199" i="1" s="1" a="1"/>
  <c r="DE199" i="1" s="1"/>
  <c r="CY200" i="1" a="1"/>
  <c r="CY200" i="1" s="1"/>
  <c r="CZ200" i="1"/>
  <c r="DA200" i="1" a="1"/>
  <c r="DA200" i="1" s="1"/>
  <c r="DI200" i="1" s="1" a="1"/>
  <c r="DI200" i="1" s="1"/>
  <c r="DA12" i="1" a="1"/>
  <c r="DA12" i="1" s="1"/>
  <c r="DB12" i="1" s="1" a="1"/>
  <c r="DB12" i="1" s="1"/>
  <c r="CZ12" i="1"/>
  <c r="CY12" i="1" a="1"/>
  <c r="CY12" i="1" s="1"/>
  <c r="CN13" i="1"/>
  <c r="CO13" i="1"/>
  <c r="CP13" i="1" a="1"/>
  <c r="CP13" i="1" s="1"/>
  <c r="CQ13" i="1" a="1"/>
  <c r="CQ13" i="1" s="1"/>
  <c r="CR13" i="1" a="1"/>
  <c r="CR13" i="1" s="1"/>
  <c r="CS13" i="1"/>
  <c r="CU13" i="1" s="1"/>
  <c r="CN14" i="1"/>
  <c r="CO14" i="1"/>
  <c r="CP14" i="1" a="1"/>
  <c r="CP14" i="1" s="1"/>
  <c r="CQ14" i="1" a="1"/>
  <c r="CQ14" i="1" s="1"/>
  <c r="CR14" i="1" a="1"/>
  <c r="CR14" i="1" s="1"/>
  <c r="CS14" i="1"/>
  <c r="CN15" i="1"/>
  <c r="CO15" i="1"/>
  <c r="CP15" i="1" a="1"/>
  <c r="CP15" i="1" s="1"/>
  <c r="CQ15" i="1" a="1"/>
  <c r="CQ15" i="1" s="1"/>
  <c r="CR15" i="1" a="1"/>
  <c r="CR15" i="1" s="1"/>
  <c r="CS15" i="1"/>
  <c r="CN16" i="1"/>
  <c r="CO16" i="1"/>
  <c r="CP16" i="1" a="1"/>
  <c r="CP16" i="1" s="1"/>
  <c r="CQ16" i="1" a="1"/>
  <c r="CQ16" i="1" s="1"/>
  <c r="CR16" i="1" a="1"/>
  <c r="CR16" i="1" s="1"/>
  <c r="CS16" i="1"/>
  <c r="CU16" i="1" s="1"/>
  <c r="CN17" i="1"/>
  <c r="CO17" i="1"/>
  <c r="CP17" i="1" a="1"/>
  <c r="CP17" i="1" s="1"/>
  <c r="CQ17" i="1" a="1"/>
  <c r="CQ17" i="1" s="1"/>
  <c r="CR17" i="1" a="1"/>
  <c r="CR17" i="1" s="1"/>
  <c r="CS17" i="1"/>
  <c r="CW17" i="1" s="1"/>
  <c r="CN18" i="1"/>
  <c r="CO18" i="1"/>
  <c r="CP18" i="1" a="1"/>
  <c r="CP18" i="1" s="1"/>
  <c r="CQ18" i="1" a="1"/>
  <c r="CQ18" i="1" s="1"/>
  <c r="CR18" i="1" a="1"/>
  <c r="CR18" i="1" s="1"/>
  <c r="CS18" i="1"/>
  <c r="CN19" i="1"/>
  <c r="CO19" i="1"/>
  <c r="CP19" i="1" a="1"/>
  <c r="CP19" i="1" s="1"/>
  <c r="CQ19" i="1" a="1"/>
  <c r="CQ19" i="1" s="1"/>
  <c r="CR19" i="1" a="1"/>
  <c r="CR19" i="1" s="1"/>
  <c r="CS19" i="1"/>
  <c r="CW19" i="1" s="1"/>
  <c r="CN20" i="1"/>
  <c r="CO20" i="1"/>
  <c r="CP20" i="1" a="1"/>
  <c r="CP20" i="1" s="1"/>
  <c r="CQ20" i="1" a="1"/>
  <c r="CQ20" i="1" s="1"/>
  <c r="CR20" i="1" a="1"/>
  <c r="CR20" i="1" s="1"/>
  <c r="CS20" i="1"/>
  <c r="CU20" i="1" s="1"/>
  <c r="CN21" i="1"/>
  <c r="CO21" i="1"/>
  <c r="CP21" i="1" a="1"/>
  <c r="CP21" i="1" s="1"/>
  <c r="CQ21" i="1" a="1"/>
  <c r="CQ21" i="1" s="1"/>
  <c r="CR21" i="1" a="1"/>
  <c r="CR21" i="1" s="1"/>
  <c r="CS21" i="1"/>
  <c r="CU21" i="1" s="1"/>
  <c r="CN22" i="1"/>
  <c r="CO22" i="1"/>
  <c r="CP22" i="1" a="1"/>
  <c r="CP22" i="1" s="1"/>
  <c r="CQ22" i="1" a="1"/>
  <c r="CQ22" i="1" s="1"/>
  <c r="CR22" i="1" a="1"/>
  <c r="CR22" i="1" s="1"/>
  <c r="CS22" i="1"/>
  <c r="CN23" i="1"/>
  <c r="CO23" i="1"/>
  <c r="CP23" i="1" a="1"/>
  <c r="CP23" i="1" s="1"/>
  <c r="CQ23" i="1" a="1"/>
  <c r="CQ23" i="1" s="1"/>
  <c r="CR23" i="1" a="1"/>
  <c r="CR23" i="1" s="1"/>
  <c r="CS23" i="1"/>
  <c r="CN24" i="1"/>
  <c r="CO24" i="1"/>
  <c r="CP24" i="1" a="1"/>
  <c r="CP24" i="1" s="1"/>
  <c r="CQ24" i="1" a="1"/>
  <c r="CQ24" i="1" s="1"/>
  <c r="CR24" i="1" a="1"/>
  <c r="CR24" i="1" s="1"/>
  <c r="CS24" i="1"/>
  <c r="CU24" i="1" s="1"/>
  <c r="CN25" i="1"/>
  <c r="CO25" i="1"/>
  <c r="CP25" i="1" a="1"/>
  <c r="CP25" i="1" s="1"/>
  <c r="CQ25" i="1" a="1"/>
  <c r="CQ25" i="1" s="1"/>
  <c r="CR25" i="1" a="1"/>
  <c r="CR25" i="1" s="1"/>
  <c r="CS25" i="1"/>
  <c r="CW25" i="1" s="1"/>
  <c r="CN26" i="1"/>
  <c r="CO26" i="1"/>
  <c r="CP26" i="1" a="1"/>
  <c r="CP26" i="1" s="1"/>
  <c r="CQ26" i="1" a="1"/>
  <c r="CQ26" i="1" s="1"/>
  <c r="CR26" i="1" a="1"/>
  <c r="CR26" i="1" s="1"/>
  <c r="CS26" i="1"/>
  <c r="CW26" i="1" s="1"/>
  <c r="CN27" i="1"/>
  <c r="CO27" i="1"/>
  <c r="CP27" i="1" a="1"/>
  <c r="CP27" i="1" s="1"/>
  <c r="CQ27" i="1" a="1"/>
  <c r="CQ27" i="1" s="1"/>
  <c r="CR27" i="1" a="1"/>
  <c r="CR27" i="1" s="1"/>
  <c r="CS27" i="1"/>
  <c r="CV27" i="1" s="1" a="1"/>
  <c r="CV27" i="1" s="1"/>
  <c r="CN28" i="1"/>
  <c r="CO28" i="1"/>
  <c r="CP28" i="1" a="1"/>
  <c r="CP28" i="1" s="1"/>
  <c r="CQ28" i="1" a="1"/>
  <c r="CQ28" i="1" s="1"/>
  <c r="CR28" i="1" a="1"/>
  <c r="CR28" i="1" s="1"/>
  <c r="CS28" i="1"/>
  <c r="CU28" i="1" s="1"/>
  <c r="CN29" i="1"/>
  <c r="CO29" i="1"/>
  <c r="CP29" i="1" a="1"/>
  <c r="CP29" i="1" s="1"/>
  <c r="CQ29" i="1" a="1"/>
  <c r="CQ29" i="1" s="1"/>
  <c r="CR29" i="1" a="1"/>
  <c r="CR29" i="1" s="1"/>
  <c r="CS29" i="1"/>
  <c r="CU29" i="1" s="1"/>
  <c r="CN30" i="1"/>
  <c r="CO30" i="1"/>
  <c r="CP30" i="1" a="1"/>
  <c r="CP30" i="1" s="1"/>
  <c r="CQ30" i="1" a="1"/>
  <c r="CQ30" i="1" s="1"/>
  <c r="CR30" i="1" a="1"/>
  <c r="CR30" i="1" s="1"/>
  <c r="CS30" i="1"/>
  <c r="CW30" i="1" s="1"/>
  <c r="CN31" i="1"/>
  <c r="CO31" i="1"/>
  <c r="CP31" i="1" a="1"/>
  <c r="CP31" i="1" s="1"/>
  <c r="CQ31" i="1" a="1"/>
  <c r="CQ31" i="1" s="1"/>
  <c r="CR31" i="1" a="1"/>
  <c r="CR31" i="1" s="1"/>
  <c r="CS31" i="1"/>
  <c r="CN32" i="1"/>
  <c r="CO32" i="1"/>
  <c r="CP32" i="1" a="1"/>
  <c r="CP32" i="1" s="1"/>
  <c r="CQ32" i="1" a="1"/>
  <c r="CQ32" i="1" s="1"/>
  <c r="CR32" i="1" a="1"/>
  <c r="CR32" i="1" s="1"/>
  <c r="CS32" i="1"/>
  <c r="CU32" i="1" s="1"/>
  <c r="CN33" i="1"/>
  <c r="CO33" i="1"/>
  <c r="CP33" i="1" a="1"/>
  <c r="CP33" i="1" s="1"/>
  <c r="CQ33" i="1" a="1"/>
  <c r="CQ33" i="1" s="1"/>
  <c r="CR33" i="1" a="1"/>
  <c r="CR33" i="1" s="1"/>
  <c r="CS33" i="1"/>
  <c r="CW33" i="1" s="1"/>
  <c r="CN34" i="1"/>
  <c r="CO34" i="1"/>
  <c r="CP34" i="1" a="1"/>
  <c r="CP34" i="1" s="1"/>
  <c r="CQ34" i="1" a="1"/>
  <c r="CQ34" i="1" s="1"/>
  <c r="CR34" i="1" a="1"/>
  <c r="CR34" i="1" s="1"/>
  <c r="CS34" i="1"/>
  <c r="CW34" i="1" s="1"/>
  <c r="CN35" i="1"/>
  <c r="CO35" i="1"/>
  <c r="CP35" i="1" a="1"/>
  <c r="CP35" i="1" s="1"/>
  <c r="CQ35" i="1" a="1"/>
  <c r="CQ35" i="1" s="1"/>
  <c r="CR35" i="1" a="1"/>
  <c r="CR35" i="1" s="1"/>
  <c r="CS35" i="1"/>
  <c r="CU35" i="1" s="1"/>
  <c r="CN36" i="1"/>
  <c r="CO36" i="1"/>
  <c r="CP36" i="1" a="1"/>
  <c r="CP36" i="1" s="1"/>
  <c r="CQ36" i="1" a="1"/>
  <c r="CQ36" i="1" s="1"/>
  <c r="CR36" i="1" a="1"/>
  <c r="CR36" i="1" s="1"/>
  <c r="CS36" i="1"/>
  <c r="CU36" i="1" s="1"/>
  <c r="CN37" i="1"/>
  <c r="CO37" i="1"/>
  <c r="CP37" i="1" a="1"/>
  <c r="CP37" i="1" s="1"/>
  <c r="CQ37" i="1" a="1"/>
  <c r="CQ37" i="1" s="1"/>
  <c r="CR37" i="1" a="1"/>
  <c r="CR37" i="1" s="1"/>
  <c r="CS37" i="1"/>
  <c r="CU37" i="1" s="1"/>
  <c r="CN38" i="1"/>
  <c r="CO38" i="1"/>
  <c r="CP38" i="1" a="1"/>
  <c r="CP38" i="1" s="1"/>
  <c r="CQ38" i="1" a="1"/>
  <c r="CQ38" i="1" s="1"/>
  <c r="CR38" i="1" a="1"/>
  <c r="CR38" i="1" s="1"/>
  <c r="CS38" i="1"/>
  <c r="CW38" i="1" s="1"/>
  <c r="CN39" i="1"/>
  <c r="CO39" i="1"/>
  <c r="CP39" i="1" a="1"/>
  <c r="CP39" i="1" s="1"/>
  <c r="CQ39" i="1" a="1"/>
  <c r="CQ39" i="1" s="1"/>
  <c r="CR39" i="1" a="1"/>
  <c r="CR39" i="1" s="1"/>
  <c r="CS39" i="1"/>
  <c r="CN40" i="1"/>
  <c r="CO40" i="1"/>
  <c r="CP40" i="1" a="1"/>
  <c r="CP40" i="1" s="1"/>
  <c r="CQ40" i="1" a="1"/>
  <c r="CQ40" i="1" s="1"/>
  <c r="CR40" i="1" a="1"/>
  <c r="CR40" i="1" s="1"/>
  <c r="CS40" i="1"/>
  <c r="CN41" i="1"/>
  <c r="CO41" i="1"/>
  <c r="CP41" i="1" a="1"/>
  <c r="CP41" i="1" s="1"/>
  <c r="CQ41" i="1" a="1"/>
  <c r="CQ41" i="1" s="1"/>
  <c r="CR41" i="1" a="1"/>
  <c r="CR41" i="1" s="1"/>
  <c r="CS41" i="1"/>
  <c r="CW41" i="1" s="1"/>
  <c r="CN42" i="1"/>
  <c r="CO42" i="1"/>
  <c r="CP42" i="1" a="1"/>
  <c r="CP42" i="1" s="1"/>
  <c r="CQ42" i="1" a="1"/>
  <c r="CQ42" i="1" s="1"/>
  <c r="CR42" i="1" a="1"/>
  <c r="CR42" i="1" s="1"/>
  <c r="CS42" i="1"/>
  <c r="CW42" i="1" s="1"/>
  <c r="CN43" i="1"/>
  <c r="CO43" i="1"/>
  <c r="CP43" i="1" a="1"/>
  <c r="CP43" i="1" s="1"/>
  <c r="CQ43" i="1" a="1"/>
  <c r="CQ43" i="1" s="1"/>
  <c r="CR43" i="1" a="1"/>
  <c r="CR43" i="1" s="1"/>
  <c r="CS43" i="1"/>
  <c r="CN44" i="1"/>
  <c r="CO44" i="1"/>
  <c r="CP44" i="1" a="1"/>
  <c r="CP44" i="1" s="1"/>
  <c r="CQ44" i="1" a="1"/>
  <c r="CQ44" i="1" s="1"/>
  <c r="CR44" i="1" a="1"/>
  <c r="CR44" i="1" s="1"/>
  <c r="CS44" i="1"/>
  <c r="CV44" i="1" s="1" a="1"/>
  <c r="CV44" i="1" s="1"/>
  <c r="CN45" i="1"/>
  <c r="CO45" i="1"/>
  <c r="CP45" i="1" a="1"/>
  <c r="CP45" i="1" s="1"/>
  <c r="CQ45" i="1" a="1"/>
  <c r="CQ45" i="1" s="1"/>
  <c r="CR45" i="1" a="1"/>
  <c r="CR45" i="1" s="1"/>
  <c r="CS45" i="1"/>
  <c r="CN46" i="1"/>
  <c r="CO46" i="1"/>
  <c r="CP46" i="1" a="1"/>
  <c r="CP46" i="1" s="1"/>
  <c r="CQ46" i="1" a="1"/>
  <c r="CQ46" i="1" s="1"/>
  <c r="CR46" i="1" a="1"/>
  <c r="CR46" i="1" s="1"/>
  <c r="CS46" i="1"/>
  <c r="CW46" i="1" s="1"/>
  <c r="CN47" i="1"/>
  <c r="CO47" i="1"/>
  <c r="CP47" i="1" a="1"/>
  <c r="CP47" i="1" s="1"/>
  <c r="CQ47" i="1" a="1"/>
  <c r="CQ47" i="1" s="1"/>
  <c r="CR47" i="1" a="1"/>
  <c r="CR47" i="1" s="1"/>
  <c r="CS47" i="1"/>
  <c r="CN48" i="1"/>
  <c r="CO48" i="1"/>
  <c r="CP48" i="1" a="1"/>
  <c r="CP48" i="1" s="1"/>
  <c r="CQ48" i="1" a="1"/>
  <c r="CQ48" i="1" s="1"/>
  <c r="CR48" i="1" a="1"/>
  <c r="CR48" i="1" s="1"/>
  <c r="CS48" i="1"/>
  <c r="CU48" i="1" s="1"/>
  <c r="CN49" i="1"/>
  <c r="CO49" i="1"/>
  <c r="CP49" i="1" a="1"/>
  <c r="CP49" i="1" s="1"/>
  <c r="CQ49" i="1" a="1"/>
  <c r="CQ49" i="1" s="1"/>
  <c r="CR49" i="1" a="1"/>
  <c r="CR49" i="1" s="1"/>
  <c r="CS49" i="1"/>
  <c r="CN50" i="1"/>
  <c r="CO50" i="1"/>
  <c r="CP50" i="1" a="1"/>
  <c r="CP50" i="1" s="1"/>
  <c r="CQ50" i="1" a="1"/>
  <c r="CQ50" i="1" s="1"/>
  <c r="CR50" i="1" a="1"/>
  <c r="CR50" i="1" s="1"/>
  <c r="CS50" i="1"/>
  <c r="CN51" i="1"/>
  <c r="CO51" i="1"/>
  <c r="CP51" i="1" a="1"/>
  <c r="CP51" i="1" s="1"/>
  <c r="CQ51" i="1" a="1"/>
  <c r="CQ51" i="1" s="1"/>
  <c r="CR51" i="1" a="1"/>
  <c r="CR51" i="1" s="1"/>
  <c r="CS51" i="1"/>
  <c r="CW51" i="1" s="1"/>
  <c r="CN52" i="1"/>
  <c r="CO52" i="1"/>
  <c r="CP52" i="1" a="1"/>
  <c r="CP52" i="1" s="1"/>
  <c r="CQ52" i="1" a="1"/>
  <c r="CQ52" i="1" s="1"/>
  <c r="CR52" i="1" a="1"/>
  <c r="CR52" i="1" s="1"/>
  <c r="CS52" i="1"/>
  <c r="CN53" i="1"/>
  <c r="CO53" i="1"/>
  <c r="CP53" i="1" a="1"/>
  <c r="CP53" i="1" s="1"/>
  <c r="CQ53" i="1" a="1"/>
  <c r="CQ53" i="1" s="1"/>
  <c r="CR53" i="1" a="1"/>
  <c r="CR53" i="1" s="1"/>
  <c r="CS53" i="1"/>
  <c r="CU53" i="1" s="1"/>
  <c r="CN54" i="1"/>
  <c r="CO54" i="1"/>
  <c r="CP54" i="1" a="1"/>
  <c r="CP54" i="1" s="1"/>
  <c r="CQ54" i="1" a="1"/>
  <c r="CQ54" i="1" s="1"/>
  <c r="CR54" i="1" a="1"/>
  <c r="CR54" i="1" s="1"/>
  <c r="CS54" i="1"/>
  <c r="CN55" i="1"/>
  <c r="CO55" i="1"/>
  <c r="CP55" i="1" a="1"/>
  <c r="CP55" i="1" s="1"/>
  <c r="CQ55" i="1" a="1"/>
  <c r="CQ55" i="1" s="1"/>
  <c r="CR55" i="1" a="1"/>
  <c r="CR55" i="1" s="1"/>
  <c r="CS55" i="1"/>
  <c r="CN56" i="1"/>
  <c r="CO56" i="1"/>
  <c r="CP56" i="1" a="1"/>
  <c r="CP56" i="1" s="1"/>
  <c r="CQ56" i="1" a="1"/>
  <c r="CQ56" i="1" s="1"/>
  <c r="CR56" i="1" a="1"/>
  <c r="CR56" i="1" s="1"/>
  <c r="CS56" i="1"/>
  <c r="CU56" i="1" s="1"/>
  <c r="CN57" i="1"/>
  <c r="CO57" i="1"/>
  <c r="CP57" i="1" a="1"/>
  <c r="CP57" i="1" s="1"/>
  <c r="CQ57" i="1" a="1"/>
  <c r="CQ57" i="1" s="1"/>
  <c r="CR57" i="1" a="1"/>
  <c r="CR57" i="1" s="1"/>
  <c r="CS57" i="1"/>
  <c r="CW57" i="1" s="1"/>
  <c r="CN58" i="1"/>
  <c r="CO58" i="1"/>
  <c r="CP58" i="1" a="1"/>
  <c r="CP58" i="1" s="1"/>
  <c r="CQ58" i="1" a="1"/>
  <c r="CQ58" i="1" s="1"/>
  <c r="CR58" i="1" a="1"/>
  <c r="CR58" i="1" s="1"/>
  <c r="CS58" i="1"/>
  <c r="CW58" i="1" s="1"/>
  <c r="CN59" i="1"/>
  <c r="CO59" i="1"/>
  <c r="CP59" i="1" a="1"/>
  <c r="CP59" i="1" s="1"/>
  <c r="CQ59" i="1" a="1"/>
  <c r="CQ59" i="1" s="1"/>
  <c r="CR59" i="1" a="1"/>
  <c r="CR59" i="1" s="1"/>
  <c r="CS59" i="1"/>
  <c r="CN60" i="1"/>
  <c r="CO60" i="1"/>
  <c r="CP60" i="1" a="1"/>
  <c r="CP60" i="1" s="1"/>
  <c r="CQ60" i="1" a="1"/>
  <c r="CQ60" i="1" s="1"/>
  <c r="CR60" i="1" a="1"/>
  <c r="CR60" i="1" s="1"/>
  <c r="CS60" i="1"/>
  <c r="CW60" i="1" s="1"/>
  <c r="CN61" i="1"/>
  <c r="CO61" i="1"/>
  <c r="CP61" i="1" a="1"/>
  <c r="CP61" i="1" s="1"/>
  <c r="CQ61" i="1" a="1"/>
  <c r="CQ61" i="1" s="1"/>
  <c r="CR61" i="1" a="1"/>
  <c r="CR61" i="1" s="1"/>
  <c r="CS61" i="1"/>
  <c r="CN62" i="1"/>
  <c r="CO62" i="1"/>
  <c r="CP62" i="1" a="1"/>
  <c r="CP62" i="1" s="1"/>
  <c r="CQ62" i="1" a="1"/>
  <c r="CQ62" i="1" s="1"/>
  <c r="CR62" i="1" a="1"/>
  <c r="CR62" i="1" s="1"/>
  <c r="CS62" i="1"/>
  <c r="CW62" i="1" s="1"/>
  <c r="CN63" i="1"/>
  <c r="CO63" i="1"/>
  <c r="CP63" i="1" a="1"/>
  <c r="CP63" i="1" s="1"/>
  <c r="CQ63" i="1" a="1"/>
  <c r="CQ63" i="1" s="1"/>
  <c r="CR63" i="1" a="1"/>
  <c r="CR63" i="1" s="1"/>
  <c r="CS63" i="1"/>
  <c r="CU63" i="1" s="1"/>
  <c r="CN64" i="1"/>
  <c r="CO64" i="1"/>
  <c r="CP64" i="1" a="1"/>
  <c r="CP64" i="1" s="1"/>
  <c r="CQ64" i="1" a="1"/>
  <c r="CQ64" i="1" s="1"/>
  <c r="CR64" i="1" a="1"/>
  <c r="CR64" i="1" s="1"/>
  <c r="CS64" i="1"/>
  <c r="CU64" i="1" s="1"/>
  <c r="CN65" i="1"/>
  <c r="CO65" i="1"/>
  <c r="CP65" i="1" a="1"/>
  <c r="CP65" i="1" s="1"/>
  <c r="CQ65" i="1" a="1"/>
  <c r="CQ65" i="1" s="1"/>
  <c r="CR65" i="1" a="1"/>
  <c r="CR65" i="1" s="1"/>
  <c r="CS65" i="1"/>
  <c r="CV65" i="1" s="1" a="1"/>
  <c r="CV65" i="1" s="1"/>
  <c r="CN66" i="1"/>
  <c r="CO66" i="1"/>
  <c r="CP66" i="1" a="1"/>
  <c r="CP66" i="1" s="1"/>
  <c r="CQ66" i="1" a="1"/>
  <c r="CQ66" i="1" s="1"/>
  <c r="CR66" i="1" a="1"/>
  <c r="CR66" i="1" s="1"/>
  <c r="CS66" i="1"/>
  <c r="CW66" i="1" s="1"/>
  <c r="CN67" i="1"/>
  <c r="CO67" i="1"/>
  <c r="CP67" i="1" a="1"/>
  <c r="CP67" i="1" s="1"/>
  <c r="CQ67" i="1" a="1"/>
  <c r="CQ67" i="1" s="1"/>
  <c r="CR67" i="1" a="1"/>
  <c r="CR67" i="1" s="1"/>
  <c r="CS67" i="1"/>
  <c r="CU67" i="1" s="1"/>
  <c r="CN68" i="1"/>
  <c r="CO68" i="1"/>
  <c r="CP68" i="1" a="1"/>
  <c r="CP68" i="1" s="1"/>
  <c r="CQ68" i="1" a="1"/>
  <c r="CQ68" i="1" s="1"/>
  <c r="CR68" i="1" a="1"/>
  <c r="CR68" i="1" s="1"/>
  <c r="CS68" i="1"/>
  <c r="CU68" i="1" s="1"/>
  <c r="CN69" i="1"/>
  <c r="CO69" i="1"/>
  <c r="CP69" i="1" a="1"/>
  <c r="CP69" i="1" s="1"/>
  <c r="CQ69" i="1" a="1"/>
  <c r="CQ69" i="1" s="1"/>
  <c r="CR69" i="1" a="1"/>
  <c r="CR69" i="1" s="1"/>
  <c r="CS69" i="1"/>
  <c r="CN70" i="1"/>
  <c r="CO70" i="1"/>
  <c r="CP70" i="1" a="1"/>
  <c r="CP70" i="1" s="1"/>
  <c r="CQ70" i="1" a="1"/>
  <c r="CQ70" i="1" s="1"/>
  <c r="CR70" i="1" a="1"/>
  <c r="CR70" i="1" s="1"/>
  <c r="CS70" i="1"/>
  <c r="CU70" i="1" s="1"/>
  <c r="CN71" i="1"/>
  <c r="CO71" i="1"/>
  <c r="CP71" i="1" a="1"/>
  <c r="CP71" i="1" s="1"/>
  <c r="CQ71" i="1" a="1"/>
  <c r="CQ71" i="1" s="1"/>
  <c r="CR71" i="1" a="1"/>
  <c r="CR71" i="1" s="1"/>
  <c r="CS71" i="1"/>
  <c r="CN72" i="1"/>
  <c r="CO72" i="1"/>
  <c r="CP72" i="1" a="1"/>
  <c r="CP72" i="1" s="1"/>
  <c r="CQ72" i="1" a="1"/>
  <c r="CQ72" i="1" s="1"/>
  <c r="CR72" i="1" a="1"/>
  <c r="CR72" i="1" s="1"/>
  <c r="CS72" i="1"/>
  <c r="CN73" i="1"/>
  <c r="CO73" i="1"/>
  <c r="CP73" i="1" a="1"/>
  <c r="CP73" i="1" s="1"/>
  <c r="CQ73" i="1" a="1"/>
  <c r="CQ73" i="1" s="1"/>
  <c r="CR73" i="1" a="1"/>
  <c r="CR73" i="1" s="1"/>
  <c r="CS73" i="1"/>
  <c r="CN74" i="1"/>
  <c r="CO74" i="1"/>
  <c r="CP74" i="1" a="1"/>
  <c r="CP74" i="1" s="1"/>
  <c r="CQ74" i="1" a="1"/>
  <c r="CQ74" i="1" s="1"/>
  <c r="CR74" i="1" a="1"/>
  <c r="CR74" i="1" s="1"/>
  <c r="CS74" i="1"/>
  <c r="CN75" i="1"/>
  <c r="CO75" i="1"/>
  <c r="CP75" i="1" a="1"/>
  <c r="CP75" i="1" s="1"/>
  <c r="CQ75" i="1" a="1"/>
  <c r="CQ75" i="1" s="1"/>
  <c r="CR75" i="1" a="1"/>
  <c r="CR75" i="1" s="1"/>
  <c r="CS75" i="1"/>
  <c r="CV75" i="1" s="1" a="1"/>
  <c r="CV75" i="1" s="1"/>
  <c r="CN76" i="1"/>
  <c r="CO76" i="1"/>
  <c r="CP76" i="1" a="1"/>
  <c r="CP76" i="1" s="1"/>
  <c r="CQ76" i="1" a="1"/>
  <c r="CQ76" i="1" s="1"/>
  <c r="CR76" i="1" a="1"/>
  <c r="CR76" i="1" s="1"/>
  <c r="CS76" i="1"/>
  <c r="CN77" i="1"/>
  <c r="CO77" i="1"/>
  <c r="CP77" i="1" a="1"/>
  <c r="CP77" i="1" s="1"/>
  <c r="CQ77" i="1" a="1"/>
  <c r="CQ77" i="1" s="1"/>
  <c r="CR77" i="1" a="1"/>
  <c r="CR77" i="1" s="1"/>
  <c r="CS77" i="1"/>
  <c r="CN78" i="1"/>
  <c r="CO78" i="1"/>
  <c r="CP78" i="1" a="1"/>
  <c r="CP78" i="1" s="1"/>
  <c r="CQ78" i="1" a="1"/>
  <c r="CQ78" i="1" s="1"/>
  <c r="CR78" i="1" a="1"/>
  <c r="CR78" i="1" s="1"/>
  <c r="CS78" i="1"/>
  <c r="CW78" i="1" s="1"/>
  <c r="CN79" i="1"/>
  <c r="CO79" i="1"/>
  <c r="CP79" i="1" a="1"/>
  <c r="CP79" i="1" s="1"/>
  <c r="CQ79" i="1" a="1"/>
  <c r="CQ79" i="1" s="1"/>
  <c r="CR79" i="1" a="1"/>
  <c r="CR79" i="1" s="1"/>
  <c r="CS79" i="1"/>
  <c r="CN80" i="1"/>
  <c r="CO80" i="1"/>
  <c r="CP80" i="1" a="1"/>
  <c r="CP80" i="1" s="1"/>
  <c r="CQ80" i="1" a="1"/>
  <c r="CQ80" i="1" s="1"/>
  <c r="CR80" i="1" a="1"/>
  <c r="CR80" i="1" s="1"/>
  <c r="CS80" i="1"/>
  <c r="CN81" i="1"/>
  <c r="CO81" i="1"/>
  <c r="CP81" i="1" a="1"/>
  <c r="CP81" i="1" s="1"/>
  <c r="CQ81" i="1" a="1"/>
  <c r="CQ81" i="1" s="1"/>
  <c r="CR81" i="1" a="1"/>
  <c r="CR81" i="1" s="1"/>
  <c r="CS81" i="1"/>
  <c r="CU81" i="1" s="1"/>
  <c r="CN82" i="1"/>
  <c r="CO82" i="1"/>
  <c r="CP82" i="1" a="1"/>
  <c r="CP82" i="1" s="1"/>
  <c r="CQ82" i="1" a="1"/>
  <c r="CQ82" i="1" s="1"/>
  <c r="CR82" i="1" a="1"/>
  <c r="CR82" i="1" s="1"/>
  <c r="CS82" i="1"/>
  <c r="CV82" i="1" s="1" a="1"/>
  <c r="CV82" i="1" s="1"/>
  <c r="CN83" i="1"/>
  <c r="CO83" i="1"/>
  <c r="CP83" i="1" a="1"/>
  <c r="CP83" i="1" s="1"/>
  <c r="CQ83" i="1" a="1"/>
  <c r="CQ83" i="1" s="1"/>
  <c r="CR83" i="1" a="1"/>
  <c r="CR83" i="1" s="1"/>
  <c r="CS83" i="1"/>
  <c r="CW83" i="1" s="1"/>
  <c r="CN84" i="1"/>
  <c r="CO84" i="1"/>
  <c r="CP84" i="1" a="1"/>
  <c r="CP84" i="1" s="1"/>
  <c r="CQ84" i="1" a="1"/>
  <c r="CQ84" i="1" s="1"/>
  <c r="CR84" i="1" a="1"/>
  <c r="CR84" i="1" s="1"/>
  <c r="CS84" i="1"/>
  <c r="CW84" i="1" s="1"/>
  <c r="CN85" i="1"/>
  <c r="CO85" i="1"/>
  <c r="CP85" i="1" a="1"/>
  <c r="CP85" i="1" s="1"/>
  <c r="CQ85" i="1" a="1"/>
  <c r="CQ85" i="1" s="1"/>
  <c r="CR85" i="1" a="1"/>
  <c r="CR85" i="1" s="1"/>
  <c r="CS85" i="1"/>
  <c r="CU85" i="1" s="1"/>
  <c r="CN86" i="1"/>
  <c r="CO86" i="1"/>
  <c r="CP86" i="1" a="1"/>
  <c r="CP86" i="1" s="1"/>
  <c r="CQ86" i="1" a="1"/>
  <c r="CQ86" i="1" s="1"/>
  <c r="CR86" i="1" a="1"/>
  <c r="CR86" i="1" s="1"/>
  <c r="CS86" i="1"/>
  <c r="CW86" i="1" s="1"/>
  <c r="CN87" i="1"/>
  <c r="CO87" i="1"/>
  <c r="CP87" i="1" a="1"/>
  <c r="CP87" i="1" s="1"/>
  <c r="CQ87" i="1" a="1"/>
  <c r="CQ87" i="1" s="1"/>
  <c r="CR87" i="1" a="1"/>
  <c r="CR87" i="1" s="1"/>
  <c r="CS87" i="1"/>
  <c r="CN88" i="1"/>
  <c r="CO88" i="1"/>
  <c r="CP88" i="1" a="1"/>
  <c r="CP88" i="1" s="1"/>
  <c r="CQ88" i="1" a="1"/>
  <c r="CQ88" i="1" s="1"/>
  <c r="CR88" i="1" a="1"/>
  <c r="CR88" i="1" s="1"/>
  <c r="CS88" i="1"/>
  <c r="CN89" i="1"/>
  <c r="CO89" i="1"/>
  <c r="CP89" i="1" a="1"/>
  <c r="CP89" i="1" s="1"/>
  <c r="CQ89" i="1" a="1"/>
  <c r="CQ89" i="1" s="1"/>
  <c r="CR89" i="1" a="1"/>
  <c r="CR89" i="1" s="1"/>
  <c r="CS89" i="1"/>
  <c r="CW89" i="1" s="1"/>
  <c r="CN90" i="1"/>
  <c r="CO90" i="1"/>
  <c r="CP90" i="1" a="1"/>
  <c r="CP90" i="1" s="1"/>
  <c r="CQ90" i="1" a="1"/>
  <c r="CQ90" i="1" s="1"/>
  <c r="CR90" i="1" a="1"/>
  <c r="CR90" i="1" s="1"/>
  <c r="CS90" i="1"/>
  <c r="CU90" i="1" s="1"/>
  <c r="CN91" i="1"/>
  <c r="CO91" i="1"/>
  <c r="CP91" i="1" a="1"/>
  <c r="CP91" i="1" s="1"/>
  <c r="CQ91" i="1" a="1"/>
  <c r="CQ91" i="1" s="1"/>
  <c r="CR91" i="1" a="1"/>
  <c r="CR91" i="1" s="1"/>
  <c r="CS91" i="1"/>
  <c r="CN92" i="1"/>
  <c r="CO92" i="1"/>
  <c r="CP92" i="1" a="1"/>
  <c r="CP92" i="1" s="1"/>
  <c r="CQ92" i="1" a="1"/>
  <c r="CQ92" i="1" s="1"/>
  <c r="CR92" i="1" a="1"/>
  <c r="CR92" i="1" s="1"/>
  <c r="CS92" i="1"/>
  <c r="CW92" i="1" s="1"/>
  <c r="CN93" i="1"/>
  <c r="CO93" i="1"/>
  <c r="CP93" i="1" a="1"/>
  <c r="CP93" i="1" s="1"/>
  <c r="CQ93" i="1" a="1"/>
  <c r="CQ93" i="1" s="1"/>
  <c r="CR93" i="1" a="1"/>
  <c r="CR93" i="1" s="1"/>
  <c r="CS93" i="1"/>
  <c r="CW93" i="1" s="1"/>
  <c r="CN94" i="1"/>
  <c r="CO94" i="1"/>
  <c r="CP94" i="1" a="1"/>
  <c r="CP94" i="1" s="1"/>
  <c r="CQ94" i="1" a="1"/>
  <c r="CQ94" i="1" s="1"/>
  <c r="CR94" i="1" a="1"/>
  <c r="CR94" i="1" s="1"/>
  <c r="CS94" i="1"/>
  <c r="CN95" i="1"/>
  <c r="CO95" i="1"/>
  <c r="CP95" i="1" a="1"/>
  <c r="CP95" i="1" s="1"/>
  <c r="CQ95" i="1" a="1"/>
  <c r="CQ95" i="1" s="1"/>
  <c r="CR95" i="1" a="1"/>
  <c r="CR95" i="1" s="1"/>
  <c r="CS95" i="1"/>
  <c r="CN96" i="1"/>
  <c r="CO96" i="1"/>
  <c r="CP96" i="1" a="1"/>
  <c r="CP96" i="1" s="1"/>
  <c r="CQ96" i="1" a="1"/>
  <c r="CQ96" i="1" s="1"/>
  <c r="CR96" i="1" a="1"/>
  <c r="CR96" i="1" s="1"/>
  <c r="CS96" i="1"/>
  <c r="CW96" i="1" s="1"/>
  <c r="CN97" i="1"/>
  <c r="CO97" i="1"/>
  <c r="CP97" i="1" a="1"/>
  <c r="CP97" i="1" s="1"/>
  <c r="CQ97" i="1" a="1"/>
  <c r="CQ97" i="1" s="1"/>
  <c r="CR97" i="1" a="1"/>
  <c r="CR97" i="1" s="1"/>
  <c r="CS97" i="1"/>
  <c r="CN98" i="1"/>
  <c r="CO98" i="1"/>
  <c r="CP98" i="1" a="1"/>
  <c r="CP98" i="1" s="1"/>
  <c r="CQ98" i="1" a="1"/>
  <c r="CQ98" i="1" s="1"/>
  <c r="CR98" i="1" a="1"/>
  <c r="CR98" i="1" s="1"/>
  <c r="CS98" i="1"/>
  <c r="CU98" i="1" s="1"/>
  <c r="CN99" i="1"/>
  <c r="CO99" i="1"/>
  <c r="CP99" i="1" a="1"/>
  <c r="CP99" i="1" s="1"/>
  <c r="CQ99" i="1" a="1"/>
  <c r="CQ99" i="1" s="1"/>
  <c r="CR99" i="1" a="1"/>
  <c r="CR99" i="1" s="1"/>
  <c r="CS99" i="1"/>
  <c r="CV99" i="1" s="1" a="1"/>
  <c r="CV99" i="1" s="1"/>
  <c r="CN100" i="1"/>
  <c r="CO100" i="1"/>
  <c r="CP100" i="1" a="1"/>
  <c r="CP100" i="1" s="1"/>
  <c r="CQ100" i="1" a="1"/>
  <c r="CQ100" i="1" s="1"/>
  <c r="CR100" i="1" a="1"/>
  <c r="CR100" i="1" s="1"/>
  <c r="CS100" i="1"/>
  <c r="CV100" i="1" s="1" a="1"/>
  <c r="CV100" i="1" s="1"/>
  <c r="CN101" i="1"/>
  <c r="CO101" i="1"/>
  <c r="CP101" i="1" a="1"/>
  <c r="CP101" i="1" s="1"/>
  <c r="CQ101" i="1" a="1"/>
  <c r="CQ101" i="1" s="1"/>
  <c r="CR101" i="1" a="1"/>
  <c r="CR101" i="1" s="1"/>
  <c r="CS101" i="1"/>
  <c r="CW101" i="1" s="1"/>
  <c r="CN102" i="1"/>
  <c r="CO102" i="1"/>
  <c r="CP102" i="1" a="1"/>
  <c r="CP102" i="1" s="1"/>
  <c r="CQ102" i="1" a="1"/>
  <c r="CQ102" i="1" s="1"/>
  <c r="CR102" i="1" a="1"/>
  <c r="CR102" i="1" s="1"/>
  <c r="CS102" i="1"/>
  <c r="CV102" i="1" s="1" a="1"/>
  <c r="CV102" i="1" s="1"/>
  <c r="CN103" i="1"/>
  <c r="CO103" i="1"/>
  <c r="CP103" i="1" a="1"/>
  <c r="CP103" i="1" s="1"/>
  <c r="CQ103" i="1" a="1"/>
  <c r="CQ103" i="1" s="1"/>
  <c r="CR103" i="1" a="1"/>
  <c r="CR103" i="1" s="1"/>
  <c r="CS103" i="1"/>
  <c r="CW103" i="1" s="1"/>
  <c r="CN104" i="1"/>
  <c r="CO104" i="1"/>
  <c r="CP104" i="1" a="1"/>
  <c r="CP104" i="1" s="1"/>
  <c r="CQ104" i="1" a="1"/>
  <c r="CQ104" i="1" s="1"/>
  <c r="CR104" i="1" a="1"/>
  <c r="CR104" i="1" s="1"/>
  <c r="CS104" i="1"/>
  <c r="CW104" i="1" s="1"/>
  <c r="CN105" i="1"/>
  <c r="CO105" i="1"/>
  <c r="CP105" i="1" a="1"/>
  <c r="CP105" i="1" s="1"/>
  <c r="CQ105" i="1" a="1"/>
  <c r="CQ105" i="1" s="1"/>
  <c r="CR105" i="1" a="1"/>
  <c r="CR105" i="1" s="1"/>
  <c r="CS105" i="1"/>
  <c r="CV105" i="1" s="1" a="1"/>
  <c r="CV105" i="1" s="1"/>
  <c r="CN106" i="1"/>
  <c r="CO106" i="1"/>
  <c r="CP106" i="1" a="1"/>
  <c r="CP106" i="1" s="1"/>
  <c r="CQ106" i="1" a="1"/>
  <c r="CQ106" i="1" s="1"/>
  <c r="CR106" i="1" a="1"/>
  <c r="CR106" i="1" s="1"/>
  <c r="CS106" i="1"/>
  <c r="CU106" i="1" s="1"/>
  <c r="CN107" i="1"/>
  <c r="CO107" i="1"/>
  <c r="CP107" i="1" a="1"/>
  <c r="CP107" i="1" s="1"/>
  <c r="CQ107" i="1" a="1"/>
  <c r="CQ107" i="1" s="1"/>
  <c r="CR107" i="1" a="1"/>
  <c r="CR107" i="1" s="1"/>
  <c r="CS107" i="1"/>
  <c r="CN108" i="1"/>
  <c r="CO108" i="1"/>
  <c r="CP108" i="1" a="1"/>
  <c r="CP108" i="1" s="1"/>
  <c r="CQ108" i="1" a="1"/>
  <c r="CQ108" i="1" s="1"/>
  <c r="CR108" i="1" a="1"/>
  <c r="CR108" i="1" s="1"/>
  <c r="CS108" i="1"/>
  <c r="CV108" i="1" s="1" a="1"/>
  <c r="CV108" i="1" s="1"/>
  <c r="CN109" i="1"/>
  <c r="CO109" i="1"/>
  <c r="CP109" i="1" a="1"/>
  <c r="CP109" i="1" s="1"/>
  <c r="CQ109" i="1" a="1"/>
  <c r="CQ109" i="1" s="1"/>
  <c r="CR109" i="1" a="1"/>
  <c r="CR109" i="1" s="1"/>
  <c r="CS109" i="1"/>
  <c r="CW109" i="1" s="1"/>
  <c r="CN110" i="1"/>
  <c r="CO110" i="1"/>
  <c r="CP110" i="1" a="1"/>
  <c r="CP110" i="1" s="1"/>
  <c r="CQ110" i="1" a="1"/>
  <c r="CQ110" i="1" s="1"/>
  <c r="CR110" i="1" a="1"/>
  <c r="CR110" i="1" s="1"/>
  <c r="CS110" i="1"/>
  <c r="CW110" i="1" s="1"/>
  <c r="CN111" i="1"/>
  <c r="CO111" i="1"/>
  <c r="CP111" i="1" a="1"/>
  <c r="CP111" i="1" s="1"/>
  <c r="CQ111" i="1" a="1"/>
  <c r="CQ111" i="1" s="1"/>
  <c r="CR111" i="1" a="1"/>
  <c r="CR111" i="1" s="1"/>
  <c r="CS111" i="1"/>
  <c r="CV111" i="1" s="1" a="1"/>
  <c r="CV111" i="1" s="1"/>
  <c r="CN112" i="1"/>
  <c r="CO112" i="1"/>
  <c r="CP112" i="1" a="1"/>
  <c r="CP112" i="1" s="1"/>
  <c r="CQ112" i="1" a="1"/>
  <c r="CQ112" i="1" s="1"/>
  <c r="CR112" i="1" a="1"/>
  <c r="CR112" i="1" s="1"/>
  <c r="CS112" i="1"/>
  <c r="CW112" i="1" s="1"/>
  <c r="CN113" i="1"/>
  <c r="CO113" i="1"/>
  <c r="CP113" i="1" a="1"/>
  <c r="CP113" i="1" s="1"/>
  <c r="CQ113" i="1" a="1"/>
  <c r="CQ113" i="1" s="1"/>
  <c r="CR113" i="1" a="1"/>
  <c r="CR113" i="1" s="1"/>
  <c r="CS113" i="1"/>
  <c r="CV113" i="1" s="1" a="1"/>
  <c r="CV113" i="1" s="1"/>
  <c r="CN114" i="1"/>
  <c r="CO114" i="1"/>
  <c r="CP114" i="1" a="1"/>
  <c r="CP114" i="1" s="1"/>
  <c r="CQ114" i="1" a="1"/>
  <c r="CQ114" i="1" s="1"/>
  <c r="CR114" i="1" a="1"/>
  <c r="CR114" i="1" s="1"/>
  <c r="CS114" i="1"/>
  <c r="CN115" i="1"/>
  <c r="CO115" i="1"/>
  <c r="CP115" i="1" a="1"/>
  <c r="CP115" i="1" s="1"/>
  <c r="CQ115" i="1" a="1"/>
  <c r="CQ115" i="1" s="1"/>
  <c r="CR115" i="1" a="1"/>
  <c r="CR115" i="1" s="1"/>
  <c r="CS115" i="1"/>
  <c r="CV115" i="1" s="1" a="1"/>
  <c r="CV115" i="1" s="1"/>
  <c r="CN116" i="1"/>
  <c r="CO116" i="1"/>
  <c r="CP116" i="1" a="1"/>
  <c r="CP116" i="1" s="1"/>
  <c r="CQ116" i="1" a="1"/>
  <c r="CQ116" i="1" s="1"/>
  <c r="CR116" i="1" a="1"/>
  <c r="CR116" i="1" s="1"/>
  <c r="CS116" i="1"/>
  <c r="CN117" i="1"/>
  <c r="CO117" i="1"/>
  <c r="CP117" i="1" a="1"/>
  <c r="CP117" i="1" s="1"/>
  <c r="CQ117" i="1" a="1"/>
  <c r="CQ117" i="1" s="1"/>
  <c r="CR117" i="1" a="1"/>
  <c r="CR117" i="1" s="1"/>
  <c r="CS117" i="1"/>
  <c r="CV117" i="1" s="1" a="1"/>
  <c r="CV117" i="1" s="1"/>
  <c r="CN118" i="1"/>
  <c r="CO118" i="1"/>
  <c r="CP118" i="1" a="1"/>
  <c r="CP118" i="1" s="1"/>
  <c r="CQ118" i="1" a="1"/>
  <c r="CQ118" i="1" s="1"/>
  <c r="CR118" i="1" a="1"/>
  <c r="CR118" i="1" s="1"/>
  <c r="CS118" i="1"/>
  <c r="CV118" i="1" s="1" a="1"/>
  <c r="CV118" i="1" s="1"/>
  <c r="CN119" i="1"/>
  <c r="CO119" i="1"/>
  <c r="CP119" i="1" a="1"/>
  <c r="CP119" i="1" s="1"/>
  <c r="CQ119" i="1" a="1"/>
  <c r="CQ119" i="1" s="1"/>
  <c r="CR119" i="1" a="1"/>
  <c r="CR119" i="1" s="1"/>
  <c r="CS119" i="1"/>
  <c r="CW119" i="1" s="1"/>
  <c r="CN120" i="1"/>
  <c r="CO120" i="1"/>
  <c r="CP120" i="1" a="1"/>
  <c r="CP120" i="1" s="1"/>
  <c r="CQ120" i="1" a="1"/>
  <c r="CQ120" i="1" s="1"/>
  <c r="CR120" i="1" a="1"/>
  <c r="CR120" i="1" s="1"/>
  <c r="CS120" i="1"/>
  <c r="CU120" i="1" s="1"/>
  <c r="CN121" i="1"/>
  <c r="CO121" i="1"/>
  <c r="CP121" i="1" a="1"/>
  <c r="CP121" i="1" s="1"/>
  <c r="CQ121" i="1" a="1"/>
  <c r="CQ121" i="1" s="1"/>
  <c r="CR121" i="1" a="1"/>
  <c r="CR121" i="1" s="1"/>
  <c r="CS121" i="1"/>
  <c r="CN122" i="1"/>
  <c r="CO122" i="1"/>
  <c r="CP122" i="1" a="1"/>
  <c r="CP122" i="1" s="1"/>
  <c r="CQ122" i="1" a="1"/>
  <c r="CQ122" i="1" s="1"/>
  <c r="CR122" i="1" a="1"/>
  <c r="CR122" i="1" s="1"/>
  <c r="CS122" i="1"/>
  <c r="CV122" i="1" s="1" a="1"/>
  <c r="CV122" i="1" s="1"/>
  <c r="CN123" i="1"/>
  <c r="CO123" i="1"/>
  <c r="CP123" i="1" a="1"/>
  <c r="CP123" i="1" s="1"/>
  <c r="CQ123" i="1" a="1"/>
  <c r="CQ123" i="1" s="1"/>
  <c r="CR123" i="1" a="1"/>
  <c r="CR123" i="1" s="1"/>
  <c r="CS123" i="1"/>
  <c r="CW123" i="1" s="1"/>
  <c r="CN124" i="1"/>
  <c r="CO124" i="1"/>
  <c r="CP124" i="1" a="1"/>
  <c r="CP124" i="1" s="1"/>
  <c r="CQ124" i="1" a="1"/>
  <c r="CQ124" i="1" s="1"/>
  <c r="CR124" i="1" a="1"/>
  <c r="CR124" i="1" s="1"/>
  <c r="CS124" i="1"/>
  <c r="CN125" i="1"/>
  <c r="CO125" i="1"/>
  <c r="CP125" i="1" a="1"/>
  <c r="CP125" i="1" s="1"/>
  <c r="CQ125" i="1" a="1"/>
  <c r="CQ125" i="1" s="1"/>
  <c r="CR125" i="1" a="1"/>
  <c r="CR125" i="1" s="1"/>
  <c r="CS125" i="1"/>
  <c r="CN126" i="1"/>
  <c r="CO126" i="1"/>
  <c r="CP126" i="1" a="1"/>
  <c r="CP126" i="1" s="1"/>
  <c r="CQ126" i="1" a="1"/>
  <c r="CQ126" i="1" s="1"/>
  <c r="CR126" i="1" a="1"/>
  <c r="CR126" i="1" s="1"/>
  <c r="CS126" i="1"/>
  <c r="CV126" i="1" s="1" a="1"/>
  <c r="CV126" i="1" s="1"/>
  <c r="CN127" i="1"/>
  <c r="CO127" i="1"/>
  <c r="CP127" i="1" a="1"/>
  <c r="CP127" i="1" s="1"/>
  <c r="CQ127" i="1" a="1"/>
  <c r="CQ127" i="1" s="1"/>
  <c r="CR127" i="1" a="1"/>
  <c r="CR127" i="1" s="1"/>
  <c r="CS127" i="1"/>
  <c r="CU127" i="1" s="1"/>
  <c r="CN128" i="1"/>
  <c r="CO128" i="1"/>
  <c r="CP128" i="1" a="1"/>
  <c r="CP128" i="1" s="1"/>
  <c r="CQ128" i="1" a="1"/>
  <c r="CQ128" i="1" s="1"/>
  <c r="CR128" i="1" a="1"/>
  <c r="CR128" i="1" s="1"/>
  <c r="CS128" i="1"/>
  <c r="CN129" i="1"/>
  <c r="CO129" i="1"/>
  <c r="CP129" i="1" a="1"/>
  <c r="CP129" i="1" s="1"/>
  <c r="CQ129" i="1" a="1"/>
  <c r="CQ129" i="1" s="1"/>
  <c r="CR129" i="1" a="1"/>
  <c r="CR129" i="1" s="1"/>
  <c r="CS129" i="1"/>
  <c r="CN130" i="1"/>
  <c r="CO130" i="1"/>
  <c r="CP130" i="1" a="1"/>
  <c r="CP130" i="1" s="1"/>
  <c r="CQ130" i="1" a="1"/>
  <c r="CQ130" i="1" s="1"/>
  <c r="CR130" i="1" a="1"/>
  <c r="CR130" i="1" s="1"/>
  <c r="CS130" i="1"/>
  <c r="CN131" i="1"/>
  <c r="CO131" i="1"/>
  <c r="CP131" i="1" a="1"/>
  <c r="CP131" i="1" s="1"/>
  <c r="CQ131" i="1" a="1"/>
  <c r="CQ131" i="1" s="1"/>
  <c r="CR131" i="1" a="1"/>
  <c r="CR131" i="1" s="1"/>
  <c r="CS131" i="1"/>
  <c r="CN132" i="1"/>
  <c r="CO132" i="1"/>
  <c r="CP132" i="1" a="1"/>
  <c r="CP132" i="1" s="1"/>
  <c r="CQ132" i="1" a="1"/>
  <c r="CQ132" i="1" s="1"/>
  <c r="CR132" i="1" a="1"/>
  <c r="CR132" i="1" s="1"/>
  <c r="CS132" i="1"/>
  <c r="CN133" i="1"/>
  <c r="CO133" i="1"/>
  <c r="CP133" i="1" a="1"/>
  <c r="CP133" i="1" s="1"/>
  <c r="CQ133" i="1" a="1"/>
  <c r="CQ133" i="1" s="1"/>
  <c r="CR133" i="1" a="1"/>
  <c r="CR133" i="1" s="1"/>
  <c r="CS133" i="1"/>
  <c r="CN134" i="1"/>
  <c r="CO134" i="1"/>
  <c r="CP134" i="1" a="1"/>
  <c r="CP134" i="1" s="1"/>
  <c r="CQ134" i="1" a="1"/>
  <c r="CQ134" i="1" s="1"/>
  <c r="CR134" i="1" a="1"/>
  <c r="CR134" i="1" s="1"/>
  <c r="CS134" i="1"/>
  <c r="CV134" i="1" s="1" a="1"/>
  <c r="CV134" i="1" s="1"/>
  <c r="CN135" i="1"/>
  <c r="CO135" i="1"/>
  <c r="CP135" i="1" a="1"/>
  <c r="CP135" i="1" s="1"/>
  <c r="CQ135" i="1" a="1"/>
  <c r="CQ135" i="1" s="1"/>
  <c r="CR135" i="1" a="1"/>
  <c r="CR135" i="1" s="1"/>
  <c r="CS135" i="1"/>
  <c r="CU135" i="1" s="1"/>
  <c r="CN136" i="1"/>
  <c r="CO136" i="1"/>
  <c r="CP136" i="1" a="1"/>
  <c r="CP136" i="1" s="1"/>
  <c r="CQ136" i="1" a="1"/>
  <c r="CQ136" i="1" s="1"/>
  <c r="CR136" i="1" a="1"/>
  <c r="CR136" i="1" s="1"/>
  <c r="CS136" i="1"/>
  <c r="CW136" i="1" s="1"/>
  <c r="CN137" i="1"/>
  <c r="CO137" i="1"/>
  <c r="CP137" i="1" a="1"/>
  <c r="CP137" i="1" s="1"/>
  <c r="CQ137" i="1" a="1"/>
  <c r="CQ137" i="1" s="1"/>
  <c r="CR137" i="1" a="1"/>
  <c r="CR137" i="1" s="1"/>
  <c r="CS137" i="1"/>
  <c r="CW137" i="1" s="1"/>
  <c r="CN138" i="1"/>
  <c r="CO138" i="1"/>
  <c r="CP138" i="1" a="1"/>
  <c r="CP138" i="1" s="1"/>
  <c r="CQ138" i="1" a="1"/>
  <c r="CQ138" i="1" s="1"/>
  <c r="CR138" i="1" a="1"/>
  <c r="CR138" i="1" s="1"/>
  <c r="CS138" i="1"/>
  <c r="CN139" i="1"/>
  <c r="CO139" i="1"/>
  <c r="CP139" i="1" a="1"/>
  <c r="CP139" i="1" s="1"/>
  <c r="CQ139" i="1" a="1"/>
  <c r="CQ139" i="1" s="1"/>
  <c r="CR139" i="1" a="1"/>
  <c r="CR139" i="1" s="1"/>
  <c r="CS139" i="1"/>
  <c r="CU139" i="1" s="1"/>
  <c r="CN140" i="1"/>
  <c r="CO140" i="1"/>
  <c r="CP140" i="1" a="1"/>
  <c r="CP140" i="1" s="1"/>
  <c r="CQ140" i="1" a="1"/>
  <c r="CQ140" i="1" s="1"/>
  <c r="CR140" i="1" a="1"/>
  <c r="CR140" i="1" s="1"/>
  <c r="CS140" i="1"/>
  <c r="CV140" i="1" s="1" a="1"/>
  <c r="CV140" i="1" s="1"/>
  <c r="CN141" i="1"/>
  <c r="CO141" i="1"/>
  <c r="CP141" i="1" a="1"/>
  <c r="CP141" i="1" s="1"/>
  <c r="CQ141" i="1" a="1"/>
  <c r="CQ141" i="1" s="1"/>
  <c r="CR141" i="1" a="1"/>
  <c r="CR141" i="1" s="1"/>
  <c r="CS141" i="1"/>
  <c r="CN142" i="1"/>
  <c r="CO142" i="1"/>
  <c r="CP142" i="1" a="1"/>
  <c r="CP142" i="1" s="1"/>
  <c r="CQ142" i="1" a="1"/>
  <c r="CQ142" i="1" s="1"/>
  <c r="CR142" i="1" a="1"/>
  <c r="CR142" i="1" s="1"/>
  <c r="CS142" i="1"/>
  <c r="CV142" i="1" s="1" a="1"/>
  <c r="CV142" i="1" s="1"/>
  <c r="CN143" i="1"/>
  <c r="CO143" i="1"/>
  <c r="CP143" i="1" a="1"/>
  <c r="CP143" i="1" s="1"/>
  <c r="CQ143" i="1" a="1"/>
  <c r="CQ143" i="1" s="1"/>
  <c r="CR143" i="1" a="1"/>
  <c r="CR143" i="1" s="1"/>
  <c r="CS143" i="1"/>
  <c r="CW143" i="1" s="1"/>
  <c r="CN144" i="1"/>
  <c r="CO144" i="1"/>
  <c r="CP144" i="1" a="1"/>
  <c r="CP144" i="1" s="1"/>
  <c r="CQ144" i="1" a="1"/>
  <c r="CQ144" i="1" s="1"/>
  <c r="CR144" i="1" a="1"/>
  <c r="CR144" i="1" s="1"/>
  <c r="CS144" i="1"/>
  <c r="CN145" i="1"/>
  <c r="CO145" i="1"/>
  <c r="CP145" i="1" a="1"/>
  <c r="CP145" i="1" s="1"/>
  <c r="CQ145" i="1" a="1"/>
  <c r="CQ145" i="1" s="1"/>
  <c r="CR145" i="1" a="1"/>
  <c r="CR145" i="1" s="1"/>
  <c r="CS145" i="1"/>
  <c r="CW145" i="1" s="1"/>
  <c r="CN146" i="1"/>
  <c r="CO146" i="1"/>
  <c r="CP146" i="1" a="1"/>
  <c r="CP146" i="1" s="1"/>
  <c r="CQ146" i="1" a="1"/>
  <c r="CQ146" i="1" s="1"/>
  <c r="CR146" i="1" a="1"/>
  <c r="CR146" i="1" s="1"/>
  <c r="CS146" i="1"/>
  <c r="CN147" i="1"/>
  <c r="CO147" i="1"/>
  <c r="CP147" i="1" a="1"/>
  <c r="CP147" i="1" s="1"/>
  <c r="CQ147" i="1" a="1"/>
  <c r="CQ147" i="1" s="1"/>
  <c r="CR147" i="1" a="1"/>
  <c r="CR147" i="1" s="1"/>
  <c r="CS147" i="1"/>
  <c r="CN148" i="1"/>
  <c r="CO148" i="1"/>
  <c r="CP148" i="1" a="1"/>
  <c r="CP148" i="1" s="1"/>
  <c r="CQ148" i="1" a="1"/>
  <c r="CQ148" i="1" s="1"/>
  <c r="CR148" i="1" a="1"/>
  <c r="CR148" i="1" s="1"/>
  <c r="CS148" i="1"/>
  <c r="CW148" i="1" s="1"/>
  <c r="CN149" i="1"/>
  <c r="CO149" i="1"/>
  <c r="CP149" i="1" a="1"/>
  <c r="CP149" i="1" s="1"/>
  <c r="CQ149" i="1" a="1"/>
  <c r="CQ149" i="1" s="1"/>
  <c r="CR149" i="1" a="1"/>
  <c r="CR149" i="1" s="1"/>
  <c r="CS149" i="1"/>
  <c r="CW149" i="1" s="1"/>
  <c r="CN150" i="1"/>
  <c r="CO150" i="1"/>
  <c r="CP150" i="1" a="1"/>
  <c r="CP150" i="1" s="1"/>
  <c r="CQ150" i="1" a="1"/>
  <c r="CQ150" i="1" s="1"/>
  <c r="CR150" i="1" a="1"/>
  <c r="CR150" i="1" s="1"/>
  <c r="CS150" i="1"/>
  <c r="CU150" i="1" s="1"/>
  <c r="CN151" i="1"/>
  <c r="CO151" i="1"/>
  <c r="CP151" i="1" a="1"/>
  <c r="CP151" i="1" s="1"/>
  <c r="CQ151" i="1" a="1"/>
  <c r="CQ151" i="1" s="1"/>
  <c r="CR151" i="1" a="1"/>
  <c r="CR151" i="1" s="1"/>
  <c r="CS151" i="1"/>
  <c r="CU151" i="1" s="1"/>
  <c r="CN152" i="1"/>
  <c r="CO152" i="1"/>
  <c r="CP152" i="1" a="1"/>
  <c r="CP152" i="1" s="1"/>
  <c r="CQ152" i="1" a="1"/>
  <c r="CQ152" i="1" s="1"/>
  <c r="CR152" i="1" a="1"/>
  <c r="CR152" i="1" s="1"/>
  <c r="CS152" i="1"/>
  <c r="CN153" i="1"/>
  <c r="CO153" i="1"/>
  <c r="CP153" i="1" a="1"/>
  <c r="CP153" i="1" s="1"/>
  <c r="CQ153" i="1" a="1"/>
  <c r="CQ153" i="1" s="1"/>
  <c r="CR153" i="1" a="1"/>
  <c r="CR153" i="1" s="1"/>
  <c r="CS153" i="1"/>
  <c r="CW153" i="1" s="1"/>
  <c r="CN154" i="1"/>
  <c r="CO154" i="1"/>
  <c r="CP154" i="1" a="1"/>
  <c r="CP154" i="1" s="1"/>
  <c r="CQ154" i="1" a="1"/>
  <c r="CQ154" i="1" s="1"/>
  <c r="CR154" i="1" a="1"/>
  <c r="CR154" i="1" s="1"/>
  <c r="CS154" i="1"/>
  <c r="CN155" i="1"/>
  <c r="CO155" i="1"/>
  <c r="CP155" i="1" a="1"/>
  <c r="CP155" i="1" s="1"/>
  <c r="CQ155" i="1" a="1"/>
  <c r="CQ155" i="1" s="1"/>
  <c r="CR155" i="1" a="1"/>
  <c r="CR155" i="1" s="1"/>
  <c r="CS155" i="1"/>
  <c r="CN156" i="1"/>
  <c r="CO156" i="1"/>
  <c r="CP156" i="1" a="1"/>
  <c r="CP156" i="1" s="1"/>
  <c r="CQ156" i="1" a="1"/>
  <c r="CQ156" i="1" s="1"/>
  <c r="CR156" i="1" a="1"/>
  <c r="CR156" i="1" s="1"/>
  <c r="CS156" i="1"/>
  <c r="CW156" i="1" s="1"/>
  <c r="CN157" i="1"/>
  <c r="CO157" i="1"/>
  <c r="CP157" i="1" a="1"/>
  <c r="CP157" i="1" s="1"/>
  <c r="CQ157" i="1" a="1"/>
  <c r="CQ157" i="1" s="1"/>
  <c r="CR157" i="1" a="1"/>
  <c r="CR157" i="1" s="1"/>
  <c r="CS157" i="1"/>
  <c r="CW157" i="1" s="1"/>
  <c r="CN158" i="1"/>
  <c r="CO158" i="1"/>
  <c r="CP158" i="1" a="1"/>
  <c r="CP158" i="1" s="1"/>
  <c r="CQ158" i="1" a="1"/>
  <c r="CQ158" i="1" s="1"/>
  <c r="CR158" i="1" a="1"/>
  <c r="CR158" i="1" s="1"/>
  <c r="CS158" i="1"/>
  <c r="CW158" i="1" s="1"/>
  <c r="CN159" i="1"/>
  <c r="CO159" i="1"/>
  <c r="CP159" i="1" a="1"/>
  <c r="CP159" i="1" s="1"/>
  <c r="CQ159" i="1" a="1"/>
  <c r="CQ159" i="1" s="1"/>
  <c r="CR159" i="1" a="1"/>
  <c r="CR159" i="1" s="1"/>
  <c r="CS159" i="1"/>
  <c r="CU159" i="1" s="1"/>
  <c r="CN160" i="1"/>
  <c r="CO160" i="1"/>
  <c r="CP160" i="1" a="1"/>
  <c r="CP160" i="1" s="1"/>
  <c r="CQ160" i="1" a="1"/>
  <c r="CQ160" i="1" s="1"/>
  <c r="CR160" i="1" a="1"/>
  <c r="CR160" i="1" s="1"/>
  <c r="CS160" i="1"/>
  <c r="CW160" i="1" s="1"/>
  <c r="CN161" i="1"/>
  <c r="CO161" i="1"/>
  <c r="CP161" i="1" a="1"/>
  <c r="CP161" i="1" s="1"/>
  <c r="CQ161" i="1" a="1"/>
  <c r="CQ161" i="1" s="1"/>
  <c r="CR161" i="1" a="1"/>
  <c r="CR161" i="1" s="1"/>
  <c r="CS161" i="1"/>
  <c r="CV161" i="1" s="1" a="1"/>
  <c r="CV161" i="1" s="1"/>
  <c r="CN162" i="1"/>
  <c r="CO162" i="1"/>
  <c r="CP162" i="1" a="1"/>
  <c r="CP162" i="1" s="1"/>
  <c r="CQ162" i="1" a="1"/>
  <c r="CQ162" i="1" s="1"/>
  <c r="CR162" i="1" a="1"/>
  <c r="CR162" i="1" s="1"/>
  <c r="CS162" i="1"/>
  <c r="CN163" i="1"/>
  <c r="CO163" i="1"/>
  <c r="CP163" i="1" a="1"/>
  <c r="CP163" i="1" s="1"/>
  <c r="CQ163" i="1" a="1"/>
  <c r="CQ163" i="1" s="1"/>
  <c r="CR163" i="1" a="1"/>
  <c r="CR163" i="1" s="1"/>
  <c r="CS163" i="1"/>
  <c r="CV163" i="1" s="1" a="1"/>
  <c r="CV163" i="1" s="1"/>
  <c r="CN164" i="1"/>
  <c r="CO164" i="1"/>
  <c r="CP164" i="1" a="1"/>
  <c r="CP164" i="1" s="1"/>
  <c r="CQ164" i="1" a="1"/>
  <c r="CQ164" i="1" s="1"/>
  <c r="CR164" i="1" a="1"/>
  <c r="CR164" i="1" s="1"/>
  <c r="CS164" i="1"/>
  <c r="CW164" i="1" s="1"/>
  <c r="CN165" i="1"/>
  <c r="CO165" i="1"/>
  <c r="CP165" i="1" a="1"/>
  <c r="CP165" i="1" s="1"/>
  <c r="CQ165" i="1" a="1"/>
  <c r="CQ165" i="1" s="1"/>
  <c r="CR165" i="1" a="1"/>
  <c r="CR165" i="1" s="1"/>
  <c r="CS165" i="1"/>
  <c r="CN166" i="1"/>
  <c r="CO166" i="1"/>
  <c r="CP166" i="1" a="1"/>
  <c r="CP166" i="1" s="1"/>
  <c r="CQ166" i="1" a="1"/>
  <c r="CQ166" i="1" s="1"/>
  <c r="CR166" i="1" a="1"/>
  <c r="CR166" i="1" s="1"/>
  <c r="CS166" i="1"/>
  <c r="CV166" i="1" s="1" a="1"/>
  <c r="CV166" i="1" s="1"/>
  <c r="CN167" i="1"/>
  <c r="CO167" i="1"/>
  <c r="CP167" i="1" a="1"/>
  <c r="CP167" i="1" s="1"/>
  <c r="CQ167" i="1" a="1"/>
  <c r="CQ167" i="1" s="1"/>
  <c r="CR167" i="1" a="1"/>
  <c r="CR167" i="1" s="1"/>
  <c r="CS167" i="1"/>
  <c r="CN168" i="1"/>
  <c r="CO168" i="1"/>
  <c r="CP168" i="1" a="1"/>
  <c r="CP168" i="1" s="1"/>
  <c r="CQ168" i="1" a="1"/>
  <c r="CQ168" i="1" s="1"/>
  <c r="CR168" i="1" a="1"/>
  <c r="CR168" i="1" s="1"/>
  <c r="CS168" i="1"/>
  <c r="CU168" i="1" s="1"/>
  <c r="CN169" i="1"/>
  <c r="CO169" i="1"/>
  <c r="CP169" i="1" a="1"/>
  <c r="CP169" i="1" s="1"/>
  <c r="CQ169" i="1" a="1"/>
  <c r="CQ169" i="1" s="1"/>
  <c r="CR169" i="1" a="1"/>
  <c r="CR169" i="1" s="1"/>
  <c r="CS169" i="1"/>
  <c r="CW169" i="1" s="1"/>
  <c r="CN170" i="1"/>
  <c r="CO170" i="1"/>
  <c r="CP170" i="1" a="1"/>
  <c r="CP170" i="1" s="1"/>
  <c r="CQ170" i="1" a="1"/>
  <c r="CQ170" i="1" s="1"/>
  <c r="CR170" i="1" a="1"/>
  <c r="CR170" i="1" s="1"/>
  <c r="CS170" i="1"/>
  <c r="CW170" i="1" s="1"/>
  <c r="CN171" i="1"/>
  <c r="CO171" i="1"/>
  <c r="CP171" i="1" a="1"/>
  <c r="CP171" i="1" s="1"/>
  <c r="CQ171" i="1" a="1"/>
  <c r="CQ171" i="1" s="1"/>
  <c r="CR171" i="1" a="1"/>
  <c r="CR171" i="1" s="1"/>
  <c r="CS171" i="1"/>
  <c r="CV171" i="1" s="1" a="1"/>
  <c r="CV171" i="1" s="1"/>
  <c r="CN172" i="1"/>
  <c r="CO172" i="1"/>
  <c r="CP172" i="1" a="1"/>
  <c r="CP172" i="1" s="1"/>
  <c r="CQ172" i="1" a="1"/>
  <c r="CQ172" i="1" s="1"/>
  <c r="CR172" i="1" a="1"/>
  <c r="CR172" i="1" s="1"/>
  <c r="CS172" i="1"/>
  <c r="CW172" i="1" s="1"/>
  <c r="CN173" i="1"/>
  <c r="CO173" i="1"/>
  <c r="CP173" i="1" a="1"/>
  <c r="CP173" i="1" s="1"/>
  <c r="CQ173" i="1" a="1"/>
  <c r="CQ173" i="1" s="1"/>
  <c r="CR173" i="1" a="1"/>
  <c r="CR173" i="1" s="1"/>
  <c r="CS173" i="1"/>
  <c r="CW173" i="1" s="1"/>
  <c r="CN174" i="1"/>
  <c r="CO174" i="1"/>
  <c r="CP174" i="1" a="1"/>
  <c r="CP174" i="1" s="1"/>
  <c r="CQ174" i="1" a="1"/>
  <c r="CQ174" i="1" s="1"/>
  <c r="CR174" i="1" a="1"/>
  <c r="CR174" i="1" s="1"/>
  <c r="CS174" i="1"/>
  <c r="CW174" i="1" s="1"/>
  <c r="CN175" i="1"/>
  <c r="CO175" i="1"/>
  <c r="CP175" i="1" a="1"/>
  <c r="CP175" i="1" s="1"/>
  <c r="CQ175" i="1" a="1"/>
  <c r="CQ175" i="1" s="1"/>
  <c r="CR175" i="1" a="1"/>
  <c r="CR175" i="1" s="1"/>
  <c r="CS175" i="1"/>
  <c r="CW175" i="1" s="1"/>
  <c r="CN176" i="1"/>
  <c r="CO176" i="1"/>
  <c r="CP176" i="1" a="1"/>
  <c r="CP176" i="1" s="1"/>
  <c r="CQ176" i="1" a="1"/>
  <c r="CQ176" i="1" s="1"/>
  <c r="CR176" i="1" a="1"/>
  <c r="CR176" i="1" s="1"/>
  <c r="CS176" i="1"/>
  <c r="CU176" i="1" s="1"/>
  <c r="CN177" i="1"/>
  <c r="CO177" i="1"/>
  <c r="CP177" i="1" a="1"/>
  <c r="CP177" i="1" s="1"/>
  <c r="CQ177" i="1" a="1"/>
  <c r="CQ177" i="1" s="1"/>
  <c r="CR177" i="1" a="1"/>
  <c r="CR177" i="1" s="1"/>
  <c r="CS177" i="1"/>
  <c r="CV177" i="1" s="1" a="1"/>
  <c r="CV177" i="1" s="1"/>
  <c r="CN178" i="1"/>
  <c r="CO178" i="1"/>
  <c r="CP178" i="1" a="1"/>
  <c r="CP178" i="1" s="1"/>
  <c r="CQ178" i="1" a="1"/>
  <c r="CQ178" i="1" s="1"/>
  <c r="CR178" i="1" a="1"/>
  <c r="CR178" i="1" s="1"/>
  <c r="CS178" i="1"/>
  <c r="CW178" i="1" s="1"/>
  <c r="CN179" i="1"/>
  <c r="CO179" i="1"/>
  <c r="CP179" i="1" a="1"/>
  <c r="CP179" i="1" s="1"/>
  <c r="CQ179" i="1" a="1"/>
  <c r="CQ179" i="1" s="1"/>
  <c r="CR179" i="1" a="1"/>
  <c r="CR179" i="1" s="1"/>
  <c r="CS179" i="1"/>
  <c r="CV179" i="1" s="1" a="1"/>
  <c r="CV179" i="1" s="1"/>
  <c r="CN180" i="1"/>
  <c r="CO180" i="1"/>
  <c r="CP180" i="1" a="1"/>
  <c r="CP180" i="1" s="1"/>
  <c r="CQ180" i="1" a="1"/>
  <c r="CQ180" i="1" s="1"/>
  <c r="CR180" i="1" a="1"/>
  <c r="CR180" i="1" s="1"/>
  <c r="CS180" i="1"/>
  <c r="CW180" i="1" s="1"/>
  <c r="CN181" i="1"/>
  <c r="CO181" i="1"/>
  <c r="CP181" i="1" a="1"/>
  <c r="CP181" i="1" s="1"/>
  <c r="CQ181" i="1" a="1"/>
  <c r="CQ181" i="1" s="1"/>
  <c r="CR181" i="1" a="1"/>
  <c r="CR181" i="1" s="1"/>
  <c r="CS181" i="1"/>
  <c r="CV181" i="1" s="1" a="1"/>
  <c r="CV181" i="1" s="1"/>
  <c r="CN182" i="1"/>
  <c r="CO182" i="1"/>
  <c r="CP182" i="1" a="1"/>
  <c r="CP182" i="1" s="1"/>
  <c r="CQ182" i="1" a="1"/>
  <c r="CQ182" i="1" s="1"/>
  <c r="CR182" i="1" a="1"/>
  <c r="CR182" i="1" s="1"/>
  <c r="CS182" i="1"/>
  <c r="CW182" i="1" s="1"/>
  <c r="CN183" i="1"/>
  <c r="CO183" i="1"/>
  <c r="CP183" i="1" a="1"/>
  <c r="CP183" i="1" s="1"/>
  <c r="CQ183" i="1" a="1"/>
  <c r="CQ183" i="1" s="1"/>
  <c r="CR183" i="1" a="1"/>
  <c r="CR183" i="1" s="1"/>
  <c r="CS183" i="1"/>
  <c r="CW183" i="1" s="1"/>
  <c r="CN184" i="1"/>
  <c r="CO184" i="1"/>
  <c r="CP184" i="1" a="1"/>
  <c r="CP184" i="1" s="1"/>
  <c r="CQ184" i="1" a="1"/>
  <c r="CQ184" i="1" s="1"/>
  <c r="CR184" i="1" a="1"/>
  <c r="CR184" i="1" s="1"/>
  <c r="CS184" i="1"/>
  <c r="CN185" i="1"/>
  <c r="CO185" i="1"/>
  <c r="CP185" i="1" a="1"/>
  <c r="CP185" i="1" s="1"/>
  <c r="CQ185" i="1" a="1"/>
  <c r="CQ185" i="1" s="1"/>
  <c r="CR185" i="1" a="1"/>
  <c r="CR185" i="1" s="1"/>
  <c r="CS185" i="1"/>
  <c r="CU185" i="1" s="1"/>
  <c r="CN186" i="1"/>
  <c r="CO186" i="1"/>
  <c r="CP186" i="1" a="1"/>
  <c r="CP186" i="1" s="1"/>
  <c r="CQ186" i="1" a="1"/>
  <c r="CQ186" i="1" s="1"/>
  <c r="CR186" i="1" a="1"/>
  <c r="CR186" i="1" s="1"/>
  <c r="CS186" i="1"/>
  <c r="CV186" i="1" s="1" a="1"/>
  <c r="CV186" i="1" s="1"/>
  <c r="CN187" i="1"/>
  <c r="CO187" i="1"/>
  <c r="CP187" i="1" a="1"/>
  <c r="CP187" i="1" s="1"/>
  <c r="CQ187" i="1" a="1"/>
  <c r="CQ187" i="1" s="1"/>
  <c r="CR187" i="1" a="1"/>
  <c r="CR187" i="1" s="1"/>
  <c r="CS187" i="1"/>
  <c r="CU187" i="1" s="1"/>
  <c r="CN188" i="1"/>
  <c r="CO188" i="1"/>
  <c r="CP188" i="1" a="1"/>
  <c r="CP188" i="1" s="1"/>
  <c r="CQ188" i="1" a="1"/>
  <c r="CQ188" i="1" s="1"/>
  <c r="CR188" i="1" a="1"/>
  <c r="CR188" i="1" s="1"/>
  <c r="CS188" i="1"/>
  <c r="CW188" i="1" s="1"/>
  <c r="CN189" i="1"/>
  <c r="CO189" i="1"/>
  <c r="CP189" i="1" a="1"/>
  <c r="CP189" i="1" s="1"/>
  <c r="CQ189" i="1" a="1"/>
  <c r="CQ189" i="1" s="1"/>
  <c r="CR189" i="1" a="1"/>
  <c r="CR189" i="1" s="1"/>
  <c r="CS189" i="1"/>
  <c r="CW189" i="1" s="1"/>
  <c r="CN190" i="1"/>
  <c r="CO190" i="1"/>
  <c r="CP190" i="1" a="1"/>
  <c r="CP190" i="1" s="1"/>
  <c r="CQ190" i="1" a="1"/>
  <c r="CQ190" i="1" s="1"/>
  <c r="CR190" i="1" a="1"/>
  <c r="CR190" i="1" s="1"/>
  <c r="CS190" i="1"/>
  <c r="CN191" i="1"/>
  <c r="CO191" i="1"/>
  <c r="CP191" i="1" a="1"/>
  <c r="CP191" i="1" s="1"/>
  <c r="CQ191" i="1" a="1"/>
  <c r="CQ191" i="1" s="1"/>
  <c r="CR191" i="1" a="1"/>
  <c r="CR191" i="1" s="1"/>
  <c r="CS191" i="1"/>
  <c r="CU191" i="1" s="1"/>
  <c r="CN192" i="1"/>
  <c r="CO192" i="1"/>
  <c r="CP192" i="1" a="1"/>
  <c r="CP192" i="1" s="1"/>
  <c r="CQ192" i="1" a="1"/>
  <c r="CQ192" i="1" s="1"/>
  <c r="CR192" i="1" a="1"/>
  <c r="CR192" i="1" s="1"/>
  <c r="CS192" i="1"/>
  <c r="CN193" i="1"/>
  <c r="CO193" i="1"/>
  <c r="CP193" i="1" a="1"/>
  <c r="CP193" i="1" s="1"/>
  <c r="CQ193" i="1" a="1"/>
  <c r="CQ193" i="1" s="1"/>
  <c r="CR193" i="1" a="1"/>
  <c r="CR193" i="1" s="1"/>
  <c r="CS193" i="1"/>
  <c r="CU193" i="1" s="1"/>
  <c r="CN194" i="1"/>
  <c r="CO194" i="1"/>
  <c r="CP194" i="1" a="1"/>
  <c r="CP194" i="1" s="1"/>
  <c r="CQ194" i="1" a="1"/>
  <c r="CQ194" i="1" s="1"/>
  <c r="CR194" i="1" a="1"/>
  <c r="CR194" i="1" s="1"/>
  <c r="CS194" i="1"/>
  <c r="CV194" i="1" s="1" a="1"/>
  <c r="CV194" i="1" s="1"/>
  <c r="CN195" i="1"/>
  <c r="CO195" i="1"/>
  <c r="CP195" i="1" a="1"/>
  <c r="CP195" i="1" s="1"/>
  <c r="CQ195" i="1" a="1"/>
  <c r="CQ195" i="1" s="1"/>
  <c r="CR195" i="1" a="1"/>
  <c r="CR195" i="1" s="1"/>
  <c r="CS195" i="1"/>
  <c r="CU195" i="1" s="1"/>
  <c r="CN196" i="1"/>
  <c r="CO196" i="1"/>
  <c r="CP196" i="1" a="1"/>
  <c r="CP196" i="1" s="1"/>
  <c r="CQ196" i="1" a="1"/>
  <c r="CQ196" i="1" s="1"/>
  <c r="CR196" i="1" a="1"/>
  <c r="CR196" i="1" s="1"/>
  <c r="CS196" i="1"/>
  <c r="CW196" i="1" s="1"/>
  <c r="CN197" i="1"/>
  <c r="CO197" i="1"/>
  <c r="CP197" i="1" a="1"/>
  <c r="CP197" i="1" s="1"/>
  <c r="CQ197" i="1" a="1"/>
  <c r="CQ197" i="1" s="1"/>
  <c r="CR197" i="1" a="1"/>
  <c r="CR197" i="1" s="1"/>
  <c r="CS197" i="1"/>
  <c r="CW197" i="1" s="1"/>
  <c r="CN198" i="1"/>
  <c r="CO198" i="1"/>
  <c r="CP198" i="1" a="1"/>
  <c r="CP198" i="1" s="1"/>
  <c r="CQ198" i="1" a="1"/>
  <c r="CQ198" i="1" s="1"/>
  <c r="CR198" i="1" a="1"/>
  <c r="CR198" i="1" s="1"/>
  <c r="CS198" i="1"/>
  <c r="CW198" i="1" s="1"/>
  <c r="CN199" i="1"/>
  <c r="CO199" i="1"/>
  <c r="CP199" i="1" a="1"/>
  <c r="CP199" i="1" s="1"/>
  <c r="CQ199" i="1" a="1"/>
  <c r="CQ199" i="1" s="1"/>
  <c r="CR199" i="1" a="1"/>
  <c r="CR199" i="1" s="1"/>
  <c r="CS199" i="1"/>
  <c r="CU199" i="1" s="1"/>
  <c r="CN200" i="1"/>
  <c r="CO200" i="1"/>
  <c r="CP200" i="1" a="1"/>
  <c r="CP200" i="1" s="1"/>
  <c r="CQ200" i="1" a="1"/>
  <c r="CQ200" i="1" s="1"/>
  <c r="CR200" i="1" a="1"/>
  <c r="CR200" i="1" s="1"/>
  <c r="CS200" i="1"/>
  <c r="CS12" i="1"/>
  <c r="CW12" i="1" s="1"/>
  <c r="CR12" i="1" a="1"/>
  <c r="CR12" i="1" s="1"/>
  <c r="CQ12" i="1" a="1"/>
  <c r="CQ12" i="1" s="1"/>
  <c r="CP12" i="1" a="1"/>
  <c r="CP12" i="1" s="1"/>
  <c r="CO12" i="1"/>
  <c r="CN12" i="1"/>
  <c r="CI13" i="1"/>
  <c r="CJ13" i="1"/>
  <c r="CI14" i="1"/>
  <c r="CJ14" i="1"/>
  <c r="CI15" i="1"/>
  <c r="CJ15" i="1"/>
  <c r="CI16" i="1"/>
  <c r="CJ16" i="1"/>
  <c r="CI17" i="1"/>
  <c r="CJ17" i="1"/>
  <c r="CI18" i="1"/>
  <c r="CJ18" i="1"/>
  <c r="CI19" i="1"/>
  <c r="CJ19" i="1"/>
  <c r="CI20" i="1"/>
  <c r="CJ20" i="1"/>
  <c r="CI21" i="1"/>
  <c r="CJ21" i="1"/>
  <c r="CI22" i="1"/>
  <c r="CJ22" i="1"/>
  <c r="CI23" i="1"/>
  <c r="CJ23" i="1"/>
  <c r="CI24" i="1"/>
  <c r="CJ24" i="1"/>
  <c r="CI25" i="1"/>
  <c r="CJ25" i="1"/>
  <c r="CI26" i="1"/>
  <c r="CJ26" i="1"/>
  <c r="CI27" i="1"/>
  <c r="CJ27" i="1"/>
  <c r="CI28" i="1"/>
  <c r="CJ28" i="1"/>
  <c r="CI29" i="1"/>
  <c r="CJ29" i="1"/>
  <c r="CI30" i="1"/>
  <c r="CJ30" i="1"/>
  <c r="CI31" i="1"/>
  <c r="CJ31" i="1"/>
  <c r="CI32" i="1"/>
  <c r="CJ32" i="1"/>
  <c r="CI33" i="1"/>
  <c r="CJ33" i="1"/>
  <c r="CI34" i="1"/>
  <c r="CJ34" i="1"/>
  <c r="CI35" i="1"/>
  <c r="CJ35" i="1"/>
  <c r="CI36" i="1"/>
  <c r="CJ36" i="1"/>
  <c r="CI37" i="1"/>
  <c r="CJ37" i="1"/>
  <c r="CI38" i="1"/>
  <c r="CJ38" i="1"/>
  <c r="CI39" i="1"/>
  <c r="CJ39" i="1"/>
  <c r="CI40" i="1"/>
  <c r="CJ40" i="1"/>
  <c r="CI41" i="1"/>
  <c r="CJ41" i="1"/>
  <c r="CI42" i="1"/>
  <c r="CJ42" i="1"/>
  <c r="CI43" i="1"/>
  <c r="CJ43" i="1"/>
  <c r="CI44" i="1"/>
  <c r="CJ44" i="1"/>
  <c r="CI45" i="1"/>
  <c r="CJ45" i="1"/>
  <c r="CI46" i="1"/>
  <c r="CJ46" i="1"/>
  <c r="CI47" i="1"/>
  <c r="CJ47" i="1"/>
  <c r="CI48" i="1"/>
  <c r="CJ48" i="1"/>
  <c r="CI49" i="1"/>
  <c r="CJ49" i="1"/>
  <c r="CI50" i="1"/>
  <c r="CJ50" i="1"/>
  <c r="CI51" i="1"/>
  <c r="CJ51" i="1"/>
  <c r="CI52" i="1"/>
  <c r="CJ52" i="1"/>
  <c r="CI53" i="1"/>
  <c r="CJ53" i="1"/>
  <c r="CI54" i="1"/>
  <c r="CJ54" i="1"/>
  <c r="CI55" i="1"/>
  <c r="CJ55" i="1"/>
  <c r="CI56" i="1"/>
  <c r="CJ56" i="1"/>
  <c r="CI57" i="1"/>
  <c r="CJ57" i="1"/>
  <c r="CI58" i="1"/>
  <c r="CJ58" i="1"/>
  <c r="CI59" i="1"/>
  <c r="CJ59" i="1"/>
  <c r="CI60" i="1"/>
  <c r="CJ60" i="1"/>
  <c r="CI61" i="1"/>
  <c r="CJ61" i="1"/>
  <c r="CI62" i="1"/>
  <c r="CJ62" i="1"/>
  <c r="CI63" i="1"/>
  <c r="CJ63" i="1"/>
  <c r="CI64" i="1"/>
  <c r="CJ64" i="1"/>
  <c r="CI65" i="1"/>
  <c r="CJ65" i="1"/>
  <c r="CI66" i="1"/>
  <c r="CJ66" i="1"/>
  <c r="CI67" i="1"/>
  <c r="CJ67" i="1"/>
  <c r="CI68" i="1"/>
  <c r="CJ68" i="1"/>
  <c r="CI69" i="1"/>
  <c r="CJ69" i="1"/>
  <c r="CI70" i="1"/>
  <c r="CJ70" i="1"/>
  <c r="CI71" i="1"/>
  <c r="CJ71" i="1"/>
  <c r="CI72" i="1"/>
  <c r="CJ72" i="1"/>
  <c r="CI73" i="1"/>
  <c r="CJ73" i="1"/>
  <c r="CI74" i="1"/>
  <c r="CJ74" i="1"/>
  <c r="CI75" i="1"/>
  <c r="CJ75" i="1"/>
  <c r="CI76" i="1"/>
  <c r="CJ76" i="1"/>
  <c r="CI77" i="1"/>
  <c r="CJ77" i="1"/>
  <c r="CI78" i="1"/>
  <c r="CJ78" i="1"/>
  <c r="CI79" i="1"/>
  <c r="CJ79" i="1"/>
  <c r="CI80" i="1"/>
  <c r="CJ80" i="1"/>
  <c r="CI81" i="1"/>
  <c r="CJ81" i="1"/>
  <c r="CI82" i="1"/>
  <c r="CJ82" i="1"/>
  <c r="CI83" i="1"/>
  <c r="CJ83" i="1"/>
  <c r="CI84" i="1"/>
  <c r="CJ84" i="1"/>
  <c r="CI85" i="1"/>
  <c r="CJ85" i="1"/>
  <c r="CI86" i="1"/>
  <c r="CJ86" i="1"/>
  <c r="CI87" i="1"/>
  <c r="CJ87" i="1"/>
  <c r="CI88" i="1"/>
  <c r="CJ88" i="1"/>
  <c r="CI89" i="1"/>
  <c r="CJ89" i="1"/>
  <c r="CI90" i="1"/>
  <c r="CJ90" i="1"/>
  <c r="CI91" i="1"/>
  <c r="CJ91" i="1"/>
  <c r="CI92" i="1"/>
  <c r="CJ92" i="1"/>
  <c r="CI93" i="1"/>
  <c r="CJ93" i="1"/>
  <c r="CI94" i="1"/>
  <c r="CJ94" i="1"/>
  <c r="CI95" i="1"/>
  <c r="CJ95" i="1"/>
  <c r="CI96" i="1"/>
  <c r="CJ96" i="1"/>
  <c r="CI97" i="1"/>
  <c r="CJ97" i="1"/>
  <c r="CI98" i="1"/>
  <c r="CJ98" i="1"/>
  <c r="CI99" i="1"/>
  <c r="CJ99" i="1"/>
  <c r="CI100" i="1"/>
  <c r="CJ100" i="1"/>
  <c r="CI101" i="1"/>
  <c r="CJ101" i="1"/>
  <c r="CI102" i="1"/>
  <c r="CJ102" i="1"/>
  <c r="CI103" i="1"/>
  <c r="CJ103" i="1"/>
  <c r="CI104" i="1"/>
  <c r="CJ104" i="1"/>
  <c r="CI105" i="1"/>
  <c r="CJ105" i="1"/>
  <c r="CI106" i="1"/>
  <c r="CJ106" i="1"/>
  <c r="CI107" i="1"/>
  <c r="CJ107" i="1"/>
  <c r="CI108" i="1"/>
  <c r="CJ108" i="1"/>
  <c r="CI109" i="1"/>
  <c r="CJ109" i="1"/>
  <c r="CI110" i="1"/>
  <c r="CJ110" i="1"/>
  <c r="CI111" i="1"/>
  <c r="CJ111" i="1"/>
  <c r="CI112" i="1"/>
  <c r="CJ112" i="1"/>
  <c r="CI113" i="1"/>
  <c r="CJ113" i="1"/>
  <c r="CI114" i="1"/>
  <c r="CJ114" i="1"/>
  <c r="CI115" i="1"/>
  <c r="CJ115" i="1"/>
  <c r="CI116" i="1"/>
  <c r="CJ116" i="1"/>
  <c r="CI117" i="1"/>
  <c r="CJ117" i="1"/>
  <c r="CI118" i="1"/>
  <c r="CJ118" i="1"/>
  <c r="CI119" i="1"/>
  <c r="CJ119" i="1"/>
  <c r="CI120" i="1"/>
  <c r="CJ120" i="1"/>
  <c r="CI121" i="1"/>
  <c r="CJ121" i="1"/>
  <c r="CI122" i="1"/>
  <c r="CJ122" i="1"/>
  <c r="CI123" i="1"/>
  <c r="CJ123" i="1"/>
  <c r="CI124" i="1"/>
  <c r="CJ124" i="1"/>
  <c r="CI125" i="1"/>
  <c r="CJ125" i="1"/>
  <c r="CI126" i="1"/>
  <c r="CJ126" i="1"/>
  <c r="CI127" i="1"/>
  <c r="CJ127" i="1"/>
  <c r="CI128" i="1"/>
  <c r="CJ128" i="1"/>
  <c r="CI129" i="1"/>
  <c r="CJ129" i="1"/>
  <c r="CI130" i="1"/>
  <c r="CJ130" i="1"/>
  <c r="CI131" i="1"/>
  <c r="CJ131" i="1"/>
  <c r="CI132" i="1"/>
  <c r="CJ132" i="1"/>
  <c r="CI133" i="1"/>
  <c r="CJ133" i="1"/>
  <c r="CI134" i="1"/>
  <c r="CJ134" i="1"/>
  <c r="CI135" i="1"/>
  <c r="CJ135" i="1"/>
  <c r="CI136" i="1"/>
  <c r="CJ136" i="1"/>
  <c r="CI137" i="1"/>
  <c r="CJ137" i="1"/>
  <c r="CI138" i="1"/>
  <c r="CJ138" i="1"/>
  <c r="CI139" i="1"/>
  <c r="CJ139" i="1"/>
  <c r="CI140" i="1"/>
  <c r="CJ140" i="1"/>
  <c r="CI141" i="1"/>
  <c r="CJ141" i="1"/>
  <c r="CI142" i="1"/>
  <c r="CJ142" i="1"/>
  <c r="CI143" i="1"/>
  <c r="CJ143" i="1"/>
  <c r="CI144" i="1"/>
  <c r="CJ144" i="1"/>
  <c r="CI145" i="1"/>
  <c r="CJ145" i="1"/>
  <c r="CI146" i="1"/>
  <c r="CJ146" i="1"/>
  <c r="CI147" i="1"/>
  <c r="CJ147" i="1"/>
  <c r="CI148" i="1"/>
  <c r="CJ148" i="1"/>
  <c r="CI149" i="1"/>
  <c r="CJ149" i="1"/>
  <c r="CI150" i="1"/>
  <c r="CJ150" i="1"/>
  <c r="CI151" i="1"/>
  <c r="CJ151" i="1"/>
  <c r="CI152" i="1"/>
  <c r="CJ152" i="1"/>
  <c r="CI153" i="1"/>
  <c r="CJ153" i="1"/>
  <c r="CI154" i="1"/>
  <c r="CJ154" i="1"/>
  <c r="CI155" i="1"/>
  <c r="CJ155" i="1"/>
  <c r="CI156" i="1"/>
  <c r="CJ156" i="1"/>
  <c r="CI157" i="1"/>
  <c r="CJ157" i="1"/>
  <c r="CI158" i="1"/>
  <c r="CJ158" i="1"/>
  <c r="CI159" i="1"/>
  <c r="CJ159" i="1"/>
  <c r="CI160" i="1"/>
  <c r="CJ160" i="1"/>
  <c r="CI161" i="1"/>
  <c r="CJ161" i="1"/>
  <c r="CI162" i="1"/>
  <c r="CJ162" i="1"/>
  <c r="CI163" i="1"/>
  <c r="CJ163" i="1"/>
  <c r="CI164" i="1"/>
  <c r="CJ164" i="1"/>
  <c r="CI165" i="1"/>
  <c r="CJ165" i="1"/>
  <c r="CI166" i="1"/>
  <c r="CJ166" i="1"/>
  <c r="CI167" i="1"/>
  <c r="CJ167" i="1"/>
  <c r="CI168" i="1"/>
  <c r="CJ168" i="1"/>
  <c r="CI169" i="1"/>
  <c r="CJ169" i="1"/>
  <c r="CI170" i="1"/>
  <c r="CJ170" i="1"/>
  <c r="CI171" i="1"/>
  <c r="CJ171" i="1"/>
  <c r="CI172" i="1"/>
  <c r="CJ172" i="1"/>
  <c r="CI173" i="1"/>
  <c r="CJ173" i="1"/>
  <c r="CI174" i="1"/>
  <c r="CJ174" i="1"/>
  <c r="CI175" i="1"/>
  <c r="CJ175" i="1"/>
  <c r="CI176" i="1"/>
  <c r="CJ176" i="1"/>
  <c r="CI177" i="1"/>
  <c r="CJ177" i="1"/>
  <c r="CI178" i="1"/>
  <c r="CJ178" i="1"/>
  <c r="CI179" i="1"/>
  <c r="CJ179" i="1"/>
  <c r="CI180" i="1"/>
  <c r="CJ180" i="1"/>
  <c r="CI181" i="1"/>
  <c r="CJ181" i="1"/>
  <c r="CI182" i="1"/>
  <c r="CJ182" i="1"/>
  <c r="CI183" i="1"/>
  <c r="CJ183" i="1"/>
  <c r="CI184" i="1"/>
  <c r="CJ184" i="1"/>
  <c r="CI185" i="1"/>
  <c r="CJ185" i="1"/>
  <c r="CI186" i="1"/>
  <c r="CJ186" i="1"/>
  <c r="CI187" i="1"/>
  <c r="CJ187" i="1"/>
  <c r="CI188" i="1"/>
  <c r="CJ188" i="1"/>
  <c r="CI189" i="1"/>
  <c r="CJ189" i="1"/>
  <c r="CI190" i="1"/>
  <c r="CJ190" i="1"/>
  <c r="CI191" i="1"/>
  <c r="CJ191" i="1"/>
  <c r="CI192" i="1"/>
  <c r="CJ192" i="1"/>
  <c r="CI193" i="1"/>
  <c r="CJ193" i="1"/>
  <c r="CI194" i="1"/>
  <c r="CJ194" i="1"/>
  <c r="CI195" i="1"/>
  <c r="CJ195" i="1"/>
  <c r="CI196" i="1"/>
  <c r="CJ196" i="1"/>
  <c r="CI197" i="1"/>
  <c r="CJ197" i="1"/>
  <c r="CI198" i="1"/>
  <c r="CJ198" i="1"/>
  <c r="CI199" i="1"/>
  <c r="CJ199" i="1"/>
  <c r="CI200" i="1"/>
  <c r="CJ200" i="1"/>
  <c r="CJ12" i="1"/>
  <c r="CI12" i="1"/>
  <c r="CL13" i="1"/>
  <c r="CL14" i="1"/>
  <c r="CL15" i="1"/>
  <c r="CL16" i="1"/>
  <c r="CL17" i="1"/>
  <c r="CL18" i="1"/>
  <c r="CL19" i="1"/>
  <c r="CL20" i="1"/>
  <c r="CL21" i="1"/>
  <c r="CL22" i="1"/>
  <c r="CL23" i="1"/>
  <c r="CL24" i="1"/>
  <c r="CL25" i="1"/>
  <c r="CL26" i="1"/>
  <c r="CL27" i="1"/>
  <c r="CL28" i="1"/>
  <c r="CL29" i="1"/>
  <c r="CL30" i="1"/>
  <c r="CL31" i="1"/>
  <c r="CL32" i="1"/>
  <c r="CL33" i="1"/>
  <c r="CL34" i="1"/>
  <c r="CL35" i="1"/>
  <c r="CL36" i="1"/>
  <c r="CL37" i="1"/>
  <c r="CL38" i="1"/>
  <c r="CL39" i="1"/>
  <c r="CL40" i="1"/>
  <c r="CL41" i="1"/>
  <c r="CL42" i="1"/>
  <c r="CL43" i="1"/>
  <c r="CL44" i="1"/>
  <c r="CL45" i="1"/>
  <c r="CL46" i="1"/>
  <c r="CL47" i="1"/>
  <c r="CL48" i="1"/>
  <c r="CL49" i="1"/>
  <c r="CL50" i="1"/>
  <c r="CL51" i="1"/>
  <c r="CL52" i="1"/>
  <c r="CL53" i="1"/>
  <c r="CL54" i="1"/>
  <c r="CL55" i="1"/>
  <c r="CL56" i="1"/>
  <c r="CL57" i="1"/>
  <c r="CL58" i="1"/>
  <c r="CL59" i="1"/>
  <c r="CL60" i="1"/>
  <c r="CL61" i="1"/>
  <c r="CL62" i="1"/>
  <c r="CL63" i="1"/>
  <c r="CL64" i="1"/>
  <c r="CL65" i="1"/>
  <c r="CL66" i="1"/>
  <c r="CL67" i="1"/>
  <c r="CL68" i="1"/>
  <c r="CL69" i="1"/>
  <c r="CL70" i="1"/>
  <c r="CL71" i="1"/>
  <c r="CL72" i="1"/>
  <c r="CL73" i="1"/>
  <c r="CL74" i="1"/>
  <c r="CL75" i="1"/>
  <c r="CL76" i="1"/>
  <c r="CL77" i="1"/>
  <c r="CL78" i="1"/>
  <c r="CL79" i="1"/>
  <c r="CL80" i="1"/>
  <c r="CL81" i="1"/>
  <c r="CL82" i="1"/>
  <c r="CL83" i="1"/>
  <c r="CL84" i="1"/>
  <c r="CL85" i="1"/>
  <c r="CL86" i="1"/>
  <c r="CL87" i="1"/>
  <c r="CL88" i="1"/>
  <c r="CL89" i="1"/>
  <c r="CL90" i="1"/>
  <c r="CL91" i="1"/>
  <c r="CL92" i="1"/>
  <c r="CL93" i="1"/>
  <c r="CL94" i="1"/>
  <c r="CL95" i="1"/>
  <c r="CL96" i="1"/>
  <c r="CL97" i="1"/>
  <c r="CL98" i="1"/>
  <c r="CL99" i="1"/>
  <c r="CL100" i="1"/>
  <c r="CL101" i="1"/>
  <c r="CL102" i="1"/>
  <c r="CL103" i="1"/>
  <c r="CL104" i="1"/>
  <c r="CL105" i="1"/>
  <c r="CL106" i="1"/>
  <c r="CL107" i="1"/>
  <c r="CL108" i="1"/>
  <c r="CL109" i="1"/>
  <c r="CL110" i="1"/>
  <c r="CL111" i="1"/>
  <c r="CL112" i="1"/>
  <c r="CL113" i="1"/>
  <c r="CL114" i="1"/>
  <c r="CL115" i="1"/>
  <c r="CL116" i="1"/>
  <c r="CL117" i="1"/>
  <c r="CL118" i="1"/>
  <c r="CL119" i="1"/>
  <c r="CL120" i="1"/>
  <c r="CL121" i="1"/>
  <c r="CL122" i="1"/>
  <c r="CL123" i="1"/>
  <c r="CL124" i="1"/>
  <c r="CL125" i="1"/>
  <c r="CL126" i="1"/>
  <c r="CL127" i="1"/>
  <c r="CL128" i="1"/>
  <c r="CL129" i="1"/>
  <c r="CL130" i="1"/>
  <c r="CL131" i="1"/>
  <c r="CL132" i="1"/>
  <c r="CL133" i="1"/>
  <c r="CL134" i="1"/>
  <c r="CL135" i="1"/>
  <c r="CL136" i="1"/>
  <c r="CL137" i="1"/>
  <c r="CL138" i="1"/>
  <c r="CL139" i="1"/>
  <c r="CL140" i="1"/>
  <c r="CL141" i="1"/>
  <c r="CL142" i="1"/>
  <c r="CL143" i="1"/>
  <c r="CL144" i="1"/>
  <c r="CL145" i="1"/>
  <c r="CL146" i="1"/>
  <c r="CL147" i="1"/>
  <c r="CL148" i="1"/>
  <c r="CL149" i="1"/>
  <c r="CL150" i="1"/>
  <c r="CL151" i="1"/>
  <c r="CL152" i="1"/>
  <c r="CL153" i="1"/>
  <c r="CL154" i="1"/>
  <c r="CL155" i="1"/>
  <c r="CL156" i="1"/>
  <c r="CL157" i="1"/>
  <c r="CL158" i="1"/>
  <c r="CL159" i="1"/>
  <c r="CL160" i="1"/>
  <c r="CL161" i="1"/>
  <c r="CL162" i="1"/>
  <c r="CL163" i="1"/>
  <c r="CL164" i="1"/>
  <c r="CL165" i="1"/>
  <c r="CL166" i="1"/>
  <c r="CL167" i="1"/>
  <c r="CL168" i="1"/>
  <c r="CL169" i="1"/>
  <c r="CL170" i="1"/>
  <c r="CL171" i="1"/>
  <c r="CL172" i="1"/>
  <c r="CL173" i="1"/>
  <c r="CL174" i="1"/>
  <c r="CL175" i="1"/>
  <c r="CL176" i="1"/>
  <c r="CL177" i="1"/>
  <c r="CL178" i="1"/>
  <c r="CL179" i="1"/>
  <c r="CL180" i="1"/>
  <c r="CL181" i="1"/>
  <c r="CL182" i="1"/>
  <c r="CL183" i="1"/>
  <c r="CL184" i="1"/>
  <c r="CL185" i="1"/>
  <c r="CL186" i="1"/>
  <c r="CL187" i="1"/>
  <c r="CL188" i="1"/>
  <c r="CL189" i="1"/>
  <c r="CL190" i="1"/>
  <c r="CL191" i="1"/>
  <c r="CL192" i="1"/>
  <c r="CL193" i="1"/>
  <c r="CL194" i="1"/>
  <c r="CL195" i="1"/>
  <c r="CL196" i="1"/>
  <c r="CL197" i="1"/>
  <c r="CL198" i="1"/>
  <c r="CL199" i="1"/>
  <c r="CL200" i="1"/>
  <c r="CL12" i="1"/>
  <c r="CK13" i="1" a="1"/>
  <c r="CK13" i="1" s="1"/>
  <c r="CK14" i="1" a="1"/>
  <c r="CK14" i="1" s="1"/>
  <c r="CK15" i="1" a="1"/>
  <c r="CK15" i="1" s="1"/>
  <c r="CK16" i="1" a="1"/>
  <c r="CK16" i="1" s="1"/>
  <c r="CK17" i="1" a="1"/>
  <c r="CK17" i="1" s="1"/>
  <c r="CK18" i="1" a="1"/>
  <c r="CK18" i="1" s="1"/>
  <c r="CK19" i="1" a="1"/>
  <c r="CK19" i="1" s="1"/>
  <c r="CK20" i="1" a="1"/>
  <c r="CK20" i="1" s="1"/>
  <c r="CK21" i="1" a="1"/>
  <c r="CK21" i="1" s="1"/>
  <c r="CK22" i="1" a="1"/>
  <c r="CK22" i="1" s="1"/>
  <c r="CK23" i="1" a="1"/>
  <c r="CK23" i="1" s="1"/>
  <c r="CK24" i="1" a="1"/>
  <c r="CK24" i="1" s="1"/>
  <c r="CK25" i="1" a="1"/>
  <c r="CK25" i="1" s="1"/>
  <c r="CK26" i="1" a="1"/>
  <c r="CK26" i="1" s="1"/>
  <c r="CK27" i="1" a="1"/>
  <c r="CK27" i="1" s="1"/>
  <c r="CK28" i="1" a="1"/>
  <c r="CK28" i="1" s="1"/>
  <c r="CK29" i="1" a="1"/>
  <c r="CK29" i="1" s="1"/>
  <c r="CK30" i="1" a="1"/>
  <c r="CK30" i="1" s="1"/>
  <c r="CK31" i="1" a="1"/>
  <c r="CK31" i="1" s="1"/>
  <c r="CK32" i="1" a="1"/>
  <c r="CK32" i="1" s="1"/>
  <c r="CK33" i="1" a="1"/>
  <c r="CK33" i="1" s="1"/>
  <c r="CK34" i="1" a="1"/>
  <c r="CK34" i="1" s="1"/>
  <c r="CK35" i="1" a="1"/>
  <c r="CK35" i="1" s="1"/>
  <c r="CK36" i="1" a="1"/>
  <c r="CK36" i="1" s="1"/>
  <c r="CK37" i="1" a="1"/>
  <c r="CK37" i="1" s="1"/>
  <c r="CK38" i="1" a="1"/>
  <c r="CK38" i="1" s="1"/>
  <c r="CK39" i="1" a="1"/>
  <c r="CK39" i="1" s="1"/>
  <c r="CK40" i="1" a="1"/>
  <c r="CK40" i="1" s="1"/>
  <c r="CK41" i="1" a="1"/>
  <c r="CK41" i="1" s="1"/>
  <c r="CK42" i="1" a="1"/>
  <c r="CK42" i="1" s="1"/>
  <c r="CK43" i="1" a="1"/>
  <c r="CK43" i="1" s="1"/>
  <c r="CK44" i="1" a="1"/>
  <c r="CK44" i="1" s="1"/>
  <c r="CK45" i="1" a="1"/>
  <c r="CK45" i="1" s="1"/>
  <c r="CK46" i="1" a="1"/>
  <c r="CK46" i="1" s="1"/>
  <c r="CK47" i="1" a="1"/>
  <c r="CK47" i="1" s="1"/>
  <c r="CK48" i="1" a="1"/>
  <c r="CK48" i="1" s="1"/>
  <c r="CK49" i="1" a="1"/>
  <c r="CK49" i="1" s="1"/>
  <c r="CK50" i="1" a="1"/>
  <c r="CK50" i="1" s="1"/>
  <c r="CK51" i="1" a="1"/>
  <c r="CK51" i="1" s="1"/>
  <c r="CK52" i="1" a="1"/>
  <c r="CK52" i="1" s="1"/>
  <c r="CK53" i="1" a="1"/>
  <c r="CK53" i="1" s="1"/>
  <c r="CK54" i="1" a="1"/>
  <c r="CK54" i="1" s="1"/>
  <c r="CK55" i="1" a="1"/>
  <c r="CK55" i="1" s="1"/>
  <c r="CK56" i="1" a="1"/>
  <c r="CK56" i="1" s="1"/>
  <c r="CK57" i="1" a="1"/>
  <c r="CK57" i="1" s="1"/>
  <c r="CK58" i="1" a="1"/>
  <c r="CK58" i="1" s="1"/>
  <c r="CK59" i="1" a="1"/>
  <c r="CK59" i="1" s="1"/>
  <c r="CK60" i="1" a="1"/>
  <c r="CK60" i="1" s="1"/>
  <c r="CK61" i="1" a="1"/>
  <c r="CK61" i="1" s="1"/>
  <c r="CK62" i="1" a="1"/>
  <c r="CK62" i="1" s="1"/>
  <c r="CK63" i="1" a="1"/>
  <c r="CK63" i="1" s="1"/>
  <c r="CK64" i="1" a="1"/>
  <c r="CK64" i="1" s="1"/>
  <c r="CK65" i="1" a="1"/>
  <c r="CK65" i="1" s="1"/>
  <c r="CK66" i="1" a="1"/>
  <c r="CK66" i="1" s="1"/>
  <c r="CK67" i="1" a="1"/>
  <c r="CK67" i="1" s="1"/>
  <c r="CK68" i="1" a="1"/>
  <c r="CK68" i="1" s="1"/>
  <c r="CK69" i="1" a="1"/>
  <c r="CK69" i="1" s="1"/>
  <c r="CK70" i="1" a="1"/>
  <c r="CK70" i="1" s="1"/>
  <c r="CK71" i="1" a="1"/>
  <c r="CK71" i="1" s="1"/>
  <c r="CK72" i="1" a="1"/>
  <c r="CK72" i="1" s="1"/>
  <c r="CK73" i="1" a="1"/>
  <c r="CK73" i="1" s="1"/>
  <c r="CK74" i="1" a="1"/>
  <c r="CK74" i="1" s="1"/>
  <c r="CK75" i="1" a="1"/>
  <c r="CK75" i="1" s="1"/>
  <c r="CK76" i="1" a="1"/>
  <c r="CK76" i="1" s="1"/>
  <c r="CK77" i="1" a="1"/>
  <c r="CK77" i="1" s="1"/>
  <c r="CK78" i="1" a="1"/>
  <c r="CK78" i="1" s="1"/>
  <c r="CK79" i="1" a="1"/>
  <c r="CK79" i="1" s="1"/>
  <c r="CK80" i="1" a="1"/>
  <c r="CK80" i="1" s="1"/>
  <c r="CK81" i="1" a="1"/>
  <c r="CK81" i="1" s="1"/>
  <c r="CK82" i="1" a="1"/>
  <c r="CK82" i="1" s="1"/>
  <c r="CK83" i="1" a="1"/>
  <c r="CK83" i="1" s="1"/>
  <c r="CK84" i="1" a="1"/>
  <c r="CK84" i="1" s="1"/>
  <c r="CK85" i="1" a="1"/>
  <c r="CK85" i="1" s="1"/>
  <c r="CK86" i="1" a="1"/>
  <c r="CK86" i="1" s="1"/>
  <c r="CK87" i="1" a="1"/>
  <c r="CK87" i="1" s="1"/>
  <c r="CK88" i="1" a="1"/>
  <c r="CK88" i="1" s="1"/>
  <c r="CK89" i="1" a="1"/>
  <c r="CK89" i="1" s="1"/>
  <c r="CK90" i="1" a="1"/>
  <c r="CK90" i="1" s="1"/>
  <c r="CK91" i="1" a="1"/>
  <c r="CK91" i="1" s="1"/>
  <c r="CK92" i="1" a="1"/>
  <c r="CK92" i="1" s="1"/>
  <c r="CK93" i="1" a="1"/>
  <c r="CK93" i="1" s="1"/>
  <c r="CK94" i="1" a="1"/>
  <c r="CK94" i="1" s="1"/>
  <c r="CK95" i="1" a="1"/>
  <c r="CK95" i="1" s="1"/>
  <c r="CK96" i="1" a="1"/>
  <c r="CK96" i="1" s="1"/>
  <c r="CK97" i="1" a="1"/>
  <c r="CK97" i="1" s="1"/>
  <c r="CK98" i="1" a="1"/>
  <c r="CK98" i="1" s="1"/>
  <c r="CK99" i="1" a="1"/>
  <c r="CK99" i="1" s="1"/>
  <c r="CK100" i="1" a="1"/>
  <c r="CK100" i="1" s="1"/>
  <c r="CK101" i="1" a="1"/>
  <c r="CK101" i="1" s="1"/>
  <c r="CK102" i="1" a="1"/>
  <c r="CK102" i="1" s="1"/>
  <c r="CK103" i="1" a="1"/>
  <c r="CK103" i="1" s="1"/>
  <c r="CK104" i="1" a="1"/>
  <c r="CK104" i="1" s="1"/>
  <c r="CK105" i="1" a="1"/>
  <c r="CK105" i="1" s="1"/>
  <c r="CK106" i="1" a="1"/>
  <c r="CK106" i="1" s="1"/>
  <c r="CK107" i="1" a="1"/>
  <c r="CK107" i="1" s="1"/>
  <c r="CK108" i="1" a="1"/>
  <c r="CK108" i="1" s="1"/>
  <c r="CK109" i="1" a="1"/>
  <c r="CK109" i="1" s="1"/>
  <c r="CK110" i="1" a="1"/>
  <c r="CK110" i="1" s="1"/>
  <c r="CK111" i="1" a="1"/>
  <c r="CK111" i="1" s="1"/>
  <c r="CK112" i="1" a="1"/>
  <c r="CK112" i="1" s="1"/>
  <c r="CK113" i="1" a="1"/>
  <c r="CK113" i="1" s="1"/>
  <c r="CK114" i="1" a="1"/>
  <c r="CK114" i="1" s="1"/>
  <c r="CK115" i="1" a="1"/>
  <c r="CK115" i="1" s="1"/>
  <c r="CK116" i="1" a="1"/>
  <c r="CK116" i="1" s="1"/>
  <c r="CK117" i="1" a="1"/>
  <c r="CK117" i="1" s="1"/>
  <c r="CK118" i="1" a="1"/>
  <c r="CK118" i="1" s="1"/>
  <c r="CK119" i="1" a="1"/>
  <c r="CK119" i="1" s="1"/>
  <c r="CK120" i="1" a="1"/>
  <c r="CK120" i="1" s="1"/>
  <c r="CK121" i="1" a="1"/>
  <c r="CK121" i="1" s="1"/>
  <c r="CK122" i="1" a="1"/>
  <c r="CK122" i="1" s="1"/>
  <c r="CK123" i="1" a="1"/>
  <c r="CK123" i="1" s="1"/>
  <c r="CK124" i="1" a="1"/>
  <c r="CK124" i="1" s="1"/>
  <c r="CK125" i="1" a="1"/>
  <c r="CK125" i="1" s="1"/>
  <c r="CK126" i="1" a="1"/>
  <c r="CK126" i="1" s="1"/>
  <c r="CK127" i="1" a="1"/>
  <c r="CK127" i="1" s="1"/>
  <c r="CK128" i="1" a="1"/>
  <c r="CK128" i="1" s="1"/>
  <c r="CK129" i="1" a="1"/>
  <c r="CK129" i="1" s="1"/>
  <c r="CK130" i="1" a="1"/>
  <c r="CK130" i="1" s="1"/>
  <c r="CK131" i="1" a="1"/>
  <c r="CK131" i="1" s="1"/>
  <c r="CK132" i="1" a="1"/>
  <c r="CK132" i="1" s="1"/>
  <c r="CK133" i="1" a="1"/>
  <c r="CK133" i="1" s="1"/>
  <c r="CK134" i="1" a="1"/>
  <c r="CK134" i="1" s="1"/>
  <c r="CK135" i="1" a="1"/>
  <c r="CK135" i="1" s="1"/>
  <c r="CK136" i="1" a="1"/>
  <c r="CK136" i="1" s="1"/>
  <c r="CK137" i="1" a="1"/>
  <c r="CK137" i="1" s="1"/>
  <c r="CK138" i="1" a="1"/>
  <c r="CK138" i="1" s="1"/>
  <c r="CK139" i="1" a="1"/>
  <c r="CK139" i="1" s="1"/>
  <c r="CK140" i="1" a="1"/>
  <c r="CK140" i="1" s="1"/>
  <c r="CK141" i="1" a="1"/>
  <c r="CK141" i="1" s="1"/>
  <c r="CK142" i="1" a="1"/>
  <c r="CK142" i="1" s="1"/>
  <c r="CK143" i="1" a="1"/>
  <c r="CK143" i="1" s="1"/>
  <c r="CK144" i="1" a="1"/>
  <c r="CK144" i="1" s="1"/>
  <c r="CK145" i="1" a="1"/>
  <c r="CK145" i="1" s="1"/>
  <c r="CK146" i="1" a="1"/>
  <c r="CK146" i="1" s="1"/>
  <c r="CK147" i="1" a="1"/>
  <c r="CK147" i="1" s="1"/>
  <c r="CK148" i="1" a="1"/>
  <c r="CK148" i="1" s="1"/>
  <c r="CK149" i="1" a="1"/>
  <c r="CK149" i="1" s="1"/>
  <c r="CK150" i="1" a="1"/>
  <c r="CK150" i="1" s="1"/>
  <c r="CK151" i="1" a="1"/>
  <c r="CK151" i="1" s="1"/>
  <c r="CK152" i="1" a="1"/>
  <c r="CK152" i="1" s="1"/>
  <c r="CK153" i="1" a="1"/>
  <c r="CK153" i="1" s="1"/>
  <c r="CK154" i="1" a="1"/>
  <c r="CK154" i="1" s="1"/>
  <c r="CK155" i="1" a="1"/>
  <c r="CK155" i="1" s="1"/>
  <c r="CK156" i="1" a="1"/>
  <c r="CK156" i="1" s="1"/>
  <c r="CK157" i="1" a="1"/>
  <c r="CK157" i="1" s="1"/>
  <c r="CK158" i="1" a="1"/>
  <c r="CK158" i="1" s="1"/>
  <c r="CK159" i="1" a="1"/>
  <c r="CK159" i="1" s="1"/>
  <c r="CK160" i="1" a="1"/>
  <c r="CK160" i="1" s="1"/>
  <c r="CK161" i="1" a="1"/>
  <c r="CK161" i="1" s="1"/>
  <c r="CK162" i="1" a="1"/>
  <c r="CK162" i="1" s="1"/>
  <c r="CK163" i="1" a="1"/>
  <c r="CK163" i="1" s="1"/>
  <c r="CK164" i="1" a="1"/>
  <c r="CK164" i="1" s="1"/>
  <c r="CK165" i="1" a="1"/>
  <c r="CK165" i="1" s="1"/>
  <c r="CK166" i="1" a="1"/>
  <c r="CK166" i="1" s="1"/>
  <c r="CK167" i="1" a="1"/>
  <c r="CK167" i="1" s="1"/>
  <c r="CK168" i="1" a="1"/>
  <c r="CK168" i="1" s="1"/>
  <c r="CK169" i="1" a="1"/>
  <c r="CK169" i="1" s="1"/>
  <c r="CK170" i="1" a="1"/>
  <c r="CK170" i="1" s="1"/>
  <c r="CK171" i="1" a="1"/>
  <c r="CK171" i="1" s="1"/>
  <c r="CK172" i="1" a="1"/>
  <c r="CK172" i="1" s="1"/>
  <c r="CK173" i="1" a="1"/>
  <c r="CK173" i="1" s="1"/>
  <c r="CK174" i="1" a="1"/>
  <c r="CK174" i="1" s="1"/>
  <c r="CK175" i="1" a="1"/>
  <c r="CK175" i="1" s="1"/>
  <c r="CK176" i="1" a="1"/>
  <c r="CK176" i="1" s="1"/>
  <c r="CK177" i="1" a="1"/>
  <c r="CK177" i="1" s="1"/>
  <c r="CK178" i="1" a="1"/>
  <c r="CK178" i="1" s="1"/>
  <c r="CK179" i="1" a="1"/>
  <c r="CK179" i="1" s="1"/>
  <c r="CK180" i="1" a="1"/>
  <c r="CK180" i="1" s="1"/>
  <c r="CK181" i="1" a="1"/>
  <c r="CK181" i="1" s="1"/>
  <c r="CK182" i="1" a="1"/>
  <c r="CK182" i="1" s="1"/>
  <c r="CK183" i="1" a="1"/>
  <c r="CK183" i="1" s="1"/>
  <c r="CK184" i="1" a="1"/>
  <c r="CK184" i="1" s="1"/>
  <c r="CK185" i="1" a="1"/>
  <c r="CK185" i="1" s="1"/>
  <c r="CK186" i="1" a="1"/>
  <c r="CK186" i="1" s="1"/>
  <c r="CK187" i="1" a="1"/>
  <c r="CK187" i="1" s="1"/>
  <c r="CK188" i="1" a="1"/>
  <c r="CK188" i="1" s="1"/>
  <c r="CK189" i="1" a="1"/>
  <c r="CK189" i="1" s="1"/>
  <c r="CK190" i="1" a="1"/>
  <c r="CK190" i="1" s="1"/>
  <c r="CK191" i="1" a="1"/>
  <c r="CK191" i="1" s="1"/>
  <c r="CK192" i="1" a="1"/>
  <c r="CK192" i="1" s="1"/>
  <c r="CK193" i="1" a="1"/>
  <c r="CK193" i="1" s="1"/>
  <c r="CK194" i="1" a="1"/>
  <c r="CK194" i="1" s="1"/>
  <c r="CK195" i="1" a="1"/>
  <c r="CK195" i="1" s="1"/>
  <c r="CK196" i="1" a="1"/>
  <c r="CK196" i="1" s="1"/>
  <c r="CK197" i="1" a="1"/>
  <c r="CK197" i="1" s="1"/>
  <c r="CK198" i="1" a="1"/>
  <c r="CK198" i="1" s="1"/>
  <c r="CK199" i="1" a="1"/>
  <c r="CK199" i="1" s="1"/>
  <c r="CK200" i="1" a="1"/>
  <c r="CK200" i="1" s="1"/>
  <c r="CK12" i="1" a="1"/>
  <c r="CK12" i="1" s="1"/>
  <c r="BY16" i="1" a="1"/>
  <c r="BY16" i="1" s="1"/>
  <c r="BT13" i="1"/>
  <c r="BU13" i="1" a="1"/>
  <c r="BU13" i="1" s="1"/>
  <c r="BV13" i="1" a="1"/>
  <c r="BV13" i="1" s="1"/>
  <c r="BY13" i="1" a="1"/>
  <c r="BY13" i="1" s="1"/>
  <c r="BZ13" i="1"/>
  <c r="CA13" i="1" s="1"/>
  <c r="CB13" i="1"/>
  <c r="CG13" i="1" s="1"/>
  <c r="CC13" i="1"/>
  <c r="CD13" i="1"/>
  <c r="CH13" i="1" s="1"/>
  <c r="CE13" i="1"/>
  <c r="CF13" i="1"/>
  <c r="BT14" i="1"/>
  <c r="BU14" i="1" a="1"/>
  <c r="BU14" i="1" s="1"/>
  <c r="BV14" i="1" a="1"/>
  <c r="BV14" i="1" s="1"/>
  <c r="BY14" i="1" a="1"/>
  <c r="BY14" i="1" s="1"/>
  <c r="BZ14" i="1"/>
  <c r="CA14" i="1" s="1"/>
  <c r="CB14" i="1"/>
  <c r="CG14" i="1" s="1"/>
  <c r="CC14" i="1"/>
  <c r="CD14" i="1"/>
  <c r="CH14" i="1" s="1"/>
  <c r="CE14" i="1"/>
  <c r="CF14" i="1"/>
  <c r="BT15" i="1"/>
  <c r="BU15" i="1" a="1"/>
  <c r="BU15" i="1" s="1"/>
  <c r="BV15" i="1" a="1"/>
  <c r="BV15" i="1" s="1"/>
  <c r="BY15" i="1" a="1"/>
  <c r="BY15" i="1" s="1"/>
  <c r="BZ15" i="1"/>
  <c r="CA15" i="1" s="1"/>
  <c r="CB15" i="1"/>
  <c r="CG15" i="1" s="1"/>
  <c r="CC15" i="1"/>
  <c r="CD15" i="1"/>
  <c r="CH15" i="1" s="1"/>
  <c r="CE15" i="1"/>
  <c r="CF15" i="1"/>
  <c r="BT16" i="1"/>
  <c r="BU16" i="1" a="1"/>
  <c r="BU16" i="1" s="1"/>
  <c r="BV16" i="1" a="1"/>
  <c r="BV16" i="1" s="1"/>
  <c r="BW16" i="1" s="1"/>
  <c r="BZ16" i="1"/>
  <c r="CA16" i="1" s="1"/>
  <c r="CB16" i="1"/>
  <c r="CG16" i="1" s="1"/>
  <c r="CC16" i="1"/>
  <c r="CD16" i="1"/>
  <c r="CH16" i="1" s="1"/>
  <c r="CE16" i="1"/>
  <c r="CF16" i="1"/>
  <c r="BT17" i="1"/>
  <c r="BU17" i="1" a="1"/>
  <c r="BU17" i="1" s="1"/>
  <c r="BV17" i="1" a="1"/>
  <c r="BV17" i="1" s="1"/>
  <c r="BW17" i="1" s="1"/>
  <c r="BY17" i="1" a="1"/>
  <c r="BY17" i="1" s="1"/>
  <c r="BZ17" i="1"/>
  <c r="CA17" i="1" s="1"/>
  <c r="CB17" i="1"/>
  <c r="CG17" i="1" s="1"/>
  <c r="CC17" i="1"/>
  <c r="CD17" i="1"/>
  <c r="CH17" i="1" s="1"/>
  <c r="CE17" i="1"/>
  <c r="CF17" i="1"/>
  <c r="BT18" i="1"/>
  <c r="BU18" i="1" a="1"/>
  <c r="BU18" i="1" s="1"/>
  <c r="BV18" i="1" a="1"/>
  <c r="BV18" i="1" s="1"/>
  <c r="BY18" i="1" a="1"/>
  <c r="BY18" i="1" s="1"/>
  <c r="BZ18" i="1"/>
  <c r="CA18" i="1" s="1"/>
  <c r="CB18" i="1"/>
  <c r="CG18" i="1" s="1"/>
  <c r="CC18" i="1"/>
  <c r="CD18" i="1"/>
  <c r="CH18" i="1" s="1"/>
  <c r="CE18" i="1"/>
  <c r="CF18" i="1"/>
  <c r="BT19" i="1"/>
  <c r="BU19" i="1" a="1"/>
  <c r="BU19" i="1" s="1"/>
  <c r="BV19" i="1" a="1"/>
  <c r="BV19" i="1" s="1"/>
  <c r="BY19" i="1" a="1"/>
  <c r="BY19" i="1" s="1"/>
  <c r="BZ19" i="1"/>
  <c r="CA19" i="1" s="1"/>
  <c r="CB19" i="1"/>
  <c r="CG19" i="1" s="1"/>
  <c r="CC19" i="1"/>
  <c r="CD19" i="1"/>
  <c r="CH19" i="1" s="1"/>
  <c r="CE19" i="1"/>
  <c r="CF19" i="1"/>
  <c r="BT20" i="1"/>
  <c r="BU20" i="1" a="1"/>
  <c r="BU20" i="1" s="1"/>
  <c r="BV20" i="1" a="1"/>
  <c r="BV20" i="1" s="1"/>
  <c r="BW20" i="1" s="1"/>
  <c r="BY20" i="1" a="1"/>
  <c r="BY20" i="1" s="1"/>
  <c r="BZ20" i="1"/>
  <c r="CA20" i="1" s="1"/>
  <c r="CB20" i="1"/>
  <c r="CG20" i="1" s="1"/>
  <c r="CC20" i="1"/>
  <c r="CD20" i="1"/>
  <c r="CH20" i="1" s="1"/>
  <c r="CE20" i="1"/>
  <c r="CF20" i="1"/>
  <c r="BT21" i="1"/>
  <c r="BU21" i="1" a="1"/>
  <c r="BU21" i="1" s="1"/>
  <c r="BV21" i="1" a="1"/>
  <c r="BV21" i="1" s="1"/>
  <c r="BY21" i="1" a="1"/>
  <c r="BY21" i="1" s="1"/>
  <c r="BZ21" i="1"/>
  <c r="CA21" i="1" s="1"/>
  <c r="CB21" i="1"/>
  <c r="CG21" i="1" s="1"/>
  <c r="CC21" i="1"/>
  <c r="CD21" i="1"/>
  <c r="CH21" i="1" s="1"/>
  <c r="CE21" i="1"/>
  <c r="CF21" i="1"/>
  <c r="BT22" i="1"/>
  <c r="BU22" i="1" a="1"/>
  <c r="BU22" i="1" s="1"/>
  <c r="BV22" i="1" a="1"/>
  <c r="BV22" i="1" s="1"/>
  <c r="BY22" i="1" a="1"/>
  <c r="BY22" i="1" s="1"/>
  <c r="BZ22" i="1"/>
  <c r="CA22" i="1" s="1"/>
  <c r="CB22" i="1"/>
  <c r="CG22" i="1" s="1"/>
  <c r="CC22" i="1"/>
  <c r="CD22" i="1"/>
  <c r="CH22" i="1" s="1"/>
  <c r="CE22" i="1"/>
  <c r="CF22" i="1"/>
  <c r="BT23" i="1"/>
  <c r="BU23" i="1" a="1"/>
  <c r="BU23" i="1" s="1"/>
  <c r="BV23" i="1" a="1"/>
  <c r="BV23" i="1" s="1"/>
  <c r="BY23" i="1" a="1"/>
  <c r="BY23" i="1" s="1"/>
  <c r="BZ23" i="1"/>
  <c r="CA23" i="1" s="1"/>
  <c r="CB23" i="1"/>
  <c r="CG23" i="1" s="1"/>
  <c r="CC23" i="1"/>
  <c r="CD23" i="1"/>
  <c r="CH23" i="1" s="1"/>
  <c r="CE23" i="1"/>
  <c r="CF23" i="1"/>
  <c r="BT24" i="1"/>
  <c r="BU24" i="1" a="1"/>
  <c r="BU24" i="1" s="1"/>
  <c r="BV24" i="1" a="1"/>
  <c r="BV24" i="1" s="1"/>
  <c r="BW24" i="1" s="1"/>
  <c r="BY24" i="1" a="1"/>
  <c r="BY24" i="1" s="1"/>
  <c r="BZ24" i="1"/>
  <c r="CA24" i="1" s="1"/>
  <c r="CB24" i="1"/>
  <c r="CG24" i="1" s="1"/>
  <c r="CC24" i="1"/>
  <c r="CD24" i="1"/>
  <c r="CH24" i="1" s="1"/>
  <c r="CE24" i="1"/>
  <c r="CF24" i="1"/>
  <c r="BT25" i="1"/>
  <c r="BU25" i="1" a="1"/>
  <c r="BU25" i="1" s="1"/>
  <c r="BV25" i="1" a="1"/>
  <c r="BV25" i="1" s="1"/>
  <c r="BY25" i="1" a="1"/>
  <c r="BY25" i="1" s="1"/>
  <c r="BZ25" i="1"/>
  <c r="CA25" i="1" s="1"/>
  <c r="CB25" i="1"/>
  <c r="CG25" i="1" s="1"/>
  <c r="CC25" i="1"/>
  <c r="CD25" i="1"/>
  <c r="CH25" i="1" s="1"/>
  <c r="CE25" i="1"/>
  <c r="CF25" i="1"/>
  <c r="BT26" i="1"/>
  <c r="BU26" i="1" a="1"/>
  <c r="BU26" i="1" s="1"/>
  <c r="BV26" i="1" a="1"/>
  <c r="BV26" i="1" s="1"/>
  <c r="BY26" i="1" a="1"/>
  <c r="BY26" i="1" s="1"/>
  <c r="BZ26" i="1"/>
  <c r="CA26" i="1" s="1"/>
  <c r="CB26" i="1"/>
  <c r="CG26" i="1" s="1"/>
  <c r="CC26" i="1"/>
  <c r="CD26" i="1"/>
  <c r="CH26" i="1" s="1"/>
  <c r="CE26" i="1"/>
  <c r="CF26" i="1"/>
  <c r="BT27" i="1"/>
  <c r="BU27" i="1" a="1"/>
  <c r="BU27" i="1" s="1"/>
  <c r="BV27" i="1" a="1"/>
  <c r="BV27" i="1" s="1"/>
  <c r="BY27" i="1" a="1"/>
  <c r="BY27" i="1" s="1"/>
  <c r="BZ27" i="1"/>
  <c r="CA27" i="1" s="1"/>
  <c r="CB27" i="1"/>
  <c r="CG27" i="1" s="1"/>
  <c r="CC27" i="1"/>
  <c r="CD27" i="1"/>
  <c r="CH27" i="1" s="1"/>
  <c r="CE27" i="1"/>
  <c r="CF27" i="1"/>
  <c r="BT28" i="1"/>
  <c r="BU28" i="1" a="1"/>
  <c r="BU28" i="1" s="1"/>
  <c r="BV28" i="1" a="1"/>
  <c r="BV28" i="1" s="1"/>
  <c r="BW28" i="1" s="1"/>
  <c r="BY28" i="1" a="1"/>
  <c r="BY28" i="1" s="1"/>
  <c r="BZ28" i="1"/>
  <c r="CA28" i="1" s="1"/>
  <c r="CB28" i="1"/>
  <c r="CG28" i="1" s="1"/>
  <c r="CC28" i="1"/>
  <c r="CD28" i="1"/>
  <c r="CH28" i="1" s="1"/>
  <c r="CE28" i="1"/>
  <c r="CF28" i="1"/>
  <c r="BT29" i="1"/>
  <c r="BU29" i="1" a="1"/>
  <c r="BU29" i="1" s="1"/>
  <c r="BV29" i="1" a="1"/>
  <c r="BV29" i="1" s="1"/>
  <c r="BX29" i="1" s="1"/>
  <c r="BY29" i="1" a="1"/>
  <c r="BY29" i="1" s="1"/>
  <c r="BZ29" i="1"/>
  <c r="CA29" i="1" s="1"/>
  <c r="CB29" i="1"/>
  <c r="CG29" i="1" s="1"/>
  <c r="CC29" i="1"/>
  <c r="CD29" i="1"/>
  <c r="CH29" i="1" s="1"/>
  <c r="CE29" i="1"/>
  <c r="CF29" i="1"/>
  <c r="BT30" i="1"/>
  <c r="BU30" i="1" a="1"/>
  <c r="BU30" i="1" s="1"/>
  <c r="BV30" i="1" a="1"/>
  <c r="BV30" i="1" s="1"/>
  <c r="BY30" i="1" a="1"/>
  <c r="BY30" i="1" s="1"/>
  <c r="BZ30" i="1"/>
  <c r="CA30" i="1" s="1"/>
  <c r="CB30" i="1"/>
  <c r="CG30" i="1" s="1"/>
  <c r="CC30" i="1"/>
  <c r="CD30" i="1"/>
  <c r="CH30" i="1" s="1"/>
  <c r="CE30" i="1"/>
  <c r="CF30" i="1"/>
  <c r="BT31" i="1"/>
  <c r="BU31" i="1" a="1"/>
  <c r="BU31" i="1" s="1"/>
  <c r="BV31" i="1" a="1"/>
  <c r="BV31" i="1" s="1"/>
  <c r="BY31" i="1" a="1"/>
  <c r="BY31" i="1" s="1"/>
  <c r="BZ31" i="1"/>
  <c r="CA31" i="1" s="1"/>
  <c r="CB31" i="1"/>
  <c r="CG31" i="1" s="1"/>
  <c r="CC31" i="1"/>
  <c r="CD31" i="1"/>
  <c r="CH31" i="1" s="1"/>
  <c r="CE31" i="1"/>
  <c r="CF31" i="1"/>
  <c r="BT32" i="1"/>
  <c r="BU32" i="1" a="1"/>
  <c r="BU32" i="1" s="1"/>
  <c r="BV32" i="1" a="1"/>
  <c r="BV32" i="1" s="1"/>
  <c r="BW32" i="1" s="1"/>
  <c r="BY32" i="1" a="1"/>
  <c r="BY32" i="1" s="1"/>
  <c r="BZ32" i="1"/>
  <c r="CA32" i="1" s="1"/>
  <c r="CB32" i="1"/>
  <c r="CG32" i="1" s="1"/>
  <c r="CC32" i="1"/>
  <c r="CD32" i="1"/>
  <c r="CH32" i="1" s="1"/>
  <c r="CE32" i="1"/>
  <c r="CF32" i="1"/>
  <c r="BT33" i="1"/>
  <c r="BU33" i="1" a="1"/>
  <c r="BU33" i="1" s="1"/>
  <c r="BV33" i="1" a="1"/>
  <c r="BV33" i="1" s="1"/>
  <c r="BY33" i="1" a="1"/>
  <c r="BY33" i="1" s="1"/>
  <c r="BZ33" i="1"/>
  <c r="CA33" i="1" s="1"/>
  <c r="CB33" i="1"/>
  <c r="CG33" i="1" s="1"/>
  <c r="CC33" i="1"/>
  <c r="CD33" i="1"/>
  <c r="CH33" i="1" s="1"/>
  <c r="CE33" i="1"/>
  <c r="CF33" i="1"/>
  <c r="BT34" i="1"/>
  <c r="BU34" i="1" a="1"/>
  <c r="BU34" i="1" s="1"/>
  <c r="BV34" i="1" a="1"/>
  <c r="BV34" i="1" s="1"/>
  <c r="BY34" i="1" a="1"/>
  <c r="BY34" i="1" s="1"/>
  <c r="BZ34" i="1"/>
  <c r="CA34" i="1" s="1"/>
  <c r="CB34" i="1"/>
  <c r="CG34" i="1" s="1"/>
  <c r="CC34" i="1"/>
  <c r="CD34" i="1"/>
  <c r="CH34" i="1" s="1"/>
  <c r="CE34" i="1"/>
  <c r="CF34" i="1"/>
  <c r="BT35" i="1"/>
  <c r="BU35" i="1" a="1"/>
  <c r="BU35" i="1" s="1"/>
  <c r="BV35" i="1" a="1"/>
  <c r="BV35" i="1" s="1"/>
  <c r="BY35" i="1" a="1"/>
  <c r="BY35" i="1" s="1"/>
  <c r="BZ35" i="1"/>
  <c r="CA35" i="1" s="1"/>
  <c r="CB35" i="1"/>
  <c r="CG35" i="1" s="1"/>
  <c r="CC35" i="1"/>
  <c r="CD35" i="1"/>
  <c r="CH35" i="1" s="1"/>
  <c r="CE35" i="1"/>
  <c r="CF35" i="1"/>
  <c r="BT36" i="1"/>
  <c r="BU36" i="1" a="1"/>
  <c r="BU36" i="1" s="1"/>
  <c r="BV36" i="1" a="1"/>
  <c r="BV36" i="1" s="1"/>
  <c r="BW36" i="1" s="1"/>
  <c r="BY36" i="1" a="1"/>
  <c r="BY36" i="1" s="1"/>
  <c r="BZ36" i="1"/>
  <c r="CA36" i="1" s="1"/>
  <c r="CB36" i="1"/>
  <c r="CG36" i="1" s="1"/>
  <c r="CC36" i="1"/>
  <c r="CD36" i="1"/>
  <c r="CH36" i="1" s="1"/>
  <c r="CE36" i="1"/>
  <c r="CF36" i="1"/>
  <c r="BT37" i="1"/>
  <c r="BU37" i="1" a="1"/>
  <c r="BU37" i="1" s="1"/>
  <c r="BV37" i="1" a="1"/>
  <c r="BV37" i="1" s="1"/>
  <c r="BX37" i="1" s="1"/>
  <c r="BY37" i="1" a="1"/>
  <c r="BY37" i="1" s="1"/>
  <c r="BZ37" i="1"/>
  <c r="CA37" i="1" s="1"/>
  <c r="CB37" i="1"/>
  <c r="CG37" i="1" s="1"/>
  <c r="CC37" i="1"/>
  <c r="CD37" i="1"/>
  <c r="CH37" i="1" s="1"/>
  <c r="CE37" i="1"/>
  <c r="CF37" i="1"/>
  <c r="BT38" i="1"/>
  <c r="BU38" i="1" a="1"/>
  <c r="BU38" i="1" s="1"/>
  <c r="BV38" i="1" a="1"/>
  <c r="BV38" i="1" s="1"/>
  <c r="BY38" i="1" a="1"/>
  <c r="BY38" i="1" s="1"/>
  <c r="BZ38" i="1"/>
  <c r="CA38" i="1" s="1"/>
  <c r="CB38" i="1"/>
  <c r="CG38" i="1" s="1"/>
  <c r="CC38" i="1"/>
  <c r="CD38" i="1"/>
  <c r="CH38" i="1" s="1"/>
  <c r="CE38" i="1"/>
  <c r="CF38" i="1"/>
  <c r="BT39" i="1"/>
  <c r="BU39" i="1" a="1"/>
  <c r="BU39" i="1" s="1"/>
  <c r="BV39" i="1" a="1"/>
  <c r="BV39" i="1" s="1"/>
  <c r="BY39" i="1" a="1"/>
  <c r="BY39" i="1" s="1"/>
  <c r="BZ39" i="1"/>
  <c r="CA39" i="1" s="1"/>
  <c r="CB39" i="1"/>
  <c r="CG39" i="1" s="1"/>
  <c r="CC39" i="1"/>
  <c r="CD39" i="1"/>
  <c r="CH39" i="1" s="1"/>
  <c r="CE39" i="1"/>
  <c r="CF39" i="1"/>
  <c r="BT40" i="1"/>
  <c r="BU40" i="1" a="1"/>
  <c r="BU40" i="1" s="1"/>
  <c r="BV40" i="1" a="1"/>
  <c r="BV40" i="1" s="1"/>
  <c r="BW40" i="1" s="1"/>
  <c r="BY40" i="1" a="1"/>
  <c r="BY40" i="1" s="1"/>
  <c r="BZ40" i="1"/>
  <c r="CA40" i="1" s="1"/>
  <c r="CB40" i="1"/>
  <c r="CG40" i="1" s="1"/>
  <c r="CC40" i="1"/>
  <c r="CD40" i="1"/>
  <c r="CH40" i="1" s="1"/>
  <c r="CE40" i="1"/>
  <c r="CF40" i="1"/>
  <c r="BT41" i="1"/>
  <c r="BU41" i="1" a="1"/>
  <c r="BU41" i="1" s="1"/>
  <c r="BV41" i="1" a="1"/>
  <c r="BV41" i="1" s="1"/>
  <c r="BX41" i="1" s="1"/>
  <c r="BY41" i="1" a="1"/>
  <c r="BY41" i="1" s="1"/>
  <c r="BZ41" i="1"/>
  <c r="CA41" i="1" s="1"/>
  <c r="CB41" i="1"/>
  <c r="CG41" i="1" s="1"/>
  <c r="CC41" i="1"/>
  <c r="CD41" i="1"/>
  <c r="CH41" i="1" s="1"/>
  <c r="CE41" i="1"/>
  <c r="CF41" i="1"/>
  <c r="BT42" i="1"/>
  <c r="BU42" i="1" a="1"/>
  <c r="BU42" i="1" s="1"/>
  <c r="BV42" i="1" a="1"/>
  <c r="BV42" i="1" s="1"/>
  <c r="BY42" i="1" a="1"/>
  <c r="BY42" i="1" s="1"/>
  <c r="BZ42" i="1"/>
  <c r="CA42" i="1" s="1"/>
  <c r="CB42" i="1"/>
  <c r="CG42" i="1" s="1"/>
  <c r="CC42" i="1"/>
  <c r="CD42" i="1"/>
  <c r="CH42" i="1" s="1"/>
  <c r="CE42" i="1"/>
  <c r="CF42" i="1"/>
  <c r="BT43" i="1"/>
  <c r="BU43" i="1" a="1"/>
  <c r="BU43" i="1" s="1"/>
  <c r="BV43" i="1" a="1"/>
  <c r="BV43" i="1" s="1"/>
  <c r="BY43" i="1" a="1"/>
  <c r="BY43" i="1" s="1"/>
  <c r="BZ43" i="1"/>
  <c r="CA43" i="1" s="1"/>
  <c r="CB43" i="1"/>
  <c r="CG43" i="1" s="1"/>
  <c r="CC43" i="1"/>
  <c r="CD43" i="1"/>
  <c r="CH43" i="1" s="1"/>
  <c r="CE43" i="1"/>
  <c r="CF43" i="1"/>
  <c r="BT44" i="1"/>
  <c r="BU44" i="1" a="1"/>
  <c r="BU44" i="1" s="1"/>
  <c r="BV44" i="1" a="1"/>
  <c r="BV44" i="1" s="1"/>
  <c r="BW44" i="1" s="1"/>
  <c r="BY44" i="1" a="1"/>
  <c r="BY44" i="1" s="1"/>
  <c r="BZ44" i="1"/>
  <c r="CA44" i="1" s="1"/>
  <c r="CB44" i="1"/>
  <c r="CG44" i="1" s="1"/>
  <c r="CC44" i="1"/>
  <c r="CD44" i="1"/>
  <c r="CH44" i="1" s="1"/>
  <c r="CE44" i="1"/>
  <c r="CF44" i="1"/>
  <c r="BT45" i="1"/>
  <c r="BU45" i="1" a="1"/>
  <c r="BU45" i="1" s="1"/>
  <c r="BV45" i="1" a="1"/>
  <c r="BV45" i="1" s="1"/>
  <c r="BX45" i="1" s="1"/>
  <c r="BY45" i="1" a="1"/>
  <c r="BY45" i="1" s="1"/>
  <c r="BZ45" i="1"/>
  <c r="CA45" i="1" s="1"/>
  <c r="CB45" i="1"/>
  <c r="CG45" i="1" s="1"/>
  <c r="CC45" i="1"/>
  <c r="CD45" i="1"/>
  <c r="CH45" i="1" s="1"/>
  <c r="CE45" i="1"/>
  <c r="CF45" i="1"/>
  <c r="BT46" i="1"/>
  <c r="BU46" i="1" a="1"/>
  <c r="BU46" i="1" s="1"/>
  <c r="BV46" i="1" a="1"/>
  <c r="BV46" i="1" s="1"/>
  <c r="BY46" i="1" a="1"/>
  <c r="BY46" i="1" s="1"/>
  <c r="BZ46" i="1"/>
  <c r="CA46" i="1" s="1"/>
  <c r="CB46" i="1"/>
  <c r="CG46" i="1" s="1"/>
  <c r="CC46" i="1"/>
  <c r="CD46" i="1"/>
  <c r="CH46" i="1" s="1"/>
  <c r="CE46" i="1"/>
  <c r="CF46" i="1"/>
  <c r="BT47" i="1"/>
  <c r="BU47" i="1" a="1"/>
  <c r="BU47" i="1" s="1"/>
  <c r="BV47" i="1" a="1"/>
  <c r="BV47" i="1" s="1"/>
  <c r="BY47" i="1" a="1"/>
  <c r="BY47" i="1" s="1"/>
  <c r="BZ47" i="1"/>
  <c r="CA47" i="1" s="1"/>
  <c r="CB47" i="1"/>
  <c r="CG47" i="1" s="1"/>
  <c r="CC47" i="1"/>
  <c r="CD47" i="1"/>
  <c r="CH47" i="1" s="1"/>
  <c r="CE47" i="1"/>
  <c r="CF47" i="1"/>
  <c r="BT48" i="1"/>
  <c r="BU48" i="1" a="1"/>
  <c r="BU48" i="1" s="1"/>
  <c r="BV48" i="1" a="1"/>
  <c r="BV48" i="1" s="1"/>
  <c r="BW48" i="1" s="1"/>
  <c r="BY48" i="1" a="1"/>
  <c r="BY48" i="1" s="1"/>
  <c r="BZ48" i="1"/>
  <c r="CA48" i="1" s="1"/>
  <c r="CB48" i="1"/>
  <c r="CG48" i="1" s="1"/>
  <c r="CC48" i="1"/>
  <c r="CD48" i="1"/>
  <c r="CH48" i="1" s="1"/>
  <c r="CE48" i="1"/>
  <c r="CF48" i="1"/>
  <c r="BT49" i="1"/>
  <c r="BU49" i="1" a="1"/>
  <c r="BU49" i="1" s="1"/>
  <c r="BV49" i="1" a="1"/>
  <c r="BV49" i="1" s="1"/>
  <c r="BY49" i="1" a="1"/>
  <c r="BY49" i="1" s="1"/>
  <c r="BZ49" i="1"/>
  <c r="CA49" i="1" s="1"/>
  <c r="CB49" i="1"/>
  <c r="CG49" i="1" s="1"/>
  <c r="CC49" i="1"/>
  <c r="CD49" i="1"/>
  <c r="CH49" i="1" s="1"/>
  <c r="CE49" i="1"/>
  <c r="CF49" i="1"/>
  <c r="BT50" i="1"/>
  <c r="BU50" i="1" a="1"/>
  <c r="BU50" i="1" s="1"/>
  <c r="BV50" i="1" a="1"/>
  <c r="BV50" i="1" s="1"/>
  <c r="BX50" i="1" s="1"/>
  <c r="BY50" i="1" a="1"/>
  <c r="BY50" i="1" s="1"/>
  <c r="BZ50" i="1"/>
  <c r="CA50" i="1" s="1"/>
  <c r="CB50" i="1"/>
  <c r="CG50" i="1" s="1"/>
  <c r="CC50" i="1"/>
  <c r="CD50" i="1"/>
  <c r="CH50" i="1" s="1"/>
  <c r="CE50" i="1"/>
  <c r="CF50" i="1"/>
  <c r="BT51" i="1"/>
  <c r="BU51" i="1" a="1"/>
  <c r="BU51" i="1" s="1"/>
  <c r="BV51" i="1" a="1"/>
  <c r="BV51" i="1" s="1"/>
  <c r="BX51" i="1" s="1"/>
  <c r="BY51" i="1" a="1"/>
  <c r="BY51" i="1" s="1"/>
  <c r="BZ51" i="1"/>
  <c r="CA51" i="1" s="1"/>
  <c r="CB51" i="1"/>
  <c r="CG51" i="1" s="1"/>
  <c r="CC51" i="1"/>
  <c r="CD51" i="1"/>
  <c r="CH51" i="1" s="1"/>
  <c r="CE51" i="1"/>
  <c r="CF51" i="1"/>
  <c r="BT52" i="1"/>
  <c r="BU52" i="1" a="1"/>
  <c r="BU52" i="1" s="1"/>
  <c r="BV52" i="1" a="1"/>
  <c r="BV52" i="1" s="1"/>
  <c r="BY52" i="1" a="1"/>
  <c r="BY52" i="1" s="1"/>
  <c r="BZ52" i="1"/>
  <c r="CA52" i="1" s="1"/>
  <c r="CB52" i="1"/>
  <c r="CG52" i="1" s="1"/>
  <c r="CC52" i="1"/>
  <c r="CD52" i="1"/>
  <c r="CH52" i="1" s="1"/>
  <c r="CE52" i="1"/>
  <c r="CF52" i="1"/>
  <c r="BT53" i="1"/>
  <c r="BU53" i="1" a="1"/>
  <c r="BU53" i="1" s="1"/>
  <c r="BV53" i="1" a="1"/>
  <c r="BV53" i="1" s="1"/>
  <c r="BX53" i="1" s="1"/>
  <c r="BY53" i="1" a="1"/>
  <c r="BY53" i="1" s="1"/>
  <c r="BZ53" i="1"/>
  <c r="CA53" i="1" s="1"/>
  <c r="CB53" i="1"/>
  <c r="CG53" i="1" s="1"/>
  <c r="CC53" i="1"/>
  <c r="CD53" i="1"/>
  <c r="CH53" i="1" s="1"/>
  <c r="CE53" i="1"/>
  <c r="CF53" i="1"/>
  <c r="BT54" i="1"/>
  <c r="BU54" i="1" a="1"/>
  <c r="BU54" i="1" s="1"/>
  <c r="BV54" i="1" a="1"/>
  <c r="BV54" i="1" s="1"/>
  <c r="BX54" i="1" s="1"/>
  <c r="BY54" i="1" a="1"/>
  <c r="BY54" i="1" s="1"/>
  <c r="BZ54" i="1"/>
  <c r="CA54" i="1" s="1"/>
  <c r="CB54" i="1"/>
  <c r="CG54" i="1" s="1"/>
  <c r="CC54" i="1"/>
  <c r="CD54" i="1"/>
  <c r="CH54" i="1" s="1"/>
  <c r="CE54" i="1"/>
  <c r="CF54" i="1"/>
  <c r="BT55" i="1"/>
  <c r="BU55" i="1" a="1"/>
  <c r="BU55" i="1" s="1"/>
  <c r="BV55" i="1" a="1"/>
  <c r="BV55" i="1" s="1"/>
  <c r="BX55" i="1" s="1"/>
  <c r="BY55" i="1" a="1"/>
  <c r="BY55" i="1" s="1"/>
  <c r="BZ55" i="1"/>
  <c r="CA55" i="1" s="1"/>
  <c r="CB55" i="1"/>
  <c r="CG55" i="1" s="1"/>
  <c r="CC55" i="1"/>
  <c r="CD55" i="1"/>
  <c r="CH55" i="1" s="1"/>
  <c r="CE55" i="1"/>
  <c r="CF55" i="1"/>
  <c r="BT56" i="1"/>
  <c r="BU56" i="1" a="1"/>
  <c r="BU56" i="1" s="1"/>
  <c r="BV56" i="1" a="1"/>
  <c r="BV56" i="1" s="1"/>
  <c r="BW56" i="1" s="1"/>
  <c r="BY56" i="1" a="1"/>
  <c r="BY56" i="1" s="1"/>
  <c r="BZ56" i="1"/>
  <c r="CA56" i="1" s="1"/>
  <c r="CB56" i="1"/>
  <c r="CG56" i="1" s="1"/>
  <c r="CC56" i="1"/>
  <c r="CD56" i="1"/>
  <c r="CH56" i="1" s="1"/>
  <c r="CE56" i="1"/>
  <c r="CF56" i="1"/>
  <c r="BT57" i="1"/>
  <c r="BU57" i="1" a="1"/>
  <c r="BU57" i="1" s="1"/>
  <c r="BV57" i="1" a="1"/>
  <c r="BV57" i="1" s="1"/>
  <c r="BY57" i="1" a="1"/>
  <c r="BY57" i="1" s="1"/>
  <c r="BZ57" i="1"/>
  <c r="CA57" i="1" s="1"/>
  <c r="CB57" i="1"/>
  <c r="CG57" i="1" s="1"/>
  <c r="CC57" i="1"/>
  <c r="CD57" i="1"/>
  <c r="CH57" i="1" s="1"/>
  <c r="CE57" i="1"/>
  <c r="CF57" i="1"/>
  <c r="BT58" i="1"/>
  <c r="BU58" i="1" a="1"/>
  <c r="BU58" i="1" s="1"/>
  <c r="BV58" i="1" a="1"/>
  <c r="BV58" i="1" s="1"/>
  <c r="BY58" i="1" a="1"/>
  <c r="BY58" i="1" s="1"/>
  <c r="BZ58" i="1"/>
  <c r="CA58" i="1" s="1"/>
  <c r="CB58" i="1"/>
  <c r="CG58" i="1" s="1"/>
  <c r="CC58" i="1"/>
  <c r="CD58" i="1"/>
  <c r="CH58" i="1" s="1"/>
  <c r="CE58" i="1"/>
  <c r="CF58" i="1"/>
  <c r="BT59" i="1"/>
  <c r="BU59" i="1" a="1"/>
  <c r="BU59" i="1" s="1"/>
  <c r="BV59" i="1" a="1"/>
  <c r="BV59" i="1" s="1"/>
  <c r="BY59" i="1" a="1"/>
  <c r="BY59" i="1" s="1"/>
  <c r="BZ59" i="1"/>
  <c r="CA59" i="1" s="1"/>
  <c r="CB59" i="1"/>
  <c r="CG59" i="1" s="1"/>
  <c r="CC59" i="1"/>
  <c r="CD59" i="1"/>
  <c r="CH59" i="1" s="1"/>
  <c r="CE59" i="1"/>
  <c r="CF59" i="1"/>
  <c r="BT60" i="1"/>
  <c r="BU60" i="1" a="1"/>
  <c r="BU60" i="1" s="1"/>
  <c r="BV60" i="1" a="1"/>
  <c r="BV60" i="1" s="1"/>
  <c r="BX60" i="1" s="1"/>
  <c r="BY60" i="1" a="1"/>
  <c r="BY60" i="1" s="1"/>
  <c r="BZ60" i="1"/>
  <c r="CA60" i="1" s="1"/>
  <c r="CB60" i="1"/>
  <c r="CG60" i="1" s="1"/>
  <c r="CC60" i="1"/>
  <c r="CD60" i="1"/>
  <c r="CH60" i="1" s="1"/>
  <c r="CE60" i="1"/>
  <c r="CF60" i="1"/>
  <c r="BT61" i="1"/>
  <c r="BU61" i="1" a="1"/>
  <c r="BU61" i="1" s="1"/>
  <c r="BV61" i="1" a="1"/>
  <c r="BV61" i="1" s="1"/>
  <c r="BX61" i="1" s="1"/>
  <c r="BY61" i="1" a="1"/>
  <c r="BY61" i="1" s="1"/>
  <c r="BZ61" i="1"/>
  <c r="CA61" i="1" s="1"/>
  <c r="CB61" i="1"/>
  <c r="CG61" i="1" s="1"/>
  <c r="CC61" i="1"/>
  <c r="CD61" i="1"/>
  <c r="CH61" i="1" s="1"/>
  <c r="CE61" i="1"/>
  <c r="CF61" i="1"/>
  <c r="BT62" i="1"/>
  <c r="BU62" i="1" a="1"/>
  <c r="BU62" i="1" s="1"/>
  <c r="BV62" i="1" a="1"/>
  <c r="BV62" i="1" s="1"/>
  <c r="BY62" i="1" a="1"/>
  <c r="BY62" i="1" s="1"/>
  <c r="BZ62" i="1"/>
  <c r="CA62" i="1" s="1"/>
  <c r="CB62" i="1"/>
  <c r="CG62" i="1" s="1"/>
  <c r="CC62" i="1"/>
  <c r="CD62" i="1"/>
  <c r="CH62" i="1" s="1"/>
  <c r="CE62" i="1"/>
  <c r="CF62" i="1"/>
  <c r="BT63" i="1"/>
  <c r="BU63" i="1" a="1"/>
  <c r="BU63" i="1" s="1"/>
  <c r="BV63" i="1" a="1"/>
  <c r="BV63" i="1" s="1"/>
  <c r="BX63" i="1" s="1"/>
  <c r="BY63" i="1" a="1"/>
  <c r="BY63" i="1" s="1"/>
  <c r="BZ63" i="1"/>
  <c r="CA63" i="1" s="1"/>
  <c r="CB63" i="1"/>
  <c r="CG63" i="1" s="1"/>
  <c r="CC63" i="1"/>
  <c r="CD63" i="1"/>
  <c r="CH63" i="1" s="1"/>
  <c r="CE63" i="1"/>
  <c r="CF63" i="1"/>
  <c r="BT64" i="1"/>
  <c r="BU64" i="1" a="1"/>
  <c r="BU64" i="1" s="1"/>
  <c r="BV64" i="1" a="1"/>
  <c r="BV64" i="1" s="1"/>
  <c r="BW64" i="1" s="1"/>
  <c r="BY64" i="1" a="1"/>
  <c r="BY64" i="1" s="1"/>
  <c r="BZ64" i="1"/>
  <c r="CA64" i="1" s="1"/>
  <c r="CB64" i="1"/>
  <c r="CG64" i="1" s="1"/>
  <c r="CC64" i="1"/>
  <c r="CD64" i="1"/>
  <c r="CH64" i="1" s="1"/>
  <c r="CE64" i="1"/>
  <c r="CF64" i="1"/>
  <c r="BT65" i="1"/>
  <c r="BU65" i="1" a="1"/>
  <c r="BU65" i="1" s="1"/>
  <c r="BV65" i="1" a="1"/>
  <c r="BV65" i="1" s="1"/>
  <c r="BW65" i="1" s="1"/>
  <c r="BY65" i="1" a="1"/>
  <c r="BY65" i="1" s="1"/>
  <c r="BZ65" i="1"/>
  <c r="CA65" i="1" s="1"/>
  <c r="CB65" i="1"/>
  <c r="CG65" i="1" s="1"/>
  <c r="CC65" i="1"/>
  <c r="CD65" i="1"/>
  <c r="CH65" i="1" s="1"/>
  <c r="CE65" i="1"/>
  <c r="CF65" i="1"/>
  <c r="BT66" i="1"/>
  <c r="BU66" i="1" a="1"/>
  <c r="BU66" i="1" s="1"/>
  <c r="BV66" i="1" a="1"/>
  <c r="BV66" i="1" s="1"/>
  <c r="BY66" i="1" a="1"/>
  <c r="BY66" i="1" s="1"/>
  <c r="BZ66" i="1"/>
  <c r="CA66" i="1" s="1"/>
  <c r="CB66" i="1"/>
  <c r="CG66" i="1" s="1"/>
  <c r="CC66" i="1"/>
  <c r="CD66" i="1"/>
  <c r="CH66" i="1" s="1"/>
  <c r="CE66" i="1"/>
  <c r="CF66" i="1"/>
  <c r="BT67" i="1"/>
  <c r="BU67" i="1" a="1"/>
  <c r="BU67" i="1" s="1"/>
  <c r="BV67" i="1" a="1"/>
  <c r="BV67" i="1" s="1"/>
  <c r="BY67" i="1" a="1"/>
  <c r="BY67" i="1" s="1"/>
  <c r="BZ67" i="1"/>
  <c r="CA67" i="1" s="1"/>
  <c r="CB67" i="1"/>
  <c r="CG67" i="1" s="1"/>
  <c r="CC67" i="1"/>
  <c r="CD67" i="1"/>
  <c r="CH67" i="1" s="1"/>
  <c r="CE67" i="1"/>
  <c r="CF67" i="1"/>
  <c r="BT68" i="1"/>
  <c r="BU68" i="1" a="1"/>
  <c r="BU68" i="1" s="1"/>
  <c r="BV68" i="1" a="1"/>
  <c r="BV68" i="1" s="1"/>
  <c r="BX68" i="1" s="1"/>
  <c r="BY68" i="1" a="1"/>
  <c r="BY68" i="1" s="1"/>
  <c r="BZ68" i="1"/>
  <c r="CA68" i="1" s="1"/>
  <c r="CB68" i="1"/>
  <c r="CG68" i="1" s="1"/>
  <c r="CC68" i="1"/>
  <c r="CD68" i="1"/>
  <c r="CH68" i="1" s="1"/>
  <c r="CE68" i="1"/>
  <c r="CF68" i="1"/>
  <c r="BT69" i="1"/>
  <c r="BU69" i="1" a="1"/>
  <c r="BU69" i="1" s="1"/>
  <c r="BV69" i="1" a="1"/>
  <c r="BV69" i="1" s="1"/>
  <c r="BW69" i="1" s="1"/>
  <c r="BY69" i="1" a="1"/>
  <c r="BY69" i="1" s="1"/>
  <c r="BZ69" i="1"/>
  <c r="CA69" i="1" s="1"/>
  <c r="CB69" i="1"/>
  <c r="CG69" i="1" s="1"/>
  <c r="CC69" i="1"/>
  <c r="CD69" i="1"/>
  <c r="CH69" i="1" s="1"/>
  <c r="CE69" i="1"/>
  <c r="CF69" i="1"/>
  <c r="BT70" i="1"/>
  <c r="BU70" i="1" a="1"/>
  <c r="BU70" i="1" s="1"/>
  <c r="BV70" i="1" a="1"/>
  <c r="BV70" i="1" s="1"/>
  <c r="BX70" i="1" s="1"/>
  <c r="BY70" i="1" a="1"/>
  <c r="BY70" i="1" s="1"/>
  <c r="BZ70" i="1"/>
  <c r="CA70" i="1" s="1"/>
  <c r="CB70" i="1"/>
  <c r="CG70" i="1" s="1"/>
  <c r="CC70" i="1"/>
  <c r="CD70" i="1"/>
  <c r="CH70" i="1" s="1"/>
  <c r="CE70" i="1"/>
  <c r="CF70" i="1"/>
  <c r="BT71" i="1"/>
  <c r="BU71" i="1" a="1"/>
  <c r="BU71" i="1" s="1"/>
  <c r="BV71" i="1" a="1"/>
  <c r="BV71" i="1" s="1"/>
  <c r="BW71" i="1" s="1"/>
  <c r="BY71" i="1" a="1"/>
  <c r="BY71" i="1" s="1"/>
  <c r="BZ71" i="1"/>
  <c r="CA71" i="1" s="1"/>
  <c r="CB71" i="1"/>
  <c r="CG71" i="1" s="1"/>
  <c r="CC71" i="1"/>
  <c r="CD71" i="1"/>
  <c r="CH71" i="1" s="1"/>
  <c r="CE71" i="1"/>
  <c r="CF71" i="1"/>
  <c r="BT72" i="1"/>
  <c r="BU72" i="1" a="1"/>
  <c r="BU72" i="1" s="1"/>
  <c r="BV72" i="1" a="1"/>
  <c r="BV72" i="1" s="1"/>
  <c r="BY72" i="1" a="1"/>
  <c r="BY72" i="1" s="1"/>
  <c r="BZ72" i="1"/>
  <c r="CA72" i="1" s="1"/>
  <c r="CB72" i="1"/>
  <c r="CG72" i="1" s="1"/>
  <c r="CC72" i="1"/>
  <c r="CD72" i="1"/>
  <c r="CH72" i="1" s="1"/>
  <c r="CE72" i="1"/>
  <c r="CF72" i="1"/>
  <c r="BT73" i="1"/>
  <c r="BU73" i="1" a="1"/>
  <c r="BU73" i="1" s="1"/>
  <c r="BV73" i="1" a="1"/>
  <c r="BV73" i="1" s="1"/>
  <c r="BY73" i="1" a="1"/>
  <c r="BY73" i="1" s="1"/>
  <c r="BZ73" i="1"/>
  <c r="CA73" i="1" s="1"/>
  <c r="CB73" i="1"/>
  <c r="CG73" i="1" s="1"/>
  <c r="CC73" i="1"/>
  <c r="CD73" i="1"/>
  <c r="CH73" i="1" s="1"/>
  <c r="CE73" i="1"/>
  <c r="CF73" i="1"/>
  <c r="BT74" i="1"/>
  <c r="BU74" i="1" a="1"/>
  <c r="BU74" i="1" s="1"/>
  <c r="BV74" i="1" a="1"/>
  <c r="BV74" i="1" s="1"/>
  <c r="BX74" i="1" s="1"/>
  <c r="BY74" i="1" a="1"/>
  <c r="BY74" i="1" s="1"/>
  <c r="BZ74" i="1"/>
  <c r="CA74" i="1" s="1"/>
  <c r="CB74" i="1"/>
  <c r="CG74" i="1" s="1"/>
  <c r="CC74" i="1"/>
  <c r="CD74" i="1"/>
  <c r="CH74" i="1" s="1"/>
  <c r="CE74" i="1"/>
  <c r="CF74" i="1"/>
  <c r="BT75" i="1"/>
  <c r="BU75" i="1" a="1"/>
  <c r="BU75" i="1" s="1"/>
  <c r="BV75" i="1" a="1"/>
  <c r="BV75" i="1" s="1"/>
  <c r="BW75" i="1" s="1"/>
  <c r="BY75" i="1" a="1"/>
  <c r="BY75" i="1" s="1"/>
  <c r="BZ75" i="1"/>
  <c r="CA75" i="1" s="1"/>
  <c r="CB75" i="1"/>
  <c r="CG75" i="1" s="1"/>
  <c r="CC75" i="1"/>
  <c r="CD75" i="1"/>
  <c r="CH75" i="1" s="1"/>
  <c r="CE75" i="1"/>
  <c r="CF75" i="1"/>
  <c r="BT76" i="1"/>
  <c r="BU76" i="1" a="1"/>
  <c r="BU76" i="1" s="1"/>
  <c r="BV76" i="1" a="1"/>
  <c r="BV76" i="1" s="1"/>
  <c r="BY76" i="1" a="1"/>
  <c r="BY76" i="1" s="1"/>
  <c r="BZ76" i="1"/>
  <c r="CA76" i="1" s="1"/>
  <c r="CB76" i="1"/>
  <c r="CG76" i="1" s="1"/>
  <c r="CC76" i="1"/>
  <c r="CD76" i="1"/>
  <c r="CH76" i="1" s="1"/>
  <c r="CE76" i="1"/>
  <c r="CF76" i="1"/>
  <c r="BT77" i="1"/>
  <c r="BU77" i="1" a="1"/>
  <c r="BU77" i="1" s="1"/>
  <c r="BV77" i="1" a="1"/>
  <c r="BV77" i="1" s="1"/>
  <c r="BY77" i="1" a="1"/>
  <c r="BY77" i="1" s="1"/>
  <c r="BZ77" i="1"/>
  <c r="CA77" i="1" s="1"/>
  <c r="CB77" i="1"/>
  <c r="CG77" i="1" s="1"/>
  <c r="CC77" i="1"/>
  <c r="CD77" i="1"/>
  <c r="CH77" i="1" s="1"/>
  <c r="CE77" i="1"/>
  <c r="CF77" i="1"/>
  <c r="BT78" i="1"/>
  <c r="BU78" i="1" a="1"/>
  <c r="BU78" i="1" s="1"/>
  <c r="BV78" i="1" a="1"/>
  <c r="BV78" i="1" s="1"/>
  <c r="BY78" i="1" a="1"/>
  <c r="BY78" i="1" s="1"/>
  <c r="BZ78" i="1"/>
  <c r="CA78" i="1" s="1"/>
  <c r="CB78" i="1"/>
  <c r="CG78" i="1" s="1"/>
  <c r="CC78" i="1"/>
  <c r="CD78" i="1"/>
  <c r="CH78" i="1" s="1"/>
  <c r="CE78" i="1"/>
  <c r="CF78" i="1"/>
  <c r="BT79" i="1"/>
  <c r="BU79" i="1" a="1"/>
  <c r="BU79" i="1" s="1"/>
  <c r="BV79" i="1" a="1"/>
  <c r="BV79" i="1" s="1"/>
  <c r="BW79" i="1" s="1"/>
  <c r="BY79" i="1" a="1"/>
  <c r="BY79" i="1" s="1"/>
  <c r="BZ79" i="1"/>
  <c r="CA79" i="1" s="1"/>
  <c r="CB79" i="1"/>
  <c r="CG79" i="1" s="1"/>
  <c r="CC79" i="1"/>
  <c r="CD79" i="1"/>
  <c r="CH79" i="1" s="1"/>
  <c r="CE79" i="1"/>
  <c r="CF79" i="1"/>
  <c r="BT80" i="1"/>
  <c r="BU80" i="1" a="1"/>
  <c r="BU80" i="1" s="1"/>
  <c r="BV80" i="1" a="1"/>
  <c r="BV80" i="1" s="1"/>
  <c r="BX80" i="1" s="1"/>
  <c r="BY80" i="1" a="1"/>
  <c r="BY80" i="1" s="1"/>
  <c r="BZ80" i="1"/>
  <c r="CA80" i="1" s="1"/>
  <c r="CB80" i="1"/>
  <c r="CG80" i="1" s="1"/>
  <c r="CC80" i="1"/>
  <c r="CD80" i="1"/>
  <c r="CH80" i="1" s="1"/>
  <c r="CE80" i="1"/>
  <c r="CF80" i="1"/>
  <c r="BT81" i="1"/>
  <c r="BU81" i="1" a="1"/>
  <c r="BU81" i="1" s="1"/>
  <c r="BV81" i="1" a="1"/>
  <c r="BV81" i="1" s="1"/>
  <c r="BY81" i="1" a="1"/>
  <c r="BY81" i="1" s="1"/>
  <c r="BZ81" i="1"/>
  <c r="CA81" i="1" s="1"/>
  <c r="CB81" i="1"/>
  <c r="CG81" i="1" s="1"/>
  <c r="CC81" i="1"/>
  <c r="CD81" i="1"/>
  <c r="CH81" i="1" s="1"/>
  <c r="CE81" i="1"/>
  <c r="CF81" i="1"/>
  <c r="BT82" i="1"/>
  <c r="BU82" i="1" a="1"/>
  <c r="BU82" i="1" s="1"/>
  <c r="BV82" i="1" a="1"/>
  <c r="BV82" i="1" s="1"/>
  <c r="BY82" i="1" a="1"/>
  <c r="BY82" i="1" s="1"/>
  <c r="BZ82" i="1"/>
  <c r="CA82" i="1" s="1"/>
  <c r="CB82" i="1"/>
  <c r="CG82" i="1" s="1"/>
  <c r="CC82" i="1"/>
  <c r="CD82" i="1"/>
  <c r="CH82" i="1" s="1"/>
  <c r="CE82" i="1"/>
  <c r="CF82" i="1"/>
  <c r="BT83" i="1"/>
  <c r="BU83" i="1" a="1"/>
  <c r="BU83" i="1" s="1"/>
  <c r="BV83" i="1" a="1"/>
  <c r="BV83" i="1" s="1"/>
  <c r="BW83" i="1" s="1"/>
  <c r="BY83" i="1" a="1"/>
  <c r="BY83" i="1" s="1"/>
  <c r="BZ83" i="1"/>
  <c r="CA83" i="1" s="1"/>
  <c r="CB83" i="1"/>
  <c r="CG83" i="1" s="1"/>
  <c r="CC83" i="1"/>
  <c r="CD83" i="1"/>
  <c r="CH83" i="1" s="1"/>
  <c r="CE83" i="1"/>
  <c r="CF83" i="1"/>
  <c r="BT84" i="1"/>
  <c r="BU84" i="1" a="1"/>
  <c r="BU84" i="1" s="1"/>
  <c r="BV84" i="1" a="1"/>
  <c r="BV84" i="1" s="1"/>
  <c r="BX84" i="1" s="1"/>
  <c r="BY84" i="1" a="1"/>
  <c r="BY84" i="1" s="1"/>
  <c r="BZ84" i="1"/>
  <c r="CA84" i="1" s="1"/>
  <c r="CB84" i="1"/>
  <c r="CG84" i="1" s="1"/>
  <c r="CC84" i="1"/>
  <c r="CD84" i="1"/>
  <c r="CH84" i="1" s="1"/>
  <c r="CE84" i="1"/>
  <c r="CF84" i="1"/>
  <c r="BT85" i="1"/>
  <c r="BU85" i="1" a="1"/>
  <c r="BU85" i="1" s="1"/>
  <c r="BV85" i="1" a="1"/>
  <c r="BV85" i="1" s="1"/>
  <c r="BY85" i="1" a="1"/>
  <c r="BY85" i="1" s="1"/>
  <c r="BZ85" i="1"/>
  <c r="CA85" i="1" s="1"/>
  <c r="CB85" i="1"/>
  <c r="CG85" i="1" s="1"/>
  <c r="CC85" i="1"/>
  <c r="CD85" i="1"/>
  <c r="CH85" i="1" s="1"/>
  <c r="CE85" i="1"/>
  <c r="CF85" i="1"/>
  <c r="BT86" i="1"/>
  <c r="BU86" i="1" a="1"/>
  <c r="BU86" i="1" s="1"/>
  <c r="BV86" i="1" a="1"/>
  <c r="BV86" i="1" s="1"/>
  <c r="BX86" i="1" s="1"/>
  <c r="BY86" i="1" a="1"/>
  <c r="BY86" i="1" s="1"/>
  <c r="BZ86" i="1"/>
  <c r="CA86" i="1" s="1"/>
  <c r="CB86" i="1"/>
  <c r="CG86" i="1" s="1"/>
  <c r="CC86" i="1"/>
  <c r="CD86" i="1"/>
  <c r="CH86" i="1" s="1"/>
  <c r="CE86" i="1"/>
  <c r="CF86" i="1"/>
  <c r="BT87" i="1"/>
  <c r="BU87" i="1" a="1"/>
  <c r="BU87" i="1" s="1"/>
  <c r="BV87" i="1" a="1"/>
  <c r="BV87" i="1" s="1"/>
  <c r="BY87" i="1" a="1"/>
  <c r="BY87" i="1" s="1"/>
  <c r="BZ87" i="1"/>
  <c r="CA87" i="1" s="1"/>
  <c r="CB87" i="1"/>
  <c r="CG87" i="1" s="1"/>
  <c r="CC87" i="1"/>
  <c r="CD87" i="1"/>
  <c r="CH87" i="1" s="1"/>
  <c r="CE87" i="1"/>
  <c r="CF87" i="1"/>
  <c r="BT88" i="1"/>
  <c r="BU88" i="1" a="1"/>
  <c r="BU88" i="1" s="1"/>
  <c r="BV88" i="1" a="1"/>
  <c r="BV88" i="1" s="1"/>
  <c r="BW88" i="1" s="1"/>
  <c r="BY88" i="1" a="1"/>
  <c r="BY88" i="1" s="1"/>
  <c r="BZ88" i="1"/>
  <c r="CA88" i="1" s="1"/>
  <c r="CB88" i="1"/>
  <c r="CG88" i="1" s="1"/>
  <c r="CC88" i="1"/>
  <c r="CD88" i="1"/>
  <c r="CH88" i="1" s="1"/>
  <c r="CE88" i="1"/>
  <c r="CF88" i="1"/>
  <c r="BT89" i="1"/>
  <c r="BU89" i="1" a="1"/>
  <c r="BU89" i="1" s="1"/>
  <c r="BV89" i="1" a="1"/>
  <c r="BV89" i="1" s="1"/>
  <c r="BY89" i="1" a="1"/>
  <c r="BY89" i="1" s="1"/>
  <c r="BZ89" i="1"/>
  <c r="CA89" i="1" s="1"/>
  <c r="CB89" i="1"/>
  <c r="CG89" i="1" s="1"/>
  <c r="CC89" i="1"/>
  <c r="CD89" i="1"/>
  <c r="CH89" i="1" s="1"/>
  <c r="CE89" i="1"/>
  <c r="CF89" i="1"/>
  <c r="BT90" i="1"/>
  <c r="BU90" i="1" a="1"/>
  <c r="BU90" i="1" s="1"/>
  <c r="BV90" i="1" a="1"/>
  <c r="BV90" i="1" s="1"/>
  <c r="BX90" i="1" s="1"/>
  <c r="BY90" i="1" a="1"/>
  <c r="BY90" i="1" s="1"/>
  <c r="BZ90" i="1"/>
  <c r="CA90" i="1" s="1"/>
  <c r="CB90" i="1"/>
  <c r="CG90" i="1" s="1"/>
  <c r="CC90" i="1"/>
  <c r="CD90" i="1"/>
  <c r="CH90" i="1" s="1"/>
  <c r="CE90" i="1"/>
  <c r="CF90" i="1"/>
  <c r="BT91" i="1"/>
  <c r="BU91" i="1" a="1"/>
  <c r="BU91" i="1" s="1"/>
  <c r="BV91" i="1" a="1"/>
  <c r="BV91" i="1" s="1"/>
  <c r="BY91" i="1" a="1"/>
  <c r="BY91" i="1" s="1"/>
  <c r="BZ91" i="1"/>
  <c r="CA91" i="1" s="1"/>
  <c r="CB91" i="1"/>
  <c r="CG91" i="1" s="1"/>
  <c r="CC91" i="1"/>
  <c r="CD91" i="1"/>
  <c r="CH91" i="1" s="1"/>
  <c r="CE91" i="1"/>
  <c r="CF91" i="1"/>
  <c r="BT92" i="1"/>
  <c r="BU92" i="1" a="1"/>
  <c r="BU92" i="1" s="1"/>
  <c r="BV92" i="1" a="1"/>
  <c r="BV92" i="1" s="1"/>
  <c r="BW92" i="1" s="1"/>
  <c r="BY92" i="1" a="1"/>
  <c r="BY92" i="1" s="1"/>
  <c r="BZ92" i="1"/>
  <c r="CA92" i="1" s="1"/>
  <c r="CB92" i="1"/>
  <c r="CG92" i="1" s="1"/>
  <c r="CC92" i="1"/>
  <c r="CD92" i="1"/>
  <c r="CH92" i="1" s="1"/>
  <c r="CE92" i="1"/>
  <c r="CF92" i="1"/>
  <c r="BT93" i="1"/>
  <c r="BU93" i="1" a="1"/>
  <c r="BU93" i="1" s="1"/>
  <c r="BV93" i="1" a="1"/>
  <c r="BV93" i="1" s="1"/>
  <c r="BY93" i="1" a="1"/>
  <c r="BY93" i="1" s="1"/>
  <c r="BZ93" i="1"/>
  <c r="CA93" i="1" s="1"/>
  <c r="CB93" i="1"/>
  <c r="CG93" i="1" s="1"/>
  <c r="CC93" i="1"/>
  <c r="CD93" i="1"/>
  <c r="CH93" i="1" s="1"/>
  <c r="CE93" i="1"/>
  <c r="CF93" i="1"/>
  <c r="BT94" i="1"/>
  <c r="BU94" i="1" a="1"/>
  <c r="BU94" i="1" s="1"/>
  <c r="BV94" i="1" a="1"/>
  <c r="BV94" i="1" s="1"/>
  <c r="BX94" i="1" s="1"/>
  <c r="BY94" i="1" a="1"/>
  <c r="BY94" i="1" s="1"/>
  <c r="BZ94" i="1"/>
  <c r="CA94" i="1" s="1"/>
  <c r="CB94" i="1"/>
  <c r="CG94" i="1" s="1"/>
  <c r="CC94" i="1"/>
  <c r="CD94" i="1"/>
  <c r="CH94" i="1" s="1"/>
  <c r="CE94" i="1"/>
  <c r="CF94" i="1"/>
  <c r="BT95" i="1"/>
  <c r="BU95" i="1" a="1"/>
  <c r="BU95" i="1" s="1"/>
  <c r="BV95" i="1" a="1"/>
  <c r="BV95" i="1" s="1"/>
  <c r="BY95" i="1" a="1"/>
  <c r="BY95" i="1" s="1"/>
  <c r="BZ95" i="1"/>
  <c r="CA95" i="1" s="1"/>
  <c r="CB95" i="1"/>
  <c r="CG95" i="1" s="1"/>
  <c r="CC95" i="1"/>
  <c r="CD95" i="1"/>
  <c r="CH95" i="1" s="1"/>
  <c r="CE95" i="1"/>
  <c r="CF95" i="1"/>
  <c r="BT96" i="1"/>
  <c r="BU96" i="1" a="1"/>
  <c r="BU96" i="1" s="1"/>
  <c r="BV96" i="1" a="1"/>
  <c r="BV96" i="1" s="1"/>
  <c r="BW96" i="1" s="1"/>
  <c r="BY96" i="1" a="1"/>
  <c r="BY96" i="1" s="1"/>
  <c r="BZ96" i="1"/>
  <c r="CA96" i="1" s="1"/>
  <c r="CB96" i="1"/>
  <c r="CG96" i="1" s="1"/>
  <c r="CC96" i="1"/>
  <c r="CD96" i="1"/>
  <c r="CH96" i="1" s="1"/>
  <c r="CE96" i="1"/>
  <c r="CF96" i="1"/>
  <c r="BT97" i="1"/>
  <c r="BU97" i="1" a="1"/>
  <c r="BU97" i="1" s="1"/>
  <c r="BV97" i="1" a="1"/>
  <c r="BV97" i="1" s="1"/>
  <c r="BY97" i="1" a="1"/>
  <c r="BY97" i="1" s="1"/>
  <c r="BZ97" i="1"/>
  <c r="CA97" i="1" s="1"/>
  <c r="CB97" i="1"/>
  <c r="CG97" i="1" s="1"/>
  <c r="CC97" i="1"/>
  <c r="CD97" i="1"/>
  <c r="CH97" i="1" s="1"/>
  <c r="CE97" i="1"/>
  <c r="CF97" i="1"/>
  <c r="BT98" i="1"/>
  <c r="BU98" i="1" a="1"/>
  <c r="BU98" i="1" s="1"/>
  <c r="BV98" i="1" a="1"/>
  <c r="BV98" i="1" s="1"/>
  <c r="BX98" i="1" s="1"/>
  <c r="BY98" i="1" a="1"/>
  <c r="BY98" i="1" s="1"/>
  <c r="BZ98" i="1"/>
  <c r="CA98" i="1" s="1"/>
  <c r="CB98" i="1"/>
  <c r="CG98" i="1" s="1"/>
  <c r="CC98" i="1"/>
  <c r="CD98" i="1"/>
  <c r="CH98" i="1" s="1"/>
  <c r="CE98" i="1"/>
  <c r="CF98" i="1"/>
  <c r="BT99" i="1"/>
  <c r="BU99" i="1" a="1"/>
  <c r="BU99" i="1" s="1"/>
  <c r="BV99" i="1" a="1"/>
  <c r="BV99" i="1" s="1"/>
  <c r="BY99" i="1" a="1"/>
  <c r="BY99" i="1" s="1"/>
  <c r="BZ99" i="1"/>
  <c r="CA99" i="1" s="1"/>
  <c r="CB99" i="1"/>
  <c r="CG99" i="1" s="1"/>
  <c r="CC99" i="1"/>
  <c r="CD99" i="1"/>
  <c r="CH99" i="1" s="1"/>
  <c r="CE99" i="1"/>
  <c r="CF99" i="1"/>
  <c r="BT100" i="1"/>
  <c r="BU100" i="1" a="1"/>
  <c r="BU100" i="1" s="1"/>
  <c r="BV100" i="1" a="1"/>
  <c r="BV100" i="1" s="1"/>
  <c r="BW100" i="1" s="1"/>
  <c r="BY100" i="1" a="1"/>
  <c r="BY100" i="1" s="1"/>
  <c r="BZ100" i="1"/>
  <c r="CA100" i="1" s="1"/>
  <c r="CB100" i="1"/>
  <c r="CG100" i="1" s="1"/>
  <c r="CC100" i="1"/>
  <c r="CD100" i="1"/>
  <c r="CH100" i="1" s="1"/>
  <c r="CE100" i="1"/>
  <c r="CF100" i="1"/>
  <c r="BT101" i="1"/>
  <c r="BU101" i="1" a="1"/>
  <c r="BU101" i="1" s="1"/>
  <c r="BV101" i="1" a="1"/>
  <c r="BV101" i="1" s="1"/>
  <c r="BY101" i="1" a="1"/>
  <c r="BY101" i="1" s="1"/>
  <c r="BZ101" i="1"/>
  <c r="CA101" i="1" s="1"/>
  <c r="CB101" i="1"/>
  <c r="CG101" i="1" s="1"/>
  <c r="CC101" i="1"/>
  <c r="CD101" i="1"/>
  <c r="CH101" i="1" s="1"/>
  <c r="CE101" i="1"/>
  <c r="CF101" i="1"/>
  <c r="BT102" i="1"/>
  <c r="BU102" i="1" a="1"/>
  <c r="BU102" i="1" s="1"/>
  <c r="BV102" i="1" a="1"/>
  <c r="BV102" i="1" s="1"/>
  <c r="BX102" i="1" s="1"/>
  <c r="BY102" i="1" a="1"/>
  <c r="BY102" i="1" s="1"/>
  <c r="BZ102" i="1"/>
  <c r="CA102" i="1" s="1"/>
  <c r="CB102" i="1"/>
  <c r="CG102" i="1" s="1"/>
  <c r="CC102" i="1"/>
  <c r="CD102" i="1"/>
  <c r="CH102" i="1" s="1"/>
  <c r="CE102" i="1"/>
  <c r="CF102" i="1"/>
  <c r="BT103" i="1"/>
  <c r="BU103" i="1" a="1"/>
  <c r="BU103" i="1" s="1"/>
  <c r="BV103" i="1" a="1"/>
  <c r="BV103" i="1" s="1"/>
  <c r="BY103" i="1" a="1"/>
  <c r="BY103" i="1" s="1"/>
  <c r="BZ103" i="1"/>
  <c r="CA103" i="1" s="1"/>
  <c r="CB103" i="1"/>
  <c r="CG103" i="1" s="1"/>
  <c r="CC103" i="1"/>
  <c r="CD103" i="1"/>
  <c r="CH103" i="1" s="1"/>
  <c r="CE103" i="1"/>
  <c r="CF103" i="1"/>
  <c r="BT104" i="1"/>
  <c r="BU104" i="1" a="1"/>
  <c r="BU104" i="1" s="1"/>
  <c r="BV104" i="1" a="1"/>
  <c r="BV104" i="1" s="1"/>
  <c r="BW104" i="1" s="1"/>
  <c r="BY104" i="1" a="1"/>
  <c r="BY104" i="1" s="1"/>
  <c r="BZ104" i="1"/>
  <c r="CA104" i="1" s="1"/>
  <c r="CB104" i="1"/>
  <c r="CG104" i="1" s="1"/>
  <c r="CC104" i="1"/>
  <c r="CD104" i="1"/>
  <c r="CH104" i="1" s="1"/>
  <c r="CE104" i="1"/>
  <c r="CF104" i="1"/>
  <c r="BT105" i="1"/>
  <c r="BU105" i="1" a="1"/>
  <c r="BU105" i="1" s="1"/>
  <c r="BV105" i="1" a="1"/>
  <c r="BV105" i="1" s="1"/>
  <c r="BX105" i="1" s="1"/>
  <c r="BY105" i="1" a="1"/>
  <c r="BY105" i="1" s="1"/>
  <c r="BZ105" i="1"/>
  <c r="CA105" i="1" s="1"/>
  <c r="CB105" i="1"/>
  <c r="CG105" i="1" s="1"/>
  <c r="CC105" i="1"/>
  <c r="CD105" i="1"/>
  <c r="CH105" i="1" s="1"/>
  <c r="CE105" i="1"/>
  <c r="CF105" i="1"/>
  <c r="BT106" i="1"/>
  <c r="BU106" i="1" a="1"/>
  <c r="BU106" i="1" s="1"/>
  <c r="BV106" i="1" a="1"/>
  <c r="BV106" i="1" s="1"/>
  <c r="BX106" i="1" s="1"/>
  <c r="BY106" i="1" a="1"/>
  <c r="BY106" i="1" s="1"/>
  <c r="BZ106" i="1"/>
  <c r="CA106" i="1" s="1"/>
  <c r="CB106" i="1"/>
  <c r="CG106" i="1" s="1"/>
  <c r="CC106" i="1"/>
  <c r="CD106" i="1"/>
  <c r="CH106" i="1" s="1"/>
  <c r="CE106" i="1"/>
  <c r="CF106" i="1"/>
  <c r="BT107" i="1"/>
  <c r="BU107" i="1" a="1"/>
  <c r="BU107" i="1" s="1"/>
  <c r="BV107" i="1" a="1"/>
  <c r="BV107" i="1" s="1"/>
  <c r="BY107" i="1" a="1"/>
  <c r="BY107" i="1" s="1"/>
  <c r="BZ107" i="1"/>
  <c r="CA107" i="1" s="1"/>
  <c r="CB107" i="1"/>
  <c r="CG107" i="1" s="1"/>
  <c r="CC107" i="1"/>
  <c r="CD107" i="1"/>
  <c r="CH107" i="1" s="1"/>
  <c r="CE107" i="1"/>
  <c r="CF107" i="1"/>
  <c r="BT108" i="1"/>
  <c r="BU108" i="1" a="1"/>
  <c r="BU108" i="1" s="1"/>
  <c r="BV108" i="1" a="1"/>
  <c r="BV108" i="1" s="1"/>
  <c r="BW108" i="1" s="1"/>
  <c r="BY108" i="1" a="1"/>
  <c r="BY108" i="1" s="1"/>
  <c r="BZ108" i="1"/>
  <c r="CA108" i="1" s="1"/>
  <c r="CB108" i="1"/>
  <c r="CG108" i="1" s="1"/>
  <c r="CC108" i="1"/>
  <c r="CD108" i="1"/>
  <c r="CH108" i="1" s="1"/>
  <c r="CE108" i="1"/>
  <c r="CF108" i="1"/>
  <c r="BT109" i="1"/>
  <c r="BU109" i="1" a="1"/>
  <c r="BU109" i="1" s="1"/>
  <c r="BV109" i="1" a="1"/>
  <c r="BV109" i="1" s="1"/>
  <c r="BY109" i="1" a="1"/>
  <c r="BY109" i="1" s="1"/>
  <c r="BZ109" i="1"/>
  <c r="CA109" i="1" s="1"/>
  <c r="CB109" i="1"/>
  <c r="CG109" i="1" s="1"/>
  <c r="CC109" i="1"/>
  <c r="CD109" i="1"/>
  <c r="CH109" i="1" s="1"/>
  <c r="CE109" i="1"/>
  <c r="CF109" i="1"/>
  <c r="BT110" i="1"/>
  <c r="BU110" i="1" a="1"/>
  <c r="BU110" i="1" s="1"/>
  <c r="BV110" i="1" a="1"/>
  <c r="BV110" i="1" s="1"/>
  <c r="BX110" i="1" s="1"/>
  <c r="BY110" i="1" a="1"/>
  <c r="BY110" i="1" s="1"/>
  <c r="BZ110" i="1"/>
  <c r="CA110" i="1" s="1"/>
  <c r="CB110" i="1"/>
  <c r="CG110" i="1" s="1"/>
  <c r="CC110" i="1"/>
  <c r="CD110" i="1"/>
  <c r="CH110" i="1" s="1"/>
  <c r="CE110" i="1"/>
  <c r="CF110" i="1"/>
  <c r="BT111" i="1"/>
  <c r="BU111" i="1" a="1"/>
  <c r="BU111" i="1" s="1"/>
  <c r="BV111" i="1" a="1"/>
  <c r="BV111" i="1" s="1"/>
  <c r="BW111" i="1" s="1"/>
  <c r="BY111" i="1" a="1"/>
  <c r="BY111" i="1" s="1"/>
  <c r="BZ111" i="1"/>
  <c r="CA111" i="1" s="1"/>
  <c r="CB111" i="1"/>
  <c r="CG111" i="1" s="1"/>
  <c r="CC111" i="1"/>
  <c r="CD111" i="1"/>
  <c r="CH111" i="1" s="1"/>
  <c r="CE111" i="1"/>
  <c r="CF111" i="1"/>
  <c r="BT112" i="1"/>
  <c r="BU112" i="1" a="1"/>
  <c r="BU112" i="1" s="1"/>
  <c r="BV112" i="1" a="1"/>
  <c r="BV112" i="1" s="1"/>
  <c r="BW112" i="1" s="1"/>
  <c r="BY112" i="1" a="1"/>
  <c r="BY112" i="1" s="1"/>
  <c r="BZ112" i="1"/>
  <c r="CA112" i="1" s="1"/>
  <c r="CB112" i="1"/>
  <c r="CG112" i="1" s="1"/>
  <c r="CC112" i="1"/>
  <c r="CD112" i="1"/>
  <c r="CH112" i="1" s="1"/>
  <c r="CE112" i="1"/>
  <c r="CF112" i="1"/>
  <c r="BT113" i="1"/>
  <c r="BU113" i="1" a="1"/>
  <c r="BU113" i="1" s="1"/>
  <c r="BV113" i="1" a="1"/>
  <c r="BV113" i="1" s="1"/>
  <c r="BY113" i="1" a="1"/>
  <c r="BY113" i="1" s="1"/>
  <c r="BZ113" i="1"/>
  <c r="CA113" i="1" s="1"/>
  <c r="CB113" i="1"/>
  <c r="CG113" i="1" s="1"/>
  <c r="CC113" i="1"/>
  <c r="CD113" i="1"/>
  <c r="CH113" i="1" s="1"/>
  <c r="CE113" i="1"/>
  <c r="CF113" i="1"/>
  <c r="BT114" i="1"/>
  <c r="BU114" i="1" a="1"/>
  <c r="BU114" i="1" s="1"/>
  <c r="BV114" i="1" a="1"/>
  <c r="BV114" i="1" s="1"/>
  <c r="BX114" i="1" s="1"/>
  <c r="BY114" i="1" a="1"/>
  <c r="BY114" i="1" s="1"/>
  <c r="BZ114" i="1"/>
  <c r="CA114" i="1" s="1"/>
  <c r="CB114" i="1"/>
  <c r="CG114" i="1" s="1"/>
  <c r="CC114" i="1"/>
  <c r="CD114" i="1"/>
  <c r="CH114" i="1" s="1"/>
  <c r="CE114" i="1"/>
  <c r="CF114" i="1"/>
  <c r="BT115" i="1"/>
  <c r="BU115" i="1" a="1"/>
  <c r="BU115" i="1" s="1"/>
  <c r="BV115" i="1" a="1"/>
  <c r="BV115" i="1" s="1"/>
  <c r="BW115" i="1" s="1"/>
  <c r="BY115" i="1" a="1"/>
  <c r="BY115" i="1" s="1"/>
  <c r="BZ115" i="1"/>
  <c r="CA115" i="1" s="1"/>
  <c r="CB115" i="1"/>
  <c r="CG115" i="1" s="1"/>
  <c r="CC115" i="1"/>
  <c r="CD115" i="1"/>
  <c r="CH115" i="1" s="1"/>
  <c r="CE115" i="1"/>
  <c r="CF115" i="1"/>
  <c r="BT116" i="1"/>
  <c r="BU116" i="1" a="1"/>
  <c r="BU116" i="1" s="1"/>
  <c r="BV116" i="1" a="1"/>
  <c r="BV116" i="1" s="1"/>
  <c r="BW116" i="1" s="1"/>
  <c r="BY116" i="1" a="1"/>
  <c r="BY116" i="1" s="1"/>
  <c r="BZ116" i="1"/>
  <c r="CA116" i="1" s="1"/>
  <c r="CB116" i="1"/>
  <c r="CG116" i="1" s="1"/>
  <c r="CC116" i="1"/>
  <c r="CD116" i="1"/>
  <c r="CH116" i="1" s="1"/>
  <c r="CE116" i="1"/>
  <c r="CF116" i="1"/>
  <c r="BT117" i="1"/>
  <c r="BU117" i="1" a="1"/>
  <c r="BU117" i="1" s="1"/>
  <c r="BV117" i="1" a="1"/>
  <c r="BV117" i="1" s="1"/>
  <c r="BY117" i="1" a="1"/>
  <c r="BY117" i="1" s="1"/>
  <c r="BZ117" i="1"/>
  <c r="CA117" i="1" s="1"/>
  <c r="CB117" i="1"/>
  <c r="CG117" i="1" s="1"/>
  <c r="CC117" i="1"/>
  <c r="CD117" i="1"/>
  <c r="CH117" i="1" s="1"/>
  <c r="CE117" i="1"/>
  <c r="CF117" i="1"/>
  <c r="BT118" i="1"/>
  <c r="BU118" i="1" a="1"/>
  <c r="BU118" i="1" s="1"/>
  <c r="BV118" i="1" a="1"/>
  <c r="BV118" i="1" s="1"/>
  <c r="BX118" i="1" s="1"/>
  <c r="BY118" i="1" a="1"/>
  <c r="BY118" i="1" s="1"/>
  <c r="BZ118" i="1"/>
  <c r="CA118" i="1" s="1"/>
  <c r="CB118" i="1"/>
  <c r="CG118" i="1" s="1"/>
  <c r="CC118" i="1"/>
  <c r="CD118" i="1"/>
  <c r="CH118" i="1" s="1"/>
  <c r="CE118" i="1"/>
  <c r="CF118" i="1"/>
  <c r="BT119" i="1"/>
  <c r="BU119" i="1" a="1"/>
  <c r="BU119" i="1" s="1"/>
  <c r="BV119" i="1" a="1"/>
  <c r="BV119" i="1" s="1"/>
  <c r="BW119" i="1" s="1"/>
  <c r="BY119" i="1" a="1"/>
  <c r="BY119" i="1" s="1"/>
  <c r="BZ119" i="1"/>
  <c r="CA119" i="1" s="1"/>
  <c r="CB119" i="1"/>
  <c r="CG119" i="1" s="1"/>
  <c r="CC119" i="1"/>
  <c r="CD119" i="1"/>
  <c r="CH119" i="1" s="1"/>
  <c r="CE119" i="1"/>
  <c r="CF119" i="1"/>
  <c r="BT120" i="1"/>
  <c r="BU120" i="1" a="1"/>
  <c r="BU120" i="1" s="1"/>
  <c r="BV120" i="1" a="1"/>
  <c r="BV120" i="1" s="1"/>
  <c r="BW120" i="1" s="1"/>
  <c r="BY120" i="1" a="1"/>
  <c r="BY120" i="1" s="1"/>
  <c r="BZ120" i="1"/>
  <c r="CA120" i="1" s="1"/>
  <c r="CB120" i="1"/>
  <c r="CG120" i="1" s="1"/>
  <c r="CC120" i="1"/>
  <c r="CD120" i="1"/>
  <c r="CH120" i="1" s="1"/>
  <c r="CE120" i="1"/>
  <c r="CF120" i="1"/>
  <c r="BT121" i="1"/>
  <c r="BU121" i="1" a="1"/>
  <c r="BU121" i="1" s="1"/>
  <c r="BV121" i="1" a="1"/>
  <c r="BV121" i="1" s="1"/>
  <c r="BY121" i="1" a="1"/>
  <c r="BY121" i="1" s="1"/>
  <c r="BZ121" i="1"/>
  <c r="CA121" i="1" s="1"/>
  <c r="CB121" i="1"/>
  <c r="CG121" i="1" s="1"/>
  <c r="CC121" i="1"/>
  <c r="CD121" i="1"/>
  <c r="CH121" i="1" s="1"/>
  <c r="CE121" i="1"/>
  <c r="CF121" i="1"/>
  <c r="BT122" i="1"/>
  <c r="BU122" i="1" a="1"/>
  <c r="BU122" i="1" s="1"/>
  <c r="BV122" i="1" a="1"/>
  <c r="BV122" i="1" s="1"/>
  <c r="BY122" i="1" a="1"/>
  <c r="BY122" i="1" s="1"/>
  <c r="BZ122" i="1"/>
  <c r="CA122" i="1" s="1"/>
  <c r="CB122" i="1"/>
  <c r="CG122" i="1" s="1"/>
  <c r="CC122" i="1"/>
  <c r="CD122" i="1"/>
  <c r="CH122" i="1" s="1"/>
  <c r="CE122" i="1"/>
  <c r="CF122" i="1"/>
  <c r="BT123" i="1"/>
  <c r="BU123" i="1" a="1"/>
  <c r="BU123" i="1" s="1"/>
  <c r="BV123" i="1" a="1"/>
  <c r="BV123" i="1" s="1"/>
  <c r="BW123" i="1" s="1"/>
  <c r="BY123" i="1" a="1"/>
  <c r="BY123" i="1" s="1"/>
  <c r="BZ123" i="1"/>
  <c r="CA123" i="1" s="1"/>
  <c r="CB123" i="1"/>
  <c r="CG123" i="1" s="1"/>
  <c r="CC123" i="1"/>
  <c r="CD123" i="1"/>
  <c r="CH123" i="1" s="1"/>
  <c r="CE123" i="1"/>
  <c r="CF123" i="1"/>
  <c r="BT124" i="1"/>
  <c r="BU124" i="1" a="1"/>
  <c r="BU124" i="1" s="1"/>
  <c r="BV124" i="1" a="1"/>
  <c r="BV124" i="1" s="1"/>
  <c r="BX124" i="1" s="1"/>
  <c r="BY124" i="1" a="1"/>
  <c r="BY124" i="1" s="1"/>
  <c r="BZ124" i="1"/>
  <c r="CA124" i="1" s="1"/>
  <c r="CB124" i="1"/>
  <c r="CG124" i="1" s="1"/>
  <c r="CC124" i="1"/>
  <c r="CD124" i="1"/>
  <c r="CH124" i="1" s="1"/>
  <c r="CE124" i="1"/>
  <c r="CF124" i="1"/>
  <c r="BT125" i="1"/>
  <c r="BU125" i="1" a="1"/>
  <c r="BU125" i="1" s="1"/>
  <c r="BV125" i="1" a="1"/>
  <c r="BV125" i="1" s="1"/>
  <c r="BW125" i="1" s="1"/>
  <c r="BY125" i="1" a="1"/>
  <c r="BY125" i="1" s="1"/>
  <c r="BZ125" i="1"/>
  <c r="CA125" i="1" s="1"/>
  <c r="CB125" i="1"/>
  <c r="CG125" i="1" s="1"/>
  <c r="CC125" i="1"/>
  <c r="CD125" i="1"/>
  <c r="CH125" i="1" s="1"/>
  <c r="CE125" i="1"/>
  <c r="CF125" i="1"/>
  <c r="BT126" i="1"/>
  <c r="BU126" i="1" a="1"/>
  <c r="BU126" i="1" s="1"/>
  <c r="BV126" i="1" a="1"/>
  <c r="BV126" i="1" s="1"/>
  <c r="BY126" i="1" a="1"/>
  <c r="BY126" i="1" s="1"/>
  <c r="BZ126" i="1"/>
  <c r="CA126" i="1" s="1"/>
  <c r="CB126" i="1"/>
  <c r="CG126" i="1" s="1"/>
  <c r="CC126" i="1"/>
  <c r="CD126" i="1"/>
  <c r="CH126" i="1" s="1"/>
  <c r="CE126" i="1"/>
  <c r="CF126" i="1"/>
  <c r="BT127" i="1"/>
  <c r="BU127" i="1" a="1"/>
  <c r="BU127" i="1" s="1"/>
  <c r="BV127" i="1" a="1"/>
  <c r="BV127" i="1" s="1"/>
  <c r="BY127" i="1" a="1"/>
  <c r="BY127" i="1" s="1"/>
  <c r="BZ127" i="1"/>
  <c r="CA127" i="1" s="1"/>
  <c r="CB127" i="1"/>
  <c r="CG127" i="1" s="1"/>
  <c r="CC127" i="1"/>
  <c r="CD127" i="1"/>
  <c r="CH127" i="1" s="1"/>
  <c r="CE127" i="1"/>
  <c r="CF127" i="1"/>
  <c r="BT128" i="1"/>
  <c r="BU128" i="1" a="1"/>
  <c r="BU128" i="1" s="1"/>
  <c r="BV128" i="1" a="1"/>
  <c r="BV128" i="1" s="1"/>
  <c r="BX128" i="1" s="1"/>
  <c r="BY128" i="1" a="1"/>
  <c r="BY128" i="1" s="1"/>
  <c r="BZ128" i="1"/>
  <c r="CA128" i="1" s="1"/>
  <c r="CB128" i="1"/>
  <c r="CG128" i="1" s="1"/>
  <c r="CC128" i="1"/>
  <c r="CD128" i="1"/>
  <c r="CH128" i="1" s="1"/>
  <c r="CE128" i="1"/>
  <c r="CF128" i="1"/>
  <c r="BT129" i="1"/>
  <c r="BU129" i="1" a="1"/>
  <c r="BU129" i="1" s="1"/>
  <c r="BV129" i="1" a="1"/>
  <c r="BV129" i="1" s="1"/>
  <c r="BY129" i="1" a="1"/>
  <c r="BY129" i="1" s="1"/>
  <c r="BZ129" i="1"/>
  <c r="CA129" i="1" s="1"/>
  <c r="CB129" i="1"/>
  <c r="CG129" i="1" s="1"/>
  <c r="CC129" i="1"/>
  <c r="CD129" i="1"/>
  <c r="CH129" i="1" s="1"/>
  <c r="CE129" i="1"/>
  <c r="CF129" i="1"/>
  <c r="BT130" i="1"/>
  <c r="BU130" i="1" a="1"/>
  <c r="BU130" i="1" s="1"/>
  <c r="BV130" i="1" a="1"/>
  <c r="BV130" i="1" s="1"/>
  <c r="BY130" i="1" a="1"/>
  <c r="BY130" i="1" s="1"/>
  <c r="BZ130" i="1"/>
  <c r="CA130" i="1" s="1"/>
  <c r="CB130" i="1"/>
  <c r="CG130" i="1" s="1"/>
  <c r="CC130" i="1"/>
  <c r="CD130" i="1"/>
  <c r="CH130" i="1" s="1"/>
  <c r="CE130" i="1"/>
  <c r="CF130" i="1"/>
  <c r="BT131" i="1"/>
  <c r="BU131" i="1" a="1"/>
  <c r="BU131" i="1" s="1"/>
  <c r="BV131" i="1" a="1"/>
  <c r="BV131" i="1" s="1"/>
  <c r="BW131" i="1" s="1"/>
  <c r="BY131" i="1" a="1"/>
  <c r="BY131" i="1" s="1"/>
  <c r="BZ131" i="1"/>
  <c r="CA131" i="1" s="1"/>
  <c r="CB131" i="1"/>
  <c r="CG131" i="1" s="1"/>
  <c r="CC131" i="1"/>
  <c r="CD131" i="1"/>
  <c r="CH131" i="1" s="1"/>
  <c r="CE131" i="1"/>
  <c r="CF131" i="1"/>
  <c r="BT132" i="1"/>
  <c r="BU132" i="1" a="1"/>
  <c r="BU132" i="1" s="1"/>
  <c r="BV132" i="1" a="1"/>
  <c r="BV132" i="1" s="1"/>
  <c r="BY132" i="1" a="1"/>
  <c r="BY132" i="1" s="1"/>
  <c r="BZ132" i="1"/>
  <c r="CA132" i="1" s="1"/>
  <c r="CB132" i="1"/>
  <c r="CG132" i="1" s="1"/>
  <c r="CC132" i="1"/>
  <c r="CD132" i="1"/>
  <c r="CH132" i="1" s="1"/>
  <c r="CE132" i="1"/>
  <c r="CF132" i="1"/>
  <c r="BT133" i="1"/>
  <c r="BU133" i="1" a="1"/>
  <c r="BU133" i="1" s="1"/>
  <c r="BV133" i="1" a="1"/>
  <c r="BV133" i="1" s="1"/>
  <c r="BY133" i="1" a="1"/>
  <c r="BY133" i="1" s="1"/>
  <c r="BZ133" i="1"/>
  <c r="CA133" i="1" s="1"/>
  <c r="CB133" i="1"/>
  <c r="CG133" i="1" s="1"/>
  <c r="CC133" i="1"/>
  <c r="CD133" i="1"/>
  <c r="CH133" i="1" s="1"/>
  <c r="CE133" i="1"/>
  <c r="CF133" i="1"/>
  <c r="BT134" i="1"/>
  <c r="BU134" i="1" a="1"/>
  <c r="BU134" i="1" s="1"/>
  <c r="BV134" i="1" a="1"/>
  <c r="BV134" i="1" s="1"/>
  <c r="BX134" i="1" s="1"/>
  <c r="BY134" i="1" a="1"/>
  <c r="BY134" i="1" s="1"/>
  <c r="BZ134" i="1"/>
  <c r="CA134" i="1" s="1"/>
  <c r="CB134" i="1"/>
  <c r="CG134" i="1" s="1"/>
  <c r="CC134" i="1"/>
  <c r="CD134" i="1"/>
  <c r="CH134" i="1" s="1"/>
  <c r="CE134" i="1"/>
  <c r="CF134" i="1"/>
  <c r="BT135" i="1"/>
  <c r="BU135" i="1" a="1"/>
  <c r="BU135" i="1" s="1"/>
  <c r="BV135" i="1" a="1"/>
  <c r="BV135" i="1" s="1"/>
  <c r="BW135" i="1" s="1"/>
  <c r="BY135" i="1" a="1"/>
  <c r="BY135" i="1" s="1"/>
  <c r="BZ135" i="1"/>
  <c r="CA135" i="1" s="1"/>
  <c r="CB135" i="1"/>
  <c r="CG135" i="1" s="1"/>
  <c r="CC135" i="1"/>
  <c r="CD135" i="1"/>
  <c r="CH135" i="1" s="1"/>
  <c r="CE135" i="1"/>
  <c r="CF135" i="1"/>
  <c r="BT136" i="1"/>
  <c r="BU136" i="1" a="1"/>
  <c r="BU136" i="1" s="1"/>
  <c r="BV136" i="1" a="1"/>
  <c r="BV136" i="1" s="1"/>
  <c r="BW136" i="1" s="1"/>
  <c r="BY136" i="1" a="1"/>
  <c r="BY136" i="1" s="1"/>
  <c r="BZ136" i="1"/>
  <c r="CA136" i="1" s="1"/>
  <c r="CB136" i="1"/>
  <c r="CG136" i="1" s="1"/>
  <c r="CC136" i="1"/>
  <c r="CD136" i="1"/>
  <c r="CH136" i="1" s="1"/>
  <c r="CE136" i="1"/>
  <c r="CF136" i="1"/>
  <c r="BT137" i="1"/>
  <c r="BU137" i="1" a="1"/>
  <c r="BU137" i="1" s="1"/>
  <c r="BV137" i="1" a="1"/>
  <c r="BV137" i="1" s="1"/>
  <c r="BY137" i="1" a="1"/>
  <c r="BY137" i="1" s="1"/>
  <c r="BZ137" i="1"/>
  <c r="CA137" i="1" s="1"/>
  <c r="CB137" i="1"/>
  <c r="CG137" i="1" s="1"/>
  <c r="CC137" i="1"/>
  <c r="CD137" i="1"/>
  <c r="CH137" i="1" s="1"/>
  <c r="CE137" i="1"/>
  <c r="CF137" i="1"/>
  <c r="BT138" i="1"/>
  <c r="BU138" i="1" a="1"/>
  <c r="BU138" i="1" s="1"/>
  <c r="BV138" i="1" a="1"/>
  <c r="BV138" i="1" s="1"/>
  <c r="BW138" i="1" s="1"/>
  <c r="BY138" i="1" a="1"/>
  <c r="BY138" i="1" s="1"/>
  <c r="BZ138" i="1"/>
  <c r="CA138" i="1" s="1"/>
  <c r="CB138" i="1"/>
  <c r="CG138" i="1" s="1"/>
  <c r="CC138" i="1"/>
  <c r="CD138" i="1"/>
  <c r="CH138" i="1" s="1"/>
  <c r="CE138" i="1"/>
  <c r="CF138" i="1"/>
  <c r="BT139" i="1"/>
  <c r="BU139" i="1" a="1"/>
  <c r="BU139" i="1" s="1"/>
  <c r="BV139" i="1" a="1"/>
  <c r="BV139" i="1" s="1"/>
  <c r="BY139" i="1" a="1"/>
  <c r="BY139" i="1" s="1"/>
  <c r="BZ139" i="1"/>
  <c r="CA139" i="1" s="1"/>
  <c r="CB139" i="1"/>
  <c r="CG139" i="1" s="1"/>
  <c r="CC139" i="1"/>
  <c r="CD139" i="1"/>
  <c r="CH139" i="1" s="1"/>
  <c r="CE139" i="1"/>
  <c r="CF139" i="1"/>
  <c r="BT140" i="1"/>
  <c r="BU140" i="1" a="1"/>
  <c r="BU140" i="1" s="1"/>
  <c r="BV140" i="1" a="1"/>
  <c r="BV140" i="1" s="1"/>
  <c r="BY140" i="1" a="1"/>
  <c r="BY140" i="1" s="1"/>
  <c r="BZ140" i="1"/>
  <c r="CA140" i="1" s="1"/>
  <c r="CB140" i="1"/>
  <c r="CG140" i="1" s="1"/>
  <c r="CC140" i="1"/>
  <c r="CD140" i="1"/>
  <c r="CH140" i="1" s="1"/>
  <c r="CE140" i="1"/>
  <c r="CF140" i="1"/>
  <c r="BT141" i="1"/>
  <c r="BU141" i="1" a="1"/>
  <c r="BU141" i="1" s="1"/>
  <c r="BV141" i="1" a="1"/>
  <c r="BV141" i="1" s="1"/>
  <c r="BY141" i="1" a="1"/>
  <c r="BY141" i="1" s="1"/>
  <c r="BZ141" i="1"/>
  <c r="CA141" i="1" s="1"/>
  <c r="CB141" i="1"/>
  <c r="CG141" i="1" s="1"/>
  <c r="CC141" i="1"/>
  <c r="CD141" i="1"/>
  <c r="CH141" i="1" s="1"/>
  <c r="CE141" i="1"/>
  <c r="CF141" i="1"/>
  <c r="BT142" i="1"/>
  <c r="BU142" i="1" a="1"/>
  <c r="BU142" i="1" s="1"/>
  <c r="BV142" i="1" a="1"/>
  <c r="BV142" i="1" s="1"/>
  <c r="BW142" i="1" s="1"/>
  <c r="BY142" i="1" a="1"/>
  <c r="BY142" i="1" s="1"/>
  <c r="BZ142" i="1"/>
  <c r="CA142" i="1" s="1"/>
  <c r="CB142" i="1"/>
  <c r="CG142" i="1" s="1"/>
  <c r="CC142" i="1"/>
  <c r="CD142" i="1"/>
  <c r="CH142" i="1" s="1"/>
  <c r="CE142" i="1"/>
  <c r="CF142" i="1"/>
  <c r="BT143" i="1"/>
  <c r="BU143" i="1" a="1"/>
  <c r="BU143" i="1" s="1"/>
  <c r="BV143" i="1" a="1"/>
  <c r="BV143" i="1" s="1"/>
  <c r="BW143" i="1" s="1"/>
  <c r="BY143" i="1" a="1"/>
  <c r="BY143" i="1" s="1"/>
  <c r="BZ143" i="1"/>
  <c r="CA143" i="1" s="1"/>
  <c r="CB143" i="1"/>
  <c r="CG143" i="1" s="1"/>
  <c r="CC143" i="1"/>
  <c r="CD143" i="1"/>
  <c r="CH143" i="1" s="1"/>
  <c r="CE143" i="1"/>
  <c r="CF143" i="1"/>
  <c r="BT144" i="1"/>
  <c r="BU144" i="1" a="1"/>
  <c r="BU144" i="1" s="1"/>
  <c r="BV144" i="1" a="1"/>
  <c r="BV144" i="1" s="1"/>
  <c r="BY144" i="1" a="1"/>
  <c r="BY144" i="1" s="1"/>
  <c r="BZ144" i="1"/>
  <c r="CA144" i="1" s="1"/>
  <c r="CB144" i="1"/>
  <c r="CG144" i="1" s="1"/>
  <c r="CC144" i="1"/>
  <c r="CD144" i="1"/>
  <c r="CH144" i="1" s="1"/>
  <c r="CE144" i="1"/>
  <c r="CF144" i="1"/>
  <c r="BT145" i="1"/>
  <c r="BU145" i="1" a="1"/>
  <c r="BU145" i="1" s="1"/>
  <c r="BV145" i="1" a="1"/>
  <c r="BV145" i="1" s="1"/>
  <c r="BY145" i="1" a="1"/>
  <c r="BY145" i="1" s="1"/>
  <c r="BZ145" i="1"/>
  <c r="CA145" i="1" s="1"/>
  <c r="CB145" i="1"/>
  <c r="CG145" i="1" s="1"/>
  <c r="CC145" i="1"/>
  <c r="CD145" i="1"/>
  <c r="CH145" i="1" s="1"/>
  <c r="CE145" i="1"/>
  <c r="CF145" i="1"/>
  <c r="BT146" i="1"/>
  <c r="BU146" i="1" a="1"/>
  <c r="BU146" i="1" s="1"/>
  <c r="BV146" i="1" a="1"/>
  <c r="BV146" i="1" s="1"/>
  <c r="BW146" i="1" s="1"/>
  <c r="BY146" i="1" a="1"/>
  <c r="BY146" i="1" s="1"/>
  <c r="BZ146" i="1"/>
  <c r="CA146" i="1" s="1"/>
  <c r="CB146" i="1"/>
  <c r="CG146" i="1" s="1"/>
  <c r="CC146" i="1"/>
  <c r="CD146" i="1"/>
  <c r="CH146" i="1" s="1"/>
  <c r="CE146" i="1"/>
  <c r="CF146" i="1"/>
  <c r="BT147" i="1"/>
  <c r="BU147" i="1" a="1"/>
  <c r="BU147" i="1" s="1"/>
  <c r="BV147" i="1" a="1"/>
  <c r="BV147" i="1" s="1"/>
  <c r="BW147" i="1" s="1"/>
  <c r="BY147" i="1" a="1"/>
  <c r="BY147" i="1" s="1"/>
  <c r="BZ147" i="1"/>
  <c r="CA147" i="1" s="1"/>
  <c r="CB147" i="1"/>
  <c r="CG147" i="1" s="1"/>
  <c r="CC147" i="1"/>
  <c r="CD147" i="1"/>
  <c r="CH147" i="1" s="1"/>
  <c r="CE147" i="1"/>
  <c r="CF147" i="1"/>
  <c r="BT148" i="1"/>
  <c r="BU148" i="1" a="1"/>
  <c r="BU148" i="1" s="1"/>
  <c r="BV148" i="1" a="1"/>
  <c r="BV148" i="1" s="1"/>
  <c r="BX148" i="1" s="1"/>
  <c r="BY148" i="1" a="1"/>
  <c r="BY148" i="1" s="1"/>
  <c r="BZ148" i="1"/>
  <c r="CA148" i="1" s="1"/>
  <c r="CB148" i="1"/>
  <c r="CG148" i="1" s="1"/>
  <c r="CC148" i="1"/>
  <c r="CD148" i="1"/>
  <c r="CH148" i="1" s="1"/>
  <c r="CE148" i="1"/>
  <c r="CF148" i="1"/>
  <c r="BT149" i="1"/>
  <c r="BU149" i="1" a="1"/>
  <c r="BU149" i="1" s="1"/>
  <c r="BV149" i="1" a="1"/>
  <c r="BV149" i="1" s="1"/>
  <c r="BW149" i="1" s="1"/>
  <c r="BY149" i="1" a="1"/>
  <c r="BY149" i="1" s="1"/>
  <c r="BZ149" i="1"/>
  <c r="CA149" i="1" s="1"/>
  <c r="CB149" i="1"/>
  <c r="CG149" i="1" s="1"/>
  <c r="CC149" i="1"/>
  <c r="CD149" i="1"/>
  <c r="CH149" i="1" s="1"/>
  <c r="CE149" i="1"/>
  <c r="CF149" i="1"/>
  <c r="BT150" i="1"/>
  <c r="BU150" i="1" a="1"/>
  <c r="BU150" i="1" s="1"/>
  <c r="BV150" i="1" a="1"/>
  <c r="BV150" i="1" s="1"/>
  <c r="BW150" i="1" s="1"/>
  <c r="BY150" i="1" a="1"/>
  <c r="BY150" i="1" s="1"/>
  <c r="BZ150" i="1"/>
  <c r="CA150" i="1" s="1"/>
  <c r="CB150" i="1"/>
  <c r="CG150" i="1" s="1"/>
  <c r="CC150" i="1"/>
  <c r="CD150" i="1"/>
  <c r="CH150" i="1" s="1"/>
  <c r="CE150" i="1"/>
  <c r="CF150" i="1"/>
  <c r="BT151" i="1"/>
  <c r="BU151" i="1" a="1"/>
  <c r="BU151" i="1" s="1"/>
  <c r="BV151" i="1" a="1"/>
  <c r="BV151" i="1" s="1"/>
  <c r="BW151" i="1" s="1"/>
  <c r="BY151" i="1" a="1"/>
  <c r="BY151" i="1" s="1"/>
  <c r="BZ151" i="1"/>
  <c r="CA151" i="1" s="1"/>
  <c r="CB151" i="1"/>
  <c r="CG151" i="1" s="1"/>
  <c r="CC151" i="1"/>
  <c r="CD151" i="1"/>
  <c r="CH151" i="1" s="1"/>
  <c r="CE151" i="1"/>
  <c r="CF151" i="1"/>
  <c r="BT152" i="1"/>
  <c r="BU152" i="1" a="1"/>
  <c r="BU152" i="1" s="1"/>
  <c r="BV152" i="1" a="1"/>
  <c r="BV152" i="1" s="1"/>
  <c r="BW152" i="1" s="1"/>
  <c r="BY152" i="1" a="1"/>
  <c r="BY152" i="1" s="1"/>
  <c r="BZ152" i="1"/>
  <c r="CA152" i="1" s="1"/>
  <c r="CB152" i="1"/>
  <c r="CG152" i="1" s="1"/>
  <c r="CC152" i="1"/>
  <c r="CD152" i="1"/>
  <c r="CH152" i="1" s="1"/>
  <c r="CE152" i="1"/>
  <c r="CF152" i="1"/>
  <c r="BT153" i="1"/>
  <c r="BU153" i="1" a="1"/>
  <c r="BU153" i="1" s="1"/>
  <c r="BV153" i="1" a="1"/>
  <c r="BV153" i="1" s="1"/>
  <c r="BW153" i="1" s="1"/>
  <c r="BY153" i="1" a="1"/>
  <c r="BY153" i="1" s="1"/>
  <c r="BZ153" i="1"/>
  <c r="CA153" i="1" s="1"/>
  <c r="CB153" i="1"/>
  <c r="CG153" i="1" s="1"/>
  <c r="CC153" i="1"/>
  <c r="CD153" i="1"/>
  <c r="CH153" i="1" s="1"/>
  <c r="CE153" i="1"/>
  <c r="CF153" i="1"/>
  <c r="BT154" i="1"/>
  <c r="BU154" i="1" a="1"/>
  <c r="BU154" i="1" s="1"/>
  <c r="BV154" i="1" a="1"/>
  <c r="BV154" i="1" s="1"/>
  <c r="BW154" i="1" s="1"/>
  <c r="BY154" i="1" a="1"/>
  <c r="BY154" i="1" s="1"/>
  <c r="BZ154" i="1"/>
  <c r="CA154" i="1" s="1"/>
  <c r="CB154" i="1"/>
  <c r="CG154" i="1" s="1"/>
  <c r="CC154" i="1"/>
  <c r="CD154" i="1"/>
  <c r="CH154" i="1" s="1"/>
  <c r="CE154" i="1"/>
  <c r="CF154" i="1"/>
  <c r="BT155" i="1"/>
  <c r="BU155" i="1" a="1"/>
  <c r="BU155" i="1" s="1"/>
  <c r="BV155" i="1" a="1"/>
  <c r="BV155" i="1" s="1"/>
  <c r="BY155" i="1" a="1"/>
  <c r="BY155" i="1" s="1"/>
  <c r="BZ155" i="1"/>
  <c r="CA155" i="1" s="1"/>
  <c r="CB155" i="1"/>
  <c r="CG155" i="1" s="1"/>
  <c r="CC155" i="1"/>
  <c r="CD155" i="1"/>
  <c r="CH155" i="1" s="1"/>
  <c r="CE155" i="1"/>
  <c r="CF155" i="1"/>
  <c r="BT156" i="1"/>
  <c r="BU156" i="1" a="1"/>
  <c r="BU156" i="1" s="1"/>
  <c r="BV156" i="1" a="1"/>
  <c r="BV156" i="1" s="1"/>
  <c r="BW156" i="1" s="1"/>
  <c r="BY156" i="1" a="1"/>
  <c r="BY156" i="1" s="1"/>
  <c r="BZ156" i="1"/>
  <c r="CA156" i="1" s="1"/>
  <c r="CB156" i="1"/>
  <c r="CG156" i="1" s="1"/>
  <c r="CC156" i="1"/>
  <c r="CD156" i="1"/>
  <c r="CH156" i="1" s="1"/>
  <c r="CE156" i="1"/>
  <c r="CF156" i="1"/>
  <c r="BT157" i="1"/>
  <c r="BU157" i="1" a="1"/>
  <c r="BU157" i="1" s="1"/>
  <c r="BV157" i="1" a="1"/>
  <c r="BV157" i="1" s="1"/>
  <c r="BY157" i="1" a="1"/>
  <c r="BY157" i="1" s="1"/>
  <c r="BZ157" i="1"/>
  <c r="CA157" i="1" s="1"/>
  <c r="CB157" i="1"/>
  <c r="CG157" i="1" s="1"/>
  <c r="CC157" i="1"/>
  <c r="CD157" i="1"/>
  <c r="CH157" i="1" s="1"/>
  <c r="CE157" i="1"/>
  <c r="CF157" i="1"/>
  <c r="BT158" i="1"/>
  <c r="BU158" i="1" a="1"/>
  <c r="BU158" i="1" s="1"/>
  <c r="BV158" i="1" a="1"/>
  <c r="BV158" i="1" s="1"/>
  <c r="BY158" i="1" a="1"/>
  <c r="BY158" i="1" s="1"/>
  <c r="BZ158" i="1"/>
  <c r="CA158" i="1" s="1"/>
  <c r="CB158" i="1"/>
  <c r="CG158" i="1" s="1"/>
  <c r="CC158" i="1"/>
  <c r="CD158" i="1"/>
  <c r="CH158" i="1" s="1"/>
  <c r="CE158" i="1"/>
  <c r="CF158" i="1"/>
  <c r="BT159" i="1"/>
  <c r="BU159" i="1" a="1"/>
  <c r="BU159" i="1" s="1"/>
  <c r="BV159" i="1" a="1"/>
  <c r="BV159" i="1" s="1"/>
  <c r="BW159" i="1" s="1"/>
  <c r="BY159" i="1" a="1"/>
  <c r="BY159" i="1" s="1"/>
  <c r="BZ159" i="1"/>
  <c r="CA159" i="1" s="1"/>
  <c r="CB159" i="1"/>
  <c r="CG159" i="1" s="1"/>
  <c r="CC159" i="1"/>
  <c r="CD159" i="1"/>
  <c r="CH159" i="1" s="1"/>
  <c r="CE159" i="1"/>
  <c r="CF159" i="1"/>
  <c r="BT160" i="1"/>
  <c r="BU160" i="1" a="1"/>
  <c r="BU160" i="1" s="1"/>
  <c r="BV160" i="1" a="1"/>
  <c r="BV160" i="1" s="1"/>
  <c r="BW160" i="1" s="1"/>
  <c r="BY160" i="1" a="1"/>
  <c r="BY160" i="1" s="1"/>
  <c r="BZ160" i="1"/>
  <c r="CA160" i="1" s="1"/>
  <c r="CB160" i="1"/>
  <c r="CG160" i="1" s="1"/>
  <c r="CC160" i="1"/>
  <c r="CD160" i="1"/>
  <c r="CH160" i="1" s="1"/>
  <c r="CE160" i="1"/>
  <c r="CF160" i="1"/>
  <c r="BT161" i="1"/>
  <c r="BU161" i="1" a="1"/>
  <c r="BU161" i="1" s="1"/>
  <c r="BV161" i="1" a="1"/>
  <c r="BV161" i="1" s="1"/>
  <c r="BW161" i="1" s="1"/>
  <c r="BY161" i="1" a="1"/>
  <c r="BY161" i="1" s="1"/>
  <c r="BZ161" i="1"/>
  <c r="CA161" i="1" s="1"/>
  <c r="CB161" i="1"/>
  <c r="CG161" i="1" s="1"/>
  <c r="CC161" i="1"/>
  <c r="CD161" i="1"/>
  <c r="CH161" i="1" s="1"/>
  <c r="CE161" i="1"/>
  <c r="CF161" i="1"/>
  <c r="BT162" i="1"/>
  <c r="BU162" i="1" a="1"/>
  <c r="BU162" i="1" s="1"/>
  <c r="BV162" i="1" a="1"/>
  <c r="BV162" i="1" s="1"/>
  <c r="BW162" i="1" s="1"/>
  <c r="BY162" i="1" a="1"/>
  <c r="BY162" i="1" s="1"/>
  <c r="BZ162" i="1"/>
  <c r="CA162" i="1" s="1"/>
  <c r="CB162" i="1"/>
  <c r="CG162" i="1" s="1"/>
  <c r="CC162" i="1"/>
  <c r="CD162" i="1"/>
  <c r="CH162" i="1" s="1"/>
  <c r="CE162" i="1"/>
  <c r="CF162" i="1"/>
  <c r="BT163" i="1"/>
  <c r="BU163" i="1" a="1"/>
  <c r="BU163" i="1" s="1"/>
  <c r="BV163" i="1" a="1"/>
  <c r="BV163" i="1" s="1"/>
  <c r="BX163" i="1" s="1"/>
  <c r="BY163" i="1" a="1"/>
  <c r="BY163" i="1" s="1"/>
  <c r="BZ163" i="1"/>
  <c r="CA163" i="1" s="1"/>
  <c r="CB163" i="1"/>
  <c r="CG163" i="1" s="1"/>
  <c r="CC163" i="1"/>
  <c r="CD163" i="1"/>
  <c r="CH163" i="1" s="1"/>
  <c r="CE163" i="1"/>
  <c r="CF163" i="1"/>
  <c r="BT164" i="1"/>
  <c r="BU164" i="1" a="1"/>
  <c r="BU164" i="1" s="1"/>
  <c r="BV164" i="1" a="1"/>
  <c r="BV164" i="1" s="1"/>
  <c r="BY164" i="1" a="1"/>
  <c r="BY164" i="1" s="1"/>
  <c r="BZ164" i="1"/>
  <c r="CA164" i="1" s="1"/>
  <c r="CB164" i="1"/>
  <c r="CG164" i="1" s="1"/>
  <c r="CC164" i="1"/>
  <c r="CD164" i="1"/>
  <c r="CH164" i="1" s="1"/>
  <c r="CE164" i="1"/>
  <c r="CF164" i="1"/>
  <c r="BT165" i="1"/>
  <c r="BU165" i="1" a="1"/>
  <c r="BU165" i="1" s="1"/>
  <c r="BV165" i="1" a="1"/>
  <c r="BV165" i="1" s="1"/>
  <c r="BW165" i="1" s="1"/>
  <c r="BY165" i="1" a="1"/>
  <c r="BY165" i="1" s="1"/>
  <c r="BZ165" i="1"/>
  <c r="CA165" i="1" s="1"/>
  <c r="CB165" i="1"/>
  <c r="CG165" i="1" s="1"/>
  <c r="CC165" i="1"/>
  <c r="CD165" i="1"/>
  <c r="CH165" i="1" s="1"/>
  <c r="CE165" i="1"/>
  <c r="CF165" i="1"/>
  <c r="BT166" i="1"/>
  <c r="BU166" i="1" a="1"/>
  <c r="BU166" i="1" s="1"/>
  <c r="BV166" i="1" a="1"/>
  <c r="BV166" i="1" s="1"/>
  <c r="BY166" i="1" a="1"/>
  <c r="BY166" i="1" s="1"/>
  <c r="BZ166" i="1"/>
  <c r="CA166" i="1" s="1"/>
  <c r="CB166" i="1"/>
  <c r="CG166" i="1" s="1"/>
  <c r="CC166" i="1"/>
  <c r="CD166" i="1"/>
  <c r="CH166" i="1" s="1"/>
  <c r="CE166" i="1"/>
  <c r="CF166" i="1"/>
  <c r="BT167" i="1"/>
  <c r="BU167" i="1" a="1"/>
  <c r="BU167" i="1" s="1"/>
  <c r="BV167" i="1" a="1"/>
  <c r="BV167" i="1" s="1"/>
  <c r="BY167" i="1" a="1"/>
  <c r="BY167" i="1" s="1"/>
  <c r="BZ167" i="1"/>
  <c r="CA167" i="1" s="1"/>
  <c r="CB167" i="1"/>
  <c r="CG167" i="1" s="1"/>
  <c r="CC167" i="1"/>
  <c r="CD167" i="1"/>
  <c r="CH167" i="1" s="1"/>
  <c r="CE167" i="1"/>
  <c r="CF167" i="1"/>
  <c r="BT168" i="1"/>
  <c r="BU168" i="1" a="1"/>
  <c r="BU168" i="1" s="1"/>
  <c r="BV168" i="1" a="1"/>
  <c r="BV168" i="1" s="1"/>
  <c r="BY168" i="1" a="1"/>
  <c r="BY168" i="1" s="1"/>
  <c r="BZ168" i="1"/>
  <c r="CA168" i="1" s="1"/>
  <c r="CB168" i="1"/>
  <c r="CG168" i="1" s="1"/>
  <c r="CC168" i="1"/>
  <c r="CD168" i="1"/>
  <c r="CH168" i="1" s="1"/>
  <c r="CE168" i="1"/>
  <c r="CF168" i="1"/>
  <c r="BT169" i="1"/>
  <c r="BU169" i="1" a="1"/>
  <c r="BU169" i="1" s="1"/>
  <c r="BV169" i="1" a="1"/>
  <c r="BV169" i="1" s="1"/>
  <c r="BW169" i="1" s="1"/>
  <c r="BY169" i="1" a="1"/>
  <c r="BY169" i="1" s="1"/>
  <c r="BZ169" i="1"/>
  <c r="CA169" i="1" s="1"/>
  <c r="CB169" i="1"/>
  <c r="CG169" i="1" s="1"/>
  <c r="CC169" i="1"/>
  <c r="CD169" i="1"/>
  <c r="CH169" i="1" s="1"/>
  <c r="CE169" i="1"/>
  <c r="CF169" i="1"/>
  <c r="BT170" i="1"/>
  <c r="BU170" i="1" a="1"/>
  <c r="BU170" i="1" s="1"/>
  <c r="BV170" i="1" a="1"/>
  <c r="BV170" i="1" s="1"/>
  <c r="BW170" i="1" s="1"/>
  <c r="BY170" i="1" a="1"/>
  <c r="BY170" i="1" s="1"/>
  <c r="BZ170" i="1"/>
  <c r="CA170" i="1" s="1"/>
  <c r="CB170" i="1"/>
  <c r="CG170" i="1" s="1"/>
  <c r="CC170" i="1"/>
  <c r="CD170" i="1"/>
  <c r="CH170" i="1" s="1"/>
  <c r="CE170" i="1"/>
  <c r="CF170" i="1"/>
  <c r="BT171" i="1"/>
  <c r="BU171" i="1" a="1"/>
  <c r="BU171" i="1" s="1"/>
  <c r="BV171" i="1" a="1"/>
  <c r="BV171" i="1" s="1"/>
  <c r="BY171" i="1" a="1"/>
  <c r="BY171" i="1" s="1"/>
  <c r="BZ171" i="1"/>
  <c r="CA171" i="1" s="1"/>
  <c r="CB171" i="1"/>
  <c r="CG171" i="1" s="1"/>
  <c r="CC171" i="1"/>
  <c r="CD171" i="1"/>
  <c r="CH171" i="1" s="1"/>
  <c r="CE171" i="1"/>
  <c r="CF171" i="1"/>
  <c r="BT172" i="1"/>
  <c r="BU172" i="1" a="1"/>
  <c r="BU172" i="1" s="1"/>
  <c r="BV172" i="1" a="1"/>
  <c r="BV172" i="1" s="1"/>
  <c r="BY172" i="1" a="1"/>
  <c r="BY172" i="1" s="1"/>
  <c r="BZ172" i="1"/>
  <c r="CA172" i="1" s="1"/>
  <c r="CB172" i="1"/>
  <c r="CG172" i="1" s="1"/>
  <c r="CC172" i="1"/>
  <c r="CD172" i="1"/>
  <c r="CH172" i="1" s="1"/>
  <c r="CE172" i="1"/>
  <c r="CF172" i="1"/>
  <c r="BT173" i="1"/>
  <c r="BU173" i="1" a="1"/>
  <c r="BU173" i="1" s="1"/>
  <c r="BV173" i="1" a="1"/>
  <c r="BV173" i="1" s="1"/>
  <c r="BW173" i="1" s="1"/>
  <c r="BY173" i="1" a="1"/>
  <c r="BY173" i="1" s="1"/>
  <c r="BZ173" i="1"/>
  <c r="CA173" i="1" s="1"/>
  <c r="CB173" i="1"/>
  <c r="CG173" i="1" s="1"/>
  <c r="CC173" i="1"/>
  <c r="CD173" i="1"/>
  <c r="CH173" i="1" s="1"/>
  <c r="CE173" i="1"/>
  <c r="CF173" i="1"/>
  <c r="BT174" i="1"/>
  <c r="BU174" i="1" a="1"/>
  <c r="BU174" i="1" s="1"/>
  <c r="BV174" i="1" a="1"/>
  <c r="BV174" i="1" s="1"/>
  <c r="BW174" i="1" s="1"/>
  <c r="BY174" i="1" a="1"/>
  <c r="BY174" i="1" s="1"/>
  <c r="BZ174" i="1"/>
  <c r="CA174" i="1" s="1"/>
  <c r="CB174" i="1"/>
  <c r="CG174" i="1" s="1"/>
  <c r="CC174" i="1"/>
  <c r="CD174" i="1"/>
  <c r="CH174" i="1" s="1"/>
  <c r="CE174" i="1"/>
  <c r="CF174" i="1"/>
  <c r="BT175" i="1"/>
  <c r="BU175" i="1" a="1"/>
  <c r="BU175" i="1" s="1"/>
  <c r="BV175" i="1" a="1"/>
  <c r="BV175" i="1" s="1"/>
  <c r="BX175" i="1" s="1"/>
  <c r="BY175" i="1" a="1"/>
  <c r="BY175" i="1" s="1"/>
  <c r="BZ175" i="1"/>
  <c r="CA175" i="1" s="1"/>
  <c r="CB175" i="1"/>
  <c r="CG175" i="1" s="1"/>
  <c r="CC175" i="1"/>
  <c r="CD175" i="1"/>
  <c r="CH175" i="1" s="1"/>
  <c r="CE175" i="1"/>
  <c r="CF175" i="1"/>
  <c r="BT176" i="1"/>
  <c r="BU176" i="1" a="1"/>
  <c r="BU176" i="1" s="1"/>
  <c r="BV176" i="1" a="1"/>
  <c r="BV176" i="1" s="1"/>
  <c r="BY176" i="1" a="1"/>
  <c r="BY176" i="1" s="1"/>
  <c r="BZ176" i="1"/>
  <c r="CA176" i="1" s="1"/>
  <c r="CB176" i="1"/>
  <c r="CG176" i="1" s="1"/>
  <c r="CC176" i="1"/>
  <c r="CD176" i="1"/>
  <c r="CH176" i="1" s="1"/>
  <c r="CE176" i="1"/>
  <c r="CF176" i="1"/>
  <c r="BT177" i="1"/>
  <c r="BU177" i="1" a="1"/>
  <c r="BU177" i="1" s="1"/>
  <c r="BV177" i="1" a="1"/>
  <c r="BV177" i="1" s="1"/>
  <c r="BW177" i="1" s="1"/>
  <c r="BY177" i="1" a="1"/>
  <c r="BY177" i="1" s="1"/>
  <c r="BZ177" i="1"/>
  <c r="CA177" i="1" s="1"/>
  <c r="CB177" i="1"/>
  <c r="CG177" i="1" s="1"/>
  <c r="CC177" i="1"/>
  <c r="CD177" i="1"/>
  <c r="CH177" i="1" s="1"/>
  <c r="CE177" i="1"/>
  <c r="CF177" i="1"/>
  <c r="BT178" i="1"/>
  <c r="BU178" i="1" a="1"/>
  <c r="BU178" i="1" s="1"/>
  <c r="BV178" i="1" a="1"/>
  <c r="BV178" i="1" s="1"/>
  <c r="BW178" i="1" s="1"/>
  <c r="BY178" i="1" a="1"/>
  <c r="BY178" i="1" s="1"/>
  <c r="BZ178" i="1"/>
  <c r="CA178" i="1" s="1"/>
  <c r="CB178" i="1"/>
  <c r="CG178" i="1" s="1"/>
  <c r="CC178" i="1"/>
  <c r="CD178" i="1"/>
  <c r="CH178" i="1" s="1"/>
  <c r="CE178" i="1"/>
  <c r="CF178" i="1"/>
  <c r="BT179" i="1"/>
  <c r="BU179" i="1" a="1"/>
  <c r="BU179" i="1" s="1"/>
  <c r="BV179" i="1" a="1"/>
  <c r="BV179" i="1" s="1"/>
  <c r="BY179" i="1" a="1"/>
  <c r="BY179" i="1" s="1"/>
  <c r="BZ179" i="1"/>
  <c r="CA179" i="1" s="1"/>
  <c r="CB179" i="1"/>
  <c r="CG179" i="1" s="1"/>
  <c r="CC179" i="1"/>
  <c r="CD179" i="1"/>
  <c r="CH179" i="1" s="1"/>
  <c r="CE179" i="1"/>
  <c r="CF179" i="1"/>
  <c r="BT180" i="1"/>
  <c r="BU180" i="1" a="1"/>
  <c r="BU180" i="1" s="1"/>
  <c r="BV180" i="1" a="1"/>
  <c r="BV180" i="1" s="1"/>
  <c r="BY180" i="1" a="1"/>
  <c r="BY180" i="1" s="1"/>
  <c r="BZ180" i="1"/>
  <c r="CA180" i="1" s="1"/>
  <c r="CB180" i="1"/>
  <c r="CG180" i="1" s="1"/>
  <c r="CC180" i="1"/>
  <c r="CD180" i="1"/>
  <c r="CH180" i="1" s="1"/>
  <c r="CE180" i="1"/>
  <c r="CF180" i="1"/>
  <c r="BT181" i="1"/>
  <c r="BU181" i="1" a="1"/>
  <c r="BU181" i="1" s="1"/>
  <c r="BV181" i="1" a="1"/>
  <c r="BV181" i="1" s="1"/>
  <c r="BW181" i="1" s="1"/>
  <c r="BY181" i="1" a="1"/>
  <c r="BY181" i="1" s="1"/>
  <c r="BZ181" i="1"/>
  <c r="CA181" i="1" s="1"/>
  <c r="CB181" i="1"/>
  <c r="CG181" i="1" s="1"/>
  <c r="CC181" i="1"/>
  <c r="CD181" i="1"/>
  <c r="CH181" i="1" s="1"/>
  <c r="CE181" i="1"/>
  <c r="CF181" i="1"/>
  <c r="BT182" i="1"/>
  <c r="BU182" i="1" a="1"/>
  <c r="BU182" i="1" s="1"/>
  <c r="BV182" i="1" a="1"/>
  <c r="BV182" i="1" s="1"/>
  <c r="BY182" i="1" a="1"/>
  <c r="BY182" i="1" s="1"/>
  <c r="BZ182" i="1"/>
  <c r="CA182" i="1" s="1"/>
  <c r="CB182" i="1"/>
  <c r="CG182" i="1" s="1"/>
  <c r="CC182" i="1"/>
  <c r="CD182" i="1"/>
  <c r="CH182" i="1" s="1"/>
  <c r="CE182" i="1"/>
  <c r="CF182" i="1"/>
  <c r="BT183" i="1"/>
  <c r="BU183" i="1" a="1"/>
  <c r="BU183" i="1" s="1"/>
  <c r="BV183" i="1" a="1"/>
  <c r="BV183" i="1" s="1"/>
  <c r="BX183" i="1" s="1"/>
  <c r="BY183" i="1" a="1"/>
  <c r="BY183" i="1" s="1"/>
  <c r="BZ183" i="1"/>
  <c r="CA183" i="1" s="1"/>
  <c r="CB183" i="1"/>
  <c r="CG183" i="1" s="1"/>
  <c r="CC183" i="1"/>
  <c r="CD183" i="1"/>
  <c r="CH183" i="1" s="1"/>
  <c r="CE183" i="1"/>
  <c r="CF183" i="1"/>
  <c r="BT184" i="1"/>
  <c r="BU184" i="1" a="1"/>
  <c r="BU184" i="1" s="1"/>
  <c r="BV184" i="1" a="1"/>
  <c r="BV184" i="1" s="1"/>
  <c r="BY184" i="1" a="1"/>
  <c r="BY184" i="1" s="1"/>
  <c r="BZ184" i="1"/>
  <c r="CA184" i="1" s="1"/>
  <c r="CB184" i="1"/>
  <c r="CG184" i="1" s="1"/>
  <c r="CC184" i="1"/>
  <c r="CD184" i="1"/>
  <c r="CH184" i="1" s="1"/>
  <c r="CE184" i="1"/>
  <c r="CF184" i="1"/>
  <c r="BT185" i="1"/>
  <c r="BU185" i="1" a="1"/>
  <c r="BU185" i="1" s="1"/>
  <c r="BV185" i="1" a="1"/>
  <c r="BV185" i="1" s="1"/>
  <c r="BW185" i="1" s="1"/>
  <c r="BY185" i="1" a="1"/>
  <c r="BY185" i="1" s="1"/>
  <c r="BZ185" i="1"/>
  <c r="CA185" i="1" s="1"/>
  <c r="CB185" i="1"/>
  <c r="CG185" i="1" s="1"/>
  <c r="CC185" i="1"/>
  <c r="CD185" i="1"/>
  <c r="CH185" i="1" s="1"/>
  <c r="CE185" i="1"/>
  <c r="CF185" i="1"/>
  <c r="BT186" i="1"/>
  <c r="BU186" i="1" a="1"/>
  <c r="BU186" i="1" s="1"/>
  <c r="BV186" i="1" a="1"/>
  <c r="BV186" i="1" s="1"/>
  <c r="BW186" i="1" s="1"/>
  <c r="BY186" i="1" a="1"/>
  <c r="BY186" i="1" s="1"/>
  <c r="BZ186" i="1"/>
  <c r="CA186" i="1" s="1"/>
  <c r="CB186" i="1"/>
  <c r="CG186" i="1" s="1"/>
  <c r="CC186" i="1"/>
  <c r="CD186" i="1"/>
  <c r="CH186" i="1" s="1"/>
  <c r="CE186" i="1"/>
  <c r="CF186" i="1"/>
  <c r="BT187" i="1"/>
  <c r="BU187" i="1" a="1"/>
  <c r="BU187" i="1" s="1"/>
  <c r="BV187" i="1" a="1"/>
  <c r="BV187" i="1" s="1"/>
  <c r="BX187" i="1" s="1"/>
  <c r="BY187" i="1" a="1"/>
  <c r="BY187" i="1" s="1"/>
  <c r="BZ187" i="1"/>
  <c r="CA187" i="1" s="1"/>
  <c r="CB187" i="1"/>
  <c r="CG187" i="1" s="1"/>
  <c r="CC187" i="1"/>
  <c r="CD187" i="1"/>
  <c r="CH187" i="1" s="1"/>
  <c r="CE187" i="1"/>
  <c r="CF187" i="1"/>
  <c r="BT188" i="1"/>
  <c r="BU188" i="1" a="1"/>
  <c r="BU188" i="1" s="1"/>
  <c r="BV188" i="1" a="1"/>
  <c r="BV188" i="1" s="1"/>
  <c r="BY188" i="1" a="1"/>
  <c r="BY188" i="1" s="1"/>
  <c r="BZ188" i="1"/>
  <c r="CA188" i="1" s="1"/>
  <c r="CB188" i="1"/>
  <c r="CG188" i="1" s="1"/>
  <c r="CC188" i="1"/>
  <c r="CD188" i="1"/>
  <c r="CH188" i="1" s="1"/>
  <c r="CE188" i="1"/>
  <c r="CF188" i="1"/>
  <c r="BT189" i="1"/>
  <c r="BU189" i="1" a="1"/>
  <c r="BU189" i="1" s="1"/>
  <c r="BV189" i="1" a="1"/>
  <c r="BV189" i="1" s="1"/>
  <c r="BW189" i="1" s="1"/>
  <c r="BY189" i="1" a="1"/>
  <c r="BY189" i="1" s="1"/>
  <c r="BZ189" i="1"/>
  <c r="CA189" i="1" s="1"/>
  <c r="CB189" i="1"/>
  <c r="CG189" i="1" s="1"/>
  <c r="CC189" i="1"/>
  <c r="CD189" i="1"/>
  <c r="CH189" i="1" s="1"/>
  <c r="CE189" i="1"/>
  <c r="CF189" i="1"/>
  <c r="BT190" i="1"/>
  <c r="BU190" i="1" a="1"/>
  <c r="BU190" i="1" s="1"/>
  <c r="BV190" i="1" a="1"/>
  <c r="BV190" i="1" s="1"/>
  <c r="BY190" i="1" a="1"/>
  <c r="BY190" i="1" s="1"/>
  <c r="BZ190" i="1"/>
  <c r="CA190" i="1" s="1"/>
  <c r="CB190" i="1"/>
  <c r="CG190" i="1" s="1"/>
  <c r="CC190" i="1"/>
  <c r="CD190" i="1"/>
  <c r="CH190" i="1" s="1"/>
  <c r="CE190" i="1"/>
  <c r="CF190" i="1"/>
  <c r="BT191" i="1"/>
  <c r="BU191" i="1" a="1"/>
  <c r="BU191" i="1" s="1"/>
  <c r="BV191" i="1" a="1"/>
  <c r="BV191" i="1" s="1"/>
  <c r="BY191" i="1" a="1"/>
  <c r="BY191" i="1" s="1"/>
  <c r="BZ191" i="1"/>
  <c r="CA191" i="1" s="1"/>
  <c r="CB191" i="1"/>
  <c r="CG191" i="1" s="1"/>
  <c r="CC191" i="1"/>
  <c r="CD191" i="1"/>
  <c r="CH191" i="1" s="1"/>
  <c r="CE191" i="1"/>
  <c r="CF191" i="1"/>
  <c r="BT192" i="1"/>
  <c r="BU192" i="1" a="1"/>
  <c r="BU192" i="1" s="1"/>
  <c r="BV192" i="1" a="1"/>
  <c r="BV192" i="1" s="1"/>
  <c r="BY192" i="1" a="1"/>
  <c r="BY192" i="1" s="1"/>
  <c r="BZ192" i="1"/>
  <c r="CA192" i="1" s="1"/>
  <c r="CB192" i="1"/>
  <c r="CG192" i="1" s="1"/>
  <c r="CC192" i="1"/>
  <c r="CD192" i="1"/>
  <c r="CH192" i="1" s="1"/>
  <c r="CE192" i="1"/>
  <c r="CF192" i="1"/>
  <c r="BT193" i="1"/>
  <c r="BU193" i="1" a="1"/>
  <c r="BU193" i="1" s="1"/>
  <c r="BV193" i="1" a="1"/>
  <c r="BV193" i="1" s="1"/>
  <c r="BW193" i="1" s="1"/>
  <c r="BY193" i="1" a="1"/>
  <c r="BY193" i="1" s="1"/>
  <c r="BZ193" i="1"/>
  <c r="CA193" i="1" s="1"/>
  <c r="CB193" i="1"/>
  <c r="CG193" i="1" s="1"/>
  <c r="CC193" i="1"/>
  <c r="CD193" i="1"/>
  <c r="CH193" i="1" s="1"/>
  <c r="CE193" i="1"/>
  <c r="CF193" i="1"/>
  <c r="BT194" i="1"/>
  <c r="BU194" i="1" a="1"/>
  <c r="BU194" i="1" s="1"/>
  <c r="BV194" i="1" a="1"/>
  <c r="BV194" i="1" s="1"/>
  <c r="BY194" i="1" a="1"/>
  <c r="BY194" i="1" s="1"/>
  <c r="BZ194" i="1"/>
  <c r="CA194" i="1" s="1"/>
  <c r="CB194" i="1"/>
  <c r="CG194" i="1" s="1"/>
  <c r="CC194" i="1"/>
  <c r="CD194" i="1"/>
  <c r="CH194" i="1" s="1"/>
  <c r="CE194" i="1"/>
  <c r="CF194" i="1"/>
  <c r="BT195" i="1"/>
  <c r="BU195" i="1" a="1"/>
  <c r="BU195" i="1" s="1"/>
  <c r="BV195" i="1" a="1"/>
  <c r="BV195" i="1" s="1"/>
  <c r="BY195" i="1" a="1"/>
  <c r="BY195" i="1" s="1"/>
  <c r="BZ195" i="1"/>
  <c r="CA195" i="1" s="1"/>
  <c r="CB195" i="1"/>
  <c r="CG195" i="1" s="1"/>
  <c r="CC195" i="1"/>
  <c r="CD195" i="1"/>
  <c r="CH195" i="1" s="1"/>
  <c r="CE195" i="1"/>
  <c r="CF195" i="1"/>
  <c r="BT196" i="1"/>
  <c r="BU196" i="1" a="1"/>
  <c r="BU196" i="1" s="1"/>
  <c r="BV196" i="1" a="1"/>
  <c r="BV196" i="1" s="1"/>
  <c r="BY196" i="1" a="1"/>
  <c r="BY196" i="1" s="1"/>
  <c r="BZ196" i="1"/>
  <c r="CA196" i="1" s="1"/>
  <c r="CB196" i="1"/>
  <c r="CG196" i="1" s="1"/>
  <c r="CC196" i="1"/>
  <c r="CD196" i="1"/>
  <c r="CH196" i="1" s="1"/>
  <c r="CE196" i="1"/>
  <c r="CF196" i="1"/>
  <c r="BT197" i="1"/>
  <c r="BU197" i="1" a="1"/>
  <c r="BU197" i="1" s="1"/>
  <c r="BV197" i="1" a="1"/>
  <c r="BV197" i="1" s="1"/>
  <c r="BW197" i="1" s="1"/>
  <c r="BY197" i="1" a="1"/>
  <c r="BY197" i="1" s="1"/>
  <c r="BZ197" i="1"/>
  <c r="CA197" i="1" s="1"/>
  <c r="CB197" i="1"/>
  <c r="CG197" i="1" s="1"/>
  <c r="CC197" i="1"/>
  <c r="CD197" i="1"/>
  <c r="CH197" i="1" s="1"/>
  <c r="CE197" i="1"/>
  <c r="CF197" i="1"/>
  <c r="BT198" i="1"/>
  <c r="BU198" i="1" a="1"/>
  <c r="BU198" i="1" s="1"/>
  <c r="BV198" i="1" a="1"/>
  <c r="BV198" i="1" s="1"/>
  <c r="BY198" i="1" a="1"/>
  <c r="BY198" i="1" s="1"/>
  <c r="BZ198" i="1"/>
  <c r="CA198" i="1" s="1"/>
  <c r="CB198" i="1"/>
  <c r="CG198" i="1" s="1"/>
  <c r="CC198" i="1"/>
  <c r="CD198" i="1"/>
  <c r="CH198" i="1" s="1"/>
  <c r="CE198" i="1"/>
  <c r="CF198" i="1"/>
  <c r="BT199" i="1"/>
  <c r="BU199" i="1" a="1"/>
  <c r="BU199" i="1" s="1"/>
  <c r="BV199" i="1" a="1"/>
  <c r="BV199" i="1" s="1"/>
  <c r="BY199" i="1" a="1"/>
  <c r="BY199" i="1" s="1"/>
  <c r="BZ199" i="1"/>
  <c r="CA199" i="1" s="1"/>
  <c r="CB199" i="1"/>
  <c r="CG199" i="1" s="1"/>
  <c r="CC199" i="1"/>
  <c r="CD199" i="1"/>
  <c r="CH199" i="1" s="1"/>
  <c r="CE199" i="1"/>
  <c r="CF199" i="1"/>
  <c r="BT200" i="1"/>
  <c r="BU200" i="1" a="1"/>
  <c r="BU200" i="1" s="1"/>
  <c r="BV200" i="1" a="1"/>
  <c r="BV200" i="1" s="1"/>
  <c r="BY200" i="1" a="1"/>
  <c r="BY200" i="1" s="1"/>
  <c r="BZ200" i="1"/>
  <c r="CA200" i="1" s="1"/>
  <c r="CB200" i="1"/>
  <c r="CG200" i="1" s="1"/>
  <c r="CC200" i="1"/>
  <c r="CD200" i="1"/>
  <c r="CH200" i="1" s="1"/>
  <c r="CE200" i="1"/>
  <c r="CF200" i="1"/>
  <c r="CF12" i="1"/>
  <c r="CE12" i="1"/>
  <c r="CD12" i="1"/>
  <c r="CH12" i="1" s="1"/>
  <c r="CC12" i="1"/>
  <c r="CB12" i="1"/>
  <c r="CG12" i="1" s="1"/>
  <c r="BZ12" i="1"/>
  <c r="CA12" i="1" s="1"/>
  <c r="BY12" i="1" a="1"/>
  <c r="BY12" i="1" s="1"/>
  <c r="BV12" i="1" a="1"/>
  <c r="BV12" i="1" s="1"/>
  <c r="BW12" i="1" s="1"/>
  <c r="BU12" i="1" a="1"/>
  <c r="BU12" i="1" s="1"/>
  <c r="BT12" i="1"/>
  <c r="BL13" i="1" a="1"/>
  <c r="BL13" i="1" s="1"/>
  <c r="BM13" i="1" a="1"/>
  <c r="BM13" i="1" s="1"/>
  <c r="BN13" i="1" a="1"/>
  <c r="BN13" i="1" s="1"/>
  <c r="BO13" i="1"/>
  <c r="BP13" i="1"/>
  <c r="BQ13" i="1"/>
  <c r="BR13" i="1"/>
  <c r="BS13" i="1"/>
  <c r="BL14" i="1" a="1"/>
  <c r="BL14" i="1" s="1"/>
  <c r="BM14" i="1" a="1"/>
  <c r="BM14" i="1" s="1"/>
  <c r="BN14" i="1" a="1"/>
  <c r="BN14" i="1" s="1"/>
  <c r="BO14" i="1"/>
  <c r="BP14" i="1"/>
  <c r="BQ14" i="1"/>
  <c r="BR14" i="1"/>
  <c r="BS14" i="1"/>
  <c r="BL15" i="1" a="1"/>
  <c r="BL15" i="1" s="1"/>
  <c r="BM15" i="1" a="1"/>
  <c r="BM15" i="1" s="1"/>
  <c r="BN15" i="1" a="1"/>
  <c r="BN15" i="1" s="1"/>
  <c r="BO15" i="1"/>
  <c r="BP15" i="1"/>
  <c r="BQ15" i="1"/>
  <c r="BR15" i="1"/>
  <c r="BS15" i="1"/>
  <c r="BL16" i="1" a="1"/>
  <c r="BL16" i="1" s="1"/>
  <c r="BM16" i="1" a="1"/>
  <c r="BM16" i="1" s="1"/>
  <c r="BN16" i="1" a="1"/>
  <c r="BN16" i="1" s="1"/>
  <c r="BO16" i="1"/>
  <c r="BP16" i="1"/>
  <c r="BQ16" i="1"/>
  <c r="BR16" i="1"/>
  <c r="BS16" i="1"/>
  <c r="BL17" i="1" a="1"/>
  <c r="BL17" i="1" s="1"/>
  <c r="BM17" i="1" a="1"/>
  <c r="BM17" i="1" s="1"/>
  <c r="BN17" i="1" a="1"/>
  <c r="BN17" i="1" s="1"/>
  <c r="BO17" i="1"/>
  <c r="BP17" i="1"/>
  <c r="BQ17" i="1"/>
  <c r="BR17" i="1"/>
  <c r="BS17" i="1"/>
  <c r="BL18" i="1" a="1"/>
  <c r="BL18" i="1" s="1"/>
  <c r="BM18" i="1" a="1"/>
  <c r="BM18" i="1" s="1"/>
  <c r="BN18" i="1" a="1"/>
  <c r="BN18" i="1" s="1"/>
  <c r="BO18" i="1"/>
  <c r="BP18" i="1"/>
  <c r="BQ18" i="1"/>
  <c r="BR18" i="1"/>
  <c r="BS18" i="1"/>
  <c r="BL19" i="1" a="1"/>
  <c r="BL19" i="1" s="1"/>
  <c r="BM19" i="1" a="1"/>
  <c r="BM19" i="1" s="1"/>
  <c r="BN19" i="1" a="1"/>
  <c r="BN19" i="1" s="1"/>
  <c r="BO19" i="1"/>
  <c r="BP19" i="1"/>
  <c r="BQ19" i="1"/>
  <c r="BR19" i="1"/>
  <c r="BS19" i="1"/>
  <c r="BL20" i="1" a="1"/>
  <c r="BL20" i="1" s="1"/>
  <c r="BM20" i="1" a="1"/>
  <c r="BM20" i="1" s="1"/>
  <c r="BN20" i="1" a="1"/>
  <c r="BN20" i="1" s="1"/>
  <c r="BO20" i="1"/>
  <c r="BP20" i="1"/>
  <c r="BQ20" i="1"/>
  <c r="BR20" i="1"/>
  <c r="BS20" i="1"/>
  <c r="BL21" i="1" a="1"/>
  <c r="BL21" i="1" s="1"/>
  <c r="BM21" i="1" a="1"/>
  <c r="BM21" i="1" s="1"/>
  <c r="BN21" i="1" a="1"/>
  <c r="BN21" i="1" s="1"/>
  <c r="BO21" i="1"/>
  <c r="BP21" i="1"/>
  <c r="BQ21" i="1"/>
  <c r="BR21" i="1"/>
  <c r="BS21" i="1"/>
  <c r="BL22" i="1" a="1"/>
  <c r="BL22" i="1" s="1"/>
  <c r="BM22" i="1" a="1"/>
  <c r="BM22" i="1" s="1"/>
  <c r="BN22" i="1" a="1"/>
  <c r="BN22" i="1" s="1"/>
  <c r="BO22" i="1"/>
  <c r="BP22" i="1"/>
  <c r="BQ22" i="1"/>
  <c r="BR22" i="1"/>
  <c r="BS22" i="1"/>
  <c r="BL23" i="1" a="1"/>
  <c r="BL23" i="1" s="1"/>
  <c r="BM23" i="1" a="1"/>
  <c r="BM23" i="1" s="1"/>
  <c r="BN23" i="1" a="1"/>
  <c r="BN23" i="1" s="1"/>
  <c r="BO23" i="1"/>
  <c r="BP23" i="1"/>
  <c r="BQ23" i="1"/>
  <c r="BR23" i="1"/>
  <c r="BS23" i="1"/>
  <c r="BL24" i="1" a="1"/>
  <c r="BL24" i="1" s="1"/>
  <c r="BM24" i="1" a="1"/>
  <c r="BM24" i="1" s="1"/>
  <c r="BN24" i="1" a="1"/>
  <c r="BN24" i="1" s="1"/>
  <c r="BO24" i="1"/>
  <c r="BP24" i="1"/>
  <c r="BQ24" i="1"/>
  <c r="BR24" i="1"/>
  <c r="BS24" i="1"/>
  <c r="BL25" i="1" a="1"/>
  <c r="BL25" i="1" s="1"/>
  <c r="BM25" i="1" a="1"/>
  <c r="BM25" i="1" s="1"/>
  <c r="BN25" i="1" a="1"/>
  <c r="BN25" i="1" s="1"/>
  <c r="BO25" i="1"/>
  <c r="BP25" i="1"/>
  <c r="BQ25" i="1"/>
  <c r="BR25" i="1"/>
  <c r="BS25" i="1"/>
  <c r="BL26" i="1" a="1"/>
  <c r="BL26" i="1" s="1"/>
  <c r="BM26" i="1" a="1"/>
  <c r="BM26" i="1" s="1"/>
  <c r="BN26" i="1" a="1"/>
  <c r="BN26" i="1" s="1"/>
  <c r="BO26" i="1"/>
  <c r="BP26" i="1"/>
  <c r="BQ26" i="1"/>
  <c r="BR26" i="1"/>
  <c r="BS26" i="1"/>
  <c r="BL27" i="1" a="1"/>
  <c r="BL27" i="1" s="1"/>
  <c r="BM27" i="1" a="1"/>
  <c r="BM27" i="1" s="1"/>
  <c r="BN27" i="1" a="1"/>
  <c r="BN27" i="1" s="1"/>
  <c r="BO27" i="1"/>
  <c r="BP27" i="1"/>
  <c r="BQ27" i="1"/>
  <c r="BR27" i="1"/>
  <c r="BS27" i="1"/>
  <c r="BL28" i="1" a="1"/>
  <c r="BL28" i="1" s="1"/>
  <c r="BM28" i="1" a="1"/>
  <c r="BM28" i="1" s="1"/>
  <c r="BN28" i="1" a="1"/>
  <c r="BN28" i="1" s="1"/>
  <c r="BO28" i="1"/>
  <c r="BP28" i="1"/>
  <c r="BQ28" i="1"/>
  <c r="BR28" i="1"/>
  <c r="BS28" i="1"/>
  <c r="BL29" i="1" a="1"/>
  <c r="BL29" i="1" s="1"/>
  <c r="BM29" i="1" a="1"/>
  <c r="BM29" i="1" s="1"/>
  <c r="BN29" i="1" a="1"/>
  <c r="BN29" i="1" s="1"/>
  <c r="BO29" i="1"/>
  <c r="BP29" i="1"/>
  <c r="BQ29" i="1"/>
  <c r="BR29" i="1"/>
  <c r="BS29" i="1"/>
  <c r="BL30" i="1" a="1"/>
  <c r="BL30" i="1" s="1"/>
  <c r="BM30" i="1" a="1"/>
  <c r="BM30" i="1" s="1"/>
  <c r="BN30" i="1" a="1"/>
  <c r="BN30" i="1" s="1"/>
  <c r="BO30" i="1"/>
  <c r="BP30" i="1"/>
  <c r="BQ30" i="1"/>
  <c r="BR30" i="1"/>
  <c r="BS30" i="1"/>
  <c r="BL31" i="1" a="1"/>
  <c r="BL31" i="1" s="1"/>
  <c r="BM31" i="1" a="1"/>
  <c r="BM31" i="1" s="1"/>
  <c r="BN31" i="1" a="1"/>
  <c r="BN31" i="1" s="1"/>
  <c r="BO31" i="1"/>
  <c r="BP31" i="1"/>
  <c r="BQ31" i="1"/>
  <c r="BR31" i="1"/>
  <c r="BS31" i="1"/>
  <c r="BL32" i="1" a="1"/>
  <c r="BL32" i="1" s="1"/>
  <c r="BM32" i="1" a="1"/>
  <c r="BM32" i="1" s="1"/>
  <c r="BN32" i="1" a="1"/>
  <c r="BN32" i="1" s="1"/>
  <c r="BO32" i="1"/>
  <c r="BP32" i="1"/>
  <c r="BQ32" i="1"/>
  <c r="BR32" i="1"/>
  <c r="BS32" i="1"/>
  <c r="BL33" i="1" a="1"/>
  <c r="BL33" i="1" s="1"/>
  <c r="BM33" i="1" a="1"/>
  <c r="BM33" i="1" s="1"/>
  <c r="BN33" i="1" a="1"/>
  <c r="BN33" i="1" s="1"/>
  <c r="BO33" i="1"/>
  <c r="BP33" i="1"/>
  <c r="BQ33" i="1"/>
  <c r="BR33" i="1"/>
  <c r="BS33" i="1"/>
  <c r="BL34" i="1" a="1"/>
  <c r="BL34" i="1" s="1"/>
  <c r="BM34" i="1" a="1"/>
  <c r="BM34" i="1" s="1"/>
  <c r="BN34" i="1" a="1"/>
  <c r="BN34" i="1" s="1"/>
  <c r="BO34" i="1"/>
  <c r="BP34" i="1"/>
  <c r="BQ34" i="1"/>
  <c r="BR34" i="1"/>
  <c r="BS34" i="1"/>
  <c r="BL35" i="1" a="1"/>
  <c r="BL35" i="1" s="1"/>
  <c r="BM35" i="1" a="1"/>
  <c r="BM35" i="1" s="1"/>
  <c r="BN35" i="1" a="1"/>
  <c r="BN35" i="1" s="1"/>
  <c r="BO35" i="1"/>
  <c r="BP35" i="1"/>
  <c r="BQ35" i="1"/>
  <c r="BR35" i="1"/>
  <c r="BS35" i="1"/>
  <c r="BL36" i="1" a="1"/>
  <c r="BL36" i="1" s="1"/>
  <c r="BM36" i="1" a="1"/>
  <c r="BM36" i="1" s="1"/>
  <c r="BN36" i="1" a="1"/>
  <c r="BN36" i="1" s="1"/>
  <c r="BO36" i="1"/>
  <c r="BP36" i="1"/>
  <c r="BQ36" i="1"/>
  <c r="BR36" i="1"/>
  <c r="BS36" i="1"/>
  <c r="BL37" i="1" a="1"/>
  <c r="BL37" i="1" s="1"/>
  <c r="BM37" i="1" a="1"/>
  <c r="BM37" i="1" s="1"/>
  <c r="BN37" i="1" a="1"/>
  <c r="BN37" i="1" s="1"/>
  <c r="BO37" i="1"/>
  <c r="BP37" i="1"/>
  <c r="BQ37" i="1"/>
  <c r="BR37" i="1"/>
  <c r="BS37" i="1"/>
  <c r="BL38" i="1" a="1"/>
  <c r="BL38" i="1" s="1"/>
  <c r="BM38" i="1" a="1"/>
  <c r="BM38" i="1" s="1"/>
  <c r="BN38" i="1" a="1"/>
  <c r="BN38" i="1" s="1"/>
  <c r="BO38" i="1"/>
  <c r="BP38" i="1"/>
  <c r="BQ38" i="1"/>
  <c r="BR38" i="1"/>
  <c r="BS38" i="1"/>
  <c r="BL39" i="1" a="1"/>
  <c r="BL39" i="1" s="1"/>
  <c r="BM39" i="1" a="1"/>
  <c r="BM39" i="1" s="1"/>
  <c r="BN39" i="1" a="1"/>
  <c r="BN39" i="1" s="1"/>
  <c r="BO39" i="1"/>
  <c r="BP39" i="1"/>
  <c r="BQ39" i="1"/>
  <c r="BR39" i="1"/>
  <c r="BS39" i="1"/>
  <c r="BL40" i="1" a="1"/>
  <c r="BL40" i="1" s="1"/>
  <c r="BM40" i="1" a="1"/>
  <c r="BM40" i="1" s="1"/>
  <c r="BN40" i="1" a="1"/>
  <c r="BN40" i="1" s="1"/>
  <c r="BO40" i="1"/>
  <c r="BP40" i="1"/>
  <c r="BQ40" i="1"/>
  <c r="BR40" i="1"/>
  <c r="BS40" i="1"/>
  <c r="BL41" i="1" a="1"/>
  <c r="BL41" i="1" s="1"/>
  <c r="BM41" i="1" a="1"/>
  <c r="BM41" i="1" s="1"/>
  <c r="BN41" i="1" a="1"/>
  <c r="BN41" i="1" s="1"/>
  <c r="BO41" i="1"/>
  <c r="BP41" i="1"/>
  <c r="BQ41" i="1"/>
  <c r="BR41" i="1"/>
  <c r="BS41" i="1"/>
  <c r="BL42" i="1" a="1"/>
  <c r="BL42" i="1" s="1"/>
  <c r="BM42" i="1" a="1"/>
  <c r="BM42" i="1" s="1"/>
  <c r="BN42" i="1" a="1"/>
  <c r="BN42" i="1" s="1"/>
  <c r="BO42" i="1"/>
  <c r="BP42" i="1"/>
  <c r="BQ42" i="1"/>
  <c r="BR42" i="1"/>
  <c r="BS42" i="1"/>
  <c r="BL43" i="1" a="1"/>
  <c r="BL43" i="1" s="1"/>
  <c r="BM43" i="1" a="1"/>
  <c r="BM43" i="1" s="1"/>
  <c r="BN43" i="1" a="1"/>
  <c r="BN43" i="1" s="1"/>
  <c r="BO43" i="1"/>
  <c r="BP43" i="1"/>
  <c r="BQ43" i="1"/>
  <c r="BR43" i="1"/>
  <c r="BS43" i="1"/>
  <c r="BL44" i="1" a="1"/>
  <c r="BL44" i="1" s="1"/>
  <c r="BM44" i="1" a="1"/>
  <c r="BM44" i="1" s="1"/>
  <c r="BN44" i="1" a="1"/>
  <c r="BN44" i="1" s="1"/>
  <c r="BO44" i="1"/>
  <c r="BP44" i="1"/>
  <c r="BQ44" i="1"/>
  <c r="BR44" i="1"/>
  <c r="BS44" i="1"/>
  <c r="BL45" i="1" a="1"/>
  <c r="BL45" i="1" s="1"/>
  <c r="BM45" i="1" a="1"/>
  <c r="BM45" i="1" s="1"/>
  <c r="BN45" i="1" a="1"/>
  <c r="BN45" i="1" s="1"/>
  <c r="BO45" i="1"/>
  <c r="BP45" i="1"/>
  <c r="BQ45" i="1"/>
  <c r="BR45" i="1"/>
  <c r="BS45" i="1"/>
  <c r="BL46" i="1" a="1"/>
  <c r="BL46" i="1" s="1"/>
  <c r="BM46" i="1" a="1"/>
  <c r="BM46" i="1" s="1"/>
  <c r="BN46" i="1" a="1"/>
  <c r="BN46" i="1" s="1"/>
  <c r="BO46" i="1"/>
  <c r="BP46" i="1"/>
  <c r="BQ46" i="1"/>
  <c r="BR46" i="1"/>
  <c r="BS46" i="1"/>
  <c r="BL47" i="1" a="1"/>
  <c r="BL47" i="1" s="1"/>
  <c r="BM47" i="1" a="1"/>
  <c r="BM47" i="1" s="1"/>
  <c r="BN47" i="1" a="1"/>
  <c r="BN47" i="1" s="1"/>
  <c r="BO47" i="1"/>
  <c r="BP47" i="1"/>
  <c r="BQ47" i="1"/>
  <c r="BR47" i="1"/>
  <c r="BS47" i="1"/>
  <c r="BL48" i="1" a="1"/>
  <c r="BL48" i="1" s="1"/>
  <c r="BM48" i="1" a="1"/>
  <c r="BM48" i="1" s="1"/>
  <c r="BN48" i="1" a="1"/>
  <c r="BN48" i="1" s="1"/>
  <c r="BO48" i="1"/>
  <c r="BP48" i="1"/>
  <c r="BQ48" i="1"/>
  <c r="BR48" i="1"/>
  <c r="BS48" i="1"/>
  <c r="BL49" i="1" a="1"/>
  <c r="BL49" i="1" s="1"/>
  <c r="BM49" i="1" a="1"/>
  <c r="BM49" i="1" s="1"/>
  <c r="BN49" i="1" a="1"/>
  <c r="BN49" i="1" s="1"/>
  <c r="BO49" i="1"/>
  <c r="BP49" i="1"/>
  <c r="BQ49" i="1"/>
  <c r="BR49" i="1"/>
  <c r="BS49" i="1"/>
  <c r="BL50" i="1" a="1"/>
  <c r="BL50" i="1" s="1"/>
  <c r="BM50" i="1" a="1"/>
  <c r="BM50" i="1" s="1"/>
  <c r="BN50" i="1" a="1"/>
  <c r="BN50" i="1" s="1"/>
  <c r="BO50" i="1"/>
  <c r="BP50" i="1"/>
  <c r="BQ50" i="1"/>
  <c r="BR50" i="1"/>
  <c r="BS50" i="1"/>
  <c r="BL51" i="1" a="1"/>
  <c r="BL51" i="1" s="1"/>
  <c r="BM51" i="1" a="1"/>
  <c r="BM51" i="1" s="1"/>
  <c r="BN51" i="1" a="1"/>
  <c r="BN51" i="1" s="1"/>
  <c r="BO51" i="1"/>
  <c r="BP51" i="1"/>
  <c r="BQ51" i="1"/>
  <c r="BR51" i="1"/>
  <c r="BS51" i="1"/>
  <c r="BL52" i="1" a="1"/>
  <c r="BL52" i="1" s="1"/>
  <c r="BM52" i="1" a="1"/>
  <c r="BM52" i="1" s="1"/>
  <c r="BN52" i="1" a="1"/>
  <c r="BN52" i="1" s="1"/>
  <c r="BO52" i="1"/>
  <c r="BP52" i="1"/>
  <c r="BQ52" i="1"/>
  <c r="BR52" i="1"/>
  <c r="BS52" i="1"/>
  <c r="BL53" i="1" a="1"/>
  <c r="BL53" i="1" s="1"/>
  <c r="BM53" i="1" a="1"/>
  <c r="BM53" i="1" s="1"/>
  <c r="BN53" i="1" a="1"/>
  <c r="BN53" i="1" s="1"/>
  <c r="BO53" i="1"/>
  <c r="BP53" i="1"/>
  <c r="BQ53" i="1"/>
  <c r="BR53" i="1"/>
  <c r="BS53" i="1"/>
  <c r="BL54" i="1" a="1"/>
  <c r="BL54" i="1" s="1"/>
  <c r="BM54" i="1" a="1"/>
  <c r="BM54" i="1" s="1"/>
  <c r="BN54" i="1" a="1"/>
  <c r="BN54" i="1" s="1"/>
  <c r="BO54" i="1"/>
  <c r="BP54" i="1"/>
  <c r="BQ54" i="1"/>
  <c r="BR54" i="1"/>
  <c r="BS54" i="1"/>
  <c r="BL55" i="1" a="1"/>
  <c r="BL55" i="1" s="1"/>
  <c r="BM55" i="1" a="1"/>
  <c r="BM55" i="1" s="1"/>
  <c r="BN55" i="1" a="1"/>
  <c r="BN55" i="1" s="1"/>
  <c r="BO55" i="1"/>
  <c r="BP55" i="1"/>
  <c r="BQ55" i="1"/>
  <c r="BR55" i="1"/>
  <c r="BS55" i="1"/>
  <c r="BL56" i="1" a="1"/>
  <c r="BL56" i="1" s="1"/>
  <c r="BM56" i="1" a="1"/>
  <c r="BM56" i="1" s="1"/>
  <c r="BN56" i="1" a="1"/>
  <c r="BN56" i="1" s="1"/>
  <c r="BO56" i="1"/>
  <c r="BP56" i="1"/>
  <c r="BQ56" i="1"/>
  <c r="BR56" i="1"/>
  <c r="BS56" i="1"/>
  <c r="BL57" i="1" a="1"/>
  <c r="BL57" i="1" s="1"/>
  <c r="BM57" i="1" a="1"/>
  <c r="BM57" i="1" s="1"/>
  <c r="BN57" i="1" a="1"/>
  <c r="BN57" i="1" s="1"/>
  <c r="BO57" i="1"/>
  <c r="BP57" i="1"/>
  <c r="BQ57" i="1"/>
  <c r="BR57" i="1"/>
  <c r="BS57" i="1"/>
  <c r="BL58" i="1" a="1"/>
  <c r="BL58" i="1" s="1"/>
  <c r="BM58" i="1" a="1"/>
  <c r="BM58" i="1" s="1"/>
  <c r="BN58" i="1" a="1"/>
  <c r="BN58" i="1" s="1"/>
  <c r="BO58" i="1"/>
  <c r="BP58" i="1"/>
  <c r="BQ58" i="1"/>
  <c r="BR58" i="1"/>
  <c r="BS58" i="1"/>
  <c r="BL59" i="1" a="1"/>
  <c r="BL59" i="1" s="1"/>
  <c r="BM59" i="1" a="1"/>
  <c r="BM59" i="1" s="1"/>
  <c r="BN59" i="1" a="1"/>
  <c r="BN59" i="1" s="1"/>
  <c r="BO59" i="1"/>
  <c r="BP59" i="1"/>
  <c r="BQ59" i="1"/>
  <c r="BR59" i="1"/>
  <c r="BS59" i="1"/>
  <c r="BL60" i="1" a="1"/>
  <c r="BL60" i="1" s="1"/>
  <c r="BM60" i="1" a="1"/>
  <c r="BM60" i="1" s="1"/>
  <c r="BN60" i="1" a="1"/>
  <c r="BN60" i="1" s="1"/>
  <c r="BO60" i="1"/>
  <c r="BP60" i="1"/>
  <c r="BQ60" i="1"/>
  <c r="BR60" i="1"/>
  <c r="BS60" i="1"/>
  <c r="BL61" i="1" a="1"/>
  <c r="BL61" i="1" s="1"/>
  <c r="BM61" i="1" a="1"/>
  <c r="BM61" i="1" s="1"/>
  <c r="BN61" i="1" a="1"/>
  <c r="BN61" i="1" s="1"/>
  <c r="BO61" i="1"/>
  <c r="BP61" i="1"/>
  <c r="BQ61" i="1"/>
  <c r="BR61" i="1"/>
  <c r="BS61" i="1"/>
  <c r="BL62" i="1" a="1"/>
  <c r="BL62" i="1" s="1"/>
  <c r="BM62" i="1" a="1"/>
  <c r="BM62" i="1" s="1"/>
  <c r="BN62" i="1" a="1"/>
  <c r="BN62" i="1" s="1"/>
  <c r="BO62" i="1"/>
  <c r="BP62" i="1"/>
  <c r="BQ62" i="1"/>
  <c r="BR62" i="1"/>
  <c r="BS62" i="1"/>
  <c r="BL63" i="1" a="1"/>
  <c r="BL63" i="1" s="1"/>
  <c r="BM63" i="1" a="1"/>
  <c r="BM63" i="1" s="1"/>
  <c r="BN63" i="1" a="1"/>
  <c r="BN63" i="1" s="1"/>
  <c r="BO63" i="1"/>
  <c r="BP63" i="1"/>
  <c r="BQ63" i="1"/>
  <c r="BR63" i="1"/>
  <c r="BS63" i="1"/>
  <c r="BL64" i="1" a="1"/>
  <c r="BL64" i="1" s="1"/>
  <c r="BM64" i="1" a="1"/>
  <c r="BM64" i="1" s="1"/>
  <c r="BN64" i="1" a="1"/>
  <c r="BN64" i="1" s="1"/>
  <c r="BO64" i="1"/>
  <c r="BP64" i="1"/>
  <c r="BQ64" i="1"/>
  <c r="BR64" i="1"/>
  <c r="BS64" i="1"/>
  <c r="BL65" i="1" a="1"/>
  <c r="BL65" i="1" s="1"/>
  <c r="BM65" i="1" a="1"/>
  <c r="BM65" i="1" s="1"/>
  <c r="BN65" i="1" a="1"/>
  <c r="BN65" i="1" s="1"/>
  <c r="BO65" i="1"/>
  <c r="BP65" i="1"/>
  <c r="BQ65" i="1"/>
  <c r="BR65" i="1"/>
  <c r="BS65" i="1"/>
  <c r="BL66" i="1" a="1"/>
  <c r="BL66" i="1" s="1"/>
  <c r="BM66" i="1" a="1"/>
  <c r="BM66" i="1" s="1"/>
  <c r="BN66" i="1" a="1"/>
  <c r="BN66" i="1" s="1"/>
  <c r="BO66" i="1"/>
  <c r="BP66" i="1"/>
  <c r="BQ66" i="1"/>
  <c r="BR66" i="1"/>
  <c r="BS66" i="1"/>
  <c r="BL67" i="1" a="1"/>
  <c r="BL67" i="1" s="1"/>
  <c r="BM67" i="1" a="1"/>
  <c r="BM67" i="1" s="1"/>
  <c r="BN67" i="1" a="1"/>
  <c r="BN67" i="1" s="1"/>
  <c r="BO67" i="1"/>
  <c r="BP67" i="1"/>
  <c r="BQ67" i="1"/>
  <c r="BR67" i="1"/>
  <c r="BS67" i="1"/>
  <c r="BL68" i="1" a="1"/>
  <c r="BL68" i="1" s="1"/>
  <c r="BM68" i="1" a="1"/>
  <c r="BM68" i="1" s="1"/>
  <c r="BN68" i="1" a="1"/>
  <c r="BN68" i="1" s="1"/>
  <c r="BO68" i="1"/>
  <c r="BP68" i="1"/>
  <c r="BQ68" i="1"/>
  <c r="BR68" i="1"/>
  <c r="BS68" i="1"/>
  <c r="BL69" i="1" a="1"/>
  <c r="BL69" i="1" s="1"/>
  <c r="BM69" i="1" a="1"/>
  <c r="BM69" i="1" s="1"/>
  <c r="BN69" i="1" a="1"/>
  <c r="BN69" i="1" s="1"/>
  <c r="BO69" i="1"/>
  <c r="BP69" i="1"/>
  <c r="BQ69" i="1"/>
  <c r="BR69" i="1"/>
  <c r="BS69" i="1"/>
  <c r="BL70" i="1" a="1"/>
  <c r="BL70" i="1" s="1"/>
  <c r="BM70" i="1" a="1"/>
  <c r="BM70" i="1" s="1"/>
  <c r="BN70" i="1" a="1"/>
  <c r="BN70" i="1" s="1"/>
  <c r="BO70" i="1"/>
  <c r="BP70" i="1"/>
  <c r="BQ70" i="1"/>
  <c r="BR70" i="1"/>
  <c r="BS70" i="1"/>
  <c r="BL71" i="1" a="1"/>
  <c r="BL71" i="1" s="1"/>
  <c r="BM71" i="1" a="1"/>
  <c r="BM71" i="1" s="1"/>
  <c r="BN71" i="1" a="1"/>
  <c r="BN71" i="1" s="1"/>
  <c r="BO71" i="1"/>
  <c r="BP71" i="1"/>
  <c r="BQ71" i="1"/>
  <c r="BR71" i="1"/>
  <c r="BS71" i="1"/>
  <c r="BL72" i="1" a="1"/>
  <c r="BL72" i="1" s="1"/>
  <c r="BM72" i="1" a="1"/>
  <c r="BM72" i="1" s="1"/>
  <c r="BN72" i="1" a="1"/>
  <c r="BN72" i="1" s="1"/>
  <c r="BO72" i="1"/>
  <c r="BP72" i="1"/>
  <c r="BQ72" i="1"/>
  <c r="BR72" i="1"/>
  <c r="BS72" i="1"/>
  <c r="BL73" i="1" a="1"/>
  <c r="BL73" i="1" s="1"/>
  <c r="BM73" i="1" a="1"/>
  <c r="BM73" i="1" s="1"/>
  <c r="BN73" i="1" a="1"/>
  <c r="BN73" i="1" s="1"/>
  <c r="BO73" i="1"/>
  <c r="BP73" i="1"/>
  <c r="BQ73" i="1"/>
  <c r="BR73" i="1"/>
  <c r="BS73" i="1"/>
  <c r="BL74" i="1" a="1"/>
  <c r="BL74" i="1" s="1"/>
  <c r="BM74" i="1" a="1"/>
  <c r="BM74" i="1" s="1"/>
  <c r="BN74" i="1" a="1"/>
  <c r="BN74" i="1" s="1"/>
  <c r="BO74" i="1"/>
  <c r="BP74" i="1"/>
  <c r="BQ74" i="1"/>
  <c r="BR74" i="1"/>
  <c r="BS74" i="1"/>
  <c r="BL75" i="1" a="1"/>
  <c r="BL75" i="1" s="1"/>
  <c r="BM75" i="1" a="1"/>
  <c r="BM75" i="1" s="1"/>
  <c r="BN75" i="1" a="1"/>
  <c r="BN75" i="1" s="1"/>
  <c r="BO75" i="1"/>
  <c r="BP75" i="1"/>
  <c r="BQ75" i="1"/>
  <c r="BR75" i="1"/>
  <c r="BS75" i="1"/>
  <c r="BL76" i="1" a="1"/>
  <c r="BL76" i="1" s="1"/>
  <c r="BM76" i="1" a="1"/>
  <c r="BM76" i="1" s="1"/>
  <c r="BN76" i="1" a="1"/>
  <c r="BN76" i="1" s="1"/>
  <c r="BO76" i="1"/>
  <c r="BP76" i="1"/>
  <c r="BQ76" i="1"/>
  <c r="BR76" i="1"/>
  <c r="BS76" i="1"/>
  <c r="BL77" i="1" a="1"/>
  <c r="BL77" i="1" s="1"/>
  <c r="BM77" i="1" a="1"/>
  <c r="BM77" i="1" s="1"/>
  <c r="BN77" i="1" a="1"/>
  <c r="BN77" i="1" s="1"/>
  <c r="BO77" i="1"/>
  <c r="BP77" i="1"/>
  <c r="BQ77" i="1"/>
  <c r="BR77" i="1"/>
  <c r="BS77" i="1"/>
  <c r="BL78" i="1" a="1"/>
  <c r="BL78" i="1" s="1"/>
  <c r="BM78" i="1" a="1"/>
  <c r="BM78" i="1" s="1"/>
  <c r="BN78" i="1" a="1"/>
  <c r="BN78" i="1" s="1"/>
  <c r="BO78" i="1"/>
  <c r="BP78" i="1"/>
  <c r="BQ78" i="1"/>
  <c r="BR78" i="1"/>
  <c r="BS78" i="1"/>
  <c r="BL79" i="1" a="1"/>
  <c r="BL79" i="1" s="1"/>
  <c r="BM79" i="1" a="1"/>
  <c r="BM79" i="1" s="1"/>
  <c r="BN79" i="1" a="1"/>
  <c r="BN79" i="1" s="1"/>
  <c r="BO79" i="1"/>
  <c r="BP79" i="1"/>
  <c r="BQ79" i="1"/>
  <c r="BR79" i="1"/>
  <c r="BS79" i="1"/>
  <c r="BL80" i="1" a="1"/>
  <c r="BL80" i="1" s="1"/>
  <c r="BM80" i="1" a="1"/>
  <c r="BM80" i="1" s="1"/>
  <c r="BN80" i="1" a="1"/>
  <c r="BN80" i="1" s="1"/>
  <c r="BO80" i="1"/>
  <c r="BP80" i="1"/>
  <c r="BQ80" i="1"/>
  <c r="BR80" i="1"/>
  <c r="BS80" i="1"/>
  <c r="BL81" i="1" a="1"/>
  <c r="BL81" i="1" s="1"/>
  <c r="BM81" i="1" a="1"/>
  <c r="BM81" i="1" s="1"/>
  <c r="BN81" i="1" a="1"/>
  <c r="BN81" i="1" s="1"/>
  <c r="BO81" i="1"/>
  <c r="BP81" i="1"/>
  <c r="BQ81" i="1"/>
  <c r="BR81" i="1"/>
  <c r="BS81" i="1"/>
  <c r="BL82" i="1" a="1"/>
  <c r="BL82" i="1" s="1"/>
  <c r="BM82" i="1" a="1"/>
  <c r="BM82" i="1" s="1"/>
  <c r="BN82" i="1" a="1"/>
  <c r="BN82" i="1" s="1"/>
  <c r="BO82" i="1"/>
  <c r="BP82" i="1"/>
  <c r="BQ82" i="1"/>
  <c r="BR82" i="1"/>
  <c r="BS82" i="1"/>
  <c r="BL83" i="1" a="1"/>
  <c r="BL83" i="1" s="1"/>
  <c r="BM83" i="1" a="1"/>
  <c r="BM83" i="1" s="1"/>
  <c r="BN83" i="1" a="1"/>
  <c r="BN83" i="1" s="1"/>
  <c r="BO83" i="1"/>
  <c r="BP83" i="1"/>
  <c r="BQ83" i="1"/>
  <c r="BR83" i="1"/>
  <c r="BS83" i="1"/>
  <c r="BL84" i="1" a="1"/>
  <c r="BL84" i="1" s="1"/>
  <c r="BM84" i="1" a="1"/>
  <c r="BM84" i="1" s="1"/>
  <c r="BN84" i="1" a="1"/>
  <c r="BN84" i="1" s="1"/>
  <c r="BO84" i="1"/>
  <c r="BP84" i="1"/>
  <c r="BQ84" i="1"/>
  <c r="BR84" i="1"/>
  <c r="BS84" i="1"/>
  <c r="BL85" i="1" a="1"/>
  <c r="BL85" i="1" s="1"/>
  <c r="BM85" i="1" a="1"/>
  <c r="BM85" i="1" s="1"/>
  <c r="BN85" i="1" a="1"/>
  <c r="BN85" i="1" s="1"/>
  <c r="BO85" i="1"/>
  <c r="BP85" i="1"/>
  <c r="BQ85" i="1"/>
  <c r="BR85" i="1"/>
  <c r="BS85" i="1"/>
  <c r="BL86" i="1" a="1"/>
  <c r="BL86" i="1" s="1"/>
  <c r="BM86" i="1" a="1"/>
  <c r="BM86" i="1" s="1"/>
  <c r="BN86" i="1" a="1"/>
  <c r="BN86" i="1" s="1"/>
  <c r="BO86" i="1"/>
  <c r="BP86" i="1"/>
  <c r="BQ86" i="1"/>
  <c r="BR86" i="1"/>
  <c r="BS86" i="1"/>
  <c r="BL87" i="1" a="1"/>
  <c r="BL87" i="1" s="1"/>
  <c r="BM87" i="1" a="1"/>
  <c r="BM87" i="1" s="1"/>
  <c r="BN87" i="1" a="1"/>
  <c r="BN87" i="1" s="1"/>
  <c r="BO87" i="1"/>
  <c r="BP87" i="1"/>
  <c r="BQ87" i="1"/>
  <c r="BR87" i="1"/>
  <c r="BS87" i="1"/>
  <c r="BL88" i="1" a="1"/>
  <c r="BL88" i="1" s="1"/>
  <c r="BM88" i="1" a="1"/>
  <c r="BM88" i="1" s="1"/>
  <c r="BN88" i="1" a="1"/>
  <c r="BN88" i="1" s="1"/>
  <c r="BO88" i="1"/>
  <c r="BP88" i="1"/>
  <c r="BQ88" i="1"/>
  <c r="BR88" i="1"/>
  <c r="BS88" i="1"/>
  <c r="BL89" i="1" a="1"/>
  <c r="BL89" i="1" s="1"/>
  <c r="BM89" i="1" a="1"/>
  <c r="BM89" i="1" s="1"/>
  <c r="BN89" i="1" a="1"/>
  <c r="BN89" i="1" s="1"/>
  <c r="BO89" i="1"/>
  <c r="BP89" i="1"/>
  <c r="BQ89" i="1"/>
  <c r="BR89" i="1"/>
  <c r="BS89" i="1"/>
  <c r="BL90" i="1" a="1"/>
  <c r="BL90" i="1" s="1"/>
  <c r="BM90" i="1" a="1"/>
  <c r="BM90" i="1" s="1"/>
  <c r="BN90" i="1" a="1"/>
  <c r="BN90" i="1" s="1"/>
  <c r="BO90" i="1"/>
  <c r="BP90" i="1"/>
  <c r="BQ90" i="1"/>
  <c r="BR90" i="1"/>
  <c r="BS90" i="1"/>
  <c r="BL91" i="1" a="1"/>
  <c r="BL91" i="1" s="1"/>
  <c r="BM91" i="1" a="1"/>
  <c r="BM91" i="1" s="1"/>
  <c r="BN91" i="1" a="1"/>
  <c r="BN91" i="1" s="1"/>
  <c r="BO91" i="1"/>
  <c r="BP91" i="1"/>
  <c r="BQ91" i="1"/>
  <c r="BR91" i="1"/>
  <c r="BS91" i="1"/>
  <c r="BL92" i="1" a="1"/>
  <c r="BL92" i="1" s="1"/>
  <c r="BM92" i="1" a="1"/>
  <c r="BM92" i="1" s="1"/>
  <c r="BN92" i="1" a="1"/>
  <c r="BN92" i="1" s="1"/>
  <c r="BO92" i="1"/>
  <c r="BP92" i="1"/>
  <c r="BQ92" i="1"/>
  <c r="BR92" i="1"/>
  <c r="BS92" i="1"/>
  <c r="BL93" i="1" a="1"/>
  <c r="BL93" i="1" s="1"/>
  <c r="BM93" i="1" a="1"/>
  <c r="BM93" i="1" s="1"/>
  <c r="BN93" i="1" a="1"/>
  <c r="BN93" i="1" s="1"/>
  <c r="BO93" i="1"/>
  <c r="BP93" i="1"/>
  <c r="BQ93" i="1"/>
  <c r="BR93" i="1"/>
  <c r="BS93" i="1"/>
  <c r="BL94" i="1" a="1"/>
  <c r="BL94" i="1" s="1"/>
  <c r="BM94" i="1" a="1"/>
  <c r="BM94" i="1" s="1"/>
  <c r="BN94" i="1" a="1"/>
  <c r="BN94" i="1" s="1"/>
  <c r="BO94" i="1"/>
  <c r="BP94" i="1"/>
  <c r="BQ94" i="1"/>
  <c r="BR94" i="1"/>
  <c r="BS94" i="1"/>
  <c r="BL95" i="1" a="1"/>
  <c r="BL95" i="1" s="1"/>
  <c r="BM95" i="1" a="1"/>
  <c r="BM95" i="1" s="1"/>
  <c r="BN95" i="1" a="1"/>
  <c r="BN95" i="1" s="1"/>
  <c r="BO95" i="1"/>
  <c r="BP95" i="1"/>
  <c r="BQ95" i="1"/>
  <c r="BR95" i="1"/>
  <c r="BS95" i="1"/>
  <c r="BL96" i="1" a="1"/>
  <c r="BL96" i="1" s="1"/>
  <c r="BM96" i="1" a="1"/>
  <c r="BM96" i="1" s="1"/>
  <c r="BN96" i="1" a="1"/>
  <c r="BN96" i="1" s="1"/>
  <c r="BO96" i="1"/>
  <c r="BP96" i="1"/>
  <c r="BQ96" i="1"/>
  <c r="BR96" i="1"/>
  <c r="BS96" i="1"/>
  <c r="BL97" i="1" a="1"/>
  <c r="BL97" i="1" s="1"/>
  <c r="BM97" i="1" a="1"/>
  <c r="BM97" i="1" s="1"/>
  <c r="BN97" i="1" a="1"/>
  <c r="BN97" i="1" s="1"/>
  <c r="BO97" i="1"/>
  <c r="BP97" i="1"/>
  <c r="BQ97" i="1"/>
  <c r="BR97" i="1"/>
  <c r="BS97" i="1"/>
  <c r="BL98" i="1" a="1"/>
  <c r="BL98" i="1" s="1"/>
  <c r="BM98" i="1" a="1"/>
  <c r="BM98" i="1" s="1"/>
  <c r="BN98" i="1" a="1"/>
  <c r="BN98" i="1" s="1"/>
  <c r="BO98" i="1"/>
  <c r="BP98" i="1"/>
  <c r="BQ98" i="1"/>
  <c r="BR98" i="1"/>
  <c r="BS98" i="1"/>
  <c r="BL99" i="1" a="1"/>
  <c r="BL99" i="1" s="1"/>
  <c r="BM99" i="1" a="1"/>
  <c r="BM99" i="1" s="1"/>
  <c r="BN99" i="1" a="1"/>
  <c r="BN99" i="1" s="1"/>
  <c r="BO99" i="1"/>
  <c r="BP99" i="1"/>
  <c r="BQ99" i="1"/>
  <c r="BR99" i="1"/>
  <c r="BS99" i="1"/>
  <c r="BL100" i="1" a="1"/>
  <c r="BL100" i="1" s="1"/>
  <c r="BM100" i="1" a="1"/>
  <c r="BM100" i="1" s="1"/>
  <c r="BN100" i="1" a="1"/>
  <c r="BN100" i="1" s="1"/>
  <c r="BO100" i="1"/>
  <c r="BP100" i="1"/>
  <c r="BQ100" i="1"/>
  <c r="BR100" i="1"/>
  <c r="BS100" i="1"/>
  <c r="BL101" i="1" a="1"/>
  <c r="BL101" i="1" s="1"/>
  <c r="BM101" i="1" a="1"/>
  <c r="BM101" i="1" s="1"/>
  <c r="BN101" i="1" a="1"/>
  <c r="BN101" i="1" s="1"/>
  <c r="BO101" i="1"/>
  <c r="BP101" i="1"/>
  <c r="BQ101" i="1"/>
  <c r="BR101" i="1"/>
  <c r="BS101" i="1"/>
  <c r="BL102" i="1" a="1"/>
  <c r="BL102" i="1" s="1"/>
  <c r="BM102" i="1" a="1"/>
  <c r="BM102" i="1" s="1"/>
  <c r="BN102" i="1" a="1"/>
  <c r="BN102" i="1" s="1"/>
  <c r="BO102" i="1"/>
  <c r="BP102" i="1"/>
  <c r="BQ102" i="1"/>
  <c r="BR102" i="1"/>
  <c r="BS102" i="1"/>
  <c r="BL103" i="1" a="1"/>
  <c r="BL103" i="1" s="1"/>
  <c r="BM103" i="1" a="1"/>
  <c r="BM103" i="1" s="1"/>
  <c r="BN103" i="1" a="1"/>
  <c r="BN103" i="1" s="1"/>
  <c r="BO103" i="1"/>
  <c r="BP103" i="1"/>
  <c r="BQ103" i="1"/>
  <c r="BR103" i="1"/>
  <c r="BS103" i="1"/>
  <c r="BL104" i="1" a="1"/>
  <c r="BL104" i="1" s="1"/>
  <c r="BM104" i="1" a="1"/>
  <c r="BM104" i="1" s="1"/>
  <c r="BN104" i="1" a="1"/>
  <c r="BN104" i="1" s="1"/>
  <c r="BO104" i="1"/>
  <c r="BP104" i="1"/>
  <c r="BQ104" i="1"/>
  <c r="BR104" i="1"/>
  <c r="BS104" i="1"/>
  <c r="BL105" i="1" a="1"/>
  <c r="BL105" i="1" s="1"/>
  <c r="BM105" i="1" a="1"/>
  <c r="BM105" i="1" s="1"/>
  <c r="BN105" i="1" a="1"/>
  <c r="BN105" i="1" s="1"/>
  <c r="BO105" i="1"/>
  <c r="BP105" i="1"/>
  <c r="BQ105" i="1"/>
  <c r="BR105" i="1"/>
  <c r="BS105" i="1"/>
  <c r="BL106" i="1" a="1"/>
  <c r="BL106" i="1" s="1"/>
  <c r="BM106" i="1" a="1"/>
  <c r="BM106" i="1" s="1"/>
  <c r="BN106" i="1" a="1"/>
  <c r="BN106" i="1" s="1"/>
  <c r="BO106" i="1"/>
  <c r="BP106" i="1"/>
  <c r="BQ106" i="1"/>
  <c r="BR106" i="1"/>
  <c r="BS106" i="1"/>
  <c r="BL107" i="1" a="1"/>
  <c r="BL107" i="1" s="1"/>
  <c r="BM107" i="1" a="1"/>
  <c r="BM107" i="1" s="1"/>
  <c r="BN107" i="1" a="1"/>
  <c r="BN107" i="1" s="1"/>
  <c r="BO107" i="1"/>
  <c r="BP107" i="1"/>
  <c r="BQ107" i="1"/>
  <c r="BR107" i="1"/>
  <c r="BS107" i="1"/>
  <c r="BL108" i="1" a="1"/>
  <c r="BL108" i="1" s="1"/>
  <c r="BM108" i="1" a="1"/>
  <c r="BM108" i="1" s="1"/>
  <c r="BN108" i="1" a="1"/>
  <c r="BN108" i="1" s="1"/>
  <c r="BO108" i="1"/>
  <c r="BP108" i="1"/>
  <c r="BQ108" i="1"/>
  <c r="BR108" i="1"/>
  <c r="BS108" i="1"/>
  <c r="BL109" i="1" a="1"/>
  <c r="BL109" i="1" s="1"/>
  <c r="BM109" i="1" a="1"/>
  <c r="BM109" i="1" s="1"/>
  <c r="BN109" i="1" a="1"/>
  <c r="BN109" i="1" s="1"/>
  <c r="BO109" i="1"/>
  <c r="BP109" i="1"/>
  <c r="BQ109" i="1"/>
  <c r="BR109" i="1"/>
  <c r="BS109" i="1"/>
  <c r="BL110" i="1" a="1"/>
  <c r="BL110" i="1" s="1"/>
  <c r="BM110" i="1" a="1"/>
  <c r="BM110" i="1" s="1"/>
  <c r="BN110" i="1" a="1"/>
  <c r="BN110" i="1" s="1"/>
  <c r="BO110" i="1"/>
  <c r="BP110" i="1"/>
  <c r="BQ110" i="1"/>
  <c r="BR110" i="1"/>
  <c r="BS110" i="1"/>
  <c r="BL111" i="1" a="1"/>
  <c r="BL111" i="1" s="1"/>
  <c r="BM111" i="1" a="1"/>
  <c r="BM111" i="1" s="1"/>
  <c r="BN111" i="1" a="1"/>
  <c r="BN111" i="1" s="1"/>
  <c r="BO111" i="1"/>
  <c r="BP111" i="1"/>
  <c r="BQ111" i="1"/>
  <c r="BR111" i="1"/>
  <c r="BS111" i="1"/>
  <c r="BL112" i="1" a="1"/>
  <c r="BL112" i="1" s="1"/>
  <c r="BM112" i="1" a="1"/>
  <c r="BM112" i="1" s="1"/>
  <c r="BN112" i="1" a="1"/>
  <c r="BN112" i="1" s="1"/>
  <c r="BO112" i="1"/>
  <c r="BP112" i="1"/>
  <c r="BQ112" i="1"/>
  <c r="BR112" i="1"/>
  <c r="BS112" i="1"/>
  <c r="BL113" i="1" a="1"/>
  <c r="BL113" i="1" s="1"/>
  <c r="BM113" i="1" a="1"/>
  <c r="BM113" i="1" s="1"/>
  <c r="BN113" i="1" a="1"/>
  <c r="BN113" i="1" s="1"/>
  <c r="BO113" i="1"/>
  <c r="BP113" i="1"/>
  <c r="BQ113" i="1"/>
  <c r="BR113" i="1"/>
  <c r="BS113" i="1"/>
  <c r="BL114" i="1" a="1"/>
  <c r="BL114" i="1" s="1"/>
  <c r="BM114" i="1" a="1"/>
  <c r="BM114" i="1" s="1"/>
  <c r="BN114" i="1" a="1"/>
  <c r="BN114" i="1" s="1"/>
  <c r="BO114" i="1"/>
  <c r="BP114" i="1"/>
  <c r="BQ114" i="1"/>
  <c r="BR114" i="1"/>
  <c r="BS114" i="1"/>
  <c r="BL115" i="1" a="1"/>
  <c r="BL115" i="1" s="1"/>
  <c r="BM115" i="1" a="1"/>
  <c r="BM115" i="1" s="1"/>
  <c r="BN115" i="1" a="1"/>
  <c r="BN115" i="1" s="1"/>
  <c r="BO115" i="1"/>
  <c r="BP115" i="1"/>
  <c r="BQ115" i="1"/>
  <c r="BR115" i="1"/>
  <c r="BS115" i="1"/>
  <c r="BL116" i="1" a="1"/>
  <c r="BL116" i="1" s="1"/>
  <c r="BM116" i="1" a="1"/>
  <c r="BM116" i="1" s="1"/>
  <c r="BN116" i="1" a="1"/>
  <c r="BN116" i="1" s="1"/>
  <c r="BO116" i="1"/>
  <c r="BP116" i="1"/>
  <c r="BQ116" i="1"/>
  <c r="BR116" i="1"/>
  <c r="BS116" i="1"/>
  <c r="BL117" i="1" a="1"/>
  <c r="BL117" i="1" s="1"/>
  <c r="BM117" i="1" a="1"/>
  <c r="BM117" i="1" s="1"/>
  <c r="BN117" i="1" a="1"/>
  <c r="BN117" i="1" s="1"/>
  <c r="BO117" i="1"/>
  <c r="BP117" i="1"/>
  <c r="BQ117" i="1"/>
  <c r="BR117" i="1"/>
  <c r="BS117" i="1"/>
  <c r="BL118" i="1" a="1"/>
  <c r="BL118" i="1" s="1"/>
  <c r="BM118" i="1" a="1"/>
  <c r="BM118" i="1" s="1"/>
  <c r="BN118" i="1" a="1"/>
  <c r="BN118" i="1" s="1"/>
  <c r="BO118" i="1"/>
  <c r="BP118" i="1"/>
  <c r="BQ118" i="1"/>
  <c r="BR118" i="1"/>
  <c r="BS118" i="1"/>
  <c r="BL119" i="1" a="1"/>
  <c r="BL119" i="1" s="1"/>
  <c r="BM119" i="1" a="1"/>
  <c r="BM119" i="1" s="1"/>
  <c r="BN119" i="1" a="1"/>
  <c r="BN119" i="1" s="1"/>
  <c r="BO119" i="1"/>
  <c r="BP119" i="1"/>
  <c r="BQ119" i="1"/>
  <c r="BR119" i="1"/>
  <c r="BS119" i="1"/>
  <c r="BL120" i="1" a="1"/>
  <c r="BL120" i="1" s="1"/>
  <c r="BM120" i="1" a="1"/>
  <c r="BM120" i="1" s="1"/>
  <c r="BN120" i="1" a="1"/>
  <c r="BN120" i="1" s="1"/>
  <c r="BO120" i="1"/>
  <c r="BP120" i="1"/>
  <c r="BQ120" i="1"/>
  <c r="BR120" i="1"/>
  <c r="BS120" i="1"/>
  <c r="BL121" i="1" a="1"/>
  <c r="BL121" i="1" s="1"/>
  <c r="BM121" i="1" a="1"/>
  <c r="BM121" i="1" s="1"/>
  <c r="BN121" i="1" a="1"/>
  <c r="BN121" i="1" s="1"/>
  <c r="BO121" i="1"/>
  <c r="BP121" i="1"/>
  <c r="BQ121" i="1"/>
  <c r="BR121" i="1"/>
  <c r="BS121" i="1"/>
  <c r="BL122" i="1" a="1"/>
  <c r="BL122" i="1" s="1"/>
  <c r="BM122" i="1" a="1"/>
  <c r="BM122" i="1" s="1"/>
  <c r="BN122" i="1" a="1"/>
  <c r="BN122" i="1" s="1"/>
  <c r="BO122" i="1"/>
  <c r="BP122" i="1"/>
  <c r="BQ122" i="1"/>
  <c r="BR122" i="1"/>
  <c r="BS122" i="1"/>
  <c r="BL123" i="1" a="1"/>
  <c r="BL123" i="1" s="1"/>
  <c r="BM123" i="1" a="1"/>
  <c r="BM123" i="1" s="1"/>
  <c r="BN123" i="1" a="1"/>
  <c r="BN123" i="1" s="1"/>
  <c r="BO123" i="1"/>
  <c r="BP123" i="1"/>
  <c r="BQ123" i="1"/>
  <c r="BR123" i="1"/>
  <c r="BS123" i="1"/>
  <c r="BL124" i="1" a="1"/>
  <c r="BL124" i="1" s="1"/>
  <c r="BM124" i="1" a="1"/>
  <c r="BM124" i="1" s="1"/>
  <c r="BN124" i="1" a="1"/>
  <c r="BN124" i="1" s="1"/>
  <c r="BO124" i="1"/>
  <c r="BP124" i="1"/>
  <c r="BQ124" i="1"/>
  <c r="BR124" i="1"/>
  <c r="BS124" i="1"/>
  <c r="BL125" i="1" a="1"/>
  <c r="BL125" i="1" s="1"/>
  <c r="BM125" i="1" a="1"/>
  <c r="BM125" i="1" s="1"/>
  <c r="BN125" i="1" a="1"/>
  <c r="BN125" i="1" s="1"/>
  <c r="BO125" i="1"/>
  <c r="BP125" i="1"/>
  <c r="BQ125" i="1"/>
  <c r="BR125" i="1"/>
  <c r="BS125" i="1"/>
  <c r="BL126" i="1" a="1"/>
  <c r="BL126" i="1" s="1"/>
  <c r="BM126" i="1" a="1"/>
  <c r="BM126" i="1" s="1"/>
  <c r="BN126" i="1" a="1"/>
  <c r="BN126" i="1" s="1"/>
  <c r="BO126" i="1"/>
  <c r="BP126" i="1"/>
  <c r="BQ126" i="1"/>
  <c r="BR126" i="1"/>
  <c r="BS126" i="1"/>
  <c r="BL127" i="1" a="1"/>
  <c r="BL127" i="1" s="1"/>
  <c r="BM127" i="1" a="1"/>
  <c r="BM127" i="1" s="1"/>
  <c r="BN127" i="1" a="1"/>
  <c r="BN127" i="1" s="1"/>
  <c r="BO127" i="1"/>
  <c r="BP127" i="1"/>
  <c r="BQ127" i="1"/>
  <c r="BR127" i="1"/>
  <c r="BS127" i="1"/>
  <c r="BL128" i="1" a="1"/>
  <c r="BL128" i="1" s="1"/>
  <c r="BM128" i="1" a="1"/>
  <c r="BM128" i="1" s="1"/>
  <c r="BN128" i="1" a="1"/>
  <c r="BN128" i="1" s="1"/>
  <c r="BO128" i="1"/>
  <c r="BP128" i="1"/>
  <c r="BQ128" i="1"/>
  <c r="BR128" i="1"/>
  <c r="BS128" i="1"/>
  <c r="BL129" i="1" a="1"/>
  <c r="BL129" i="1" s="1"/>
  <c r="BM129" i="1" a="1"/>
  <c r="BM129" i="1" s="1"/>
  <c r="BN129" i="1" a="1"/>
  <c r="BN129" i="1" s="1"/>
  <c r="BO129" i="1"/>
  <c r="BP129" i="1"/>
  <c r="BQ129" i="1"/>
  <c r="BR129" i="1"/>
  <c r="BS129" i="1"/>
  <c r="BL130" i="1" a="1"/>
  <c r="BL130" i="1" s="1"/>
  <c r="BM130" i="1" a="1"/>
  <c r="BM130" i="1" s="1"/>
  <c r="BN130" i="1" a="1"/>
  <c r="BN130" i="1" s="1"/>
  <c r="BO130" i="1"/>
  <c r="BP130" i="1"/>
  <c r="BQ130" i="1"/>
  <c r="BR130" i="1"/>
  <c r="BS130" i="1"/>
  <c r="BL131" i="1" a="1"/>
  <c r="BL131" i="1" s="1"/>
  <c r="BM131" i="1" a="1"/>
  <c r="BM131" i="1" s="1"/>
  <c r="BN131" i="1" a="1"/>
  <c r="BN131" i="1" s="1"/>
  <c r="BO131" i="1"/>
  <c r="BP131" i="1"/>
  <c r="BQ131" i="1"/>
  <c r="BR131" i="1"/>
  <c r="BS131" i="1"/>
  <c r="BL132" i="1" a="1"/>
  <c r="BL132" i="1" s="1"/>
  <c r="BM132" i="1" a="1"/>
  <c r="BM132" i="1" s="1"/>
  <c r="BN132" i="1" a="1"/>
  <c r="BN132" i="1" s="1"/>
  <c r="BO132" i="1"/>
  <c r="BP132" i="1"/>
  <c r="BQ132" i="1"/>
  <c r="BR132" i="1"/>
  <c r="BS132" i="1"/>
  <c r="BL133" i="1" a="1"/>
  <c r="BL133" i="1" s="1"/>
  <c r="BM133" i="1" a="1"/>
  <c r="BM133" i="1" s="1"/>
  <c r="BN133" i="1" a="1"/>
  <c r="BN133" i="1" s="1"/>
  <c r="BO133" i="1"/>
  <c r="BP133" i="1"/>
  <c r="BQ133" i="1"/>
  <c r="BR133" i="1"/>
  <c r="BS133" i="1"/>
  <c r="BL134" i="1" a="1"/>
  <c r="BL134" i="1" s="1"/>
  <c r="BM134" i="1" a="1"/>
  <c r="BM134" i="1" s="1"/>
  <c r="BN134" i="1" a="1"/>
  <c r="BN134" i="1" s="1"/>
  <c r="BO134" i="1"/>
  <c r="BP134" i="1"/>
  <c r="BQ134" i="1"/>
  <c r="BR134" i="1"/>
  <c r="BS134" i="1"/>
  <c r="BL135" i="1" a="1"/>
  <c r="BL135" i="1" s="1"/>
  <c r="BM135" i="1" a="1"/>
  <c r="BM135" i="1" s="1"/>
  <c r="BN135" i="1" a="1"/>
  <c r="BN135" i="1" s="1"/>
  <c r="BO135" i="1"/>
  <c r="BP135" i="1"/>
  <c r="BQ135" i="1"/>
  <c r="BR135" i="1"/>
  <c r="BS135" i="1"/>
  <c r="BL136" i="1" a="1"/>
  <c r="BL136" i="1" s="1"/>
  <c r="BM136" i="1" a="1"/>
  <c r="BM136" i="1" s="1"/>
  <c r="BN136" i="1" a="1"/>
  <c r="BN136" i="1" s="1"/>
  <c r="BO136" i="1"/>
  <c r="BP136" i="1"/>
  <c r="BQ136" i="1"/>
  <c r="BR136" i="1"/>
  <c r="BS136" i="1"/>
  <c r="BL137" i="1" a="1"/>
  <c r="BL137" i="1" s="1"/>
  <c r="BM137" i="1" a="1"/>
  <c r="BM137" i="1" s="1"/>
  <c r="BN137" i="1" a="1"/>
  <c r="BN137" i="1" s="1"/>
  <c r="BO137" i="1"/>
  <c r="BP137" i="1"/>
  <c r="BQ137" i="1"/>
  <c r="BR137" i="1"/>
  <c r="BS137" i="1"/>
  <c r="BL138" i="1" a="1"/>
  <c r="BL138" i="1" s="1"/>
  <c r="BM138" i="1" a="1"/>
  <c r="BM138" i="1" s="1"/>
  <c r="BN138" i="1" a="1"/>
  <c r="BN138" i="1" s="1"/>
  <c r="BO138" i="1"/>
  <c r="BP138" i="1"/>
  <c r="BQ138" i="1"/>
  <c r="BR138" i="1"/>
  <c r="BS138" i="1"/>
  <c r="BL139" i="1" a="1"/>
  <c r="BL139" i="1" s="1"/>
  <c r="BM139" i="1" a="1"/>
  <c r="BM139" i="1" s="1"/>
  <c r="BN139" i="1" a="1"/>
  <c r="BN139" i="1" s="1"/>
  <c r="BO139" i="1"/>
  <c r="BP139" i="1"/>
  <c r="BQ139" i="1"/>
  <c r="BR139" i="1"/>
  <c r="BS139" i="1"/>
  <c r="BL140" i="1" a="1"/>
  <c r="BL140" i="1" s="1"/>
  <c r="BM140" i="1" a="1"/>
  <c r="BM140" i="1" s="1"/>
  <c r="BN140" i="1" a="1"/>
  <c r="BN140" i="1" s="1"/>
  <c r="BO140" i="1"/>
  <c r="BP140" i="1"/>
  <c r="BQ140" i="1"/>
  <c r="BR140" i="1"/>
  <c r="BS140" i="1"/>
  <c r="BL141" i="1" a="1"/>
  <c r="BL141" i="1" s="1"/>
  <c r="BM141" i="1" a="1"/>
  <c r="BM141" i="1" s="1"/>
  <c r="BN141" i="1" a="1"/>
  <c r="BN141" i="1" s="1"/>
  <c r="BO141" i="1"/>
  <c r="BP141" i="1"/>
  <c r="BQ141" i="1"/>
  <c r="BR141" i="1"/>
  <c r="BS141" i="1"/>
  <c r="BL142" i="1" a="1"/>
  <c r="BL142" i="1" s="1"/>
  <c r="BM142" i="1" a="1"/>
  <c r="BM142" i="1" s="1"/>
  <c r="BN142" i="1" a="1"/>
  <c r="BN142" i="1" s="1"/>
  <c r="BO142" i="1"/>
  <c r="BP142" i="1"/>
  <c r="BQ142" i="1"/>
  <c r="BR142" i="1"/>
  <c r="BS142" i="1"/>
  <c r="BL143" i="1" a="1"/>
  <c r="BL143" i="1" s="1"/>
  <c r="BM143" i="1" a="1"/>
  <c r="BM143" i="1" s="1"/>
  <c r="BN143" i="1" a="1"/>
  <c r="BN143" i="1" s="1"/>
  <c r="BO143" i="1"/>
  <c r="BP143" i="1"/>
  <c r="BQ143" i="1"/>
  <c r="BR143" i="1"/>
  <c r="BS143" i="1"/>
  <c r="BL144" i="1" a="1"/>
  <c r="BL144" i="1" s="1"/>
  <c r="BM144" i="1" a="1"/>
  <c r="BM144" i="1" s="1"/>
  <c r="BN144" i="1" a="1"/>
  <c r="BN144" i="1" s="1"/>
  <c r="BO144" i="1"/>
  <c r="BP144" i="1"/>
  <c r="BQ144" i="1"/>
  <c r="BR144" i="1"/>
  <c r="BS144" i="1"/>
  <c r="BL145" i="1" a="1"/>
  <c r="BL145" i="1" s="1"/>
  <c r="BM145" i="1" a="1"/>
  <c r="BM145" i="1" s="1"/>
  <c r="BN145" i="1" a="1"/>
  <c r="BN145" i="1" s="1"/>
  <c r="BO145" i="1"/>
  <c r="BP145" i="1"/>
  <c r="BQ145" i="1"/>
  <c r="BR145" i="1"/>
  <c r="BS145" i="1"/>
  <c r="BL146" i="1" a="1"/>
  <c r="BL146" i="1" s="1"/>
  <c r="BM146" i="1" a="1"/>
  <c r="BM146" i="1" s="1"/>
  <c r="BN146" i="1" a="1"/>
  <c r="BN146" i="1" s="1"/>
  <c r="BO146" i="1"/>
  <c r="BP146" i="1"/>
  <c r="BQ146" i="1"/>
  <c r="BR146" i="1"/>
  <c r="BS146" i="1"/>
  <c r="BL147" i="1" a="1"/>
  <c r="BL147" i="1" s="1"/>
  <c r="BM147" i="1" a="1"/>
  <c r="BM147" i="1" s="1"/>
  <c r="BN147" i="1" a="1"/>
  <c r="BN147" i="1" s="1"/>
  <c r="BO147" i="1"/>
  <c r="BP147" i="1"/>
  <c r="BQ147" i="1"/>
  <c r="BR147" i="1"/>
  <c r="BS147" i="1"/>
  <c r="BL148" i="1" a="1"/>
  <c r="BL148" i="1" s="1"/>
  <c r="BM148" i="1" a="1"/>
  <c r="BM148" i="1" s="1"/>
  <c r="BN148" i="1" a="1"/>
  <c r="BN148" i="1" s="1"/>
  <c r="BO148" i="1"/>
  <c r="BP148" i="1"/>
  <c r="BQ148" i="1"/>
  <c r="BR148" i="1"/>
  <c r="BS148" i="1"/>
  <c r="BL149" i="1" a="1"/>
  <c r="BL149" i="1" s="1"/>
  <c r="BM149" i="1" a="1"/>
  <c r="BM149" i="1" s="1"/>
  <c r="BN149" i="1" a="1"/>
  <c r="BN149" i="1" s="1"/>
  <c r="BO149" i="1"/>
  <c r="BP149" i="1"/>
  <c r="BQ149" i="1"/>
  <c r="BR149" i="1"/>
  <c r="BS149" i="1"/>
  <c r="BL150" i="1" a="1"/>
  <c r="BL150" i="1" s="1"/>
  <c r="BM150" i="1" a="1"/>
  <c r="BM150" i="1" s="1"/>
  <c r="BN150" i="1" a="1"/>
  <c r="BN150" i="1" s="1"/>
  <c r="BO150" i="1"/>
  <c r="BP150" i="1"/>
  <c r="BQ150" i="1"/>
  <c r="BR150" i="1"/>
  <c r="BS150" i="1"/>
  <c r="BL151" i="1" a="1"/>
  <c r="BL151" i="1" s="1"/>
  <c r="BM151" i="1" a="1"/>
  <c r="BM151" i="1" s="1"/>
  <c r="BN151" i="1" a="1"/>
  <c r="BN151" i="1" s="1"/>
  <c r="BO151" i="1"/>
  <c r="BP151" i="1"/>
  <c r="BQ151" i="1"/>
  <c r="BR151" i="1"/>
  <c r="BS151" i="1"/>
  <c r="BL152" i="1" a="1"/>
  <c r="BL152" i="1" s="1"/>
  <c r="BM152" i="1" a="1"/>
  <c r="BM152" i="1" s="1"/>
  <c r="BN152" i="1" a="1"/>
  <c r="BN152" i="1" s="1"/>
  <c r="BO152" i="1"/>
  <c r="BP152" i="1"/>
  <c r="BQ152" i="1"/>
  <c r="BR152" i="1"/>
  <c r="BS152" i="1"/>
  <c r="BL153" i="1" a="1"/>
  <c r="BL153" i="1" s="1"/>
  <c r="BM153" i="1" a="1"/>
  <c r="BM153" i="1" s="1"/>
  <c r="BN153" i="1" a="1"/>
  <c r="BN153" i="1" s="1"/>
  <c r="BO153" i="1"/>
  <c r="BP153" i="1"/>
  <c r="BQ153" i="1"/>
  <c r="BR153" i="1"/>
  <c r="BS153" i="1"/>
  <c r="BL154" i="1" a="1"/>
  <c r="BL154" i="1" s="1"/>
  <c r="BM154" i="1" a="1"/>
  <c r="BM154" i="1" s="1"/>
  <c r="BN154" i="1" a="1"/>
  <c r="BN154" i="1" s="1"/>
  <c r="BO154" i="1"/>
  <c r="BP154" i="1"/>
  <c r="BQ154" i="1"/>
  <c r="BR154" i="1"/>
  <c r="BS154" i="1"/>
  <c r="BL155" i="1" a="1"/>
  <c r="BL155" i="1" s="1"/>
  <c r="BM155" i="1" a="1"/>
  <c r="BM155" i="1" s="1"/>
  <c r="BN155" i="1" a="1"/>
  <c r="BN155" i="1" s="1"/>
  <c r="BO155" i="1"/>
  <c r="BP155" i="1"/>
  <c r="BQ155" i="1"/>
  <c r="BR155" i="1"/>
  <c r="BS155" i="1"/>
  <c r="BL156" i="1" a="1"/>
  <c r="BL156" i="1" s="1"/>
  <c r="BM156" i="1" a="1"/>
  <c r="BM156" i="1" s="1"/>
  <c r="BN156" i="1" a="1"/>
  <c r="BN156" i="1" s="1"/>
  <c r="BO156" i="1"/>
  <c r="BP156" i="1"/>
  <c r="BQ156" i="1"/>
  <c r="BR156" i="1"/>
  <c r="BS156" i="1"/>
  <c r="BL157" i="1" a="1"/>
  <c r="BL157" i="1" s="1"/>
  <c r="BM157" i="1" a="1"/>
  <c r="BM157" i="1" s="1"/>
  <c r="BN157" i="1" a="1"/>
  <c r="BN157" i="1" s="1"/>
  <c r="BO157" i="1"/>
  <c r="BP157" i="1"/>
  <c r="BQ157" i="1"/>
  <c r="BR157" i="1"/>
  <c r="BS157" i="1"/>
  <c r="BL158" i="1" a="1"/>
  <c r="BL158" i="1" s="1"/>
  <c r="BM158" i="1" a="1"/>
  <c r="BM158" i="1" s="1"/>
  <c r="BN158" i="1" a="1"/>
  <c r="BN158" i="1" s="1"/>
  <c r="BO158" i="1"/>
  <c r="BP158" i="1"/>
  <c r="BQ158" i="1"/>
  <c r="BR158" i="1"/>
  <c r="BS158" i="1"/>
  <c r="BL159" i="1" a="1"/>
  <c r="BL159" i="1" s="1"/>
  <c r="BM159" i="1" a="1"/>
  <c r="BM159" i="1" s="1"/>
  <c r="BN159" i="1" a="1"/>
  <c r="BN159" i="1" s="1"/>
  <c r="BO159" i="1"/>
  <c r="BP159" i="1"/>
  <c r="BQ159" i="1"/>
  <c r="BR159" i="1"/>
  <c r="BS159" i="1"/>
  <c r="BL160" i="1" a="1"/>
  <c r="BL160" i="1" s="1"/>
  <c r="BM160" i="1" a="1"/>
  <c r="BM160" i="1" s="1"/>
  <c r="BN160" i="1" a="1"/>
  <c r="BN160" i="1" s="1"/>
  <c r="BO160" i="1"/>
  <c r="BP160" i="1"/>
  <c r="BQ160" i="1"/>
  <c r="BR160" i="1"/>
  <c r="BS160" i="1"/>
  <c r="BL161" i="1" a="1"/>
  <c r="BL161" i="1" s="1"/>
  <c r="BM161" i="1" a="1"/>
  <c r="BM161" i="1" s="1"/>
  <c r="BN161" i="1" a="1"/>
  <c r="BN161" i="1" s="1"/>
  <c r="BO161" i="1"/>
  <c r="BP161" i="1"/>
  <c r="BQ161" i="1"/>
  <c r="BR161" i="1"/>
  <c r="BS161" i="1"/>
  <c r="BL162" i="1" a="1"/>
  <c r="BL162" i="1" s="1"/>
  <c r="BM162" i="1" a="1"/>
  <c r="BM162" i="1" s="1"/>
  <c r="BN162" i="1" a="1"/>
  <c r="BN162" i="1" s="1"/>
  <c r="BO162" i="1"/>
  <c r="BP162" i="1"/>
  <c r="BQ162" i="1"/>
  <c r="BR162" i="1"/>
  <c r="BS162" i="1"/>
  <c r="BL163" i="1" a="1"/>
  <c r="BL163" i="1" s="1"/>
  <c r="BM163" i="1" a="1"/>
  <c r="BM163" i="1" s="1"/>
  <c r="BN163" i="1" a="1"/>
  <c r="BN163" i="1" s="1"/>
  <c r="BO163" i="1"/>
  <c r="BP163" i="1"/>
  <c r="BQ163" i="1"/>
  <c r="BR163" i="1"/>
  <c r="BS163" i="1"/>
  <c r="BL164" i="1" a="1"/>
  <c r="BL164" i="1" s="1"/>
  <c r="BM164" i="1" a="1"/>
  <c r="BM164" i="1" s="1"/>
  <c r="BN164" i="1" a="1"/>
  <c r="BN164" i="1" s="1"/>
  <c r="BO164" i="1"/>
  <c r="BP164" i="1"/>
  <c r="BQ164" i="1"/>
  <c r="BR164" i="1"/>
  <c r="BS164" i="1"/>
  <c r="BL165" i="1" a="1"/>
  <c r="BL165" i="1" s="1"/>
  <c r="BM165" i="1" a="1"/>
  <c r="BM165" i="1" s="1"/>
  <c r="BN165" i="1" a="1"/>
  <c r="BN165" i="1" s="1"/>
  <c r="BO165" i="1"/>
  <c r="BP165" i="1"/>
  <c r="BQ165" i="1"/>
  <c r="BR165" i="1"/>
  <c r="BS165" i="1"/>
  <c r="BL166" i="1" a="1"/>
  <c r="BL166" i="1" s="1"/>
  <c r="BM166" i="1" a="1"/>
  <c r="BM166" i="1" s="1"/>
  <c r="BN166" i="1" a="1"/>
  <c r="BN166" i="1" s="1"/>
  <c r="BO166" i="1"/>
  <c r="BP166" i="1"/>
  <c r="BQ166" i="1"/>
  <c r="BR166" i="1"/>
  <c r="BS166" i="1"/>
  <c r="BL167" i="1" a="1"/>
  <c r="BL167" i="1" s="1"/>
  <c r="BM167" i="1" a="1"/>
  <c r="BM167" i="1" s="1"/>
  <c r="BN167" i="1" a="1"/>
  <c r="BN167" i="1" s="1"/>
  <c r="BO167" i="1"/>
  <c r="BP167" i="1"/>
  <c r="BQ167" i="1"/>
  <c r="BR167" i="1"/>
  <c r="BS167" i="1"/>
  <c r="BL168" i="1" a="1"/>
  <c r="BL168" i="1" s="1"/>
  <c r="BM168" i="1" a="1"/>
  <c r="BM168" i="1" s="1"/>
  <c r="BN168" i="1" a="1"/>
  <c r="BN168" i="1" s="1"/>
  <c r="BO168" i="1"/>
  <c r="BP168" i="1"/>
  <c r="BQ168" i="1"/>
  <c r="BR168" i="1"/>
  <c r="BS168" i="1"/>
  <c r="BL169" i="1" a="1"/>
  <c r="BL169" i="1" s="1"/>
  <c r="BM169" i="1" a="1"/>
  <c r="BM169" i="1" s="1"/>
  <c r="BN169" i="1" a="1"/>
  <c r="BN169" i="1" s="1"/>
  <c r="BO169" i="1"/>
  <c r="BP169" i="1"/>
  <c r="BQ169" i="1"/>
  <c r="BR169" i="1"/>
  <c r="BS169" i="1"/>
  <c r="BL170" i="1" a="1"/>
  <c r="BL170" i="1" s="1"/>
  <c r="BM170" i="1" a="1"/>
  <c r="BM170" i="1" s="1"/>
  <c r="BN170" i="1" a="1"/>
  <c r="BN170" i="1" s="1"/>
  <c r="BO170" i="1"/>
  <c r="BP170" i="1"/>
  <c r="BQ170" i="1"/>
  <c r="BR170" i="1"/>
  <c r="BS170" i="1"/>
  <c r="BL171" i="1" a="1"/>
  <c r="BL171" i="1" s="1"/>
  <c r="BM171" i="1" a="1"/>
  <c r="BM171" i="1" s="1"/>
  <c r="BN171" i="1" a="1"/>
  <c r="BN171" i="1" s="1"/>
  <c r="BO171" i="1"/>
  <c r="BP171" i="1"/>
  <c r="BQ171" i="1"/>
  <c r="BR171" i="1"/>
  <c r="BS171" i="1"/>
  <c r="BL172" i="1" a="1"/>
  <c r="BL172" i="1" s="1"/>
  <c r="BM172" i="1" a="1"/>
  <c r="BM172" i="1" s="1"/>
  <c r="BN172" i="1" a="1"/>
  <c r="BN172" i="1" s="1"/>
  <c r="BO172" i="1"/>
  <c r="BP172" i="1"/>
  <c r="BQ172" i="1"/>
  <c r="BR172" i="1"/>
  <c r="BS172" i="1"/>
  <c r="BL173" i="1" a="1"/>
  <c r="BL173" i="1" s="1"/>
  <c r="BM173" i="1" a="1"/>
  <c r="BM173" i="1" s="1"/>
  <c r="BN173" i="1" a="1"/>
  <c r="BN173" i="1" s="1"/>
  <c r="BO173" i="1"/>
  <c r="BP173" i="1"/>
  <c r="BQ173" i="1"/>
  <c r="BR173" i="1"/>
  <c r="BS173" i="1"/>
  <c r="BL174" i="1" a="1"/>
  <c r="BL174" i="1" s="1"/>
  <c r="BM174" i="1" a="1"/>
  <c r="BM174" i="1" s="1"/>
  <c r="BN174" i="1" a="1"/>
  <c r="BN174" i="1" s="1"/>
  <c r="BO174" i="1"/>
  <c r="BP174" i="1"/>
  <c r="BQ174" i="1"/>
  <c r="BR174" i="1"/>
  <c r="BS174" i="1"/>
  <c r="BL175" i="1" a="1"/>
  <c r="BL175" i="1" s="1"/>
  <c r="BM175" i="1" a="1"/>
  <c r="BM175" i="1" s="1"/>
  <c r="BN175" i="1" a="1"/>
  <c r="BN175" i="1" s="1"/>
  <c r="BO175" i="1"/>
  <c r="BP175" i="1"/>
  <c r="BQ175" i="1"/>
  <c r="BR175" i="1"/>
  <c r="BS175" i="1"/>
  <c r="BL176" i="1" a="1"/>
  <c r="BL176" i="1" s="1"/>
  <c r="BM176" i="1" a="1"/>
  <c r="BM176" i="1" s="1"/>
  <c r="BN176" i="1" a="1"/>
  <c r="BN176" i="1" s="1"/>
  <c r="BO176" i="1"/>
  <c r="BP176" i="1"/>
  <c r="BQ176" i="1"/>
  <c r="BR176" i="1"/>
  <c r="BS176" i="1"/>
  <c r="BL177" i="1" a="1"/>
  <c r="BL177" i="1" s="1"/>
  <c r="BM177" i="1" a="1"/>
  <c r="BM177" i="1" s="1"/>
  <c r="BN177" i="1" a="1"/>
  <c r="BN177" i="1" s="1"/>
  <c r="BO177" i="1"/>
  <c r="BP177" i="1"/>
  <c r="BQ177" i="1"/>
  <c r="BR177" i="1"/>
  <c r="BS177" i="1"/>
  <c r="BL178" i="1" a="1"/>
  <c r="BL178" i="1" s="1"/>
  <c r="BM178" i="1" a="1"/>
  <c r="BM178" i="1" s="1"/>
  <c r="BN178" i="1" a="1"/>
  <c r="BN178" i="1" s="1"/>
  <c r="BO178" i="1"/>
  <c r="BP178" i="1"/>
  <c r="BQ178" i="1"/>
  <c r="BR178" i="1"/>
  <c r="BS178" i="1"/>
  <c r="BL179" i="1" a="1"/>
  <c r="BL179" i="1" s="1"/>
  <c r="BM179" i="1" a="1"/>
  <c r="BM179" i="1" s="1"/>
  <c r="BN179" i="1" a="1"/>
  <c r="BN179" i="1" s="1"/>
  <c r="BO179" i="1"/>
  <c r="BP179" i="1"/>
  <c r="BQ179" i="1"/>
  <c r="BR179" i="1"/>
  <c r="BS179" i="1"/>
  <c r="BL180" i="1" a="1"/>
  <c r="BL180" i="1" s="1"/>
  <c r="BM180" i="1" a="1"/>
  <c r="BM180" i="1" s="1"/>
  <c r="BN180" i="1" a="1"/>
  <c r="BN180" i="1" s="1"/>
  <c r="BO180" i="1"/>
  <c r="BP180" i="1"/>
  <c r="BQ180" i="1"/>
  <c r="BR180" i="1"/>
  <c r="BS180" i="1"/>
  <c r="BL181" i="1" a="1"/>
  <c r="BL181" i="1" s="1"/>
  <c r="BM181" i="1" a="1"/>
  <c r="BM181" i="1" s="1"/>
  <c r="BN181" i="1" a="1"/>
  <c r="BN181" i="1" s="1"/>
  <c r="BO181" i="1"/>
  <c r="BP181" i="1"/>
  <c r="BQ181" i="1"/>
  <c r="BR181" i="1"/>
  <c r="BS181" i="1"/>
  <c r="BL182" i="1" a="1"/>
  <c r="BL182" i="1" s="1"/>
  <c r="BM182" i="1" a="1"/>
  <c r="BM182" i="1" s="1"/>
  <c r="BN182" i="1" a="1"/>
  <c r="BN182" i="1" s="1"/>
  <c r="BO182" i="1"/>
  <c r="BP182" i="1"/>
  <c r="BQ182" i="1"/>
  <c r="BR182" i="1"/>
  <c r="BS182" i="1"/>
  <c r="BL183" i="1" a="1"/>
  <c r="BL183" i="1" s="1"/>
  <c r="BM183" i="1" a="1"/>
  <c r="BM183" i="1" s="1"/>
  <c r="BN183" i="1" a="1"/>
  <c r="BN183" i="1" s="1"/>
  <c r="BO183" i="1"/>
  <c r="BP183" i="1"/>
  <c r="BQ183" i="1"/>
  <c r="BR183" i="1"/>
  <c r="BS183" i="1"/>
  <c r="BL184" i="1" a="1"/>
  <c r="BL184" i="1" s="1"/>
  <c r="BM184" i="1" a="1"/>
  <c r="BM184" i="1" s="1"/>
  <c r="BN184" i="1" a="1"/>
  <c r="BN184" i="1" s="1"/>
  <c r="BO184" i="1"/>
  <c r="BP184" i="1"/>
  <c r="BQ184" i="1"/>
  <c r="BR184" i="1"/>
  <c r="BS184" i="1"/>
  <c r="BL185" i="1" a="1"/>
  <c r="BL185" i="1" s="1"/>
  <c r="BM185" i="1" a="1"/>
  <c r="BM185" i="1" s="1"/>
  <c r="BN185" i="1" a="1"/>
  <c r="BN185" i="1" s="1"/>
  <c r="BO185" i="1"/>
  <c r="BP185" i="1"/>
  <c r="BQ185" i="1"/>
  <c r="BR185" i="1"/>
  <c r="BS185" i="1"/>
  <c r="BL186" i="1" a="1"/>
  <c r="BL186" i="1" s="1"/>
  <c r="BM186" i="1" a="1"/>
  <c r="BM186" i="1" s="1"/>
  <c r="BN186" i="1" a="1"/>
  <c r="BN186" i="1" s="1"/>
  <c r="BO186" i="1"/>
  <c r="BP186" i="1"/>
  <c r="BQ186" i="1"/>
  <c r="BR186" i="1"/>
  <c r="BS186" i="1"/>
  <c r="BL187" i="1" a="1"/>
  <c r="BL187" i="1" s="1"/>
  <c r="BM187" i="1" a="1"/>
  <c r="BM187" i="1" s="1"/>
  <c r="BN187" i="1" a="1"/>
  <c r="BN187" i="1" s="1"/>
  <c r="BO187" i="1"/>
  <c r="BP187" i="1"/>
  <c r="BQ187" i="1"/>
  <c r="BR187" i="1"/>
  <c r="BS187" i="1"/>
  <c r="BL188" i="1" a="1"/>
  <c r="BL188" i="1" s="1"/>
  <c r="BM188" i="1" a="1"/>
  <c r="BM188" i="1" s="1"/>
  <c r="BN188" i="1" a="1"/>
  <c r="BN188" i="1" s="1"/>
  <c r="BO188" i="1"/>
  <c r="BP188" i="1"/>
  <c r="BQ188" i="1"/>
  <c r="BR188" i="1"/>
  <c r="BS188" i="1"/>
  <c r="BL189" i="1" a="1"/>
  <c r="BL189" i="1" s="1"/>
  <c r="BM189" i="1" a="1"/>
  <c r="BM189" i="1" s="1"/>
  <c r="BN189" i="1" a="1"/>
  <c r="BN189" i="1" s="1"/>
  <c r="BO189" i="1"/>
  <c r="BP189" i="1"/>
  <c r="BQ189" i="1"/>
  <c r="BR189" i="1"/>
  <c r="BS189" i="1"/>
  <c r="BL190" i="1" a="1"/>
  <c r="BL190" i="1" s="1"/>
  <c r="BM190" i="1" a="1"/>
  <c r="BM190" i="1" s="1"/>
  <c r="BN190" i="1" a="1"/>
  <c r="BN190" i="1" s="1"/>
  <c r="BO190" i="1"/>
  <c r="BP190" i="1"/>
  <c r="BQ190" i="1"/>
  <c r="BR190" i="1"/>
  <c r="BS190" i="1"/>
  <c r="BL191" i="1" a="1"/>
  <c r="BL191" i="1" s="1"/>
  <c r="BM191" i="1" a="1"/>
  <c r="BM191" i="1" s="1"/>
  <c r="BN191" i="1" a="1"/>
  <c r="BN191" i="1" s="1"/>
  <c r="BO191" i="1"/>
  <c r="BP191" i="1"/>
  <c r="BQ191" i="1"/>
  <c r="BR191" i="1"/>
  <c r="BS191" i="1"/>
  <c r="BL192" i="1" a="1"/>
  <c r="BL192" i="1" s="1"/>
  <c r="BM192" i="1" a="1"/>
  <c r="BM192" i="1" s="1"/>
  <c r="BN192" i="1" a="1"/>
  <c r="BN192" i="1" s="1"/>
  <c r="BO192" i="1"/>
  <c r="BP192" i="1"/>
  <c r="BQ192" i="1"/>
  <c r="BR192" i="1"/>
  <c r="BS192" i="1"/>
  <c r="BL193" i="1" a="1"/>
  <c r="BL193" i="1" s="1"/>
  <c r="BM193" i="1" a="1"/>
  <c r="BM193" i="1" s="1"/>
  <c r="BN193" i="1" a="1"/>
  <c r="BN193" i="1" s="1"/>
  <c r="BO193" i="1"/>
  <c r="BP193" i="1"/>
  <c r="BQ193" i="1"/>
  <c r="BR193" i="1"/>
  <c r="BS193" i="1"/>
  <c r="BL194" i="1" a="1"/>
  <c r="BL194" i="1" s="1"/>
  <c r="BM194" i="1" a="1"/>
  <c r="BM194" i="1" s="1"/>
  <c r="BN194" i="1" a="1"/>
  <c r="BN194" i="1" s="1"/>
  <c r="BO194" i="1"/>
  <c r="BP194" i="1"/>
  <c r="BQ194" i="1"/>
  <c r="BR194" i="1"/>
  <c r="BS194" i="1"/>
  <c r="BL195" i="1" a="1"/>
  <c r="BL195" i="1" s="1"/>
  <c r="BM195" i="1" a="1"/>
  <c r="BM195" i="1" s="1"/>
  <c r="BN195" i="1" a="1"/>
  <c r="BN195" i="1" s="1"/>
  <c r="BO195" i="1"/>
  <c r="BP195" i="1"/>
  <c r="BQ195" i="1"/>
  <c r="BR195" i="1"/>
  <c r="BS195" i="1"/>
  <c r="BL196" i="1" a="1"/>
  <c r="BL196" i="1" s="1"/>
  <c r="BM196" i="1" a="1"/>
  <c r="BM196" i="1" s="1"/>
  <c r="BN196" i="1" a="1"/>
  <c r="BN196" i="1" s="1"/>
  <c r="BO196" i="1"/>
  <c r="BP196" i="1"/>
  <c r="BQ196" i="1"/>
  <c r="BR196" i="1"/>
  <c r="BS196" i="1"/>
  <c r="BL197" i="1" a="1"/>
  <c r="BL197" i="1" s="1"/>
  <c r="BM197" i="1" a="1"/>
  <c r="BM197" i="1" s="1"/>
  <c r="BN197" i="1" a="1"/>
  <c r="BN197" i="1" s="1"/>
  <c r="BO197" i="1"/>
  <c r="BP197" i="1"/>
  <c r="BQ197" i="1"/>
  <c r="BR197" i="1"/>
  <c r="BS197" i="1"/>
  <c r="BL198" i="1" a="1"/>
  <c r="BL198" i="1" s="1"/>
  <c r="BM198" i="1" a="1"/>
  <c r="BM198" i="1" s="1"/>
  <c r="BN198" i="1" a="1"/>
  <c r="BN198" i="1" s="1"/>
  <c r="BO198" i="1"/>
  <c r="BP198" i="1"/>
  <c r="BQ198" i="1"/>
  <c r="BR198" i="1"/>
  <c r="BS198" i="1"/>
  <c r="BL199" i="1" a="1"/>
  <c r="BL199" i="1" s="1"/>
  <c r="BM199" i="1" a="1"/>
  <c r="BM199" i="1" s="1"/>
  <c r="BN199" i="1" a="1"/>
  <c r="BN199" i="1" s="1"/>
  <c r="BO199" i="1"/>
  <c r="BP199" i="1"/>
  <c r="BQ199" i="1"/>
  <c r="BR199" i="1"/>
  <c r="BS199" i="1"/>
  <c r="BL200" i="1" a="1"/>
  <c r="BL200" i="1" s="1"/>
  <c r="BM200" i="1" a="1"/>
  <c r="BM200" i="1" s="1"/>
  <c r="BN200" i="1" a="1"/>
  <c r="BN200" i="1" s="1"/>
  <c r="BO200" i="1"/>
  <c r="BP200" i="1"/>
  <c r="BQ200" i="1"/>
  <c r="BR200" i="1"/>
  <c r="BS200" i="1"/>
  <c r="BS12" i="1"/>
  <c r="BR12" i="1"/>
  <c r="BQ12" i="1"/>
  <c r="BP12" i="1"/>
  <c r="BO12" i="1"/>
  <c r="BN12" i="1" a="1"/>
  <c r="BN12" i="1" s="1"/>
  <c r="BM12" i="1" a="1"/>
  <c r="BM12" i="1" s="1"/>
  <c r="BL12" i="1" a="1"/>
  <c r="BL12" i="1" s="1"/>
  <c r="BF13" i="1"/>
  <c r="BG13" i="1" s="1"/>
  <c r="BF14" i="1"/>
  <c r="BG14" i="1" s="1"/>
  <c r="BF15" i="1"/>
  <c r="BH15" i="1" s="1"/>
  <c r="BF16" i="1"/>
  <c r="BG16" i="1" s="1"/>
  <c r="BF17" i="1"/>
  <c r="BG17" i="1" s="1"/>
  <c r="BF18" i="1"/>
  <c r="BG18" i="1" s="1"/>
  <c r="BF19" i="1"/>
  <c r="BG19" i="1" s="1"/>
  <c r="BF20" i="1"/>
  <c r="BH20" i="1" s="1"/>
  <c r="BF21" i="1"/>
  <c r="BG21" i="1" s="1"/>
  <c r="BF22" i="1"/>
  <c r="BH22" i="1" s="1"/>
  <c r="BF23" i="1"/>
  <c r="BH23" i="1" s="1"/>
  <c r="BF24" i="1"/>
  <c r="BG24" i="1" s="1"/>
  <c r="BF25" i="1"/>
  <c r="BH25" i="1" s="1"/>
  <c r="BF26" i="1"/>
  <c r="BG26" i="1" s="1"/>
  <c r="BF27" i="1"/>
  <c r="BH27" i="1" s="1"/>
  <c r="BF28" i="1"/>
  <c r="BG28" i="1" s="1"/>
  <c r="BF29" i="1"/>
  <c r="BG29" i="1" s="1"/>
  <c r="BF30" i="1"/>
  <c r="BG30" i="1" s="1"/>
  <c r="BF31" i="1"/>
  <c r="BH31" i="1" s="1"/>
  <c r="BF32" i="1"/>
  <c r="BG32" i="1" s="1"/>
  <c r="BF33" i="1"/>
  <c r="BH33" i="1" s="1"/>
  <c r="BF34" i="1"/>
  <c r="BG34" i="1" s="1"/>
  <c r="BF35" i="1"/>
  <c r="BG35" i="1" s="1"/>
  <c r="BF36" i="1"/>
  <c r="BG36" i="1" s="1"/>
  <c r="BF37" i="1"/>
  <c r="BG37" i="1" s="1"/>
  <c r="BF38" i="1"/>
  <c r="BG38" i="1" s="1"/>
  <c r="BF39" i="1"/>
  <c r="BH39" i="1" s="1"/>
  <c r="BF40" i="1"/>
  <c r="BG40" i="1" s="1"/>
  <c r="BF41" i="1"/>
  <c r="BG41" i="1" s="1"/>
  <c r="BF42" i="1"/>
  <c r="BG42" i="1" s="1"/>
  <c r="BF43" i="1"/>
  <c r="BH43" i="1" s="1"/>
  <c r="BF44" i="1"/>
  <c r="BG44" i="1" s="1"/>
  <c r="BF45" i="1"/>
  <c r="BG45" i="1" s="1"/>
  <c r="BF46" i="1"/>
  <c r="BG46" i="1" s="1"/>
  <c r="BF47" i="1"/>
  <c r="BH47" i="1" s="1"/>
  <c r="BF48" i="1"/>
  <c r="BG48" i="1" s="1"/>
  <c r="BF49" i="1"/>
  <c r="BG49" i="1" s="1"/>
  <c r="BF50" i="1"/>
  <c r="BG50" i="1" s="1"/>
  <c r="BF51" i="1"/>
  <c r="BG51" i="1" s="1"/>
  <c r="BF52" i="1"/>
  <c r="BH52" i="1" s="1"/>
  <c r="BF53" i="1"/>
  <c r="BG53" i="1" s="1"/>
  <c r="BF54" i="1"/>
  <c r="BH54" i="1" s="1"/>
  <c r="BF55" i="1"/>
  <c r="BH55" i="1" s="1"/>
  <c r="BF56" i="1"/>
  <c r="BH56" i="1" s="1"/>
  <c r="BF57" i="1"/>
  <c r="BG57" i="1" s="1"/>
  <c r="BF58" i="1"/>
  <c r="BG58" i="1" s="1"/>
  <c r="BF59" i="1"/>
  <c r="BG59" i="1" s="1"/>
  <c r="BF60" i="1"/>
  <c r="BG60" i="1" s="1"/>
  <c r="BF61" i="1"/>
  <c r="BG61" i="1" s="1"/>
  <c r="BF62" i="1"/>
  <c r="BG62" i="1" s="1"/>
  <c r="BF63" i="1"/>
  <c r="BH63" i="1" s="1"/>
  <c r="BF64" i="1"/>
  <c r="BG64" i="1" s="1"/>
  <c r="BF65" i="1"/>
  <c r="BH65" i="1" s="1"/>
  <c r="BF66" i="1"/>
  <c r="BG66" i="1" s="1"/>
  <c r="BF67" i="1"/>
  <c r="BG67" i="1" s="1"/>
  <c r="BF68" i="1"/>
  <c r="BG68" i="1" s="1"/>
  <c r="BF69" i="1"/>
  <c r="BG69" i="1" s="1"/>
  <c r="BF70" i="1"/>
  <c r="BG70" i="1" s="1"/>
  <c r="BF71" i="1"/>
  <c r="BH71" i="1" s="1"/>
  <c r="BF72" i="1"/>
  <c r="BG72" i="1" s="1"/>
  <c r="BF73" i="1"/>
  <c r="BG73" i="1" s="1"/>
  <c r="BF74" i="1"/>
  <c r="BG74" i="1" s="1"/>
  <c r="BF75" i="1"/>
  <c r="BG75" i="1" s="1"/>
  <c r="BF76" i="1"/>
  <c r="BH76" i="1" s="1"/>
  <c r="BF77" i="1"/>
  <c r="BG77" i="1" s="1"/>
  <c r="BF78" i="1"/>
  <c r="BG78" i="1" s="1"/>
  <c r="BF79" i="1"/>
  <c r="BH79" i="1" s="1"/>
  <c r="BF80" i="1"/>
  <c r="BH80" i="1" s="1"/>
  <c r="BF81" i="1"/>
  <c r="BH81" i="1" s="1"/>
  <c r="BF82" i="1"/>
  <c r="BG82" i="1" s="1"/>
  <c r="BF83" i="1"/>
  <c r="BG83" i="1" s="1"/>
  <c r="BF84" i="1"/>
  <c r="BG84" i="1" s="1"/>
  <c r="BF85" i="1"/>
  <c r="BG85" i="1" s="1"/>
  <c r="BF86" i="1"/>
  <c r="BH86" i="1" s="1"/>
  <c r="BF87" i="1"/>
  <c r="BH87" i="1" s="1"/>
  <c r="BF88" i="1"/>
  <c r="BH88" i="1" s="1"/>
  <c r="BF89" i="1"/>
  <c r="BG89" i="1" s="1"/>
  <c r="BF90" i="1"/>
  <c r="BG90" i="1" s="1"/>
  <c r="BF91" i="1"/>
  <c r="BH91" i="1" s="1"/>
  <c r="BF92" i="1"/>
  <c r="BH92" i="1" s="1"/>
  <c r="BF93" i="1"/>
  <c r="BG93" i="1" s="1"/>
  <c r="BF94" i="1"/>
  <c r="BG94" i="1" s="1"/>
  <c r="BF95" i="1"/>
  <c r="BH95" i="1" s="1"/>
  <c r="BF96" i="1"/>
  <c r="BG96" i="1" s="1"/>
  <c r="BF97" i="1"/>
  <c r="BG97" i="1" s="1"/>
  <c r="BF98" i="1"/>
  <c r="BG98" i="1" s="1"/>
  <c r="BF99" i="1"/>
  <c r="BH99" i="1" s="1"/>
  <c r="BF100" i="1"/>
  <c r="BH100" i="1" s="1"/>
  <c r="BF101" i="1"/>
  <c r="BG101" i="1" s="1"/>
  <c r="BF102" i="1"/>
  <c r="BH102" i="1" s="1"/>
  <c r="BF103" i="1"/>
  <c r="BH103" i="1" s="1"/>
  <c r="BF104" i="1"/>
  <c r="BH104" i="1" s="1"/>
  <c r="BF105" i="1"/>
  <c r="BG105" i="1" s="1"/>
  <c r="BF106" i="1"/>
  <c r="BG106" i="1" s="1"/>
  <c r="BF107" i="1"/>
  <c r="BG107" i="1" s="1"/>
  <c r="BF108" i="1"/>
  <c r="BH108" i="1" s="1"/>
  <c r="BF109" i="1"/>
  <c r="BH109" i="1" s="1"/>
  <c r="BF110" i="1"/>
  <c r="BG110" i="1" s="1"/>
  <c r="BF111" i="1"/>
  <c r="BH111" i="1" s="1"/>
  <c r="BF112" i="1"/>
  <c r="BG112" i="1" s="1"/>
  <c r="BF113" i="1"/>
  <c r="BH113" i="1" s="1"/>
  <c r="BF114" i="1"/>
  <c r="BG114" i="1" s="1"/>
  <c r="BF115" i="1"/>
  <c r="BG115" i="1" s="1"/>
  <c r="BF116" i="1"/>
  <c r="BG116" i="1" s="1"/>
  <c r="BF117" i="1"/>
  <c r="BH117" i="1" s="1"/>
  <c r="BF118" i="1"/>
  <c r="BH118" i="1" s="1"/>
  <c r="BF119" i="1"/>
  <c r="BH119" i="1" s="1"/>
  <c r="BF120" i="1"/>
  <c r="BG120" i="1" s="1"/>
  <c r="BF121" i="1"/>
  <c r="BG121" i="1" s="1"/>
  <c r="BF122" i="1"/>
  <c r="BG122" i="1" s="1"/>
  <c r="BF123" i="1"/>
  <c r="BG123" i="1" s="1"/>
  <c r="BF124" i="1"/>
  <c r="BH124" i="1" s="1"/>
  <c r="BF125" i="1"/>
  <c r="BG125" i="1" s="1"/>
  <c r="BF126" i="1"/>
  <c r="BG126" i="1" s="1"/>
  <c r="BF127" i="1"/>
  <c r="BH127" i="1" s="1"/>
  <c r="BF128" i="1"/>
  <c r="BH128" i="1" s="1"/>
  <c r="BF129" i="1"/>
  <c r="BH129" i="1" s="1"/>
  <c r="BF130" i="1"/>
  <c r="BG130" i="1" s="1"/>
  <c r="BF131" i="1"/>
  <c r="BG131" i="1" s="1"/>
  <c r="BF132" i="1"/>
  <c r="BH132" i="1" s="1"/>
  <c r="BF133" i="1"/>
  <c r="BG133" i="1" s="1"/>
  <c r="BF134" i="1"/>
  <c r="BG134" i="1" s="1"/>
  <c r="BF135" i="1"/>
  <c r="BH135" i="1" s="1"/>
  <c r="BF136" i="1"/>
  <c r="BG136" i="1" s="1"/>
  <c r="BF137" i="1"/>
  <c r="BG137" i="1" s="1"/>
  <c r="BF138" i="1"/>
  <c r="BG138" i="1" s="1"/>
  <c r="BF139" i="1"/>
  <c r="BG139" i="1" s="1"/>
  <c r="BF140" i="1"/>
  <c r="BH140" i="1" s="1"/>
  <c r="BF141" i="1"/>
  <c r="BH141" i="1" s="1"/>
  <c r="BF142" i="1"/>
  <c r="BG142" i="1" s="1"/>
  <c r="BF143" i="1"/>
  <c r="BH143" i="1" s="1"/>
  <c r="BF144" i="1"/>
  <c r="BG144" i="1" s="1"/>
  <c r="BF145" i="1"/>
  <c r="BG145" i="1" s="1"/>
  <c r="BF146" i="1"/>
  <c r="BG146" i="1" s="1"/>
  <c r="BF147" i="1"/>
  <c r="BG147" i="1" s="1"/>
  <c r="BF148" i="1"/>
  <c r="BG148" i="1" s="1"/>
  <c r="BF149" i="1"/>
  <c r="BG149" i="1" s="1"/>
  <c r="BF150" i="1"/>
  <c r="BG150" i="1" s="1"/>
  <c r="BF151" i="1"/>
  <c r="BH151" i="1" s="1"/>
  <c r="BF152" i="1"/>
  <c r="BG152" i="1" s="1"/>
  <c r="BF153" i="1"/>
  <c r="BG153" i="1" s="1"/>
  <c r="BF154" i="1"/>
  <c r="BG154" i="1" s="1"/>
  <c r="BF155" i="1"/>
  <c r="BH155" i="1" s="1"/>
  <c r="BF156" i="1"/>
  <c r="BH156" i="1" s="1"/>
  <c r="BF157" i="1"/>
  <c r="BG157" i="1" s="1"/>
  <c r="BF158" i="1"/>
  <c r="BG158" i="1" s="1"/>
  <c r="BF159" i="1"/>
  <c r="BH159" i="1" s="1"/>
  <c r="BF160" i="1"/>
  <c r="BH160" i="1" s="1"/>
  <c r="BF161" i="1"/>
  <c r="BG161" i="1" s="1"/>
  <c r="BF162" i="1"/>
  <c r="BG162" i="1" s="1"/>
  <c r="BF163" i="1"/>
  <c r="BG163" i="1" s="1"/>
  <c r="BF164" i="1"/>
  <c r="BG164" i="1" s="1"/>
  <c r="BF165" i="1"/>
  <c r="BG165" i="1" s="1"/>
  <c r="BF166" i="1"/>
  <c r="BG166" i="1" s="1"/>
  <c r="BF167" i="1"/>
  <c r="BH167" i="1" s="1"/>
  <c r="BF168" i="1"/>
  <c r="BH168" i="1" s="1"/>
  <c r="BF169" i="1"/>
  <c r="BG169" i="1" s="1"/>
  <c r="BF170" i="1"/>
  <c r="BG170" i="1" s="1"/>
  <c r="BF171" i="1"/>
  <c r="BG171" i="1" s="1"/>
  <c r="BF172" i="1"/>
  <c r="BH172" i="1" s="1"/>
  <c r="BF173" i="1"/>
  <c r="BG173" i="1" s="1"/>
  <c r="BF174" i="1"/>
  <c r="BG174" i="1" s="1"/>
  <c r="BF175" i="1"/>
  <c r="BH175" i="1" s="1"/>
  <c r="BF176" i="1"/>
  <c r="BH176" i="1" s="1"/>
  <c r="BF177" i="1"/>
  <c r="BG177" i="1" s="1"/>
  <c r="BF178" i="1"/>
  <c r="BG178" i="1" s="1"/>
  <c r="BF179" i="1"/>
  <c r="BG179" i="1" s="1"/>
  <c r="BF180" i="1"/>
  <c r="BH180" i="1" s="1"/>
  <c r="BF181" i="1"/>
  <c r="BH181" i="1" s="1"/>
  <c r="BF182" i="1"/>
  <c r="BG182" i="1" s="1"/>
  <c r="BF183" i="1"/>
  <c r="BH183" i="1" s="1"/>
  <c r="BF184" i="1"/>
  <c r="BH184" i="1" s="1"/>
  <c r="BF185" i="1"/>
  <c r="BG185" i="1" s="1"/>
  <c r="BF186" i="1"/>
  <c r="BG186" i="1" s="1"/>
  <c r="BF187" i="1"/>
  <c r="BH187" i="1" s="1"/>
  <c r="BF188" i="1"/>
  <c r="BH188" i="1" s="1"/>
  <c r="BF189" i="1"/>
  <c r="BH189" i="1" s="1"/>
  <c r="BF190" i="1"/>
  <c r="BG190" i="1" s="1"/>
  <c r="BF191" i="1"/>
  <c r="BH191" i="1" s="1"/>
  <c r="BF192" i="1"/>
  <c r="BG192" i="1" s="1"/>
  <c r="BF193" i="1"/>
  <c r="BG193" i="1" s="1"/>
  <c r="BF194" i="1"/>
  <c r="BG194" i="1" s="1"/>
  <c r="BF195" i="1"/>
  <c r="BG195" i="1" s="1"/>
  <c r="BF196" i="1"/>
  <c r="BG196" i="1" s="1"/>
  <c r="BF197" i="1"/>
  <c r="BG197" i="1" s="1"/>
  <c r="BF198" i="1"/>
  <c r="BH198" i="1" s="1"/>
  <c r="BF199" i="1"/>
  <c r="BH199" i="1" s="1"/>
  <c r="BF200" i="1"/>
  <c r="BG200" i="1" s="1"/>
  <c r="BF12" i="1"/>
  <c r="BG12" i="1" s="1"/>
  <c r="BB13" i="1" a="1"/>
  <c r="BB13" i="1" s="1"/>
  <c r="BC13" i="1" a="1"/>
  <c r="BC13" i="1" s="1"/>
  <c r="BD13" i="1" a="1"/>
  <c r="BD13" i="1" s="1"/>
  <c r="BE13" i="1" s="1"/>
  <c r="BB14" i="1" a="1"/>
  <c r="BB14" i="1" s="1"/>
  <c r="BC14" i="1" a="1"/>
  <c r="BC14" i="1" s="1"/>
  <c r="BD14" i="1" a="1"/>
  <c r="BD14" i="1" s="1"/>
  <c r="BE14" i="1" s="1"/>
  <c r="BB15" i="1" a="1"/>
  <c r="BB15" i="1" s="1"/>
  <c r="BC15" i="1" a="1"/>
  <c r="BC15" i="1" s="1"/>
  <c r="BD15" i="1" a="1"/>
  <c r="BD15" i="1" s="1"/>
  <c r="BE15" i="1" s="1"/>
  <c r="BB16" i="1" a="1"/>
  <c r="BB16" i="1" s="1"/>
  <c r="BC16" i="1" a="1"/>
  <c r="BC16" i="1" s="1"/>
  <c r="BD16" i="1" a="1"/>
  <c r="BD16" i="1" s="1"/>
  <c r="BE16" i="1" s="1"/>
  <c r="BB17" i="1" a="1"/>
  <c r="BB17" i="1" s="1"/>
  <c r="BC17" i="1" a="1"/>
  <c r="BC17" i="1" s="1"/>
  <c r="BD17" i="1" a="1"/>
  <c r="BD17" i="1" s="1"/>
  <c r="BE17" i="1" s="1"/>
  <c r="BB18" i="1" a="1"/>
  <c r="BB18" i="1" s="1"/>
  <c r="BC18" i="1" a="1"/>
  <c r="BC18" i="1" s="1"/>
  <c r="BD18" i="1" a="1"/>
  <c r="BD18" i="1" s="1"/>
  <c r="BE18" i="1" s="1"/>
  <c r="BB19" i="1" a="1"/>
  <c r="BB19" i="1" s="1"/>
  <c r="BC19" i="1" a="1"/>
  <c r="BC19" i="1" s="1"/>
  <c r="BD19" i="1" a="1"/>
  <c r="BD19" i="1" s="1"/>
  <c r="BE19" i="1" s="1"/>
  <c r="BB20" i="1" a="1"/>
  <c r="BB20" i="1" s="1"/>
  <c r="BC20" i="1" a="1"/>
  <c r="BC20" i="1" s="1"/>
  <c r="BD20" i="1" a="1"/>
  <c r="BD20" i="1" s="1"/>
  <c r="BE20" i="1" s="1"/>
  <c r="BB21" i="1" a="1"/>
  <c r="BB21" i="1" s="1"/>
  <c r="BC21" i="1" a="1"/>
  <c r="BC21" i="1" s="1"/>
  <c r="BD21" i="1" a="1"/>
  <c r="BD21" i="1" s="1"/>
  <c r="BE21" i="1" s="1"/>
  <c r="BB22" i="1" a="1"/>
  <c r="BB22" i="1" s="1"/>
  <c r="BC22" i="1" a="1"/>
  <c r="BC22" i="1" s="1"/>
  <c r="BD22" i="1" a="1"/>
  <c r="BD22" i="1" s="1"/>
  <c r="BE22" i="1" s="1"/>
  <c r="BB23" i="1" a="1"/>
  <c r="BB23" i="1" s="1"/>
  <c r="BC23" i="1" a="1"/>
  <c r="BC23" i="1" s="1"/>
  <c r="BD23" i="1" a="1"/>
  <c r="BD23" i="1" s="1"/>
  <c r="BE23" i="1" s="1"/>
  <c r="BB24" i="1" a="1"/>
  <c r="BB24" i="1" s="1"/>
  <c r="BC24" i="1" a="1"/>
  <c r="BC24" i="1" s="1"/>
  <c r="BD24" i="1" a="1"/>
  <c r="BD24" i="1" s="1"/>
  <c r="BE24" i="1" s="1"/>
  <c r="BB25" i="1" a="1"/>
  <c r="BB25" i="1" s="1"/>
  <c r="BC25" i="1" a="1"/>
  <c r="BC25" i="1" s="1"/>
  <c r="BD25" i="1" a="1"/>
  <c r="BD25" i="1" s="1"/>
  <c r="BE25" i="1" s="1"/>
  <c r="BB26" i="1" a="1"/>
  <c r="BB26" i="1" s="1"/>
  <c r="BC26" i="1" a="1"/>
  <c r="BC26" i="1" s="1"/>
  <c r="BD26" i="1" a="1"/>
  <c r="BD26" i="1" s="1"/>
  <c r="BE26" i="1" s="1"/>
  <c r="BB27" i="1" a="1"/>
  <c r="BB27" i="1" s="1"/>
  <c r="BC27" i="1" a="1"/>
  <c r="BC27" i="1" s="1"/>
  <c r="BD27" i="1" a="1"/>
  <c r="BD27" i="1" s="1"/>
  <c r="BE27" i="1" s="1"/>
  <c r="BB28" i="1" a="1"/>
  <c r="BB28" i="1" s="1"/>
  <c r="BC28" i="1" a="1"/>
  <c r="BC28" i="1" s="1"/>
  <c r="BD28" i="1" a="1"/>
  <c r="BD28" i="1" s="1"/>
  <c r="BE28" i="1" s="1"/>
  <c r="BB29" i="1" a="1"/>
  <c r="BB29" i="1" s="1"/>
  <c r="BC29" i="1" a="1"/>
  <c r="BC29" i="1" s="1"/>
  <c r="BD29" i="1" a="1"/>
  <c r="BD29" i="1" s="1"/>
  <c r="BE29" i="1" s="1"/>
  <c r="BB30" i="1" a="1"/>
  <c r="BB30" i="1" s="1"/>
  <c r="BC30" i="1" a="1"/>
  <c r="BC30" i="1" s="1"/>
  <c r="BD30" i="1" a="1"/>
  <c r="BD30" i="1" s="1"/>
  <c r="BE30" i="1" s="1"/>
  <c r="BB31" i="1" a="1"/>
  <c r="BB31" i="1" s="1"/>
  <c r="BC31" i="1" a="1"/>
  <c r="BC31" i="1" s="1"/>
  <c r="BD31" i="1" a="1"/>
  <c r="BD31" i="1" s="1"/>
  <c r="BE31" i="1" s="1"/>
  <c r="BB32" i="1" a="1"/>
  <c r="BB32" i="1" s="1"/>
  <c r="BC32" i="1" a="1"/>
  <c r="BC32" i="1" s="1"/>
  <c r="BD32" i="1" a="1"/>
  <c r="BD32" i="1" s="1"/>
  <c r="BE32" i="1" s="1"/>
  <c r="BB33" i="1" a="1"/>
  <c r="BB33" i="1" s="1"/>
  <c r="BC33" i="1" a="1"/>
  <c r="BC33" i="1" s="1"/>
  <c r="BD33" i="1" a="1"/>
  <c r="BD33" i="1" s="1"/>
  <c r="BE33" i="1" s="1"/>
  <c r="BB34" i="1" a="1"/>
  <c r="BB34" i="1" s="1"/>
  <c r="BC34" i="1" a="1"/>
  <c r="BC34" i="1" s="1"/>
  <c r="BD34" i="1" a="1"/>
  <c r="BD34" i="1" s="1"/>
  <c r="BE34" i="1" s="1"/>
  <c r="BB35" i="1" a="1"/>
  <c r="BB35" i="1" s="1"/>
  <c r="BC35" i="1" a="1"/>
  <c r="BC35" i="1" s="1"/>
  <c r="BD35" i="1" a="1"/>
  <c r="BD35" i="1" s="1"/>
  <c r="BE35" i="1" s="1"/>
  <c r="BB36" i="1" a="1"/>
  <c r="BB36" i="1" s="1"/>
  <c r="BC36" i="1" a="1"/>
  <c r="BC36" i="1" s="1"/>
  <c r="BD36" i="1" a="1"/>
  <c r="BD36" i="1" s="1"/>
  <c r="BE36" i="1" s="1"/>
  <c r="BB37" i="1" a="1"/>
  <c r="BB37" i="1" s="1"/>
  <c r="BC37" i="1" a="1"/>
  <c r="BC37" i="1" s="1"/>
  <c r="BD37" i="1" a="1"/>
  <c r="BD37" i="1" s="1"/>
  <c r="BE37" i="1" s="1"/>
  <c r="BB38" i="1" a="1"/>
  <c r="BB38" i="1" s="1"/>
  <c r="BC38" i="1" a="1"/>
  <c r="BC38" i="1" s="1"/>
  <c r="BD38" i="1" a="1"/>
  <c r="BD38" i="1" s="1"/>
  <c r="BE38" i="1" s="1"/>
  <c r="BB39" i="1" a="1"/>
  <c r="BB39" i="1" s="1"/>
  <c r="BC39" i="1" a="1"/>
  <c r="BC39" i="1" s="1"/>
  <c r="BD39" i="1" a="1"/>
  <c r="BD39" i="1" s="1"/>
  <c r="BE39" i="1" s="1"/>
  <c r="BB40" i="1" a="1"/>
  <c r="BB40" i="1" s="1"/>
  <c r="BC40" i="1" a="1"/>
  <c r="BC40" i="1" s="1"/>
  <c r="BD40" i="1" a="1"/>
  <c r="BD40" i="1" s="1"/>
  <c r="BE40" i="1" s="1"/>
  <c r="BB41" i="1" a="1"/>
  <c r="BB41" i="1" s="1"/>
  <c r="BC41" i="1" a="1"/>
  <c r="BC41" i="1" s="1"/>
  <c r="BD41" i="1" a="1"/>
  <c r="BD41" i="1" s="1"/>
  <c r="BE41" i="1" s="1"/>
  <c r="BB42" i="1" a="1"/>
  <c r="BB42" i="1" s="1"/>
  <c r="BC42" i="1" a="1"/>
  <c r="BC42" i="1" s="1"/>
  <c r="BD42" i="1" a="1"/>
  <c r="BD42" i="1" s="1"/>
  <c r="BE42" i="1" s="1"/>
  <c r="BB43" i="1" a="1"/>
  <c r="BB43" i="1" s="1"/>
  <c r="BC43" i="1" a="1"/>
  <c r="BC43" i="1" s="1"/>
  <c r="BD43" i="1" a="1"/>
  <c r="BD43" i="1" s="1"/>
  <c r="BE43" i="1" s="1"/>
  <c r="BB44" i="1" a="1"/>
  <c r="BB44" i="1" s="1"/>
  <c r="BC44" i="1" a="1"/>
  <c r="BC44" i="1" s="1"/>
  <c r="BD44" i="1" a="1"/>
  <c r="BD44" i="1" s="1"/>
  <c r="BE44" i="1" s="1"/>
  <c r="BB45" i="1" a="1"/>
  <c r="BB45" i="1" s="1"/>
  <c r="BC45" i="1" a="1"/>
  <c r="BC45" i="1" s="1"/>
  <c r="BD45" i="1" a="1"/>
  <c r="BD45" i="1" s="1"/>
  <c r="BE45" i="1" s="1"/>
  <c r="BB46" i="1" a="1"/>
  <c r="BB46" i="1" s="1"/>
  <c r="BC46" i="1" a="1"/>
  <c r="BC46" i="1" s="1"/>
  <c r="BD46" i="1" a="1"/>
  <c r="BD46" i="1" s="1"/>
  <c r="BE46" i="1" s="1"/>
  <c r="BB47" i="1" a="1"/>
  <c r="BB47" i="1" s="1"/>
  <c r="BC47" i="1" a="1"/>
  <c r="BC47" i="1" s="1"/>
  <c r="BD47" i="1" a="1"/>
  <c r="BD47" i="1" s="1"/>
  <c r="BE47" i="1" s="1"/>
  <c r="BB48" i="1" a="1"/>
  <c r="BB48" i="1" s="1"/>
  <c r="BC48" i="1" a="1"/>
  <c r="BC48" i="1" s="1"/>
  <c r="BD48" i="1" a="1"/>
  <c r="BD48" i="1" s="1"/>
  <c r="BE48" i="1" s="1"/>
  <c r="BB49" i="1" a="1"/>
  <c r="BB49" i="1" s="1"/>
  <c r="BC49" i="1" a="1"/>
  <c r="BC49" i="1" s="1"/>
  <c r="BD49" i="1" a="1"/>
  <c r="BD49" i="1" s="1"/>
  <c r="BE49" i="1" s="1"/>
  <c r="BB50" i="1" a="1"/>
  <c r="BB50" i="1" s="1"/>
  <c r="BC50" i="1" a="1"/>
  <c r="BC50" i="1" s="1"/>
  <c r="BD50" i="1" a="1"/>
  <c r="BD50" i="1" s="1"/>
  <c r="BE50" i="1" s="1"/>
  <c r="BB51" i="1" a="1"/>
  <c r="BB51" i="1" s="1"/>
  <c r="BC51" i="1" a="1"/>
  <c r="BC51" i="1" s="1"/>
  <c r="BD51" i="1" a="1"/>
  <c r="BD51" i="1" s="1"/>
  <c r="BE51" i="1" s="1"/>
  <c r="BB52" i="1" a="1"/>
  <c r="BB52" i="1" s="1"/>
  <c r="BC52" i="1" a="1"/>
  <c r="BC52" i="1" s="1"/>
  <c r="BD52" i="1" a="1"/>
  <c r="BD52" i="1" s="1"/>
  <c r="BE52" i="1" s="1"/>
  <c r="BB53" i="1" a="1"/>
  <c r="BB53" i="1" s="1"/>
  <c r="BC53" i="1" a="1"/>
  <c r="BC53" i="1" s="1"/>
  <c r="BD53" i="1" a="1"/>
  <c r="BD53" i="1" s="1"/>
  <c r="BE53" i="1" s="1"/>
  <c r="BB54" i="1" a="1"/>
  <c r="BB54" i="1" s="1"/>
  <c r="BC54" i="1" a="1"/>
  <c r="BC54" i="1" s="1"/>
  <c r="BD54" i="1" a="1"/>
  <c r="BD54" i="1" s="1"/>
  <c r="BE54" i="1" s="1"/>
  <c r="BB55" i="1" a="1"/>
  <c r="BB55" i="1" s="1"/>
  <c r="BC55" i="1" a="1"/>
  <c r="BC55" i="1" s="1"/>
  <c r="BD55" i="1" a="1"/>
  <c r="BD55" i="1" s="1"/>
  <c r="BE55" i="1" s="1"/>
  <c r="BB56" i="1" a="1"/>
  <c r="BB56" i="1" s="1"/>
  <c r="BC56" i="1" a="1"/>
  <c r="BC56" i="1" s="1"/>
  <c r="BD56" i="1" a="1"/>
  <c r="BD56" i="1" s="1"/>
  <c r="BE56" i="1" s="1"/>
  <c r="BB57" i="1" a="1"/>
  <c r="BB57" i="1" s="1"/>
  <c r="BC57" i="1" a="1"/>
  <c r="BC57" i="1" s="1"/>
  <c r="BD57" i="1" a="1"/>
  <c r="BD57" i="1" s="1"/>
  <c r="BE57" i="1" s="1"/>
  <c r="BB58" i="1" a="1"/>
  <c r="BB58" i="1" s="1"/>
  <c r="BC58" i="1" a="1"/>
  <c r="BC58" i="1" s="1"/>
  <c r="BD58" i="1" a="1"/>
  <c r="BD58" i="1" s="1"/>
  <c r="BE58" i="1" s="1"/>
  <c r="BB59" i="1" a="1"/>
  <c r="BB59" i="1" s="1"/>
  <c r="BC59" i="1" a="1"/>
  <c r="BC59" i="1" s="1"/>
  <c r="BD59" i="1" a="1"/>
  <c r="BD59" i="1" s="1"/>
  <c r="BE59" i="1" s="1"/>
  <c r="BB60" i="1" a="1"/>
  <c r="BB60" i="1" s="1"/>
  <c r="BC60" i="1" a="1"/>
  <c r="BC60" i="1" s="1"/>
  <c r="BD60" i="1" a="1"/>
  <c r="BD60" i="1" s="1"/>
  <c r="BE60" i="1" s="1"/>
  <c r="BB61" i="1" a="1"/>
  <c r="BB61" i="1" s="1"/>
  <c r="BC61" i="1" a="1"/>
  <c r="BC61" i="1" s="1"/>
  <c r="BD61" i="1" a="1"/>
  <c r="BD61" i="1" s="1"/>
  <c r="BE61" i="1" s="1"/>
  <c r="BB62" i="1" a="1"/>
  <c r="BB62" i="1" s="1"/>
  <c r="BC62" i="1" a="1"/>
  <c r="BC62" i="1" s="1"/>
  <c r="BD62" i="1" a="1"/>
  <c r="BD62" i="1" s="1"/>
  <c r="BE62" i="1" s="1"/>
  <c r="BB63" i="1" a="1"/>
  <c r="BB63" i="1" s="1"/>
  <c r="BC63" i="1" a="1"/>
  <c r="BC63" i="1" s="1"/>
  <c r="BD63" i="1" a="1"/>
  <c r="BD63" i="1" s="1"/>
  <c r="BE63" i="1" s="1"/>
  <c r="BB64" i="1" a="1"/>
  <c r="BB64" i="1" s="1"/>
  <c r="BC64" i="1" a="1"/>
  <c r="BC64" i="1" s="1"/>
  <c r="BD64" i="1" a="1"/>
  <c r="BD64" i="1" s="1"/>
  <c r="BE64" i="1" s="1"/>
  <c r="BB65" i="1" a="1"/>
  <c r="BB65" i="1" s="1"/>
  <c r="BC65" i="1" a="1"/>
  <c r="BC65" i="1" s="1"/>
  <c r="BD65" i="1" a="1"/>
  <c r="BD65" i="1" s="1"/>
  <c r="BE65" i="1" s="1"/>
  <c r="BB66" i="1" a="1"/>
  <c r="BB66" i="1" s="1"/>
  <c r="BC66" i="1" a="1"/>
  <c r="BC66" i="1" s="1"/>
  <c r="BD66" i="1" a="1"/>
  <c r="BD66" i="1" s="1"/>
  <c r="BE66" i="1" s="1"/>
  <c r="BB67" i="1" a="1"/>
  <c r="BB67" i="1" s="1"/>
  <c r="BC67" i="1" a="1"/>
  <c r="BC67" i="1" s="1"/>
  <c r="BD67" i="1" a="1"/>
  <c r="BD67" i="1" s="1"/>
  <c r="BE67" i="1" s="1"/>
  <c r="BB68" i="1" a="1"/>
  <c r="BB68" i="1" s="1"/>
  <c r="BC68" i="1" a="1"/>
  <c r="BC68" i="1" s="1"/>
  <c r="BD68" i="1" a="1"/>
  <c r="BD68" i="1" s="1"/>
  <c r="BE68" i="1" s="1"/>
  <c r="BB69" i="1" a="1"/>
  <c r="BB69" i="1" s="1"/>
  <c r="BC69" i="1" a="1"/>
  <c r="BC69" i="1" s="1"/>
  <c r="BD69" i="1" a="1"/>
  <c r="BD69" i="1" s="1"/>
  <c r="BE69" i="1" s="1"/>
  <c r="BB70" i="1" a="1"/>
  <c r="BB70" i="1" s="1"/>
  <c r="BC70" i="1" a="1"/>
  <c r="BC70" i="1" s="1"/>
  <c r="BD70" i="1" a="1"/>
  <c r="BD70" i="1" s="1"/>
  <c r="BE70" i="1" s="1"/>
  <c r="BB71" i="1" a="1"/>
  <c r="BB71" i="1" s="1"/>
  <c r="BC71" i="1" a="1"/>
  <c r="BC71" i="1" s="1"/>
  <c r="BD71" i="1" a="1"/>
  <c r="BD71" i="1" s="1"/>
  <c r="BE71" i="1" s="1"/>
  <c r="BB72" i="1" a="1"/>
  <c r="BB72" i="1" s="1"/>
  <c r="BC72" i="1" a="1"/>
  <c r="BC72" i="1" s="1"/>
  <c r="BD72" i="1" a="1"/>
  <c r="BD72" i="1" s="1"/>
  <c r="BE72" i="1" s="1"/>
  <c r="BB73" i="1" a="1"/>
  <c r="BB73" i="1" s="1"/>
  <c r="BC73" i="1" a="1"/>
  <c r="BC73" i="1" s="1"/>
  <c r="BD73" i="1" a="1"/>
  <c r="BD73" i="1" s="1"/>
  <c r="BE73" i="1" s="1"/>
  <c r="BB74" i="1" a="1"/>
  <c r="BB74" i="1" s="1"/>
  <c r="BC74" i="1" a="1"/>
  <c r="BC74" i="1" s="1"/>
  <c r="BD74" i="1" a="1"/>
  <c r="BD74" i="1" s="1"/>
  <c r="BE74" i="1" s="1"/>
  <c r="BB75" i="1" a="1"/>
  <c r="BB75" i="1" s="1"/>
  <c r="BC75" i="1" a="1"/>
  <c r="BC75" i="1" s="1"/>
  <c r="BD75" i="1" a="1"/>
  <c r="BD75" i="1" s="1"/>
  <c r="BE75" i="1" s="1"/>
  <c r="BB76" i="1" a="1"/>
  <c r="BB76" i="1" s="1"/>
  <c r="BC76" i="1" a="1"/>
  <c r="BC76" i="1" s="1"/>
  <c r="BD76" i="1" a="1"/>
  <c r="BD76" i="1" s="1"/>
  <c r="BE76" i="1" s="1"/>
  <c r="BB77" i="1" a="1"/>
  <c r="BB77" i="1" s="1"/>
  <c r="BC77" i="1" a="1"/>
  <c r="BC77" i="1" s="1"/>
  <c r="BD77" i="1" a="1"/>
  <c r="BD77" i="1" s="1"/>
  <c r="BE77" i="1" s="1"/>
  <c r="BB78" i="1" a="1"/>
  <c r="BB78" i="1" s="1"/>
  <c r="BC78" i="1" a="1"/>
  <c r="BC78" i="1" s="1"/>
  <c r="BD78" i="1" a="1"/>
  <c r="BD78" i="1" s="1"/>
  <c r="BE78" i="1" s="1"/>
  <c r="BB79" i="1" a="1"/>
  <c r="BB79" i="1" s="1"/>
  <c r="BC79" i="1" a="1"/>
  <c r="BC79" i="1" s="1"/>
  <c r="BD79" i="1" a="1"/>
  <c r="BD79" i="1" s="1"/>
  <c r="BE79" i="1" s="1"/>
  <c r="BB80" i="1" a="1"/>
  <c r="BB80" i="1" s="1"/>
  <c r="BC80" i="1" a="1"/>
  <c r="BC80" i="1" s="1"/>
  <c r="BD80" i="1" a="1"/>
  <c r="BD80" i="1" s="1"/>
  <c r="BE80" i="1" s="1"/>
  <c r="BB81" i="1" a="1"/>
  <c r="BB81" i="1" s="1"/>
  <c r="BC81" i="1" a="1"/>
  <c r="BC81" i="1" s="1"/>
  <c r="BD81" i="1" a="1"/>
  <c r="BD81" i="1" s="1"/>
  <c r="BE81" i="1" s="1"/>
  <c r="BB82" i="1" a="1"/>
  <c r="BB82" i="1" s="1"/>
  <c r="BC82" i="1" a="1"/>
  <c r="BC82" i="1" s="1"/>
  <c r="BD82" i="1" a="1"/>
  <c r="BD82" i="1" s="1"/>
  <c r="BE82" i="1" s="1"/>
  <c r="BB83" i="1" a="1"/>
  <c r="BB83" i="1" s="1"/>
  <c r="BC83" i="1" a="1"/>
  <c r="BC83" i="1" s="1"/>
  <c r="BD83" i="1" a="1"/>
  <c r="BD83" i="1" s="1"/>
  <c r="BE83" i="1" s="1"/>
  <c r="BB84" i="1" a="1"/>
  <c r="BB84" i="1" s="1"/>
  <c r="BC84" i="1" a="1"/>
  <c r="BC84" i="1" s="1"/>
  <c r="BD84" i="1" a="1"/>
  <c r="BD84" i="1" s="1"/>
  <c r="BE84" i="1" s="1"/>
  <c r="BB85" i="1" a="1"/>
  <c r="BB85" i="1" s="1"/>
  <c r="BC85" i="1" a="1"/>
  <c r="BC85" i="1" s="1"/>
  <c r="BD85" i="1" a="1"/>
  <c r="BD85" i="1" s="1"/>
  <c r="BE85" i="1" s="1"/>
  <c r="BB86" i="1" a="1"/>
  <c r="BB86" i="1" s="1"/>
  <c r="BC86" i="1" a="1"/>
  <c r="BC86" i="1" s="1"/>
  <c r="BD86" i="1" a="1"/>
  <c r="BD86" i="1" s="1"/>
  <c r="BE86" i="1" s="1"/>
  <c r="BB87" i="1" a="1"/>
  <c r="BB87" i="1" s="1"/>
  <c r="BC87" i="1" a="1"/>
  <c r="BC87" i="1" s="1"/>
  <c r="BD87" i="1" a="1"/>
  <c r="BD87" i="1" s="1"/>
  <c r="BE87" i="1" s="1"/>
  <c r="BB88" i="1" a="1"/>
  <c r="BB88" i="1" s="1"/>
  <c r="BC88" i="1" a="1"/>
  <c r="BC88" i="1" s="1"/>
  <c r="BD88" i="1" a="1"/>
  <c r="BD88" i="1" s="1"/>
  <c r="BE88" i="1" s="1"/>
  <c r="BB89" i="1" a="1"/>
  <c r="BB89" i="1" s="1"/>
  <c r="BC89" i="1" a="1"/>
  <c r="BC89" i="1" s="1"/>
  <c r="BD89" i="1" a="1"/>
  <c r="BD89" i="1" s="1"/>
  <c r="BE89" i="1" s="1"/>
  <c r="BB90" i="1" a="1"/>
  <c r="BB90" i="1" s="1"/>
  <c r="BC90" i="1" a="1"/>
  <c r="BC90" i="1" s="1"/>
  <c r="BD90" i="1" a="1"/>
  <c r="BD90" i="1" s="1"/>
  <c r="BE90" i="1" s="1"/>
  <c r="BB91" i="1" a="1"/>
  <c r="BB91" i="1" s="1"/>
  <c r="BC91" i="1" a="1"/>
  <c r="BC91" i="1" s="1"/>
  <c r="BD91" i="1" a="1"/>
  <c r="BD91" i="1" s="1"/>
  <c r="BE91" i="1" s="1"/>
  <c r="BB92" i="1" a="1"/>
  <c r="BB92" i="1" s="1"/>
  <c r="BC92" i="1" a="1"/>
  <c r="BC92" i="1" s="1"/>
  <c r="BD92" i="1" a="1"/>
  <c r="BD92" i="1" s="1"/>
  <c r="BE92" i="1" s="1"/>
  <c r="BB93" i="1" a="1"/>
  <c r="BB93" i="1" s="1"/>
  <c r="BC93" i="1" a="1"/>
  <c r="BC93" i="1" s="1"/>
  <c r="BD93" i="1" a="1"/>
  <c r="BD93" i="1" s="1"/>
  <c r="BE93" i="1" s="1"/>
  <c r="BB94" i="1" a="1"/>
  <c r="BB94" i="1" s="1"/>
  <c r="BC94" i="1" a="1"/>
  <c r="BC94" i="1" s="1"/>
  <c r="BD94" i="1" a="1"/>
  <c r="BD94" i="1" s="1"/>
  <c r="BE94" i="1" s="1"/>
  <c r="BB95" i="1" a="1"/>
  <c r="BB95" i="1" s="1"/>
  <c r="BC95" i="1" a="1"/>
  <c r="BC95" i="1" s="1"/>
  <c r="BD95" i="1" a="1"/>
  <c r="BD95" i="1" s="1"/>
  <c r="BE95" i="1" s="1"/>
  <c r="BB96" i="1" a="1"/>
  <c r="BB96" i="1" s="1"/>
  <c r="BC96" i="1" a="1"/>
  <c r="BC96" i="1" s="1"/>
  <c r="BD96" i="1" a="1"/>
  <c r="BD96" i="1" s="1"/>
  <c r="BE96" i="1" s="1"/>
  <c r="BB97" i="1" a="1"/>
  <c r="BB97" i="1" s="1"/>
  <c r="BC97" i="1" a="1"/>
  <c r="BC97" i="1" s="1"/>
  <c r="BD97" i="1" a="1"/>
  <c r="BD97" i="1" s="1"/>
  <c r="BE97" i="1" s="1"/>
  <c r="BB98" i="1" a="1"/>
  <c r="BB98" i="1" s="1"/>
  <c r="BC98" i="1" a="1"/>
  <c r="BC98" i="1" s="1"/>
  <c r="BD98" i="1" a="1"/>
  <c r="BD98" i="1" s="1"/>
  <c r="BE98" i="1" s="1"/>
  <c r="BB99" i="1" a="1"/>
  <c r="BB99" i="1" s="1"/>
  <c r="BC99" i="1" a="1"/>
  <c r="BC99" i="1" s="1"/>
  <c r="BD99" i="1" a="1"/>
  <c r="BD99" i="1" s="1"/>
  <c r="BE99" i="1" s="1"/>
  <c r="BB100" i="1" a="1"/>
  <c r="BB100" i="1" s="1"/>
  <c r="BC100" i="1" a="1"/>
  <c r="BC100" i="1" s="1"/>
  <c r="BD100" i="1" a="1"/>
  <c r="BD100" i="1" s="1"/>
  <c r="BE100" i="1" s="1"/>
  <c r="BB101" i="1" a="1"/>
  <c r="BB101" i="1" s="1"/>
  <c r="BC101" i="1" a="1"/>
  <c r="BC101" i="1" s="1"/>
  <c r="BD101" i="1" a="1"/>
  <c r="BD101" i="1" s="1"/>
  <c r="BE101" i="1" s="1"/>
  <c r="BB102" i="1" a="1"/>
  <c r="BB102" i="1" s="1"/>
  <c r="BC102" i="1" a="1"/>
  <c r="BC102" i="1" s="1"/>
  <c r="BD102" i="1" a="1"/>
  <c r="BD102" i="1" s="1"/>
  <c r="BE102" i="1" s="1"/>
  <c r="BB103" i="1" a="1"/>
  <c r="BB103" i="1" s="1"/>
  <c r="BC103" i="1" a="1"/>
  <c r="BC103" i="1" s="1"/>
  <c r="BD103" i="1" a="1"/>
  <c r="BD103" i="1" s="1"/>
  <c r="BE103" i="1" s="1"/>
  <c r="BB104" i="1" a="1"/>
  <c r="BB104" i="1" s="1"/>
  <c r="BC104" i="1" a="1"/>
  <c r="BC104" i="1" s="1"/>
  <c r="BD104" i="1" a="1"/>
  <c r="BD104" i="1" s="1"/>
  <c r="BE104" i="1" s="1"/>
  <c r="BB105" i="1" a="1"/>
  <c r="BB105" i="1" s="1"/>
  <c r="BC105" i="1" a="1"/>
  <c r="BC105" i="1" s="1"/>
  <c r="BD105" i="1" a="1"/>
  <c r="BD105" i="1" s="1"/>
  <c r="BE105" i="1" s="1"/>
  <c r="BB106" i="1" a="1"/>
  <c r="BB106" i="1" s="1"/>
  <c r="BC106" i="1" a="1"/>
  <c r="BC106" i="1" s="1"/>
  <c r="BD106" i="1" a="1"/>
  <c r="BD106" i="1" s="1"/>
  <c r="BE106" i="1" s="1"/>
  <c r="BB107" i="1" a="1"/>
  <c r="BB107" i="1" s="1"/>
  <c r="BC107" i="1" a="1"/>
  <c r="BC107" i="1" s="1"/>
  <c r="BD107" i="1" a="1"/>
  <c r="BD107" i="1" s="1"/>
  <c r="BE107" i="1" s="1"/>
  <c r="BB108" i="1" a="1"/>
  <c r="BB108" i="1" s="1"/>
  <c r="BC108" i="1" a="1"/>
  <c r="BC108" i="1" s="1"/>
  <c r="BD108" i="1" a="1"/>
  <c r="BD108" i="1" s="1"/>
  <c r="BE108" i="1" s="1"/>
  <c r="BB109" i="1" a="1"/>
  <c r="BB109" i="1" s="1"/>
  <c r="BC109" i="1" a="1"/>
  <c r="BC109" i="1" s="1"/>
  <c r="BD109" i="1" a="1"/>
  <c r="BD109" i="1" s="1"/>
  <c r="BE109" i="1" s="1"/>
  <c r="BB110" i="1" a="1"/>
  <c r="BB110" i="1" s="1"/>
  <c r="BC110" i="1" a="1"/>
  <c r="BC110" i="1" s="1"/>
  <c r="BD110" i="1" a="1"/>
  <c r="BD110" i="1" s="1"/>
  <c r="BE110" i="1" s="1"/>
  <c r="BB111" i="1" a="1"/>
  <c r="BB111" i="1" s="1"/>
  <c r="BC111" i="1" a="1"/>
  <c r="BC111" i="1" s="1"/>
  <c r="BD111" i="1" a="1"/>
  <c r="BD111" i="1" s="1"/>
  <c r="BE111" i="1" s="1"/>
  <c r="BB112" i="1" a="1"/>
  <c r="BB112" i="1" s="1"/>
  <c r="BC112" i="1" a="1"/>
  <c r="BC112" i="1" s="1"/>
  <c r="BD112" i="1" a="1"/>
  <c r="BD112" i="1" s="1"/>
  <c r="BE112" i="1" s="1"/>
  <c r="BB113" i="1" a="1"/>
  <c r="BB113" i="1" s="1"/>
  <c r="BC113" i="1" a="1"/>
  <c r="BC113" i="1" s="1"/>
  <c r="BD113" i="1" a="1"/>
  <c r="BD113" i="1" s="1"/>
  <c r="BE113" i="1" s="1"/>
  <c r="BB114" i="1" a="1"/>
  <c r="BB114" i="1" s="1"/>
  <c r="BC114" i="1" a="1"/>
  <c r="BC114" i="1" s="1"/>
  <c r="BD114" i="1" a="1"/>
  <c r="BD114" i="1" s="1"/>
  <c r="BE114" i="1" s="1"/>
  <c r="BB115" i="1" a="1"/>
  <c r="BB115" i="1" s="1"/>
  <c r="BC115" i="1" a="1"/>
  <c r="BC115" i="1" s="1"/>
  <c r="BD115" i="1" a="1"/>
  <c r="BD115" i="1" s="1"/>
  <c r="BE115" i="1" s="1"/>
  <c r="BB116" i="1" a="1"/>
  <c r="BB116" i="1" s="1"/>
  <c r="BC116" i="1" a="1"/>
  <c r="BC116" i="1" s="1"/>
  <c r="BD116" i="1" a="1"/>
  <c r="BD116" i="1" s="1"/>
  <c r="BE116" i="1" s="1"/>
  <c r="BB117" i="1" a="1"/>
  <c r="BB117" i="1" s="1"/>
  <c r="BC117" i="1" a="1"/>
  <c r="BC117" i="1" s="1"/>
  <c r="BD117" i="1" a="1"/>
  <c r="BD117" i="1" s="1"/>
  <c r="BE117" i="1" s="1"/>
  <c r="BB118" i="1" a="1"/>
  <c r="BB118" i="1" s="1"/>
  <c r="BC118" i="1" a="1"/>
  <c r="BC118" i="1" s="1"/>
  <c r="BD118" i="1" a="1"/>
  <c r="BD118" i="1" s="1"/>
  <c r="BE118" i="1" s="1"/>
  <c r="BB119" i="1" a="1"/>
  <c r="BB119" i="1" s="1"/>
  <c r="BC119" i="1" a="1"/>
  <c r="BC119" i="1" s="1"/>
  <c r="BD119" i="1" a="1"/>
  <c r="BD119" i="1" s="1"/>
  <c r="BE119" i="1" s="1"/>
  <c r="BB120" i="1" a="1"/>
  <c r="BB120" i="1" s="1"/>
  <c r="BC120" i="1" a="1"/>
  <c r="BC120" i="1" s="1"/>
  <c r="BD120" i="1" a="1"/>
  <c r="BD120" i="1" s="1"/>
  <c r="BE120" i="1" s="1"/>
  <c r="BB121" i="1" a="1"/>
  <c r="BB121" i="1" s="1"/>
  <c r="BC121" i="1" a="1"/>
  <c r="BC121" i="1" s="1"/>
  <c r="BD121" i="1" a="1"/>
  <c r="BD121" i="1" s="1"/>
  <c r="BE121" i="1" s="1"/>
  <c r="BB122" i="1" a="1"/>
  <c r="BB122" i="1" s="1"/>
  <c r="BC122" i="1" a="1"/>
  <c r="BC122" i="1" s="1"/>
  <c r="BD122" i="1" a="1"/>
  <c r="BD122" i="1" s="1"/>
  <c r="BE122" i="1" s="1"/>
  <c r="BB123" i="1" a="1"/>
  <c r="BB123" i="1" s="1"/>
  <c r="BC123" i="1" a="1"/>
  <c r="BC123" i="1" s="1"/>
  <c r="BD123" i="1" a="1"/>
  <c r="BD123" i="1" s="1"/>
  <c r="BE123" i="1" s="1"/>
  <c r="BB124" i="1" a="1"/>
  <c r="BB124" i="1" s="1"/>
  <c r="BC124" i="1" a="1"/>
  <c r="BC124" i="1" s="1"/>
  <c r="BD124" i="1" a="1"/>
  <c r="BD124" i="1" s="1"/>
  <c r="BE124" i="1" s="1"/>
  <c r="BB125" i="1" a="1"/>
  <c r="BB125" i="1" s="1"/>
  <c r="BC125" i="1" a="1"/>
  <c r="BC125" i="1" s="1"/>
  <c r="BD125" i="1" a="1"/>
  <c r="BD125" i="1" s="1"/>
  <c r="BE125" i="1" s="1"/>
  <c r="BB126" i="1" a="1"/>
  <c r="BB126" i="1" s="1"/>
  <c r="BC126" i="1" a="1"/>
  <c r="BC126" i="1" s="1"/>
  <c r="BD126" i="1" a="1"/>
  <c r="BD126" i="1" s="1"/>
  <c r="BE126" i="1" s="1"/>
  <c r="BB127" i="1" a="1"/>
  <c r="BB127" i="1" s="1"/>
  <c r="BC127" i="1" a="1"/>
  <c r="BC127" i="1" s="1"/>
  <c r="BD127" i="1" a="1"/>
  <c r="BD127" i="1" s="1"/>
  <c r="BE127" i="1" s="1"/>
  <c r="BB128" i="1" a="1"/>
  <c r="BB128" i="1" s="1"/>
  <c r="BC128" i="1" a="1"/>
  <c r="BC128" i="1" s="1"/>
  <c r="BD128" i="1" a="1"/>
  <c r="BD128" i="1" s="1"/>
  <c r="BE128" i="1" s="1"/>
  <c r="BB129" i="1" a="1"/>
  <c r="BB129" i="1" s="1"/>
  <c r="BC129" i="1" a="1"/>
  <c r="BC129" i="1" s="1"/>
  <c r="BD129" i="1" a="1"/>
  <c r="BD129" i="1" s="1"/>
  <c r="BE129" i="1" s="1"/>
  <c r="BB130" i="1" a="1"/>
  <c r="BB130" i="1" s="1"/>
  <c r="BC130" i="1" a="1"/>
  <c r="BC130" i="1" s="1"/>
  <c r="BD130" i="1" a="1"/>
  <c r="BD130" i="1" s="1"/>
  <c r="BE130" i="1" s="1"/>
  <c r="BB131" i="1" a="1"/>
  <c r="BB131" i="1" s="1"/>
  <c r="BC131" i="1" a="1"/>
  <c r="BC131" i="1" s="1"/>
  <c r="BD131" i="1" a="1"/>
  <c r="BD131" i="1" s="1"/>
  <c r="BE131" i="1" s="1"/>
  <c r="BB132" i="1" a="1"/>
  <c r="BB132" i="1" s="1"/>
  <c r="BC132" i="1" a="1"/>
  <c r="BC132" i="1" s="1"/>
  <c r="BD132" i="1" a="1"/>
  <c r="BD132" i="1" s="1"/>
  <c r="BE132" i="1" s="1"/>
  <c r="BB133" i="1" a="1"/>
  <c r="BB133" i="1" s="1"/>
  <c r="BC133" i="1" a="1"/>
  <c r="BC133" i="1" s="1"/>
  <c r="BD133" i="1" a="1"/>
  <c r="BD133" i="1" s="1"/>
  <c r="BE133" i="1" s="1"/>
  <c r="BB134" i="1" a="1"/>
  <c r="BB134" i="1" s="1"/>
  <c r="BC134" i="1" a="1"/>
  <c r="BC134" i="1" s="1"/>
  <c r="BD134" i="1" a="1"/>
  <c r="BD134" i="1" s="1"/>
  <c r="BE134" i="1" s="1"/>
  <c r="BB135" i="1" a="1"/>
  <c r="BB135" i="1" s="1"/>
  <c r="BC135" i="1" a="1"/>
  <c r="BC135" i="1" s="1"/>
  <c r="BD135" i="1" a="1"/>
  <c r="BD135" i="1" s="1"/>
  <c r="BE135" i="1" s="1"/>
  <c r="BB136" i="1" a="1"/>
  <c r="BB136" i="1" s="1"/>
  <c r="BC136" i="1" a="1"/>
  <c r="BC136" i="1" s="1"/>
  <c r="BD136" i="1" a="1"/>
  <c r="BD136" i="1" s="1"/>
  <c r="BE136" i="1" s="1"/>
  <c r="BB137" i="1" a="1"/>
  <c r="BB137" i="1" s="1"/>
  <c r="BC137" i="1" a="1"/>
  <c r="BC137" i="1" s="1"/>
  <c r="BD137" i="1" a="1"/>
  <c r="BD137" i="1" s="1"/>
  <c r="BE137" i="1" s="1"/>
  <c r="BB138" i="1" a="1"/>
  <c r="BB138" i="1" s="1"/>
  <c r="BC138" i="1" a="1"/>
  <c r="BC138" i="1" s="1"/>
  <c r="BD138" i="1" a="1"/>
  <c r="BD138" i="1" s="1"/>
  <c r="BE138" i="1" s="1"/>
  <c r="BB139" i="1" a="1"/>
  <c r="BB139" i="1" s="1"/>
  <c r="BC139" i="1" a="1"/>
  <c r="BC139" i="1" s="1"/>
  <c r="BD139" i="1" a="1"/>
  <c r="BD139" i="1" s="1"/>
  <c r="BE139" i="1" s="1"/>
  <c r="BB140" i="1" a="1"/>
  <c r="BB140" i="1" s="1"/>
  <c r="BC140" i="1" a="1"/>
  <c r="BC140" i="1" s="1"/>
  <c r="BD140" i="1" a="1"/>
  <c r="BD140" i="1" s="1"/>
  <c r="BE140" i="1" s="1"/>
  <c r="BB141" i="1" a="1"/>
  <c r="BB141" i="1" s="1"/>
  <c r="BC141" i="1" a="1"/>
  <c r="BC141" i="1" s="1"/>
  <c r="BD141" i="1" a="1"/>
  <c r="BD141" i="1" s="1"/>
  <c r="BE141" i="1" s="1"/>
  <c r="BB142" i="1" a="1"/>
  <c r="BB142" i="1" s="1"/>
  <c r="BC142" i="1" a="1"/>
  <c r="BC142" i="1" s="1"/>
  <c r="BD142" i="1" a="1"/>
  <c r="BD142" i="1" s="1"/>
  <c r="BE142" i="1" s="1"/>
  <c r="BB143" i="1" a="1"/>
  <c r="BB143" i="1" s="1"/>
  <c r="BC143" i="1" a="1"/>
  <c r="BC143" i="1" s="1"/>
  <c r="BD143" i="1" a="1"/>
  <c r="BD143" i="1" s="1"/>
  <c r="BE143" i="1" s="1"/>
  <c r="BB144" i="1" a="1"/>
  <c r="BB144" i="1" s="1"/>
  <c r="BC144" i="1" a="1"/>
  <c r="BC144" i="1" s="1"/>
  <c r="BD144" i="1" a="1"/>
  <c r="BD144" i="1" s="1"/>
  <c r="BE144" i="1" s="1"/>
  <c r="BB145" i="1" a="1"/>
  <c r="BB145" i="1" s="1"/>
  <c r="BC145" i="1" a="1"/>
  <c r="BC145" i="1" s="1"/>
  <c r="BD145" i="1" a="1"/>
  <c r="BD145" i="1" s="1"/>
  <c r="BE145" i="1" s="1"/>
  <c r="BB146" i="1" a="1"/>
  <c r="BB146" i="1" s="1"/>
  <c r="BC146" i="1" a="1"/>
  <c r="BC146" i="1" s="1"/>
  <c r="BD146" i="1" a="1"/>
  <c r="BD146" i="1" s="1"/>
  <c r="BE146" i="1" s="1"/>
  <c r="BB147" i="1" a="1"/>
  <c r="BB147" i="1" s="1"/>
  <c r="BC147" i="1" a="1"/>
  <c r="BC147" i="1" s="1"/>
  <c r="BD147" i="1" a="1"/>
  <c r="BD147" i="1" s="1"/>
  <c r="BE147" i="1" s="1"/>
  <c r="BB148" i="1" a="1"/>
  <c r="BB148" i="1" s="1"/>
  <c r="BC148" i="1" a="1"/>
  <c r="BC148" i="1" s="1"/>
  <c r="BD148" i="1" a="1"/>
  <c r="BD148" i="1" s="1"/>
  <c r="BE148" i="1" s="1"/>
  <c r="BB149" i="1" a="1"/>
  <c r="BB149" i="1" s="1"/>
  <c r="BC149" i="1" a="1"/>
  <c r="BC149" i="1" s="1"/>
  <c r="BD149" i="1" a="1"/>
  <c r="BD149" i="1" s="1"/>
  <c r="BE149" i="1" s="1"/>
  <c r="BB150" i="1" a="1"/>
  <c r="BB150" i="1" s="1"/>
  <c r="BC150" i="1" a="1"/>
  <c r="BC150" i="1" s="1"/>
  <c r="BD150" i="1" a="1"/>
  <c r="BD150" i="1" s="1"/>
  <c r="BE150" i="1" s="1"/>
  <c r="BB151" i="1" a="1"/>
  <c r="BB151" i="1" s="1"/>
  <c r="BC151" i="1" a="1"/>
  <c r="BC151" i="1" s="1"/>
  <c r="BD151" i="1" a="1"/>
  <c r="BD151" i="1" s="1"/>
  <c r="BE151" i="1" s="1"/>
  <c r="BB152" i="1" a="1"/>
  <c r="BB152" i="1" s="1"/>
  <c r="BC152" i="1" a="1"/>
  <c r="BC152" i="1" s="1"/>
  <c r="BD152" i="1" a="1"/>
  <c r="BD152" i="1" s="1"/>
  <c r="BE152" i="1" s="1"/>
  <c r="BB153" i="1" a="1"/>
  <c r="BB153" i="1" s="1"/>
  <c r="BC153" i="1" a="1"/>
  <c r="BC153" i="1" s="1"/>
  <c r="BD153" i="1" a="1"/>
  <c r="BD153" i="1" s="1"/>
  <c r="BE153" i="1" s="1"/>
  <c r="BB154" i="1" a="1"/>
  <c r="BB154" i="1" s="1"/>
  <c r="BC154" i="1" a="1"/>
  <c r="BC154" i="1" s="1"/>
  <c r="BD154" i="1" a="1"/>
  <c r="BD154" i="1" s="1"/>
  <c r="BE154" i="1" s="1"/>
  <c r="BB155" i="1" a="1"/>
  <c r="BB155" i="1" s="1"/>
  <c r="BC155" i="1" a="1"/>
  <c r="BC155" i="1" s="1"/>
  <c r="BD155" i="1" a="1"/>
  <c r="BD155" i="1" s="1"/>
  <c r="BE155" i="1" s="1"/>
  <c r="BB156" i="1" a="1"/>
  <c r="BB156" i="1" s="1"/>
  <c r="BC156" i="1" a="1"/>
  <c r="BC156" i="1" s="1"/>
  <c r="BD156" i="1" a="1"/>
  <c r="BD156" i="1" s="1"/>
  <c r="BE156" i="1" s="1"/>
  <c r="BB157" i="1" a="1"/>
  <c r="BB157" i="1" s="1"/>
  <c r="BC157" i="1" a="1"/>
  <c r="BC157" i="1" s="1"/>
  <c r="BD157" i="1" a="1"/>
  <c r="BD157" i="1" s="1"/>
  <c r="BE157" i="1" s="1"/>
  <c r="BB158" i="1" a="1"/>
  <c r="BB158" i="1" s="1"/>
  <c r="BC158" i="1" a="1"/>
  <c r="BC158" i="1" s="1"/>
  <c r="BD158" i="1" a="1"/>
  <c r="BD158" i="1" s="1"/>
  <c r="BE158" i="1" s="1"/>
  <c r="BB159" i="1" a="1"/>
  <c r="BB159" i="1" s="1"/>
  <c r="BC159" i="1" a="1"/>
  <c r="BC159" i="1" s="1"/>
  <c r="BD159" i="1" a="1"/>
  <c r="BD159" i="1" s="1"/>
  <c r="BE159" i="1" s="1"/>
  <c r="BB160" i="1" a="1"/>
  <c r="BB160" i="1" s="1"/>
  <c r="BC160" i="1" a="1"/>
  <c r="BC160" i="1" s="1"/>
  <c r="BD160" i="1" a="1"/>
  <c r="BD160" i="1" s="1"/>
  <c r="BE160" i="1" s="1"/>
  <c r="BB161" i="1" a="1"/>
  <c r="BB161" i="1" s="1"/>
  <c r="BC161" i="1" a="1"/>
  <c r="BC161" i="1" s="1"/>
  <c r="BD161" i="1" a="1"/>
  <c r="BD161" i="1" s="1"/>
  <c r="BE161" i="1" s="1"/>
  <c r="BB162" i="1" a="1"/>
  <c r="BB162" i="1" s="1"/>
  <c r="BC162" i="1" a="1"/>
  <c r="BC162" i="1" s="1"/>
  <c r="BD162" i="1" a="1"/>
  <c r="BD162" i="1" s="1"/>
  <c r="BE162" i="1" s="1"/>
  <c r="BB163" i="1" a="1"/>
  <c r="BB163" i="1" s="1"/>
  <c r="BC163" i="1" a="1"/>
  <c r="BC163" i="1" s="1"/>
  <c r="BD163" i="1" a="1"/>
  <c r="BD163" i="1" s="1"/>
  <c r="BE163" i="1" s="1"/>
  <c r="BB164" i="1" a="1"/>
  <c r="BB164" i="1" s="1"/>
  <c r="BC164" i="1" a="1"/>
  <c r="BC164" i="1" s="1"/>
  <c r="BD164" i="1" a="1"/>
  <c r="BD164" i="1" s="1"/>
  <c r="BE164" i="1" s="1"/>
  <c r="BB165" i="1" a="1"/>
  <c r="BB165" i="1" s="1"/>
  <c r="BC165" i="1" a="1"/>
  <c r="BC165" i="1" s="1"/>
  <c r="BD165" i="1" a="1"/>
  <c r="BD165" i="1" s="1"/>
  <c r="BE165" i="1" s="1"/>
  <c r="BB166" i="1" a="1"/>
  <c r="BB166" i="1" s="1"/>
  <c r="BC166" i="1" a="1"/>
  <c r="BC166" i="1" s="1"/>
  <c r="BD166" i="1" a="1"/>
  <c r="BD166" i="1" s="1"/>
  <c r="BE166" i="1" s="1"/>
  <c r="BB167" i="1" a="1"/>
  <c r="BB167" i="1" s="1"/>
  <c r="BC167" i="1" a="1"/>
  <c r="BC167" i="1" s="1"/>
  <c r="BD167" i="1" a="1"/>
  <c r="BD167" i="1" s="1"/>
  <c r="BE167" i="1" s="1"/>
  <c r="BB168" i="1" a="1"/>
  <c r="BB168" i="1" s="1"/>
  <c r="BC168" i="1" a="1"/>
  <c r="BC168" i="1" s="1"/>
  <c r="BD168" i="1" a="1"/>
  <c r="BD168" i="1" s="1"/>
  <c r="BE168" i="1" s="1"/>
  <c r="BB169" i="1" a="1"/>
  <c r="BB169" i="1" s="1"/>
  <c r="BC169" i="1" a="1"/>
  <c r="BC169" i="1" s="1"/>
  <c r="BD169" i="1" a="1"/>
  <c r="BD169" i="1" s="1"/>
  <c r="BE169" i="1" s="1"/>
  <c r="BB170" i="1" a="1"/>
  <c r="BB170" i="1" s="1"/>
  <c r="BC170" i="1" a="1"/>
  <c r="BC170" i="1" s="1"/>
  <c r="BD170" i="1" a="1"/>
  <c r="BD170" i="1" s="1"/>
  <c r="BE170" i="1" s="1"/>
  <c r="BB171" i="1" a="1"/>
  <c r="BB171" i="1" s="1"/>
  <c r="BC171" i="1" a="1"/>
  <c r="BC171" i="1" s="1"/>
  <c r="BD171" i="1" a="1"/>
  <c r="BD171" i="1" s="1"/>
  <c r="BE171" i="1" s="1"/>
  <c r="BB172" i="1" a="1"/>
  <c r="BB172" i="1" s="1"/>
  <c r="BC172" i="1" a="1"/>
  <c r="BC172" i="1" s="1"/>
  <c r="BD172" i="1" a="1"/>
  <c r="BD172" i="1" s="1"/>
  <c r="BE172" i="1" s="1"/>
  <c r="BB173" i="1" a="1"/>
  <c r="BB173" i="1" s="1"/>
  <c r="BC173" i="1" a="1"/>
  <c r="BC173" i="1" s="1"/>
  <c r="BD173" i="1" a="1"/>
  <c r="BD173" i="1" s="1"/>
  <c r="BE173" i="1" s="1"/>
  <c r="BB174" i="1" a="1"/>
  <c r="BB174" i="1" s="1"/>
  <c r="BC174" i="1" a="1"/>
  <c r="BC174" i="1" s="1"/>
  <c r="BD174" i="1" a="1"/>
  <c r="BD174" i="1" s="1"/>
  <c r="BE174" i="1" s="1"/>
  <c r="BB175" i="1" a="1"/>
  <c r="BB175" i="1" s="1"/>
  <c r="BC175" i="1" a="1"/>
  <c r="BC175" i="1" s="1"/>
  <c r="BD175" i="1" a="1"/>
  <c r="BD175" i="1" s="1"/>
  <c r="BE175" i="1" s="1"/>
  <c r="BB176" i="1" a="1"/>
  <c r="BB176" i="1" s="1"/>
  <c r="BC176" i="1" a="1"/>
  <c r="BC176" i="1" s="1"/>
  <c r="BD176" i="1" a="1"/>
  <c r="BD176" i="1" s="1"/>
  <c r="BE176" i="1" s="1"/>
  <c r="BB177" i="1" a="1"/>
  <c r="BB177" i="1" s="1"/>
  <c r="BC177" i="1" a="1"/>
  <c r="BC177" i="1" s="1"/>
  <c r="BD177" i="1" a="1"/>
  <c r="BD177" i="1" s="1"/>
  <c r="BE177" i="1" s="1"/>
  <c r="BB178" i="1" a="1"/>
  <c r="BB178" i="1" s="1"/>
  <c r="BC178" i="1" a="1"/>
  <c r="BC178" i="1" s="1"/>
  <c r="BD178" i="1" a="1"/>
  <c r="BD178" i="1" s="1"/>
  <c r="BE178" i="1" s="1"/>
  <c r="BB179" i="1" a="1"/>
  <c r="BB179" i="1" s="1"/>
  <c r="BC179" i="1" a="1"/>
  <c r="BC179" i="1" s="1"/>
  <c r="BD179" i="1" a="1"/>
  <c r="BD179" i="1" s="1"/>
  <c r="BE179" i="1" s="1"/>
  <c r="BB180" i="1" a="1"/>
  <c r="BB180" i="1" s="1"/>
  <c r="BC180" i="1" a="1"/>
  <c r="BC180" i="1" s="1"/>
  <c r="BD180" i="1" a="1"/>
  <c r="BD180" i="1" s="1"/>
  <c r="BE180" i="1" s="1"/>
  <c r="BB181" i="1" a="1"/>
  <c r="BB181" i="1" s="1"/>
  <c r="BC181" i="1" a="1"/>
  <c r="BC181" i="1" s="1"/>
  <c r="BD181" i="1" a="1"/>
  <c r="BD181" i="1" s="1"/>
  <c r="BE181" i="1" s="1"/>
  <c r="BB182" i="1" a="1"/>
  <c r="BB182" i="1" s="1"/>
  <c r="BC182" i="1" a="1"/>
  <c r="BC182" i="1" s="1"/>
  <c r="BD182" i="1" a="1"/>
  <c r="BD182" i="1" s="1"/>
  <c r="BE182" i="1" s="1"/>
  <c r="BB183" i="1" a="1"/>
  <c r="BB183" i="1" s="1"/>
  <c r="BC183" i="1" a="1"/>
  <c r="BC183" i="1" s="1"/>
  <c r="BD183" i="1" a="1"/>
  <c r="BD183" i="1" s="1"/>
  <c r="BE183" i="1" s="1"/>
  <c r="BB184" i="1" a="1"/>
  <c r="BB184" i="1" s="1"/>
  <c r="BC184" i="1" a="1"/>
  <c r="BC184" i="1" s="1"/>
  <c r="BD184" i="1" a="1"/>
  <c r="BD184" i="1" s="1"/>
  <c r="BE184" i="1" s="1"/>
  <c r="BB185" i="1" a="1"/>
  <c r="BB185" i="1" s="1"/>
  <c r="BC185" i="1" a="1"/>
  <c r="BC185" i="1" s="1"/>
  <c r="BD185" i="1" a="1"/>
  <c r="BD185" i="1" s="1"/>
  <c r="BE185" i="1" s="1"/>
  <c r="BB186" i="1" a="1"/>
  <c r="BB186" i="1" s="1"/>
  <c r="BC186" i="1" a="1"/>
  <c r="BC186" i="1" s="1"/>
  <c r="BD186" i="1" a="1"/>
  <c r="BD186" i="1" s="1"/>
  <c r="BE186" i="1" s="1"/>
  <c r="BB187" i="1" a="1"/>
  <c r="BB187" i="1" s="1"/>
  <c r="BC187" i="1" a="1"/>
  <c r="BC187" i="1" s="1"/>
  <c r="BD187" i="1" a="1"/>
  <c r="BD187" i="1" s="1"/>
  <c r="BE187" i="1" s="1"/>
  <c r="BB188" i="1" a="1"/>
  <c r="BB188" i="1" s="1"/>
  <c r="BC188" i="1" a="1"/>
  <c r="BC188" i="1" s="1"/>
  <c r="BD188" i="1" a="1"/>
  <c r="BD188" i="1" s="1"/>
  <c r="BE188" i="1" s="1"/>
  <c r="BB189" i="1" a="1"/>
  <c r="BB189" i="1" s="1"/>
  <c r="BC189" i="1" a="1"/>
  <c r="BC189" i="1" s="1"/>
  <c r="BD189" i="1" a="1"/>
  <c r="BD189" i="1" s="1"/>
  <c r="BE189" i="1" s="1"/>
  <c r="BB190" i="1" a="1"/>
  <c r="BB190" i="1" s="1"/>
  <c r="BC190" i="1" a="1"/>
  <c r="BC190" i="1" s="1"/>
  <c r="BD190" i="1" a="1"/>
  <c r="BD190" i="1" s="1"/>
  <c r="BE190" i="1" s="1"/>
  <c r="BB191" i="1" a="1"/>
  <c r="BB191" i="1" s="1"/>
  <c r="BC191" i="1" a="1"/>
  <c r="BC191" i="1" s="1"/>
  <c r="BD191" i="1" a="1"/>
  <c r="BD191" i="1" s="1"/>
  <c r="BE191" i="1" s="1"/>
  <c r="BB192" i="1" a="1"/>
  <c r="BB192" i="1" s="1"/>
  <c r="BC192" i="1" a="1"/>
  <c r="BC192" i="1" s="1"/>
  <c r="BD192" i="1" a="1"/>
  <c r="BD192" i="1" s="1"/>
  <c r="BE192" i="1" s="1"/>
  <c r="BB193" i="1" a="1"/>
  <c r="BB193" i="1" s="1"/>
  <c r="BC193" i="1" a="1"/>
  <c r="BC193" i="1" s="1"/>
  <c r="BD193" i="1" a="1"/>
  <c r="BD193" i="1" s="1"/>
  <c r="BE193" i="1" s="1"/>
  <c r="BB194" i="1" a="1"/>
  <c r="BB194" i="1" s="1"/>
  <c r="BC194" i="1" a="1"/>
  <c r="BC194" i="1" s="1"/>
  <c r="BD194" i="1" a="1"/>
  <c r="BD194" i="1" s="1"/>
  <c r="BE194" i="1" s="1"/>
  <c r="BB195" i="1" a="1"/>
  <c r="BB195" i="1" s="1"/>
  <c r="BC195" i="1" a="1"/>
  <c r="BC195" i="1" s="1"/>
  <c r="BD195" i="1" a="1"/>
  <c r="BD195" i="1" s="1"/>
  <c r="BE195" i="1" s="1"/>
  <c r="BB196" i="1" a="1"/>
  <c r="BB196" i="1" s="1"/>
  <c r="BC196" i="1" a="1"/>
  <c r="BC196" i="1" s="1"/>
  <c r="BD196" i="1" a="1"/>
  <c r="BD196" i="1" s="1"/>
  <c r="BE196" i="1" s="1"/>
  <c r="BB197" i="1" a="1"/>
  <c r="BB197" i="1" s="1"/>
  <c r="BC197" i="1" a="1"/>
  <c r="BC197" i="1" s="1"/>
  <c r="BD197" i="1" a="1"/>
  <c r="BD197" i="1" s="1"/>
  <c r="BE197" i="1" s="1"/>
  <c r="BB198" i="1" a="1"/>
  <c r="BB198" i="1" s="1"/>
  <c r="BC198" i="1" a="1"/>
  <c r="BC198" i="1" s="1"/>
  <c r="BD198" i="1" a="1"/>
  <c r="BD198" i="1" s="1"/>
  <c r="BE198" i="1" s="1"/>
  <c r="BB199" i="1" a="1"/>
  <c r="BB199" i="1" s="1"/>
  <c r="BC199" i="1" a="1"/>
  <c r="BC199" i="1" s="1"/>
  <c r="BD199" i="1" a="1"/>
  <c r="BD199" i="1" s="1"/>
  <c r="BE199" i="1" s="1"/>
  <c r="BB200" i="1" a="1"/>
  <c r="BB200" i="1" s="1"/>
  <c r="BC200" i="1" a="1"/>
  <c r="BC200" i="1" s="1"/>
  <c r="BD200" i="1" a="1"/>
  <c r="BD200" i="1" s="1"/>
  <c r="BE200" i="1" s="1"/>
  <c r="BD12" i="1" a="1"/>
  <c r="BD12" i="1" s="1"/>
  <c r="BE12" i="1" s="1"/>
  <c r="BC12" i="1" a="1"/>
  <c r="BC12" i="1" s="1"/>
  <c r="BB12" i="1" a="1"/>
  <c r="BB12" i="1" s="1"/>
  <c r="AU13" i="1"/>
  <c r="AV13" i="1" s="1"/>
  <c r="AW13" i="1"/>
  <c r="AX13" i="1" s="1"/>
  <c r="AU14" i="1"/>
  <c r="AV14" i="1" s="1"/>
  <c r="AW14" i="1"/>
  <c r="AX14" i="1" s="1"/>
  <c r="AU15" i="1"/>
  <c r="AV15" i="1" s="1"/>
  <c r="AW15" i="1"/>
  <c r="AX15" i="1" s="1"/>
  <c r="AU16" i="1"/>
  <c r="AV16" i="1" s="1"/>
  <c r="AW16" i="1"/>
  <c r="AX16" i="1" s="1"/>
  <c r="AU17" i="1"/>
  <c r="AV17" i="1" s="1"/>
  <c r="BK17" i="1" s="1"/>
  <c r="AW17" i="1"/>
  <c r="AX17" i="1" s="1"/>
  <c r="AU18" i="1"/>
  <c r="AV18" i="1" s="1"/>
  <c r="AW18" i="1"/>
  <c r="AX18" i="1" s="1"/>
  <c r="AU19" i="1"/>
  <c r="AV19" i="1" s="1"/>
  <c r="AW19" i="1"/>
  <c r="AX19" i="1" s="1"/>
  <c r="AU20" i="1"/>
  <c r="AV20" i="1" s="1"/>
  <c r="AW20" i="1"/>
  <c r="AX20" i="1" s="1"/>
  <c r="AU21" i="1"/>
  <c r="AV21" i="1" s="1"/>
  <c r="AW21" i="1"/>
  <c r="AX21" i="1" s="1"/>
  <c r="AU22" i="1"/>
  <c r="AV22" i="1" s="1"/>
  <c r="AW22" i="1"/>
  <c r="AX22" i="1" s="1"/>
  <c r="AU23" i="1"/>
  <c r="AV23" i="1" s="1"/>
  <c r="AW23" i="1"/>
  <c r="AX23" i="1" s="1"/>
  <c r="AU24" i="1"/>
  <c r="AV24" i="1" s="1"/>
  <c r="AW24" i="1"/>
  <c r="AX24" i="1" s="1"/>
  <c r="AU25" i="1"/>
  <c r="AV25" i="1" s="1"/>
  <c r="AW25" i="1"/>
  <c r="AX25" i="1" s="1"/>
  <c r="AU26" i="1"/>
  <c r="AV26" i="1" s="1"/>
  <c r="AW26" i="1"/>
  <c r="AX26" i="1" s="1"/>
  <c r="AU27" i="1"/>
  <c r="AV27" i="1" s="1"/>
  <c r="AW27" i="1"/>
  <c r="AX27" i="1" s="1"/>
  <c r="AU28" i="1"/>
  <c r="AV28" i="1" s="1"/>
  <c r="AW28" i="1"/>
  <c r="AX28" i="1" s="1"/>
  <c r="AU29" i="1"/>
  <c r="AV29" i="1" s="1"/>
  <c r="AW29" i="1"/>
  <c r="AX29" i="1" s="1"/>
  <c r="AU30" i="1"/>
  <c r="AV30" i="1" s="1"/>
  <c r="AW30" i="1"/>
  <c r="AX30" i="1" s="1"/>
  <c r="AU31" i="1"/>
  <c r="AV31" i="1" s="1"/>
  <c r="AW31" i="1"/>
  <c r="AX31" i="1" s="1"/>
  <c r="AU32" i="1"/>
  <c r="AV32" i="1" s="1"/>
  <c r="AW32" i="1"/>
  <c r="AX32" i="1" s="1"/>
  <c r="AU33" i="1"/>
  <c r="AV33" i="1" s="1"/>
  <c r="BK33" i="1" s="1"/>
  <c r="AW33" i="1"/>
  <c r="AX33" i="1" s="1"/>
  <c r="AU34" i="1"/>
  <c r="AV34" i="1" s="1"/>
  <c r="AW34" i="1"/>
  <c r="AX34" i="1" s="1"/>
  <c r="AU35" i="1"/>
  <c r="AV35" i="1" s="1"/>
  <c r="AW35" i="1"/>
  <c r="AX35" i="1" s="1"/>
  <c r="AU36" i="1"/>
  <c r="AV36" i="1" s="1"/>
  <c r="AW36" i="1"/>
  <c r="AX36" i="1" s="1"/>
  <c r="AU37" i="1"/>
  <c r="AV37" i="1" s="1"/>
  <c r="AW37" i="1"/>
  <c r="AX37" i="1" s="1"/>
  <c r="AU38" i="1"/>
  <c r="AV38" i="1" s="1"/>
  <c r="AW38" i="1"/>
  <c r="AX38" i="1" s="1"/>
  <c r="AU39" i="1"/>
  <c r="AV39" i="1" s="1"/>
  <c r="AW39" i="1"/>
  <c r="AX39" i="1" s="1"/>
  <c r="AU40" i="1"/>
  <c r="AV40" i="1" s="1"/>
  <c r="AW40" i="1"/>
  <c r="AX40" i="1" s="1"/>
  <c r="AU41" i="1"/>
  <c r="AV41" i="1" s="1"/>
  <c r="BK41" i="1" s="1"/>
  <c r="AW41" i="1"/>
  <c r="AX41" i="1" s="1"/>
  <c r="AU42" i="1"/>
  <c r="AV42" i="1" s="1"/>
  <c r="AW42" i="1"/>
  <c r="AX42" i="1" s="1"/>
  <c r="AU43" i="1"/>
  <c r="AV43" i="1" s="1"/>
  <c r="AW43" i="1"/>
  <c r="AX43" i="1" s="1"/>
  <c r="AU44" i="1"/>
  <c r="AV44" i="1" s="1"/>
  <c r="AW44" i="1"/>
  <c r="AX44" i="1" s="1"/>
  <c r="AU45" i="1"/>
  <c r="AV45" i="1" s="1"/>
  <c r="AW45" i="1"/>
  <c r="AX45" i="1" s="1"/>
  <c r="AU46" i="1"/>
  <c r="AV46" i="1" s="1"/>
  <c r="AW46" i="1"/>
  <c r="AX46" i="1" s="1"/>
  <c r="AU47" i="1"/>
  <c r="AV47" i="1" s="1"/>
  <c r="AW47" i="1"/>
  <c r="AX47" i="1" s="1"/>
  <c r="AU48" i="1"/>
  <c r="AV48" i="1" s="1"/>
  <c r="AW48" i="1"/>
  <c r="AX48" i="1" s="1"/>
  <c r="AU49" i="1"/>
  <c r="AV49" i="1" s="1"/>
  <c r="BK49" i="1" s="1"/>
  <c r="AW49" i="1"/>
  <c r="AX49" i="1" s="1"/>
  <c r="AU50" i="1"/>
  <c r="AV50" i="1" s="1"/>
  <c r="AW50" i="1"/>
  <c r="AX50" i="1" s="1"/>
  <c r="AU51" i="1"/>
  <c r="AV51" i="1" s="1"/>
  <c r="AW51" i="1"/>
  <c r="AX51" i="1" s="1"/>
  <c r="AU52" i="1"/>
  <c r="AV52" i="1" s="1"/>
  <c r="AW52" i="1"/>
  <c r="AX52" i="1" s="1"/>
  <c r="AU53" i="1"/>
  <c r="AV53" i="1" s="1"/>
  <c r="AW53" i="1"/>
  <c r="AX53" i="1" s="1"/>
  <c r="AU54" i="1"/>
  <c r="AV54" i="1" s="1"/>
  <c r="AW54" i="1"/>
  <c r="AX54" i="1" s="1"/>
  <c r="AU55" i="1"/>
  <c r="AV55" i="1" s="1"/>
  <c r="AW55" i="1"/>
  <c r="AX55" i="1" s="1"/>
  <c r="AU56" i="1"/>
  <c r="AV56" i="1" s="1"/>
  <c r="AW56" i="1"/>
  <c r="AX56" i="1" s="1"/>
  <c r="AU57" i="1"/>
  <c r="AV57" i="1" s="1"/>
  <c r="BK57" i="1" s="1"/>
  <c r="AW57" i="1"/>
  <c r="AX57" i="1" s="1"/>
  <c r="AU58" i="1"/>
  <c r="AV58" i="1" s="1"/>
  <c r="AW58" i="1"/>
  <c r="AX58" i="1" s="1"/>
  <c r="AU59" i="1"/>
  <c r="AV59" i="1" s="1"/>
  <c r="AW59" i="1"/>
  <c r="AX59" i="1" s="1"/>
  <c r="AU60" i="1"/>
  <c r="AV60" i="1" s="1"/>
  <c r="AW60" i="1"/>
  <c r="AX60" i="1" s="1"/>
  <c r="AU61" i="1"/>
  <c r="AV61" i="1" s="1"/>
  <c r="AW61" i="1"/>
  <c r="AX61" i="1" s="1"/>
  <c r="AU62" i="1"/>
  <c r="AV62" i="1" s="1"/>
  <c r="AW62" i="1"/>
  <c r="AX62" i="1" s="1"/>
  <c r="AU63" i="1"/>
  <c r="AV63" i="1" s="1"/>
  <c r="AW63" i="1"/>
  <c r="AX63" i="1" s="1"/>
  <c r="AU64" i="1"/>
  <c r="AV64" i="1" s="1"/>
  <c r="AW64" i="1"/>
  <c r="AX64" i="1" s="1"/>
  <c r="AU65" i="1"/>
  <c r="AV65" i="1" s="1"/>
  <c r="BK65" i="1" s="1"/>
  <c r="AW65" i="1"/>
  <c r="AX65" i="1" s="1"/>
  <c r="AU66" i="1"/>
  <c r="AV66" i="1" s="1"/>
  <c r="AW66" i="1"/>
  <c r="AX66" i="1" s="1"/>
  <c r="AU67" i="1"/>
  <c r="AV67" i="1" s="1"/>
  <c r="AW67" i="1"/>
  <c r="AX67" i="1" s="1"/>
  <c r="AU68" i="1"/>
  <c r="AV68" i="1" s="1"/>
  <c r="AW68" i="1"/>
  <c r="AX68" i="1" s="1"/>
  <c r="AU69" i="1"/>
  <c r="AV69" i="1" s="1"/>
  <c r="AW69" i="1"/>
  <c r="AX69" i="1" s="1"/>
  <c r="AU70" i="1"/>
  <c r="AV70" i="1" s="1"/>
  <c r="AW70" i="1"/>
  <c r="AX70" i="1" s="1"/>
  <c r="AU71" i="1"/>
  <c r="AV71" i="1" s="1"/>
  <c r="AW71" i="1"/>
  <c r="AX71" i="1" s="1"/>
  <c r="AU72" i="1"/>
  <c r="AV72" i="1" s="1"/>
  <c r="AW72" i="1"/>
  <c r="AX72" i="1" s="1"/>
  <c r="AU73" i="1"/>
  <c r="AV73" i="1" s="1"/>
  <c r="BK73" i="1" s="1"/>
  <c r="AW73" i="1"/>
  <c r="AX73" i="1" s="1"/>
  <c r="AU74" i="1"/>
  <c r="AV74" i="1" s="1"/>
  <c r="AW74" i="1"/>
  <c r="AX74" i="1" s="1"/>
  <c r="AU75" i="1"/>
  <c r="AV75" i="1" s="1"/>
  <c r="AW75" i="1"/>
  <c r="AX75" i="1" s="1"/>
  <c r="AU76" i="1"/>
  <c r="AV76" i="1" s="1"/>
  <c r="AW76" i="1"/>
  <c r="AX76" i="1" s="1"/>
  <c r="AU77" i="1"/>
  <c r="AV77" i="1" s="1"/>
  <c r="AW77" i="1"/>
  <c r="AX77" i="1" s="1"/>
  <c r="AU78" i="1"/>
  <c r="AV78" i="1" s="1"/>
  <c r="AW78" i="1"/>
  <c r="AX78" i="1" s="1"/>
  <c r="AU79" i="1"/>
  <c r="AV79" i="1" s="1"/>
  <c r="AW79" i="1"/>
  <c r="AX79" i="1" s="1"/>
  <c r="AU80" i="1"/>
  <c r="AV80" i="1" s="1"/>
  <c r="AW80" i="1"/>
  <c r="AX80" i="1" s="1"/>
  <c r="AU81" i="1"/>
  <c r="AV81" i="1" s="1"/>
  <c r="BK81" i="1" s="1"/>
  <c r="AW81" i="1"/>
  <c r="AX81" i="1" s="1"/>
  <c r="AU82" i="1"/>
  <c r="AV82" i="1" s="1"/>
  <c r="AW82" i="1"/>
  <c r="AX82" i="1" s="1"/>
  <c r="AU83" i="1"/>
  <c r="AV83" i="1" s="1"/>
  <c r="AW83" i="1"/>
  <c r="AX83" i="1" s="1"/>
  <c r="AU84" i="1"/>
  <c r="AV84" i="1" s="1"/>
  <c r="AW84" i="1"/>
  <c r="AX84" i="1" s="1"/>
  <c r="AU85" i="1"/>
  <c r="AV85" i="1" s="1"/>
  <c r="AW85" i="1"/>
  <c r="AX85" i="1" s="1"/>
  <c r="AU86" i="1"/>
  <c r="AV86" i="1" s="1"/>
  <c r="AW86" i="1"/>
  <c r="AX86" i="1" s="1"/>
  <c r="AU87" i="1"/>
  <c r="AV87" i="1" s="1"/>
  <c r="AW87" i="1"/>
  <c r="AX87" i="1" s="1"/>
  <c r="AU88" i="1"/>
  <c r="AV88" i="1" s="1"/>
  <c r="AW88" i="1"/>
  <c r="AX88" i="1" s="1"/>
  <c r="AU89" i="1"/>
  <c r="AV89" i="1" s="1"/>
  <c r="BK89" i="1" s="1"/>
  <c r="AW89" i="1"/>
  <c r="AX89" i="1" s="1"/>
  <c r="AU90" i="1"/>
  <c r="AV90" i="1" s="1"/>
  <c r="AW90" i="1"/>
  <c r="AX90" i="1" s="1"/>
  <c r="AU91" i="1"/>
  <c r="AV91" i="1" s="1"/>
  <c r="AW91" i="1"/>
  <c r="AX91" i="1" s="1"/>
  <c r="AU92" i="1"/>
  <c r="AV92" i="1" s="1"/>
  <c r="AW92" i="1"/>
  <c r="AX92" i="1" s="1"/>
  <c r="AU93" i="1"/>
  <c r="AV93" i="1" s="1"/>
  <c r="AW93" i="1"/>
  <c r="AX93" i="1" s="1"/>
  <c r="AU94" i="1"/>
  <c r="AV94" i="1" s="1"/>
  <c r="AW94" i="1"/>
  <c r="AX94" i="1" s="1"/>
  <c r="AU95" i="1"/>
  <c r="AV95" i="1" s="1"/>
  <c r="AW95" i="1"/>
  <c r="AX95" i="1" s="1"/>
  <c r="AU96" i="1"/>
  <c r="AV96" i="1" s="1"/>
  <c r="AW96" i="1"/>
  <c r="AX96" i="1" s="1"/>
  <c r="AU97" i="1"/>
  <c r="AV97" i="1" s="1"/>
  <c r="BK97" i="1" s="1"/>
  <c r="AW97" i="1"/>
  <c r="AX97" i="1" s="1"/>
  <c r="AU98" i="1"/>
  <c r="AV98" i="1" s="1"/>
  <c r="AW98" i="1"/>
  <c r="AX98" i="1" s="1"/>
  <c r="AU99" i="1"/>
  <c r="AV99" i="1" s="1"/>
  <c r="AW99" i="1"/>
  <c r="AX99" i="1" s="1"/>
  <c r="AU100" i="1"/>
  <c r="AV100" i="1" s="1"/>
  <c r="AW100" i="1"/>
  <c r="AX100" i="1" s="1"/>
  <c r="AU101" i="1"/>
  <c r="AV101" i="1" s="1"/>
  <c r="AW101" i="1"/>
  <c r="AX101" i="1" s="1"/>
  <c r="AU102" i="1"/>
  <c r="AV102" i="1" s="1"/>
  <c r="AW102" i="1"/>
  <c r="AX102" i="1" s="1"/>
  <c r="AU103" i="1"/>
  <c r="AV103" i="1" s="1"/>
  <c r="AW103" i="1"/>
  <c r="AX103" i="1" s="1"/>
  <c r="AU104" i="1"/>
  <c r="AV104" i="1" s="1"/>
  <c r="AW104" i="1"/>
  <c r="AX104" i="1" s="1"/>
  <c r="AU105" i="1"/>
  <c r="AV105" i="1" s="1"/>
  <c r="AW105" i="1"/>
  <c r="AX105" i="1" s="1"/>
  <c r="AU106" i="1"/>
  <c r="AV106" i="1" s="1"/>
  <c r="AW106" i="1"/>
  <c r="AX106" i="1" s="1"/>
  <c r="AU107" i="1"/>
  <c r="AV107" i="1" s="1"/>
  <c r="AW107" i="1"/>
  <c r="AX107" i="1" s="1"/>
  <c r="AU108" i="1"/>
  <c r="AV108" i="1" s="1"/>
  <c r="AW108" i="1"/>
  <c r="AX108" i="1" s="1"/>
  <c r="AU109" i="1"/>
  <c r="AV109" i="1" s="1"/>
  <c r="AW109" i="1"/>
  <c r="AX109" i="1" s="1"/>
  <c r="AU110" i="1"/>
  <c r="AV110" i="1" s="1"/>
  <c r="AW110" i="1"/>
  <c r="AX110" i="1" s="1"/>
  <c r="AU111" i="1"/>
  <c r="AV111" i="1" s="1"/>
  <c r="AW111" i="1"/>
  <c r="AX111" i="1" s="1"/>
  <c r="AU112" i="1"/>
  <c r="AV112" i="1" s="1"/>
  <c r="AW112" i="1"/>
  <c r="AX112" i="1" s="1"/>
  <c r="AU113" i="1"/>
  <c r="AV113" i="1" s="1"/>
  <c r="BK113" i="1" s="1"/>
  <c r="AW113" i="1"/>
  <c r="AX113" i="1" s="1"/>
  <c r="AU114" i="1"/>
  <c r="AV114" i="1" s="1"/>
  <c r="AW114" i="1"/>
  <c r="AX114" i="1" s="1"/>
  <c r="AU115" i="1"/>
  <c r="AV115" i="1" s="1"/>
  <c r="AW115" i="1"/>
  <c r="AX115" i="1" s="1"/>
  <c r="AU116" i="1"/>
  <c r="AV116" i="1" s="1"/>
  <c r="AW116" i="1"/>
  <c r="AX116" i="1" s="1"/>
  <c r="AU117" i="1"/>
  <c r="AV117" i="1" s="1"/>
  <c r="AW117" i="1"/>
  <c r="AX117" i="1" s="1"/>
  <c r="AU118" i="1"/>
  <c r="AV118" i="1" s="1"/>
  <c r="AW118" i="1"/>
  <c r="AX118" i="1" s="1"/>
  <c r="AU119" i="1"/>
  <c r="AV119" i="1" s="1"/>
  <c r="AW119" i="1"/>
  <c r="AX119" i="1" s="1"/>
  <c r="AU120" i="1"/>
  <c r="AV120" i="1" s="1"/>
  <c r="AW120" i="1"/>
  <c r="AX120" i="1" s="1"/>
  <c r="AU121" i="1"/>
  <c r="AV121" i="1" s="1"/>
  <c r="AW121" i="1"/>
  <c r="AX121" i="1" s="1"/>
  <c r="AU122" i="1"/>
  <c r="AV122" i="1" s="1"/>
  <c r="AW122" i="1"/>
  <c r="AX122" i="1" s="1"/>
  <c r="AU123" i="1"/>
  <c r="AV123" i="1" s="1"/>
  <c r="AW123" i="1"/>
  <c r="AX123" i="1" s="1"/>
  <c r="AU124" i="1"/>
  <c r="AV124" i="1" s="1"/>
  <c r="AW124" i="1"/>
  <c r="AX124" i="1" s="1"/>
  <c r="AU125" i="1"/>
  <c r="AV125" i="1" s="1"/>
  <c r="AW125" i="1"/>
  <c r="AX125" i="1" s="1"/>
  <c r="AU126" i="1"/>
  <c r="AV126" i="1" s="1"/>
  <c r="AW126" i="1"/>
  <c r="AX126" i="1" s="1"/>
  <c r="AU127" i="1"/>
  <c r="AV127" i="1" s="1"/>
  <c r="AW127" i="1"/>
  <c r="AX127" i="1" s="1"/>
  <c r="AU128" i="1"/>
  <c r="AV128" i="1" s="1"/>
  <c r="AW128" i="1"/>
  <c r="AX128" i="1" s="1"/>
  <c r="AU129" i="1"/>
  <c r="AV129" i="1" s="1"/>
  <c r="BK129" i="1" s="1"/>
  <c r="AW129" i="1"/>
  <c r="AX129" i="1" s="1"/>
  <c r="AU130" i="1"/>
  <c r="AV130" i="1" s="1"/>
  <c r="AW130" i="1"/>
  <c r="AX130" i="1" s="1"/>
  <c r="AU131" i="1"/>
  <c r="AV131" i="1" s="1"/>
  <c r="AW131" i="1"/>
  <c r="AX131" i="1" s="1"/>
  <c r="AU132" i="1"/>
  <c r="AV132" i="1" s="1"/>
  <c r="AW132" i="1"/>
  <c r="AX132" i="1" s="1"/>
  <c r="AU133" i="1"/>
  <c r="AV133" i="1" s="1"/>
  <c r="AW133" i="1"/>
  <c r="AX133" i="1" s="1"/>
  <c r="AU134" i="1"/>
  <c r="AV134" i="1" s="1"/>
  <c r="AW134" i="1"/>
  <c r="AX134" i="1" s="1"/>
  <c r="AU135" i="1"/>
  <c r="AV135" i="1" s="1"/>
  <c r="AW135" i="1"/>
  <c r="AX135" i="1" s="1"/>
  <c r="AU136" i="1"/>
  <c r="AV136" i="1" s="1"/>
  <c r="AW136" i="1"/>
  <c r="AX136" i="1" s="1"/>
  <c r="AU137" i="1"/>
  <c r="AV137" i="1" s="1"/>
  <c r="BK137" i="1" s="1"/>
  <c r="AW137" i="1"/>
  <c r="AX137" i="1" s="1"/>
  <c r="AU138" i="1"/>
  <c r="AV138" i="1" s="1"/>
  <c r="AW138" i="1"/>
  <c r="AX138" i="1" s="1"/>
  <c r="AU139" i="1"/>
  <c r="AV139" i="1" s="1"/>
  <c r="AW139" i="1"/>
  <c r="AX139" i="1" s="1"/>
  <c r="AU140" i="1"/>
  <c r="AV140" i="1" s="1"/>
  <c r="AW140" i="1"/>
  <c r="AX140" i="1" s="1"/>
  <c r="AU141" i="1"/>
  <c r="AV141" i="1" s="1"/>
  <c r="AW141" i="1"/>
  <c r="AX141" i="1" s="1"/>
  <c r="AU142" i="1"/>
  <c r="AV142" i="1" s="1"/>
  <c r="AW142" i="1"/>
  <c r="AX142" i="1" s="1"/>
  <c r="AU143" i="1"/>
  <c r="AV143" i="1" s="1"/>
  <c r="AW143" i="1"/>
  <c r="AX143" i="1" s="1"/>
  <c r="AU144" i="1"/>
  <c r="AV144" i="1" s="1"/>
  <c r="AW144" i="1"/>
  <c r="AX144" i="1" s="1"/>
  <c r="AU145" i="1"/>
  <c r="AV145" i="1" s="1"/>
  <c r="BK145" i="1" s="1"/>
  <c r="AW145" i="1"/>
  <c r="AX145" i="1" s="1"/>
  <c r="AU146" i="1"/>
  <c r="AV146" i="1" s="1"/>
  <c r="AW146" i="1"/>
  <c r="AX146" i="1" s="1"/>
  <c r="AU147" i="1"/>
  <c r="AV147" i="1" s="1"/>
  <c r="AW147" i="1"/>
  <c r="AX147" i="1" s="1"/>
  <c r="AU148" i="1"/>
  <c r="AV148" i="1" s="1"/>
  <c r="AW148" i="1"/>
  <c r="AX148" i="1" s="1"/>
  <c r="AU149" i="1"/>
  <c r="AV149" i="1" s="1"/>
  <c r="AW149" i="1"/>
  <c r="AX149" i="1" s="1"/>
  <c r="AU150" i="1"/>
  <c r="AV150" i="1" s="1"/>
  <c r="AW150" i="1"/>
  <c r="AX150" i="1" s="1"/>
  <c r="AU151" i="1"/>
  <c r="AV151" i="1" s="1"/>
  <c r="AW151" i="1"/>
  <c r="AX151" i="1" s="1"/>
  <c r="AU152" i="1"/>
  <c r="AV152" i="1" s="1"/>
  <c r="AW152" i="1"/>
  <c r="AX152" i="1" s="1"/>
  <c r="AU153" i="1"/>
  <c r="AV153" i="1" s="1"/>
  <c r="BK153" i="1" s="1"/>
  <c r="AW153" i="1"/>
  <c r="AX153" i="1" s="1"/>
  <c r="AU154" i="1"/>
  <c r="AV154" i="1" s="1"/>
  <c r="AW154" i="1"/>
  <c r="AX154" i="1" s="1"/>
  <c r="AU155" i="1"/>
  <c r="AV155" i="1" s="1"/>
  <c r="AW155" i="1"/>
  <c r="AX155" i="1" s="1"/>
  <c r="AU156" i="1"/>
  <c r="AV156" i="1" s="1"/>
  <c r="AW156" i="1"/>
  <c r="AX156" i="1" s="1"/>
  <c r="AU157" i="1"/>
  <c r="AV157" i="1" s="1"/>
  <c r="AW157" i="1"/>
  <c r="AX157" i="1" s="1"/>
  <c r="AU158" i="1"/>
  <c r="AV158" i="1" s="1"/>
  <c r="AW158" i="1"/>
  <c r="AX158" i="1" s="1"/>
  <c r="AU159" i="1"/>
  <c r="AV159" i="1" s="1"/>
  <c r="AW159" i="1"/>
  <c r="AX159" i="1" s="1"/>
  <c r="AU160" i="1"/>
  <c r="AV160" i="1" s="1"/>
  <c r="AW160" i="1"/>
  <c r="AX160" i="1" s="1"/>
  <c r="AU161" i="1"/>
  <c r="AV161" i="1" s="1"/>
  <c r="BK161" i="1" s="1"/>
  <c r="AW161" i="1"/>
  <c r="AX161" i="1" s="1"/>
  <c r="AU162" i="1"/>
  <c r="AV162" i="1" s="1"/>
  <c r="AW162" i="1"/>
  <c r="AX162" i="1" s="1"/>
  <c r="AU163" i="1"/>
  <c r="AV163" i="1" s="1"/>
  <c r="AW163" i="1"/>
  <c r="AX163" i="1" s="1"/>
  <c r="AU164" i="1"/>
  <c r="AV164" i="1" s="1"/>
  <c r="AW164" i="1"/>
  <c r="AX164" i="1" s="1"/>
  <c r="AU165" i="1"/>
  <c r="AV165" i="1" s="1"/>
  <c r="AW165" i="1"/>
  <c r="AX165" i="1" s="1"/>
  <c r="AU166" i="1"/>
  <c r="AV166" i="1" s="1"/>
  <c r="AW166" i="1"/>
  <c r="AX166" i="1" s="1"/>
  <c r="AU167" i="1"/>
  <c r="AV167" i="1" s="1"/>
  <c r="AW167" i="1"/>
  <c r="AX167" i="1" s="1"/>
  <c r="AU168" i="1"/>
  <c r="AV168" i="1" s="1"/>
  <c r="AW168" i="1"/>
  <c r="AX168" i="1" s="1"/>
  <c r="AU169" i="1"/>
  <c r="AV169" i="1" s="1"/>
  <c r="BK169" i="1" s="1"/>
  <c r="AW169" i="1"/>
  <c r="AX169" i="1" s="1"/>
  <c r="AU170" i="1"/>
  <c r="AV170" i="1" s="1"/>
  <c r="AW170" i="1"/>
  <c r="AX170" i="1" s="1"/>
  <c r="AU171" i="1"/>
  <c r="AV171" i="1" s="1"/>
  <c r="AW171" i="1"/>
  <c r="AX171" i="1" s="1"/>
  <c r="AU172" i="1"/>
  <c r="AV172" i="1" s="1"/>
  <c r="AW172" i="1"/>
  <c r="AX172" i="1" s="1"/>
  <c r="AU173" i="1"/>
  <c r="AV173" i="1" s="1"/>
  <c r="AW173" i="1"/>
  <c r="AX173" i="1" s="1"/>
  <c r="AU174" i="1"/>
  <c r="AV174" i="1" s="1"/>
  <c r="AW174" i="1"/>
  <c r="AX174" i="1" s="1"/>
  <c r="AU175" i="1"/>
  <c r="AV175" i="1" s="1"/>
  <c r="AW175" i="1"/>
  <c r="AX175" i="1" s="1"/>
  <c r="AU176" i="1"/>
  <c r="AV176" i="1" s="1"/>
  <c r="AW176" i="1"/>
  <c r="AX176" i="1" s="1"/>
  <c r="AU177" i="1"/>
  <c r="AV177" i="1" s="1"/>
  <c r="AW177" i="1"/>
  <c r="AX177" i="1" s="1"/>
  <c r="AU178" i="1"/>
  <c r="AV178" i="1" s="1"/>
  <c r="AW178" i="1"/>
  <c r="AX178" i="1" s="1"/>
  <c r="AU179" i="1"/>
  <c r="AV179" i="1" s="1"/>
  <c r="AW179" i="1"/>
  <c r="AX179" i="1" s="1"/>
  <c r="AU180" i="1"/>
  <c r="AV180" i="1" s="1"/>
  <c r="AW180" i="1"/>
  <c r="AX180" i="1" s="1"/>
  <c r="AU181" i="1"/>
  <c r="AV181" i="1" s="1"/>
  <c r="AW181" i="1"/>
  <c r="AX181" i="1" s="1"/>
  <c r="AU182" i="1"/>
  <c r="AV182" i="1" s="1"/>
  <c r="AW182" i="1"/>
  <c r="AX182" i="1" s="1"/>
  <c r="AU183" i="1"/>
  <c r="AV183" i="1" s="1"/>
  <c r="AW183" i="1"/>
  <c r="AX183" i="1" s="1"/>
  <c r="AU184" i="1"/>
  <c r="AV184" i="1" s="1"/>
  <c r="AW184" i="1"/>
  <c r="AX184" i="1" s="1"/>
  <c r="AU185" i="1"/>
  <c r="AV185" i="1" s="1"/>
  <c r="AW185" i="1"/>
  <c r="AX185" i="1" s="1"/>
  <c r="AU186" i="1"/>
  <c r="AV186" i="1" s="1"/>
  <c r="AW186" i="1"/>
  <c r="AX186" i="1" s="1"/>
  <c r="AU187" i="1"/>
  <c r="AV187" i="1" s="1"/>
  <c r="AW187" i="1"/>
  <c r="AX187" i="1" s="1"/>
  <c r="AU188" i="1"/>
  <c r="AV188" i="1" s="1"/>
  <c r="AW188" i="1"/>
  <c r="AX188" i="1" s="1"/>
  <c r="AU189" i="1"/>
  <c r="AV189" i="1" s="1"/>
  <c r="AW189" i="1"/>
  <c r="AX189" i="1" s="1"/>
  <c r="AU190" i="1"/>
  <c r="AV190" i="1" s="1"/>
  <c r="AW190" i="1"/>
  <c r="AX190" i="1" s="1"/>
  <c r="AU191" i="1"/>
  <c r="AV191" i="1" s="1"/>
  <c r="AW191" i="1"/>
  <c r="AX191" i="1" s="1"/>
  <c r="AU192" i="1"/>
  <c r="AV192" i="1" s="1"/>
  <c r="AW192" i="1"/>
  <c r="AX192" i="1" s="1"/>
  <c r="AU193" i="1"/>
  <c r="AV193" i="1" s="1"/>
  <c r="AW193" i="1"/>
  <c r="AX193" i="1" s="1"/>
  <c r="AU194" i="1"/>
  <c r="AV194" i="1" s="1"/>
  <c r="AW194" i="1"/>
  <c r="AX194" i="1" s="1"/>
  <c r="AU195" i="1"/>
  <c r="AV195" i="1" s="1"/>
  <c r="AW195" i="1"/>
  <c r="AX195" i="1" s="1"/>
  <c r="AU196" i="1"/>
  <c r="AV196" i="1" s="1"/>
  <c r="AW196" i="1"/>
  <c r="AX196" i="1" s="1"/>
  <c r="AU197" i="1"/>
  <c r="AV197" i="1" s="1"/>
  <c r="AW197" i="1"/>
  <c r="AX197" i="1" s="1"/>
  <c r="AU198" i="1"/>
  <c r="AV198" i="1" s="1"/>
  <c r="AW198" i="1"/>
  <c r="AX198" i="1" s="1"/>
  <c r="AU199" i="1"/>
  <c r="AV199" i="1" s="1"/>
  <c r="AW199" i="1"/>
  <c r="AX199" i="1" s="1"/>
  <c r="AU200" i="1"/>
  <c r="AV200" i="1" s="1"/>
  <c r="AW200" i="1"/>
  <c r="AX200" i="1" s="1"/>
  <c r="BA200" i="1" a="1"/>
  <c r="BA200" i="1" s="1"/>
  <c r="AW12" i="1"/>
  <c r="AX12" i="1" s="1"/>
  <c r="AU12" i="1"/>
  <c r="AV12" i="1" s="1"/>
  <c r="AY21" i="1" a="1"/>
  <c r="AY21" i="1" s="1"/>
  <c r="AY22" i="1" a="1"/>
  <c r="AY22" i="1" s="1"/>
  <c r="AK13" i="1" a="1"/>
  <c r="AK13" i="1" s="1"/>
  <c r="AL13" i="1" s="1" a="1"/>
  <c r="AL13" i="1" s="1"/>
  <c r="AK14" i="1" a="1"/>
  <c r="AK14" i="1" s="1"/>
  <c r="AM14" i="1" s="1" a="1"/>
  <c r="AM14" i="1" s="1"/>
  <c r="AK15" i="1" a="1"/>
  <c r="AK15" i="1" s="1"/>
  <c r="AN15" i="1" s="1" a="1"/>
  <c r="AN15" i="1" s="1"/>
  <c r="AK16" i="1" a="1"/>
  <c r="AK16" i="1" s="1"/>
  <c r="AN16" i="1" s="1" a="1"/>
  <c r="AN16" i="1" s="1"/>
  <c r="AK17" i="1" a="1"/>
  <c r="AK17" i="1" s="1"/>
  <c r="AO17" i="1" s="1" a="1"/>
  <c r="AO17" i="1" s="1"/>
  <c r="AK18" i="1" a="1"/>
  <c r="AK18" i="1" s="1"/>
  <c r="AL18" i="1" s="1" a="1"/>
  <c r="AL18" i="1" s="1"/>
  <c r="AK19" i="1" a="1"/>
  <c r="AK19" i="1" s="1"/>
  <c r="AM19" i="1" s="1" a="1"/>
  <c r="AM19" i="1" s="1"/>
  <c r="AK20" i="1" a="1"/>
  <c r="AK20" i="1" s="1"/>
  <c r="AK21" i="1" a="1"/>
  <c r="AK21" i="1" s="1"/>
  <c r="AK22" i="1" a="1"/>
  <c r="AK22" i="1" s="1"/>
  <c r="AL22" i="1" s="1" a="1"/>
  <c r="AL22" i="1" s="1"/>
  <c r="AK23" i="1" a="1"/>
  <c r="AK23" i="1" s="1"/>
  <c r="AP23" i="1" s="1" a="1"/>
  <c r="AP23" i="1" s="1"/>
  <c r="AK24" i="1" a="1"/>
  <c r="AK24" i="1" s="1"/>
  <c r="AK25" i="1" a="1"/>
  <c r="AK25" i="1" s="1"/>
  <c r="AL25" i="1" s="1" a="1"/>
  <c r="AL25" i="1" s="1"/>
  <c r="AK26" i="1" a="1"/>
  <c r="AK26" i="1" s="1"/>
  <c r="AM26" i="1" s="1" a="1"/>
  <c r="AM26" i="1" s="1"/>
  <c r="AK27" i="1" a="1"/>
  <c r="AK27" i="1" s="1"/>
  <c r="AN27" i="1" s="1" a="1"/>
  <c r="AN27" i="1" s="1"/>
  <c r="AK28" i="1" a="1"/>
  <c r="AK28" i="1" s="1"/>
  <c r="AK29" i="1" a="1"/>
  <c r="AK29" i="1" s="1"/>
  <c r="AO29" i="1" s="1" a="1"/>
  <c r="AO29" i="1" s="1"/>
  <c r="AK30" i="1" a="1"/>
  <c r="AK30" i="1" s="1"/>
  <c r="AM30" i="1" s="1" a="1"/>
  <c r="AM30" i="1" s="1"/>
  <c r="AK31" i="1" a="1"/>
  <c r="AK31" i="1" s="1"/>
  <c r="AL31" i="1" s="1" a="1"/>
  <c r="AL31" i="1" s="1"/>
  <c r="AK32" i="1" a="1"/>
  <c r="AK32" i="1" s="1"/>
  <c r="AK33" i="1" a="1"/>
  <c r="AK33" i="1" s="1"/>
  <c r="AO33" i="1" s="1" a="1"/>
  <c r="AO33" i="1" s="1"/>
  <c r="AK34" i="1" a="1"/>
  <c r="AK34" i="1" s="1"/>
  <c r="AK35" i="1" a="1"/>
  <c r="AK35" i="1" s="1"/>
  <c r="AK36" i="1" a="1"/>
  <c r="AK36" i="1" s="1"/>
  <c r="AK37" i="1" a="1"/>
  <c r="AK37" i="1" s="1"/>
  <c r="AP37" i="1" s="1" a="1"/>
  <c r="AP37" i="1" s="1"/>
  <c r="AK38" i="1" a="1"/>
  <c r="AK38" i="1" s="1"/>
  <c r="AP38" i="1" s="1" a="1"/>
  <c r="AP38" i="1" s="1"/>
  <c r="AK39" i="1" a="1"/>
  <c r="AK39" i="1" s="1"/>
  <c r="AO39" i="1" s="1" a="1"/>
  <c r="AO39" i="1" s="1"/>
  <c r="AK40" i="1" a="1"/>
  <c r="AK40" i="1" s="1"/>
  <c r="AP40" i="1" s="1" a="1"/>
  <c r="AP40" i="1" s="1"/>
  <c r="AK41" i="1" a="1"/>
  <c r="AK41" i="1" s="1"/>
  <c r="AL41" i="1" s="1" a="1"/>
  <c r="AL41" i="1" s="1"/>
  <c r="AK42" i="1" a="1"/>
  <c r="AK42" i="1" s="1"/>
  <c r="AM42" i="1" s="1" a="1"/>
  <c r="AM42" i="1" s="1"/>
  <c r="AK43" i="1" a="1"/>
  <c r="AK43" i="1" s="1"/>
  <c r="AN43" i="1" s="1" a="1"/>
  <c r="AN43" i="1" s="1"/>
  <c r="AK44" i="1" a="1"/>
  <c r="AK44" i="1" s="1"/>
  <c r="AK45" i="1" a="1"/>
  <c r="AK45" i="1" s="1"/>
  <c r="AK46" i="1" a="1"/>
  <c r="AK46" i="1" s="1"/>
  <c r="AL46" i="1" s="1" a="1"/>
  <c r="AL46" i="1" s="1"/>
  <c r="AK47" i="1" a="1"/>
  <c r="AK47" i="1" s="1"/>
  <c r="AM47" i="1" s="1" a="1"/>
  <c r="AM47" i="1" s="1"/>
  <c r="AK48" i="1" a="1"/>
  <c r="AK48" i="1" s="1"/>
  <c r="AO48" i="1" s="1" a="1"/>
  <c r="AO48" i="1" s="1"/>
  <c r="AK49" i="1" a="1"/>
  <c r="AK49" i="1" s="1"/>
  <c r="AP49" i="1" s="1" a="1"/>
  <c r="AP49" i="1" s="1"/>
  <c r="AK50" i="1" a="1"/>
  <c r="AK50" i="1" s="1"/>
  <c r="AL50" i="1" s="1" a="1"/>
  <c r="AL50" i="1" s="1"/>
  <c r="AK51" i="1" a="1"/>
  <c r="AK51" i="1" s="1"/>
  <c r="AM51" i="1" s="1" a="1"/>
  <c r="AM51" i="1" s="1"/>
  <c r="AK52" i="1" a="1"/>
  <c r="AK52" i="1" s="1"/>
  <c r="AN52" i="1" s="1" a="1"/>
  <c r="AN52" i="1" s="1"/>
  <c r="AK53" i="1" a="1"/>
  <c r="AK53" i="1" s="1"/>
  <c r="AM53" i="1" s="1" a="1"/>
  <c r="AM53" i="1" s="1"/>
  <c r="AK54" i="1" a="1"/>
  <c r="AK54" i="1" s="1"/>
  <c r="AL54" i="1" s="1" a="1"/>
  <c r="AL54" i="1" s="1"/>
  <c r="AK55" i="1" a="1"/>
  <c r="AK55" i="1" s="1"/>
  <c r="AN55" i="1" s="1" a="1"/>
  <c r="AN55" i="1" s="1"/>
  <c r="AK56" i="1" a="1"/>
  <c r="AK56" i="1" s="1"/>
  <c r="AL56" i="1" s="1" a="1"/>
  <c r="AL56" i="1" s="1"/>
  <c r="AK57" i="1" a="1"/>
  <c r="AK57" i="1" s="1"/>
  <c r="AL57" i="1" s="1" a="1"/>
  <c r="AL57" i="1" s="1"/>
  <c r="AK58" i="1" a="1"/>
  <c r="AK58" i="1" s="1"/>
  <c r="AO58" i="1" s="1" a="1"/>
  <c r="AO58" i="1" s="1"/>
  <c r="AK59" i="1" a="1"/>
  <c r="AK59" i="1" s="1"/>
  <c r="AP59" i="1" s="1" a="1"/>
  <c r="AP59" i="1" s="1"/>
  <c r="AK60" i="1" a="1"/>
  <c r="AK60" i="1" s="1"/>
  <c r="AO60" i="1" s="1" a="1"/>
  <c r="AO60" i="1" s="1"/>
  <c r="AK61" i="1" a="1"/>
  <c r="AK61" i="1" s="1"/>
  <c r="AK62" i="1" a="1"/>
  <c r="AK62" i="1" s="1"/>
  <c r="AL62" i="1" s="1" a="1"/>
  <c r="AL62" i="1" s="1"/>
  <c r="AK63" i="1" a="1"/>
  <c r="AK63" i="1" s="1"/>
  <c r="AM63" i="1" s="1" a="1"/>
  <c r="AM63" i="1" s="1"/>
  <c r="AK64" i="1" a="1"/>
  <c r="AK64" i="1" s="1"/>
  <c r="AO64" i="1" s="1" a="1"/>
  <c r="AO64" i="1" s="1"/>
  <c r="AK65" i="1" a="1"/>
  <c r="AK65" i="1" s="1"/>
  <c r="AP65" i="1" s="1" a="1"/>
  <c r="AP65" i="1" s="1"/>
  <c r="AK66" i="1" a="1"/>
  <c r="AK66" i="1" s="1"/>
  <c r="AK67" i="1" a="1"/>
  <c r="AK67" i="1" s="1"/>
  <c r="AL67" i="1" s="1" a="1"/>
  <c r="AL67" i="1" s="1"/>
  <c r="AK68" i="1" a="1"/>
  <c r="AK68" i="1" s="1"/>
  <c r="AK69" i="1" a="1"/>
  <c r="AK69" i="1" s="1"/>
  <c r="AK70" i="1" a="1"/>
  <c r="AK70" i="1" s="1"/>
  <c r="AO70" i="1" s="1" a="1"/>
  <c r="AO70" i="1" s="1"/>
  <c r="AK71" i="1" a="1"/>
  <c r="AK71" i="1" s="1"/>
  <c r="AO71" i="1" s="1" a="1"/>
  <c r="AO71" i="1" s="1"/>
  <c r="AK72" i="1" a="1"/>
  <c r="AK72" i="1" s="1"/>
  <c r="AK73" i="1" a="1"/>
  <c r="AK73" i="1" s="1"/>
  <c r="AK74" i="1" a="1"/>
  <c r="AK74" i="1" s="1"/>
  <c r="AK75" i="1" a="1"/>
  <c r="AK75" i="1" s="1"/>
  <c r="AK76" i="1" a="1"/>
  <c r="AK76" i="1" s="1"/>
  <c r="AK77" i="1" a="1"/>
  <c r="AK77" i="1" s="1"/>
  <c r="AK78" i="1" a="1"/>
  <c r="AK78" i="1" s="1"/>
  <c r="AK79" i="1" a="1"/>
  <c r="AK79" i="1" s="1"/>
  <c r="AM79" i="1" s="1" a="1"/>
  <c r="AM79" i="1" s="1"/>
  <c r="AK80" i="1" a="1"/>
  <c r="AK80" i="1" s="1"/>
  <c r="AK81" i="1" a="1"/>
  <c r="AK81" i="1" s="1"/>
  <c r="AO81" i="1" s="1" a="1"/>
  <c r="AO81" i="1" s="1"/>
  <c r="AK82" i="1" a="1"/>
  <c r="AK82" i="1" s="1"/>
  <c r="AK83" i="1" a="1"/>
  <c r="AK83" i="1" s="1"/>
  <c r="AK84" i="1" a="1"/>
  <c r="AK84" i="1" s="1"/>
  <c r="AK85" i="1" a="1"/>
  <c r="AK85" i="1" s="1"/>
  <c r="AL85" i="1" s="1" a="1"/>
  <c r="AL85" i="1" s="1"/>
  <c r="AK86" i="1" a="1"/>
  <c r="AK86" i="1" s="1"/>
  <c r="AK87" i="1" a="1"/>
  <c r="AK87" i="1" s="1"/>
  <c r="AL87" i="1" s="1" a="1"/>
  <c r="AL87" i="1" s="1"/>
  <c r="AK88" i="1" a="1"/>
  <c r="AK88" i="1" s="1"/>
  <c r="AK89" i="1" a="1"/>
  <c r="AK89" i="1" s="1"/>
  <c r="AL89" i="1" s="1" a="1"/>
  <c r="AL89" i="1" s="1"/>
  <c r="AK90" i="1" a="1"/>
  <c r="AK90" i="1" s="1"/>
  <c r="AK91" i="1" a="1"/>
  <c r="AK91" i="1" s="1"/>
  <c r="AK92" i="1" a="1"/>
  <c r="AK92" i="1" s="1"/>
  <c r="AK93" i="1" a="1"/>
  <c r="AK93" i="1" s="1"/>
  <c r="AM93" i="1" s="1" a="1"/>
  <c r="AM93" i="1" s="1"/>
  <c r="AK94" i="1" a="1"/>
  <c r="AK94" i="1" s="1"/>
  <c r="AO94" i="1" s="1" a="1"/>
  <c r="AO94" i="1" s="1"/>
  <c r="AK95" i="1" a="1"/>
  <c r="AK95" i="1" s="1"/>
  <c r="AK96" i="1" a="1"/>
  <c r="AK96" i="1" s="1"/>
  <c r="AK97" i="1" a="1"/>
  <c r="AK97" i="1" s="1"/>
  <c r="AK98" i="1" a="1"/>
  <c r="AK98" i="1" s="1"/>
  <c r="AN98" i="1" s="1" a="1"/>
  <c r="AN98" i="1" s="1"/>
  <c r="AK99" i="1" a="1"/>
  <c r="AK99" i="1" s="1"/>
  <c r="AN99" i="1" s="1" a="1"/>
  <c r="AN99" i="1" s="1"/>
  <c r="AK100" i="1" a="1"/>
  <c r="AK100" i="1" s="1"/>
  <c r="AO100" i="1" s="1" a="1"/>
  <c r="AO100" i="1" s="1"/>
  <c r="AK101" i="1" a="1"/>
  <c r="AK101" i="1" s="1"/>
  <c r="AL101" i="1" s="1" a="1"/>
  <c r="AL101" i="1" s="1"/>
  <c r="AK102" i="1" a="1"/>
  <c r="AK102" i="1" s="1"/>
  <c r="AM102" i="1" s="1" a="1"/>
  <c r="AM102" i="1" s="1"/>
  <c r="AK103" i="1" a="1"/>
  <c r="AK103" i="1" s="1"/>
  <c r="AO103" i="1" s="1" a="1"/>
  <c r="AO103" i="1" s="1"/>
  <c r="AK104" i="1" a="1"/>
  <c r="AK104" i="1" s="1"/>
  <c r="AP104" i="1" s="1" a="1"/>
  <c r="AP104" i="1" s="1"/>
  <c r="AK105" i="1" a="1"/>
  <c r="AK105" i="1" s="1"/>
  <c r="AL105" i="1" s="1" a="1"/>
  <c r="AL105" i="1" s="1"/>
  <c r="AK106" i="1" a="1"/>
  <c r="AK106" i="1" s="1"/>
  <c r="AL106" i="1" s="1" a="1"/>
  <c r="AL106" i="1" s="1"/>
  <c r="AK107" i="1" a="1"/>
  <c r="AK107" i="1" s="1"/>
  <c r="AM107" i="1" s="1" a="1"/>
  <c r="AM107" i="1" s="1"/>
  <c r="AK108" i="1" a="1"/>
  <c r="AK108" i="1" s="1"/>
  <c r="AL108" i="1" s="1" a="1"/>
  <c r="AL108" i="1" s="1"/>
  <c r="AK109" i="1" a="1"/>
  <c r="AK109" i="1" s="1"/>
  <c r="AM109" i="1" s="1" a="1"/>
  <c r="AM109" i="1" s="1"/>
  <c r="AK110" i="1" a="1"/>
  <c r="AK110" i="1" s="1"/>
  <c r="AO110" i="1" s="1" a="1"/>
  <c r="AO110" i="1" s="1"/>
  <c r="AK111" i="1" a="1"/>
  <c r="AK111" i="1" s="1"/>
  <c r="AL111" i="1" s="1" a="1"/>
  <c r="AL111" i="1" s="1"/>
  <c r="AK112" i="1" a="1"/>
  <c r="AK112" i="1" s="1"/>
  <c r="AO112" i="1" s="1" a="1"/>
  <c r="AO112" i="1" s="1"/>
  <c r="AK113" i="1" a="1"/>
  <c r="AK113" i="1" s="1"/>
  <c r="AK114" i="1" a="1"/>
  <c r="AK114" i="1" s="1"/>
  <c r="AN114" i="1" s="1" a="1"/>
  <c r="AN114" i="1" s="1"/>
  <c r="AK115" i="1" a="1"/>
  <c r="AK115" i="1" s="1"/>
  <c r="AP115" i="1" s="1" a="1"/>
  <c r="AP115" i="1" s="1"/>
  <c r="AK116" i="1" a="1"/>
  <c r="AK116" i="1" s="1"/>
  <c r="AO116" i="1" s="1" a="1"/>
  <c r="AO116" i="1" s="1"/>
  <c r="AK117" i="1" a="1"/>
  <c r="AK117" i="1" s="1"/>
  <c r="AK118" i="1" a="1"/>
  <c r="AK118" i="1" s="1"/>
  <c r="AL118" i="1" s="1" a="1"/>
  <c r="AL118" i="1" s="1"/>
  <c r="AK119" i="1" a="1"/>
  <c r="AK119" i="1" s="1"/>
  <c r="AK120" i="1" a="1"/>
  <c r="AK120" i="1" s="1"/>
  <c r="AM120" i="1" s="1" a="1"/>
  <c r="AM120" i="1" s="1"/>
  <c r="AK121" i="1" a="1"/>
  <c r="AK121" i="1" s="1"/>
  <c r="AL121" i="1" s="1" a="1"/>
  <c r="AL121" i="1" s="1"/>
  <c r="AK122" i="1" a="1"/>
  <c r="AK122" i="1" s="1"/>
  <c r="AN122" i="1" s="1" a="1"/>
  <c r="AN122" i="1" s="1"/>
  <c r="AK123" i="1" a="1"/>
  <c r="AK123" i="1" s="1"/>
  <c r="AK124" i="1" a="1"/>
  <c r="AK124" i="1" s="1"/>
  <c r="AP124" i="1" s="1" a="1"/>
  <c r="AP124" i="1" s="1"/>
  <c r="AK125" i="1" a="1"/>
  <c r="AK125" i="1" s="1"/>
  <c r="AK126" i="1" a="1"/>
  <c r="AK126" i="1" s="1"/>
  <c r="AO126" i="1" s="1" a="1"/>
  <c r="AO126" i="1" s="1"/>
  <c r="AK127" i="1" a="1"/>
  <c r="AK127" i="1" s="1"/>
  <c r="AK128" i="1" a="1"/>
  <c r="AK128" i="1" s="1"/>
  <c r="AO128" i="1" s="1" a="1"/>
  <c r="AO128" i="1" s="1"/>
  <c r="AK129" i="1" a="1"/>
  <c r="AK129" i="1" s="1"/>
  <c r="AO129" i="1" s="1" a="1"/>
  <c r="AO129" i="1" s="1"/>
  <c r="AK130" i="1" a="1"/>
  <c r="AK130" i="1" s="1"/>
  <c r="AN130" i="1" s="1" a="1"/>
  <c r="AN130" i="1" s="1"/>
  <c r="AK131" i="1" a="1"/>
  <c r="AK131" i="1" s="1"/>
  <c r="AK132" i="1" a="1"/>
  <c r="AK132" i="1" s="1"/>
  <c r="AO132" i="1" s="1" a="1"/>
  <c r="AO132" i="1" s="1"/>
  <c r="AK133" i="1" a="1"/>
  <c r="AK133" i="1" s="1"/>
  <c r="AL133" i="1" s="1" a="1"/>
  <c r="AL133" i="1" s="1"/>
  <c r="AK134" i="1" a="1"/>
  <c r="AK134" i="1" s="1"/>
  <c r="AM134" i="1" s="1" a="1"/>
  <c r="AM134" i="1" s="1"/>
  <c r="AK135" i="1" a="1"/>
  <c r="AK135" i="1" s="1"/>
  <c r="AK136" i="1" a="1"/>
  <c r="AK136" i="1" s="1"/>
  <c r="AP136" i="1" s="1" a="1"/>
  <c r="AP136" i="1" s="1"/>
  <c r="AK137" i="1" a="1"/>
  <c r="AK137" i="1" s="1"/>
  <c r="AP137" i="1" s="1" a="1"/>
  <c r="AP137" i="1" s="1"/>
  <c r="AK138" i="1" a="1"/>
  <c r="AK138" i="1" s="1"/>
  <c r="AP138" i="1" s="1" a="1"/>
  <c r="AP138" i="1" s="1"/>
  <c r="AK139" i="1" a="1"/>
  <c r="AK139" i="1" s="1"/>
  <c r="AP139" i="1" s="1" a="1"/>
  <c r="AP139" i="1" s="1"/>
  <c r="AK140" i="1" a="1"/>
  <c r="AK140" i="1" s="1"/>
  <c r="AL140" i="1" s="1" a="1"/>
  <c r="AL140" i="1" s="1"/>
  <c r="AK141" i="1" a="1"/>
  <c r="AK141" i="1" s="1"/>
  <c r="AO141" i="1" s="1" a="1"/>
  <c r="AO141" i="1" s="1"/>
  <c r="AK142" i="1" a="1"/>
  <c r="AK142" i="1" s="1"/>
  <c r="AO142" i="1" s="1" a="1"/>
  <c r="AO142" i="1" s="1"/>
  <c r="AK143" i="1" a="1"/>
  <c r="AK143" i="1" s="1"/>
  <c r="AP143" i="1" s="1" a="1"/>
  <c r="AP143" i="1" s="1"/>
  <c r="AK144" i="1" a="1"/>
  <c r="AK144" i="1" s="1"/>
  <c r="AK145" i="1" a="1"/>
  <c r="AK145" i="1" s="1"/>
  <c r="AK146" i="1" a="1"/>
  <c r="AK146" i="1" s="1"/>
  <c r="AN146" i="1" s="1" a="1"/>
  <c r="AN146" i="1" s="1"/>
  <c r="AK147" i="1" a="1"/>
  <c r="AK147" i="1" s="1"/>
  <c r="AO147" i="1" s="1" a="1"/>
  <c r="AO147" i="1" s="1"/>
  <c r="AK148" i="1" a="1"/>
  <c r="AK148" i="1" s="1"/>
  <c r="AO148" i="1" s="1" a="1"/>
  <c r="AO148" i="1" s="1"/>
  <c r="AK149" i="1" a="1"/>
  <c r="AK149" i="1" s="1"/>
  <c r="AL149" i="1" s="1" a="1"/>
  <c r="AL149" i="1" s="1"/>
  <c r="AK150" i="1" a="1"/>
  <c r="AK150" i="1" s="1"/>
  <c r="AK151" i="1" a="1"/>
  <c r="AK151" i="1" s="1"/>
  <c r="AK152" i="1" a="1"/>
  <c r="AK152" i="1" s="1"/>
  <c r="AK153" i="1" a="1"/>
  <c r="AK153" i="1" s="1"/>
  <c r="AK154" i="1" a="1"/>
  <c r="AK154" i="1" s="1"/>
  <c r="AL154" i="1" s="1" a="1"/>
  <c r="AL154" i="1" s="1"/>
  <c r="AK155" i="1" a="1"/>
  <c r="AK155" i="1" s="1"/>
  <c r="AP155" i="1" s="1" a="1"/>
  <c r="AP155" i="1" s="1"/>
  <c r="AK156" i="1" a="1"/>
  <c r="AK156" i="1" s="1"/>
  <c r="AO156" i="1" s="1" a="1"/>
  <c r="AO156" i="1" s="1"/>
  <c r="AK157" i="1" a="1"/>
  <c r="AK157" i="1" s="1"/>
  <c r="AO157" i="1" s="1" a="1"/>
  <c r="AO157" i="1" s="1"/>
  <c r="AK158" i="1" a="1"/>
  <c r="AK158" i="1" s="1"/>
  <c r="AL158" i="1" s="1" a="1"/>
  <c r="AL158" i="1" s="1"/>
  <c r="AK159" i="1" a="1"/>
  <c r="AK159" i="1" s="1"/>
  <c r="AK160" i="1" a="1"/>
  <c r="AK160" i="1" s="1"/>
  <c r="AO160" i="1" s="1" a="1"/>
  <c r="AO160" i="1" s="1"/>
  <c r="AK161" i="1" a="1"/>
  <c r="AK161" i="1" s="1"/>
  <c r="AP161" i="1" s="1" a="1"/>
  <c r="AP161" i="1" s="1"/>
  <c r="AK162" i="1" a="1"/>
  <c r="AK162" i="1" s="1"/>
  <c r="AO162" i="1" s="1" a="1"/>
  <c r="AO162" i="1" s="1"/>
  <c r="AK163" i="1" a="1"/>
  <c r="AK163" i="1" s="1"/>
  <c r="AO163" i="1" s="1" a="1"/>
  <c r="AO163" i="1" s="1"/>
  <c r="AK164" i="1" a="1"/>
  <c r="AK164" i="1" s="1"/>
  <c r="AO164" i="1" s="1" a="1"/>
  <c r="AO164" i="1" s="1"/>
  <c r="AK165" i="1" a="1"/>
  <c r="AK165" i="1" s="1"/>
  <c r="AP165" i="1" s="1" a="1"/>
  <c r="AP165" i="1" s="1"/>
  <c r="AK166" i="1" a="1"/>
  <c r="AK166" i="1" s="1"/>
  <c r="AM166" i="1" s="1" a="1"/>
  <c r="AM166" i="1" s="1"/>
  <c r="AK167" i="1" a="1"/>
  <c r="AK167" i="1" s="1"/>
  <c r="AK168" i="1" a="1"/>
  <c r="AK168" i="1" s="1"/>
  <c r="AL168" i="1" s="1" a="1"/>
  <c r="AL168" i="1" s="1"/>
  <c r="AK169" i="1" a="1"/>
  <c r="AK169" i="1" s="1"/>
  <c r="AO169" i="1" s="1" a="1"/>
  <c r="AO169" i="1" s="1"/>
  <c r="AK170" i="1" a="1"/>
  <c r="AK170" i="1" s="1"/>
  <c r="AO170" i="1" s="1" a="1"/>
  <c r="AO170" i="1" s="1"/>
  <c r="AK171" i="1" a="1"/>
  <c r="AK171" i="1" s="1"/>
  <c r="AO171" i="1" s="1" a="1"/>
  <c r="AO171" i="1" s="1"/>
  <c r="AK172" i="1" a="1"/>
  <c r="AK172" i="1" s="1"/>
  <c r="AK173" i="1" a="1"/>
  <c r="AK173" i="1" s="1"/>
  <c r="AO173" i="1" s="1" a="1"/>
  <c r="AO173" i="1" s="1"/>
  <c r="AK174" i="1" a="1"/>
  <c r="AK174" i="1" s="1"/>
  <c r="AO174" i="1" s="1" a="1"/>
  <c r="AO174" i="1" s="1"/>
  <c r="AK175" i="1" a="1"/>
  <c r="AK175" i="1" s="1"/>
  <c r="AK176" i="1" a="1"/>
  <c r="AK176" i="1" s="1"/>
  <c r="AL176" i="1" s="1" a="1"/>
  <c r="AL176" i="1" s="1"/>
  <c r="AK177" i="1" a="1"/>
  <c r="AK177" i="1" s="1"/>
  <c r="AK178" i="1" a="1"/>
  <c r="AK178" i="1" s="1"/>
  <c r="AK179" i="1" a="1"/>
  <c r="AK179" i="1" s="1"/>
  <c r="AO179" i="1" s="1" a="1"/>
  <c r="AO179" i="1" s="1"/>
  <c r="AK180" i="1" a="1"/>
  <c r="AK180" i="1" s="1"/>
  <c r="AL180" i="1" s="1" a="1"/>
  <c r="AL180" i="1" s="1"/>
  <c r="AK181" i="1" a="1"/>
  <c r="AK181" i="1" s="1"/>
  <c r="AK182" i="1" a="1"/>
  <c r="AK182" i="1" s="1"/>
  <c r="AO182" i="1" s="1" a="1"/>
  <c r="AO182" i="1" s="1"/>
  <c r="AK183" i="1" a="1"/>
  <c r="AK183" i="1" s="1"/>
  <c r="AO183" i="1" s="1" a="1"/>
  <c r="AO183" i="1" s="1"/>
  <c r="AK184" i="1" a="1"/>
  <c r="AK184" i="1" s="1"/>
  <c r="AL184" i="1" s="1" a="1"/>
  <c r="AL184" i="1" s="1"/>
  <c r="AK185" i="1" a="1"/>
  <c r="AK185" i="1" s="1"/>
  <c r="AK186" i="1" a="1"/>
  <c r="AK186" i="1" s="1"/>
  <c r="AO186" i="1" s="1" a="1"/>
  <c r="AO186" i="1" s="1"/>
  <c r="AK187" i="1" a="1"/>
  <c r="AK187" i="1" s="1"/>
  <c r="AK188" i="1" a="1"/>
  <c r="AK188" i="1" s="1"/>
  <c r="AN188" i="1" s="1" a="1"/>
  <c r="AN188" i="1" s="1"/>
  <c r="AK189" i="1" a="1"/>
  <c r="AK189" i="1" s="1"/>
  <c r="AK190" i="1" a="1"/>
  <c r="AK190" i="1" s="1"/>
  <c r="AO190" i="1" s="1" a="1"/>
  <c r="AO190" i="1" s="1"/>
  <c r="AK191" i="1" a="1"/>
  <c r="AK191" i="1" s="1"/>
  <c r="AK192" i="1" a="1"/>
  <c r="AK192" i="1" s="1"/>
  <c r="AK193" i="1" a="1"/>
  <c r="AK193" i="1" s="1"/>
  <c r="AK194" i="1" a="1"/>
  <c r="AK194" i="1" s="1"/>
  <c r="AN194" i="1" s="1" a="1"/>
  <c r="AN194" i="1" s="1"/>
  <c r="AK195" i="1" a="1"/>
  <c r="AK195" i="1" s="1"/>
  <c r="AN195" i="1" s="1" a="1"/>
  <c r="AN195" i="1" s="1"/>
  <c r="AK196" i="1" a="1"/>
  <c r="AK196" i="1" s="1"/>
  <c r="AM196" i="1" s="1" a="1"/>
  <c r="AM196" i="1" s="1"/>
  <c r="AK197" i="1" a="1"/>
  <c r="AK197" i="1" s="1"/>
  <c r="AL197" i="1" s="1" a="1"/>
  <c r="AL197" i="1" s="1"/>
  <c r="AK198" i="1" a="1"/>
  <c r="AK198" i="1" s="1"/>
  <c r="AK199" i="1" a="1"/>
  <c r="AK199" i="1" s="1"/>
  <c r="AO199" i="1" s="1" a="1"/>
  <c r="AO199" i="1" s="1"/>
  <c r="AK200" i="1" a="1"/>
  <c r="AK200" i="1" s="1"/>
  <c r="AK12" i="1" a="1"/>
  <c r="AK12" i="1" s="1"/>
  <c r="AM12" i="1" s="1" a="1"/>
  <c r="AM12" i="1" s="1"/>
  <c r="AZ13" i="1" a="1"/>
  <c r="AZ13" i="1" s="1"/>
  <c r="BA13" i="1" a="1"/>
  <c r="BA13" i="1" s="1"/>
  <c r="AZ14" i="1" a="1"/>
  <c r="AZ14" i="1" s="1"/>
  <c r="BA14" i="1" a="1"/>
  <c r="BA14" i="1" s="1"/>
  <c r="AZ15" i="1" a="1"/>
  <c r="AZ15" i="1" s="1"/>
  <c r="BA15" i="1" a="1"/>
  <c r="BA15" i="1" s="1"/>
  <c r="AZ16" i="1" a="1"/>
  <c r="AZ16" i="1" s="1"/>
  <c r="BA16" i="1" a="1"/>
  <c r="BA16" i="1" s="1"/>
  <c r="AZ17" i="1" a="1"/>
  <c r="AZ17" i="1" s="1"/>
  <c r="BA17" i="1" a="1"/>
  <c r="BA17" i="1" s="1"/>
  <c r="AZ18" i="1" a="1"/>
  <c r="AZ18" i="1" s="1"/>
  <c r="BA18" i="1" a="1"/>
  <c r="BA18" i="1" s="1"/>
  <c r="AZ19" i="1" a="1"/>
  <c r="AZ19" i="1" s="1"/>
  <c r="BA19" i="1" a="1"/>
  <c r="BA19" i="1" s="1"/>
  <c r="AZ20" i="1" a="1"/>
  <c r="AZ20" i="1" s="1"/>
  <c r="BA20" i="1" a="1"/>
  <c r="BA20" i="1" s="1"/>
  <c r="AZ21" i="1" a="1"/>
  <c r="AZ21" i="1" s="1"/>
  <c r="BA21" i="1" a="1"/>
  <c r="BA21" i="1" s="1"/>
  <c r="AZ22" i="1" a="1"/>
  <c r="AZ22" i="1" s="1"/>
  <c r="BA22" i="1" a="1"/>
  <c r="BA22" i="1" s="1"/>
  <c r="AZ23" i="1" a="1"/>
  <c r="AZ23" i="1" s="1"/>
  <c r="BA23" i="1" a="1"/>
  <c r="BA23" i="1" s="1"/>
  <c r="AZ24" i="1" a="1"/>
  <c r="AZ24" i="1" s="1"/>
  <c r="BA24" i="1" a="1"/>
  <c r="BA24" i="1" s="1"/>
  <c r="AZ25" i="1" a="1"/>
  <c r="AZ25" i="1" s="1"/>
  <c r="BA25" i="1" a="1"/>
  <c r="BA25" i="1" s="1"/>
  <c r="AZ26" i="1" a="1"/>
  <c r="AZ26" i="1" s="1"/>
  <c r="BA26" i="1" a="1"/>
  <c r="BA26" i="1" s="1"/>
  <c r="AZ27" i="1" a="1"/>
  <c r="AZ27" i="1" s="1"/>
  <c r="BA27" i="1" a="1"/>
  <c r="BA27" i="1" s="1"/>
  <c r="AZ28" i="1" a="1"/>
  <c r="AZ28" i="1" s="1"/>
  <c r="BA28" i="1" a="1"/>
  <c r="BA28" i="1" s="1"/>
  <c r="AZ29" i="1" a="1"/>
  <c r="AZ29" i="1" s="1"/>
  <c r="BA29" i="1" a="1"/>
  <c r="BA29" i="1" s="1"/>
  <c r="AZ30" i="1" a="1"/>
  <c r="AZ30" i="1" s="1"/>
  <c r="BA30" i="1" a="1"/>
  <c r="BA30" i="1" s="1"/>
  <c r="AZ31" i="1" a="1"/>
  <c r="AZ31" i="1" s="1"/>
  <c r="BA31" i="1" a="1"/>
  <c r="BA31" i="1" s="1"/>
  <c r="AZ32" i="1" a="1"/>
  <c r="AZ32" i="1" s="1"/>
  <c r="BA32" i="1" a="1"/>
  <c r="BA32" i="1" s="1"/>
  <c r="AZ33" i="1" a="1"/>
  <c r="AZ33" i="1" s="1"/>
  <c r="BA33" i="1" a="1"/>
  <c r="BA33" i="1" s="1"/>
  <c r="AZ34" i="1" a="1"/>
  <c r="AZ34" i="1" s="1"/>
  <c r="BA34" i="1" a="1"/>
  <c r="BA34" i="1" s="1"/>
  <c r="AZ35" i="1" a="1"/>
  <c r="AZ35" i="1" s="1"/>
  <c r="BA35" i="1" a="1"/>
  <c r="BA35" i="1" s="1"/>
  <c r="AZ36" i="1" a="1"/>
  <c r="AZ36" i="1" s="1"/>
  <c r="BA36" i="1" a="1"/>
  <c r="BA36" i="1" s="1"/>
  <c r="AZ37" i="1" a="1"/>
  <c r="AZ37" i="1" s="1"/>
  <c r="BA37" i="1" a="1"/>
  <c r="BA37" i="1" s="1"/>
  <c r="AZ38" i="1" a="1"/>
  <c r="AZ38" i="1" s="1"/>
  <c r="BA38" i="1" a="1"/>
  <c r="BA38" i="1" s="1"/>
  <c r="AZ39" i="1" a="1"/>
  <c r="AZ39" i="1" s="1"/>
  <c r="BA39" i="1" a="1"/>
  <c r="BA39" i="1" s="1"/>
  <c r="AZ40" i="1" a="1"/>
  <c r="AZ40" i="1" s="1"/>
  <c r="BA40" i="1" a="1"/>
  <c r="BA40" i="1" s="1"/>
  <c r="AZ41" i="1" a="1"/>
  <c r="AZ41" i="1" s="1"/>
  <c r="BA41" i="1" a="1"/>
  <c r="BA41" i="1" s="1"/>
  <c r="AZ42" i="1" a="1"/>
  <c r="AZ42" i="1" s="1"/>
  <c r="BA42" i="1" a="1"/>
  <c r="BA42" i="1" s="1"/>
  <c r="AZ43" i="1" a="1"/>
  <c r="AZ43" i="1" s="1"/>
  <c r="BA43" i="1" a="1"/>
  <c r="BA43" i="1" s="1"/>
  <c r="AZ44" i="1" a="1"/>
  <c r="AZ44" i="1" s="1"/>
  <c r="BA44" i="1" a="1"/>
  <c r="BA44" i="1" s="1"/>
  <c r="AZ45" i="1" a="1"/>
  <c r="AZ45" i="1" s="1"/>
  <c r="BA45" i="1" a="1"/>
  <c r="BA45" i="1" s="1"/>
  <c r="AZ46" i="1" a="1"/>
  <c r="AZ46" i="1" s="1"/>
  <c r="BA46" i="1" a="1"/>
  <c r="BA46" i="1" s="1"/>
  <c r="AZ47" i="1" a="1"/>
  <c r="AZ47" i="1" s="1"/>
  <c r="BA47" i="1" a="1"/>
  <c r="BA47" i="1" s="1"/>
  <c r="AZ48" i="1" a="1"/>
  <c r="AZ48" i="1" s="1"/>
  <c r="BA48" i="1" a="1"/>
  <c r="BA48" i="1" s="1"/>
  <c r="AZ49" i="1" a="1"/>
  <c r="AZ49" i="1" s="1"/>
  <c r="BA49" i="1" a="1"/>
  <c r="BA49" i="1" s="1"/>
  <c r="AZ50" i="1" a="1"/>
  <c r="AZ50" i="1" s="1"/>
  <c r="BA50" i="1" a="1"/>
  <c r="BA50" i="1" s="1"/>
  <c r="AZ51" i="1" a="1"/>
  <c r="AZ51" i="1" s="1"/>
  <c r="BA51" i="1" a="1"/>
  <c r="BA51" i="1" s="1"/>
  <c r="AZ52" i="1" a="1"/>
  <c r="AZ52" i="1" s="1"/>
  <c r="BA52" i="1" a="1"/>
  <c r="BA52" i="1" s="1"/>
  <c r="AZ53" i="1" a="1"/>
  <c r="AZ53" i="1" s="1"/>
  <c r="BA53" i="1" a="1"/>
  <c r="BA53" i="1" s="1"/>
  <c r="AZ54" i="1" a="1"/>
  <c r="AZ54" i="1" s="1"/>
  <c r="BA54" i="1" a="1"/>
  <c r="BA54" i="1" s="1"/>
  <c r="AZ55" i="1" a="1"/>
  <c r="AZ55" i="1" s="1"/>
  <c r="BA55" i="1" a="1"/>
  <c r="BA55" i="1" s="1"/>
  <c r="AZ56" i="1" a="1"/>
  <c r="AZ56" i="1" s="1"/>
  <c r="BA56" i="1" a="1"/>
  <c r="BA56" i="1" s="1"/>
  <c r="AZ57" i="1" a="1"/>
  <c r="AZ57" i="1" s="1"/>
  <c r="BA57" i="1" a="1"/>
  <c r="BA57" i="1" s="1"/>
  <c r="AZ58" i="1" a="1"/>
  <c r="AZ58" i="1" s="1"/>
  <c r="BA58" i="1" a="1"/>
  <c r="BA58" i="1" s="1"/>
  <c r="AZ59" i="1" a="1"/>
  <c r="AZ59" i="1" s="1"/>
  <c r="BA59" i="1" a="1"/>
  <c r="BA59" i="1" s="1"/>
  <c r="AZ60" i="1" a="1"/>
  <c r="AZ60" i="1" s="1"/>
  <c r="BA60" i="1" a="1"/>
  <c r="BA60" i="1" s="1"/>
  <c r="AZ61" i="1" a="1"/>
  <c r="AZ61" i="1" s="1"/>
  <c r="BA61" i="1" a="1"/>
  <c r="BA61" i="1" s="1"/>
  <c r="AZ62" i="1" a="1"/>
  <c r="AZ62" i="1" s="1"/>
  <c r="BA62" i="1" a="1"/>
  <c r="BA62" i="1" s="1"/>
  <c r="AZ63" i="1" a="1"/>
  <c r="AZ63" i="1" s="1"/>
  <c r="BA63" i="1" a="1"/>
  <c r="BA63" i="1" s="1"/>
  <c r="AZ64" i="1" a="1"/>
  <c r="AZ64" i="1" s="1"/>
  <c r="BA64" i="1" a="1"/>
  <c r="BA64" i="1" s="1"/>
  <c r="AZ65" i="1" a="1"/>
  <c r="AZ65" i="1" s="1"/>
  <c r="BA65" i="1" a="1"/>
  <c r="BA65" i="1" s="1"/>
  <c r="AZ66" i="1" a="1"/>
  <c r="AZ66" i="1" s="1"/>
  <c r="BA66" i="1" a="1"/>
  <c r="BA66" i="1" s="1"/>
  <c r="AZ67" i="1" a="1"/>
  <c r="AZ67" i="1" s="1"/>
  <c r="BA67" i="1" a="1"/>
  <c r="BA67" i="1" s="1"/>
  <c r="AZ68" i="1" a="1"/>
  <c r="AZ68" i="1" s="1"/>
  <c r="BA68" i="1" a="1"/>
  <c r="BA68" i="1" s="1"/>
  <c r="AZ69" i="1" a="1"/>
  <c r="AZ69" i="1" s="1"/>
  <c r="BA69" i="1" a="1"/>
  <c r="BA69" i="1" s="1"/>
  <c r="AZ70" i="1" a="1"/>
  <c r="AZ70" i="1" s="1"/>
  <c r="BA70" i="1" a="1"/>
  <c r="BA70" i="1" s="1"/>
  <c r="AZ71" i="1" a="1"/>
  <c r="AZ71" i="1" s="1"/>
  <c r="BA71" i="1" a="1"/>
  <c r="BA71" i="1" s="1"/>
  <c r="AZ72" i="1" a="1"/>
  <c r="AZ72" i="1" s="1"/>
  <c r="BA72" i="1" a="1"/>
  <c r="BA72" i="1" s="1"/>
  <c r="AZ73" i="1" a="1"/>
  <c r="AZ73" i="1" s="1"/>
  <c r="BA73" i="1" a="1"/>
  <c r="BA73" i="1" s="1"/>
  <c r="AZ74" i="1" a="1"/>
  <c r="AZ74" i="1" s="1"/>
  <c r="BA74" i="1" a="1"/>
  <c r="BA74" i="1" s="1"/>
  <c r="AZ75" i="1" a="1"/>
  <c r="AZ75" i="1" s="1"/>
  <c r="BA75" i="1" a="1"/>
  <c r="BA75" i="1" s="1"/>
  <c r="AZ76" i="1" a="1"/>
  <c r="AZ76" i="1" s="1"/>
  <c r="BA76" i="1" a="1"/>
  <c r="BA76" i="1" s="1"/>
  <c r="AZ77" i="1" a="1"/>
  <c r="AZ77" i="1" s="1"/>
  <c r="BA77" i="1" a="1"/>
  <c r="BA77" i="1" s="1"/>
  <c r="AZ78" i="1" a="1"/>
  <c r="AZ78" i="1" s="1"/>
  <c r="BA78" i="1" a="1"/>
  <c r="BA78" i="1" s="1"/>
  <c r="AZ79" i="1" a="1"/>
  <c r="AZ79" i="1" s="1"/>
  <c r="BA79" i="1" a="1"/>
  <c r="BA79" i="1" s="1"/>
  <c r="AZ80" i="1" a="1"/>
  <c r="AZ80" i="1" s="1"/>
  <c r="BA80" i="1" a="1"/>
  <c r="BA80" i="1" s="1"/>
  <c r="AZ81" i="1" a="1"/>
  <c r="AZ81" i="1" s="1"/>
  <c r="BA81" i="1" a="1"/>
  <c r="BA81" i="1" s="1"/>
  <c r="AZ82" i="1" a="1"/>
  <c r="AZ82" i="1" s="1"/>
  <c r="BA82" i="1" a="1"/>
  <c r="BA82" i="1" s="1"/>
  <c r="AZ83" i="1" a="1"/>
  <c r="AZ83" i="1" s="1"/>
  <c r="BA83" i="1" a="1"/>
  <c r="BA83" i="1" s="1"/>
  <c r="AZ84" i="1" a="1"/>
  <c r="AZ84" i="1" s="1"/>
  <c r="BA84" i="1" a="1"/>
  <c r="BA84" i="1" s="1"/>
  <c r="AZ85" i="1" a="1"/>
  <c r="AZ85" i="1" s="1"/>
  <c r="BA85" i="1" a="1"/>
  <c r="BA85" i="1" s="1"/>
  <c r="AZ86" i="1" a="1"/>
  <c r="AZ86" i="1" s="1"/>
  <c r="BA86" i="1" a="1"/>
  <c r="BA86" i="1" s="1"/>
  <c r="AZ87" i="1" a="1"/>
  <c r="AZ87" i="1" s="1"/>
  <c r="BA87" i="1" a="1"/>
  <c r="BA87" i="1" s="1"/>
  <c r="AZ88" i="1" a="1"/>
  <c r="AZ88" i="1" s="1"/>
  <c r="BA88" i="1" a="1"/>
  <c r="BA88" i="1" s="1"/>
  <c r="AZ89" i="1" a="1"/>
  <c r="AZ89" i="1" s="1"/>
  <c r="BA89" i="1" a="1"/>
  <c r="BA89" i="1" s="1"/>
  <c r="AZ90" i="1" a="1"/>
  <c r="AZ90" i="1" s="1"/>
  <c r="BA90" i="1" a="1"/>
  <c r="BA90" i="1" s="1"/>
  <c r="AZ91" i="1" a="1"/>
  <c r="AZ91" i="1" s="1"/>
  <c r="BA91" i="1" a="1"/>
  <c r="BA91" i="1" s="1"/>
  <c r="AZ92" i="1" a="1"/>
  <c r="AZ92" i="1" s="1"/>
  <c r="BA92" i="1" a="1"/>
  <c r="BA92" i="1" s="1"/>
  <c r="AZ93" i="1" a="1"/>
  <c r="AZ93" i="1" s="1"/>
  <c r="BA93" i="1" a="1"/>
  <c r="BA93" i="1" s="1"/>
  <c r="AZ94" i="1" a="1"/>
  <c r="AZ94" i="1" s="1"/>
  <c r="BA94" i="1" a="1"/>
  <c r="BA94" i="1" s="1"/>
  <c r="AZ95" i="1" a="1"/>
  <c r="AZ95" i="1" s="1"/>
  <c r="BA95" i="1" a="1"/>
  <c r="BA95" i="1" s="1"/>
  <c r="AZ96" i="1" a="1"/>
  <c r="AZ96" i="1" s="1"/>
  <c r="BA96" i="1" a="1"/>
  <c r="BA96" i="1" s="1"/>
  <c r="AZ97" i="1" a="1"/>
  <c r="AZ97" i="1" s="1"/>
  <c r="BA97" i="1" a="1"/>
  <c r="BA97" i="1" s="1"/>
  <c r="AZ98" i="1" a="1"/>
  <c r="AZ98" i="1" s="1"/>
  <c r="BA98" i="1" a="1"/>
  <c r="BA98" i="1" s="1"/>
  <c r="AZ99" i="1" a="1"/>
  <c r="AZ99" i="1" s="1"/>
  <c r="BA99" i="1" a="1"/>
  <c r="BA99" i="1" s="1"/>
  <c r="AZ100" i="1" a="1"/>
  <c r="AZ100" i="1" s="1"/>
  <c r="BA100" i="1" a="1"/>
  <c r="BA100" i="1" s="1"/>
  <c r="AZ101" i="1" a="1"/>
  <c r="AZ101" i="1" s="1"/>
  <c r="BA101" i="1" a="1"/>
  <c r="BA101" i="1" s="1"/>
  <c r="AZ102" i="1" a="1"/>
  <c r="AZ102" i="1" s="1"/>
  <c r="BA102" i="1" a="1"/>
  <c r="BA102" i="1" s="1"/>
  <c r="AZ103" i="1" a="1"/>
  <c r="AZ103" i="1" s="1"/>
  <c r="BA103" i="1" a="1"/>
  <c r="BA103" i="1" s="1"/>
  <c r="AZ104" i="1" a="1"/>
  <c r="AZ104" i="1" s="1"/>
  <c r="BA104" i="1" a="1"/>
  <c r="BA104" i="1" s="1"/>
  <c r="AZ105" i="1" a="1"/>
  <c r="AZ105" i="1" s="1"/>
  <c r="BA105" i="1" a="1"/>
  <c r="BA105" i="1" s="1"/>
  <c r="AZ106" i="1" a="1"/>
  <c r="AZ106" i="1" s="1"/>
  <c r="BA106" i="1" a="1"/>
  <c r="BA106" i="1" s="1"/>
  <c r="AZ107" i="1" a="1"/>
  <c r="AZ107" i="1" s="1"/>
  <c r="BA107" i="1" a="1"/>
  <c r="BA107" i="1" s="1"/>
  <c r="AZ108" i="1" a="1"/>
  <c r="AZ108" i="1" s="1"/>
  <c r="BA108" i="1" a="1"/>
  <c r="BA108" i="1" s="1"/>
  <c r="AZ109" i="1" a="1"/>
  <c r="AZ109" i="1" s="1"/>
  <c r="BA109" i="1" a="1"/>
  <c r="BA109" i="1" s="1"/>
  <c r="AZ110" i="1" a="1"/>
  <c r="AZ110" i="1" s="1"/>
  <c r="BA110" i="1" a="1"/>
  <c r="BA110" i="1" s="1"/>
  <c r="AZ111" i="1" a="1"/>
  <c r="AZ111" i="1" s="1"/>
  <c r="BA111" i="1" a="1"/>
  <c r="BA111" i="1" s="1"/>
  <c r="AZ112" i="1" a="1"/>
  <c r="AZ112" i="1" s="1"/>
  <c r="BA112" i="1" a="1"/>
  <c r="BA112" i="1" s="1"/>
  <c r="AZ113" i="1" a="1"/>
  <c r="AZ113" i="1" s="1"/>
  <c r="BA113" i="1" a="1"/>
  <c r="BA113" i="1" s="1"/>
  <c r="AZ114" i="1" a="1"/>
  <c r="AZ114" i="1" s="1"/>
  <c r="BA114" i="1" a="1"/>
  <c r="BA114" i="1" s="1"/>
  <c r="AZ115" i="1" a="1"/>
  <c r="AZ115" i="1" s="1"/>
  <c r="BA115" i="1" a="1"/>
  <c r="BA115" i="1" s="1"/>
  <c r="AZ116" i="1" a="1"/>
  <c r="AZ116" i="1" s="1"/>
  <c r="BA116" i="1" a="1"/>
  <c r="BA116" i="1" s="1"/>
  <c r="AZ117" i="1" a="1"/>
  <c r="AZ117" i="1" s="1"/>
  <c r="BA117" i="1" a="1"/>
  <c r="BA117" i="1" s="1"/>
  <c r="AZ118" i="1" a="1"/>
  <c r="AZ118" i="1" s="1"/>
  <c r="BA118" i="1" a="1"/>
  <c r="BA118" i="1" s="1"/>
  <c r="AZ119" i="1" a="1"/>
  <c r="AZ119" i="1" s="1"/>
  <c r="BA119" i="1" a="1"/>
  <c r="BA119" i="1" s="1"/>
  <c r="AZ120" i="1" a="1"/>
  <c r="AZ120" i="1" s="1"/>
  <c r="BA120" i="1" a="1"/>
  <c r="BA120" i="1" s="1"/>
  <c r="AZ121" i="1" a="1"/>
  <c r="AZ121" i="1" s="1"/>
  <c r="BA121" i="1" a="1"/>
  <c r="BA121" i="1" s="1"/>
  <c r="AZ122" i="1" a="1"/>
  <c r="AZ122" i="1" s="1"/>
  <c r="BA122" i="1" a="1"/>
  <c r="BA122" i="1" s="1"/>
  <c r="AZ123" i="1" a="1"/>
  <c r="AZ123" i="1" s="1"/>
  <c r="BA123" i="1" a="1"/>
  <c r="BA123" i="1" s="1"/>
  <c r="AZ124" i="1" a="1"/>
  <c r="AZ124" i="1" s="1"/>
  <c r="BA124" i="1" a="1"/>
  <c r="BA124" i="1" s="1"/>
  <c r="AZ125" i="1" a="1"/>
  <c r="AZ125" i="1" s="1"/>
  <c r="BA125" i="1" a="1"/>
  <c r="BA125" i="1" s="1"/>
  <c r="AZ126" i="1" a="1"/>
  <c r="AZ126" i="1" s="1"/>
  <c r="BA126" i="1" a="1"/>
  <c r="BA126" i="1" s="1"/>
  <c r="AZ127" i="1" a="1"/>
  <c r="AZ127" i="1" s="1"/>
  <c r="BA127" i="1" a="1"/>
  <c r="BA127" i="1" s="1"/>
  <c r="AZ128" i="1" a="1"/>
  <c r="AZ128" i="1" s="1"/>
  <c r="BA128" i="1" a="1"/>
  <c r="BA128" i="1" s="1"/>
  <c r="AZ129" i="1" a="1"/>
  <c r="AZ129" i="1" s="1"/>
  <c r="BA129" i="1" a="1"/>
  <c r="BA129" i="1" s="1"/>
  <c r="AZ130" i="1" a="1"/>
  <c r="AZ130" i="1" s="1"/>
  <c r="BA130" i="1" a="1"/>
  <c r="BA130" i="1" s="1"/>
  <c r="AZ131" i="1" a="1"/>
  <c r="AZ131" i="1" s="1"/>
  <c r="BA131" i="1" a="1"/>
  <c r="BA131" i="1" s="1"/>
  <c r="AZ132" i="1" a="1"/>
  <c r="AZ132" i="1" s="1"/>
  <c r="BA132" i="1" a="1"/>
  <c r="BA132" i="1" s="1"/>
  <c r="AZ133" i="1" a="1"/>
  <c r="AZ133" i="1" s="1"/>
  <c r="BA133" i="1" a="1"/>
  <c r="BA133" i="1" s="1"/>
  <c r="AZ134" i="1" a="1"/>
  <c r="AZ134" i="1" s="1"/>
  <c r="BA134" i="1" a="1"/>
  <c r="BA134" i="1" s="1"/>
  <c r="AZ135" i="1" a="1"/>
  <c r="AZ135" i="1" s="1"/>
  <c r="BA135" i="1" a="1"/>
  <c r="BA135" i="1" s="1"/>
  <c r="AZ136" i="1" a="1"/>
  <c r="AZ136" i="1" s="1"/>
  <c r="BA136" i="1" a="1"/>
  <c r="BA136" i="1" s="1"/>
  <c r="AZ137" i="1" a="1"/>
  <c r="AZ137" i="1" s="1"/>
  <c r="BA137" i="1" a="1"/>
  <c r="BA137" i="1" s="1"/>
  <c r="AZ138" i="1" a="1"/>
  <c r="AZ138" i="1" s="1"/>
  <c r="BA138" i="1" a="1"/>
  <c r="BA138" i="1" s="1"/>
  <c r="AZ139" i="1" a="1"/>
  <c r="AZ139" i="1" s="1"/>
  <c r="BA139" i="1" a="1"/>
  <c r="BA139" i="1" s="1"/>
  <c r="AZ140" i="1" a="1"/>
  <c r="AZ140" i="1" s="1"/>
  <c r="BA140" i="1" a="1"/>
  <c r="BA140" i="1" s="1"/>
  <c r="AZ141" i="1" a="1"/>
  <c r="AZ141" i="1" s="1"/>
  <c r="BA141" i="1" a="1"/>
  <c r="BA141" i="1" s="1"/>
  <c r="AZ142" i="1" a="1"/>
  <c r="AZ142" i="1" s="1"/>
  <c r="BA142" i="1" a="1"/>
  <c r="BA142" i="1" s="1"/>
  <c r="AZ143" i="1" a="1"/>
  <c r="AZ143" i="1" s="1"/>
  <c r="BA143" i="1" a="1"/>
  <c r="BA143" i="1" s="1"/>
  <c r="AZ144" i="1" a="1"/>
  <c r="AZ144" i="1" s="1"/>
  <c r="BA144" i="1" a="1"/>
  <c r="BA144" i="1" s="1"/>
  <c r="AZ145" i="1" a="1"/>
  <c r="AZ145" i="1" s="1"/>
  <c r="BA145" i="1" a="1"/>
  <c r="BA145" i="1" s="1"/>
  <c r="AZ146" i="1" a="1"/>
  <c r="AZ146" i="1" s="1"/>
  <c r="BA146" i="1" a="1"/>
  <c r="BA146" i="1" s="1"/>
  <c r="AZ147" i="1" a="1"/>
  <c r="AZ147" i="1" s="1"/>
  <c r="BA147" i="1" a="1"/>
  <c r="BA147" i="1" s="1"/>
  <c r="AZ148" i="1" a="1"/>
  <c r="AZ148" i="1" s="1"/>
  <c r="BA148" i="1" a="1"/>
  <c r="BA148" i="1" s="1"/>
  <c r="AZ149" i="1" a="1"/>
  <c r="AZ149" i="1" s="1"/>
  <c r="BA149" i="1" a="1"/>
  <c r="BA149" i="1" s="1"/>
  <c r="AZ150" i="1" a="1"/>
  <c r="AZ150" i="1" s="1"/>
  <c r="BA150" i="1" a="1"/>
  <c r="BA150" i="1" s="1"/>
  <c r="AZ151" i="1" a="1"/>
  <c r="AZ151" i="1" s="1"/>
  <c r="BA151" i="1" a="1"/>
  <c r="BA151" i="1" s="1"/>
  <c r="AZ152" i="1" a="1"/>
  <c r="AZ152" i="1" s="1"/>
  <c r="BA152" i="1" a="1"/>
  <c r="BA152" i="1" s="1"/>
  <c r="AZ153" i="1" a="1"/>
  <c r="AZ153" i="1" s="1"/>
  <c r="BA153" i="1" a="1"/>
  <c r="BA153" i="1" s="1"/>
  <c r="AZ154" i="1" a="1"/>
  <c r="AZ154" i="1" s="1"/>
  <c r="BA154" i="1" a="1"/>
  <c r="BA154" i="1" s="1"/>
  <c r="AZ155" i="1" a="1"/>
  <c r="AZ155" i="1" s="1"/>
  <c r="BA155" i="1" a="1"/>
  <c r="BA155" i="1" s="1"/>
  <c r="AZ156" i="1" a="1"/>
  <c r="AZ156" i="1" s="1"/>
  <c r="BA156" i="1" a="1"/>
  <c r="BA156" i="1" s="1"/>
  <c r="AZ157" i="1" a="1"/>
  <c r="AZ157" i="1" s="1"/>
  <c r="BA157" i="1" a="1"/>
  <c r="BA157" i="1" s="1"/>
  <c r="AZ158" i="1" a="1"/>
  <c r="AZ158" i="1" s="1"/>
  <c r="BA158" i="1" a="1"/>
  <c r="BA158" i="1" s="1"/>
  <c r="AZ159" i="1" a="1"/>
  <c r="AZ159" i="1" s="1"/>
  <c r="BA159" i="1" a="1"/>
  <c r="BA159" i="1" s="1"/>
  <c r="AZ160" i="1" a="1"/>
  <c r="AZ160" i="1" s="1"/>
  <c r="BA160" i="1" a="1"/>
  <c r="BA160" i="1" s="1"/>
  <c r="AZ161" i="1" a="1"/>
  <c r="AZ161" i="1" s="1"/>
  <c r="BA161" i="1" a="1"/>
  <c r="BA161" i="1" s="1"/>
  <c r="AZ162" i="1" a="1"/>
  <c r="AZ162" i="1" s="1"/>
  <c r="BA162" i="1" a="1"/>
  <c r="BA162" i="1" s="1"/>
  <c r="AZ163" i="1" a="1"/>
  <c r="AZ163" i="1" s="1"/>
  <c r="BA163" i="1" a="1"/>
  <c r="BA163" i="1" s="1"/>
  <c r="AZ164" i="1" a="1"/>
  <c r="AZ164" i="1" s="1"/>
  <c r="BA164" i="1" a="1"/>
  <c r="BA164" i="1" s="1"/>
  <c r="AZ165" i="1" a="1"/>
  <c r="AZ165" i="1" s="1"/>
  <c r="BA165" i="1" a="1"/>
  <c r="BA165" i="1" s="1"/>
  <c r="AZ166" i="1" a="1"/>
  <c r="AZ166" i="1" s="1"/>
  <c r="BA166" i="1" a="1"/>
  <c r="BA166" i="1" s="1"/>
  <c r="AZ167" i="1" a="1"/>
  <c r="AZ167" i="1" s="1"/>
  <c r="BA167" i="1" a="1"/>
  <c r="BA167" i="1" s="1"/>
  <c r="AZ168" i="1" a="1"/>
  <c r="AZ168" i="1" s="1"/>
  <c r="BA168" i="1" a="1"/>
  <c r="BA168" i="1" s="1"/>
  <c r="AZ169" i="1" a="1"/>
  <c r="AZ169" i="1" s="1"/>
  <c r="BA169" i="1" a="1"/>
  <c r="BA169" i="1" s="1"/>
  <c r="AZ170" i="1" a="1"/>
  <c r="AZ170" i="1" s="1"/>
  <c r="BA170" i="1" a="1"/>
  <c r="BA170" i="1" s="1"/>
  <c r="AZ171" i="1" a="1"/>
  <c r="AZ171" i="1" s="1"/>
  <c r="BA171" i="1" a="1"/>
  <c r="BA171" i="1" s="1"/>
  <c r="AZ172" i="1" a="1"/>
  <c r="AZ172" i="1" s="1"/>
  <c r="BA172" i="1" a="1"/>
  <c r="BA172" i="1" s="1"/>
  <c r="AZ173" i="1" a="1"/>
  <c r="AZ173" i="1" s="1"/>
  <c r="BA173" i="1" a="1"/>
  <c r="BA173" i="1" s="1"/>
  <c r="AZ174" i="1" a="1"/>
  <c r="AZ174" i="1" s="1"/>
  <c r="BA174" i="1" a="1"/>
  <c r="BA174" i="1" s="1"/>
  <c r="AZ175" i="1" a="1"/>
  <c r="AZ175" i="1" s="1"/>
  <c r="BA175" i="1" a="1"/>
  <c r="BA175" i="1" s="1"/>
  <c r="AZ176" i="1" a="1"/>
  <c r="AZ176" i="1" s="1"/>
  <c r="BA176" i="1" a="1"/>
  <c r="BA176" i="1" s="1"/>
  <c r="AZ177" i="1" a="1"/>
  <c r="AZ177" i="1" s="1"/>
  <c r="BA177" i="1" a="1"/>
  <c r="BA177" i="1" s="1"/>
  <c r="AZ178" i="1" a="1"/>
  <c r="AZ178" i="1" s="1"/>
  <c r="BA178" i="1" a="1"/>
  <c r="BA178" i="1" s="1"/>
  <c r="AZ179" i="1" a="1"/>
  <c r="AZ179" i="1" s="1"/>
  <c r="BA179" i="1" a="1"/>
  <c r="BA179" i="1" s="1"/>
  <c r="AZ180" i="1" a="1"/>
  <c r="AZ180" i="1" s="1"/>
  <c r="BA180" i="1" a="1"/>
  <c r="BA180" i="1" s="1"/>
  <c r="AZ181" i="1" a="1"/>
  <c r="AZ181" i="1" s="1"/>
  <c r="BA181" i="1" a="1"/>
  <c r="BA181" i="1" s="1"/>
  <c r="AZ182" i="1" a="1"/>
  <c r="AZ182" i="1" s="1"/>
  <c r="BA182" i="1" a="1"/>
  <c r="BA182" i="1" s="1"/>
  <c r="AZ183" i="1" a="1"/>
  <c r="AZ183" i="1" s="1"/>
  <c r="BA183" i="1" a="1"/>
  <c r="BA183" i="1" s="1"/>
  <c r="AZ184" i="1" a="1"/>
  <c r="AZ184" i="1" s="1"/>
  <c r="BA184" i="1" a="1"/>
  <c r="BA184" i="1" s="1"/>
  <c r="AZ185" i="1" a="1"/>
  <c r="AZ185" i="1" s="1"/>
  <c r="BA185" i="1" a="1"/>
  <c r="BA185" i="1" s="1"/>
  <c r="AZ186" i="1" a="1"/>
  <c r="AZ186" i="1" s="1"/>
  <c r="BA186" i="1" a="1"/>
  <c r="BA186" i="1" s="1"/>
  <c r="AZ187" i="1" a="1"/>
  <c r="AZ187" i="1" s="1"/>
  <c r="BA187" i="1" a="1"/>
  <c r="BA187" i="1" s="1"/>
  <c r="AZ188" i="1" a="1"/>
  <c r="AZ188" i="1" s="1"/>
  <c r="BA188" i="1" a="1"/>
  <c r="BA188" i="1" s="1"/>
  <c r="AZ189" i="1" a="1"/>
  <c r="AZ189" i="1" s="1"/>
  <c r="BA189" i="1" a="1"/>
  <c r="BA189" i="1" s="1"/>
  <c r="AZ190" i="1" a="1"/>
  <c r="AZ190" i="1" s="1"/>
  <c r="BA190" i="1" a="1"/>
  <c r="BA190" i="1" s="1"/>
  <c r="AZ191" i="1" a="1"/>
  <c r="AZ191" i="1" s="1"/>
  <c r="BA191" i="1" a="1"/>
  <c r="BA191" i="1" s="1"/>
  <c r="AZ192" i="1" a="1"/>
  <c r="AZ192" i="1" s="1"/>
  <c r="BA192" i="1" a="1"/>
  <c r="BA192" i="1" s="1"/>
  <c r="AZ193" i="1" a="1"/>
  <c r="AZ193" i="1" s="1"/>
  <c r="BA193" i="1" a="1"/>
  <c r="BA193" i="1" s="1"/>
  <c r="AZ194" i="1" a="1"/>
  <c r="AZ194" i="1" s="1"/>
  <c r="BA194" i="1" a="1"/>
  <c r="BA194" i="1" s="1"/>
  <c r="AZ195" i="1" a="1"/>
  <c r="AZ195" i="1" s="1"/>
  <c r="BA195" i="1" a="1"/>
  <c r="BA195" i="1" s="1"/>
  <c r="AZ196" i="1" a="1"/>
  <c r="AZ196" i="1" s="1"/>
  <c r="BA196" i="1" a="1"/>
  <c r="BA196" i="1" s="1"/>
  <c r="AZ197" i="1" a="1"/>
  <c r="AZ197" i="1" s="1"/>
  <c r="BA197" i="1" a="1"/>
  <c r="BA197" i="1" s="1"/>
  <c r="AZ198" i="1" a="1"/>
  <c r="AZ198" i="1" s="1"/>
  <c r="BA198" i="1" a="1"/>
  <c r="BA198" i="1" s="1"/>
  <c r="AZ199" i="1" a="1"/>
  <c r="AZ199" i="1" s="1"/>
  <c r="BA199" i="1" a="1"/>
  <c r="BA199" i="1" s="1"/>
  <c r="AZ200" i="1" a="1"/>
  <c r="AZ200" i="1" s="1"/>
  <c r="AZ12" i="1" a="1"/>
  <c r="AZ12" i="1" s="1"/>
  <c r="BA12" i="1" a="1"/>
  <c r="BA12" i="1" s="1"/>
  <c r="AY13" i="1" a="1"/>
  <c r="AY13" i="1" s="1"/>
  <c r="AY14" i="1" a="1"/>
  <c r="AY14" i="1" s="1"/>
  <c r="AY15" i="1" a="1"/>
  <c r="AY15" i="1" s="1"/>
  <c r="AY16" i="1" a="1"/>
  <c r="AY16" i="1" s="1"/>
  <c r="AY17" i="1" a="1"/>
  <c r="AY17" i="1" s="1"/>
  <c r="AY18" i="1" a="1"/>
  <c r="AY18" i="1" s="1"/>
  <c r="AY19" i="1" a="1"/>
  <c r="AY19" i="1" s="1"/>
  <c r="AY20" i="1" a="1"/>
  <c r="AY20" i="1" s="1"/>
  <c r="AY23" i="1" a="1"/>
  <c r="AY23" i="1" s="1"/>
  <c r="AY24" i="1" a="1"/>
  <c r="AY24" i="1" s="1"/>
  <c r="AY25" i="1" a="1"/>
  <c r="AY25" i="1" s="1"/>
  <c r="AY26" i="1" a="1"/>
  <c r="AY26" i="1" s="1"/>
  <c r="AY27" i="1" a="1"/>
  <c r="AY27" i="1" s="1"/>
  <c r="AY28" i="1" a="1"/>
  <c r="AY28" i="1" s="1"/>
  <c r="AY29" i="1" a="1"/>
  <c r="AY29" i="1" s="1"/>
  <c r="AY30" i="1" a="1"/>
  <c r="AY30" i="1" s="1"/>
  <c r="AY31" i="1" a="1"/>
  <c r="AY31" i="1" s="1"/>
  <c r="AY32" i="1" a="1"/>
  <c r="AY32" i="1" s="1"/>
  <c r="AY33" i="1" a="1"/>
  <c r="AY33" i="1" s="1"/>
  <c r="AY34" i="1" a="1"/>
  <c r="AY34" i="1" s="1"/>
  <c r="AY35" i="1" a="1"/>
  <c r="AY35" i="1" s="1"/>
  <c r="AY36" i="1" a="1"/>
  <c r="AY36" i="1" s="1"/>
  <c r="AY37" i="1" a="1"/>
  <c r="AY37" i="1" s="1"/>
  <c r="AY38" i="1" a="1"/>
  <c r="AY38" i="1" s="1"/>
  <c r="AY39" i="1" a="1"/>
  <c r="AY39" i="1" s="1"/>
  <c r="AY40" i="1" a="1"/>
  <c r="AY40" i="1" s="1"/>
  <c r="AY41" i="1" a="1"/>
  <c r="AY41" i="1" s="1"/>
  <c r="AY42" i="1" a="1"/>
  <c r="AY42" i="1" s="1"/>
  <c r="AY43" i="1" a="1"/>
  <c r="AY43" i="1" s="1"/>
  <c r="AY44" i="1" a="1"/>
  <c r="AY44" i="1" s="1"/>
  <c r="AY45" i="1" a="1"/>
  <c r="AY45" i="1" s="1"/>
  <c r="AY46" i="1" a="1"/>
  <c r="AY46" i="1" s="1"/>
  <c r="AY47" i="1" a="1"/>
  <c r="AY47" i="1" s="1"/>
  <c r="AY48" i="1" a="1"/>
  <c r="AY48" i="1" s="1"/>
  <c r="AY49" i="1" a="1"/>
  <c r="AY49" i="1" s="1"/>
  <c r="AY50" i="1" a="1"/>
  <c r="AY50" i="1" s="1"/>
  <c r="AY51" i="1" a="1"/>
  <c r="AY51" i="1" s="1"/>
  <c r="AY52" i="1" a="1"/>
  <c r="AY52" i="1" s="1"/>
  <c r="AY53" i="1" a="1"/>
  <c r="AY53" i="1" s="1"/>
  <c r="AY54" i="1" a="1"/>
  <c r="AY54" i="1" s="1"/>
  <c r="AY55" i="1" a="1"/>
  <c r="AY55" i="1" s="1"/>
  <c r="AY56" i="1" a="1"/>
  <c r="AY56" i="1" s="1"/>
  <c r="AY57" i="1" a="1"/>
  <c r="AY57" i="1" s="1"/>
  <c r="AY58" i="1" a="1"/>
  <c r="AY58" i="1" s="1"/>
  <c r="AY59" i="1" a="1"/>
  <c r="AY59" i="1" s="1"/>
  <c r="AY60" i="1" a="1"/>
  <c r="AY60" i="1" s="1"/>
  <c r="AY61" i="1" a="1"/>
  <c r="AY61" i="1" s="1"/>
  <c r="AY62" i="1" a="1"/>
  <c r="AY62" i="1" s="1"/>
  <c r="AY63" i="1" a="1"/>
  <c r="AY63" i="1" s="1"/>
  <c r="AY64" i="1" a="1"/>
  <c r="AY64" i="1" s="1"/>
  <c r="AY65" i="1" a="1"/>
  <c r="AY65" i="1" s="1"/>
  <c r="AY66" i="1" a="1"/>
  <c r="AY66" i="1" s="1"/>
  <c r="AY67" i="1" a="1"/>
  <c r="AY67" i="1" s="1"/>
  <c r="AY68" i="1" a="1"/>
  <c r="AY68" i="1" s="1"/>
  <c r="AY69" i="1" a="1"/>
  <c r="AY69" i="1" s="1"/>
  <c r="AY70" i="1" a="1"/>
  <c r="AY70" i="1" s="1"/>
  <c r="AY71" i="1" a="1"/>
  <c r="AY71" i="1" s="1"/>
  <c r="AY72" i="1" a="1"/>
  <c r="AY72" i="1" s="1"/>
  <c r="AY73" i="1" a="1"/>
  <c r="AY73" i="1" s="1"/>
  <c r="AY74" i="1" a="1"/>
  <c r="AY74" i="1" s="1"/>
  <c r="AY75" i="1" a="1"/>
  <c r="AY75" i="1" s="1"/>
  <c r="AY76" i="1" a="1"/>
  <c r="AY76" i="1" s="1"/>
  <c r="AY77" i="1" a="1"/>
  <c r="AY77" i="1" s="1"/>
  <c r="AY78" i="1" a="1"/>
  <c r="AY78" i="1" s="1"/>
  <c r="AY79" i="1" a="1"/>
  <c r="AY79" i="1" s="1"/>
  <c r="AY80" i="1" a="1"/>
  <c r="AY80" i="1" s="1"/>
  <c r="AY81" i="1" a="1"/>
  <c r="AY81" i="1" s="1"/>
  <c r="AY82" i="1" a="1"/>
  <c r="AY82" i="1" s="1"/>
  <c r="AY83" i="1" a="1"/>
  <c r="AY83" i="1" s="1"/>
  <c r="AY84" i="1" a="1"/>
  <c r="AY84" i="1" s="1"/>
  <c r="AY85" i="1" a="1"/>
  <c r="AY85" i="1" s="1"/>
  <c r="AY86" i="1" a="1"/>
  <c r="AY86" i="1" s="1"/>
  <c r="AY87" i="1" a="1"/>
  <c r="AY87" i="1" s="1"/>
  <c r="AY88" i="1" a="1"/>
  <c r="AY88" i="1" s="1"/>
  <c r="AY89" i="1" a="1"/>
  <c r="AY89" i="1" s="1"/>
  <c r="AY90" i="1" a="1"/>
  <c r="AY90" i="1" s="1"/>
  <c r="AY91" i="1" a="1"/>
  <c r="AY91" i="1" s="1"/>
  <c r="AY92" i="1" a="1"/>
  <c r="AY92" i="1" s="1"/>
  <c r="AY93" i="1" a="1"/>
  <c r="AY93" i="1" s="1"/>
  <c r="AY94" i="1" a="1"/>
  <c r="AY94" i="1" s="1"/>
  <c r="AY95" i="1" a="1"/>
  <c r="AY95" i="1" s="1"/>
  <c r="AY96" i="1" a="1"/>
  <c r="AY96" i="1" s="1"/>
  <c r="AY97" i="1" a="1"/>
  <c r="AY97" i="1" s="1"/>
  <c r="AY98" i="1" a="1"/>
  <c r="AY98" i="1" s="1"/>
  <c r="AY99" i="1" a="1"/>
  <c r="AY99" i="1" s="1"/>
  <c r="AY100" i="1" a="1"/>
  <c r="AY100" i="1" s="1"/>
  <c r="AY101" i="1" a="1"/>
  <c r="AY101" i="1" s="1"/>
  <c r="AY102" i="1" a="1"/>
  <c r="AY102" i="1" s="1"/>
  <c r="AY103" i="1" a="1"/>
  <c r="AY103" i="1" s="1"/>
  <c r="AY104" i="1" a="1"/>
  <c r="AY104" i="1" s="1"/>
  <c r="AY105" i="1" a="1"/>
  <c r="AY105" i="1" s="1"/>
  <c r="AY106" i="1" a="1"/>
  <c r="AY106" i="1" s="1"/>
  <c r="AY107" i="1" a="1"/>
  <c r="AY107" i="1" s="1"/>
  <c r="AY108" i="1" a="1"/>
  <c r="AY108" i="1" s="1"/>
  <c r="AY109" i="1" a="1"/>
  <c r="AY109" i="1" s="1"/>
  <c r="AY110" i="1" a="1"/>
  <c r="AY110" i="1" s="1"/>
  <c r="AY111" i="1" a="1"/>
  <c r="AY111" i="1" s="1"/>
  <c r="AY112" i="1" a="1"/>
  <c r="AY112" i="1" s="1"/>
  <c r="AY113" i="1" a="1"/>
  <c r="AY113" i="1" s="1"/>
  <c r="AY114" i="1" a="1"/>
  <c r="AY114" i="1" s="1"/>
  <c r="AY115" i="1" a="1"/>
  <c r="AY115" i="1" s="1"/>
  <c r="AY116" i="1" a="1"/>
  <c r="AY116" i="1" s="1"/>
  <c r="AY117" i="1" a="1"/>
  <c r="AY117" i="1" s="1"/>
  <c r="AY118" i="1" a="1"/>
  <c r="AY118" i="1" s="1"/>
  <c r="AY119" i="1" a="1"/>
  <c r="AY119" i="1" s="1"/>
  <c r="AY120" i="1" a="1"/>
  <c r="AY120" i="1" s="1"/>
  <c r="AY121" i="1" a="1"/>
  <c r="AY121" i="1" s="1"/>
  <c r="AY122" i="1" a="1"/>
  <c r="AY122" i="1" s="1"/>
  <c r="AY123" i="1" a="1"/>
  <c r="AY123" i="1" s="1"/>
  <c r="AY124" i="1" a="1"/>
  <c r="AY124" i="1" s="1"/>
  <c r="AY125" i="1" a="1"/>
  <c r="AY125" i="1" s="1"/>
  <c r="AY126" i="1" a="1"/>
  <c r="AY126" i="1" s="1"/>
  <c r="AY127" i="1" a="1"/>
  <c r="AY127" i="1" s="1"/>
  <c r="AY128" i="1" a="1"/>
  <c r="AY128" i="1" s="1"/>
  <c r="AY129" i="1" a="1"/>
  <c r="AY129" i="1" s="1"/>
  <c r="AY130" i="1" a="1"/>
  <c r="AY130" i="1" s="1"/>
  <c r="AY131" i="1" a="1"/>
  <c r="AY131" i="1" s="1"/>
  <c r="AY132" i="1" a="1"/>
  <c r="AY132" i="1" s="1"/>
  <c r="AY133" i="1" a="1"/>
  <c r="AY133" i="1" s="1"/>
  <c r="AY134" i="1" a="1"/>
  <c r="AY134" i="1" s="1"/>
  <c r="AY135" i="1" a="1"/>
  <c r="AY135" i="1" s="1"/>
  <c r="AY136" i="1" a="1"/>
  <c r="AY136" i="1" s="1"/>
  <c r="AY137" i="1" a="1"/>
  <c r="AY137" i="1" s="1"/>
  <c r="AY138" i="1" a="1"/>
  <c r="AY138" i="1" s="1"/>
  <c r="AY139" i="1" a="1"/>
  <c r="AY139" i="1" s="1"/>
  <c r="AY140" i="1" a="1"/>
  <c r="AY140" i="1" s="1"/>
  <c r="AY141" i="1" a="1"/>
  <c r="AY141" i="1" s="1"/>
  <c r="AY142" i="1" a="1"/>
  <c r="AY142" i="1" s="1"/>
  <c r="AY143" i="1" a="1"/>
  <c r="AY143" i="1" s="1"/>
  <c r="AY144" i="1" a="1"/>
  <c r="AY144" i="1" s="1"/>
  <c r="AY145" i="1" a="1"/>
  <c r="AY145" i="1" s="1"/>
  <c r="AY146" i="1" a="1"/>
  <c r="AY146" i="1" s="1"/>
  <c r="AY147" i="1" a="1"/>
  <c r="AY147" i="1" s="1"/>
  <c r="AY148" i="1" a="1"/>
  <c r="AY148" i="1" s="1"/>
  <c r="AY149" i="1" a="1"/>
  <c r="AY149" i="1" s="1"/>
  <c r="AY150" i="1" a="1"/>
  <c r="AY150" i="1" s="1"/>
  <c r="AY151" i="1" a="1"/>
  <c r="AY151" i="1" s="1"/>
  <c r="AY152" i="1" a="1"/>
  <c r="AY152" i="1" s="1"/>
  <c r="AY153" i="1" a="1"/>
  <c r="AY153" i="1" s="1"/>
  <c r="AY154" i="1" a="1"/>
  <c r="AY154" i="1" s="1"/>
  <c r="AY155" i="1" a="1"/>
  <c r="AY155" i="1" s="1"/>
  <c r="AY156" i="1" a="1"/>
  <c r="AY156" i="1" s="1"/>
  <c r="AY157" i="1" a="1"/>
  <c r="AY157" i="1" s="1"/>
  <c r="AY158" i="1" a="1"/>
  <c r="AY158" i="1" s="1"/>
  <c r="AY159" i="1" a="1"/>
  <c r="AY159" i="1" s="1"/>
  <c r="AY160" i="1" a="1"/>
  <c r="AY160" i="1" s="1"/>
  <c r="AY161" i="1" a="1"/>
  <c r="AY161" i="1" s="1"/>
  <c r="AY162" i="1" a="1"/>
  <c r="AY162" i="1" s="1"/>
  <c r="AY163" i="1" a="1"/>
  <c r="AY163" i="1" s="1"/>
  <c r="AY164" i="1" a="1"/>
  <c r="AY164" i="1" s="1"/>
  <c r="AY165" i="1" a="1"/>
  <c r="AY165" i="1" s="1"/>
  <c r="AY166" i="1" a="1"/>
  <c r="AY166" i="1" s="1"/>
  <c r="AY167" i="1" a="1"/>
  <c r="AY167" i="1" s="1"/>
  <c r="AY168" i="1" a="1"/>
  <c r="AY168" i="1" s="1"/>
  <c r="AY169" i="1" a="1"/>
  <c r="AY169" i="1" s="1"/>
  <c r="AY170" i="1" a="1"/>
  <c r="AY170" i="1" s="1"/>
  <c r="AY171" i="1" a="1"/>
  <c r="AY171" i="1" s="1"/>
  <c r="AY172" i="1" a="1"/>
  <c r="AY172" i="1" s="1"/>
  <c r="AY173" i="1" a="1"/>
  <c r="AY173" i="1" s="1"/>
  <c r="AY174" i="1" a="1"/>
  <c r="AY174" i="1" s="1"/>
  <c r="AY175" i="1" a="1"/>
  <c r="AY175" i="1" s="1"/>
  <c r="AY176" i="1" a="1"/>
  <c r="AY176" i="1" s="1"/>
  <c r="AY177" i="1" a="1"/>
  <c r="AY177" i="1" s="1"/>
  <c r="AY178" i="1" a="1"/>
  <c r="AY178" i="1" s="1"/>
  <c r="AY179" i="1" a="1"/>
  <c r="AY179" i="1" s="1"/>
  <c r="AY180" i="1" a="1"/>
  <c r="AY180" i="1" s="1"/>
  <c r="AY181" i="1" a="1"/>
  <c r="AY181" i="1" s="1"/>
  <c r="AY182" i="1" a="1"/>
  <c r="AY182" i="1" s="1"/>
  <c r="AY183" i="1" a="1"/>
  <c r="AY183" i="1" s="1"/>
  <c r="AY184" i="1" a="1"/>
  <c r="AY184" i="1" s="1"/>
  <c r="AY185" i="1" a="1"/>
  <c r="AY185" i="1" s="1"/>
  <c r="AY186" i="1" a="1"/>
  <c r="AY186" i="1" s="1"/>
  <c r="AY187" i="1" a="1"/>
  <c r="AY187" i="1" s="1"/>
  <c r="AY188" i="1" a="1"/>
  <c r="AY188" i="1" s="1"/>
  <c r="AY189" i="1" a="1"/>
  <c r="AY189" i="1" s="1"/>
  <c r="AY190" i="1" a="1"/>
  <c r="AY190" i="1" s="1"/>
  <c r="AY191" i="1" a="1"/>
  <c r="AY191" i="1" s="1"/>
  <c r="AY192" i="1" a="1"/>
  <c r="AY192" i="1" s="1"/>
  <c r="AY193" i="1" a="1"/>
  <c r="AY193" i="1" s="1"/>
  <c r="AY194" i="1" a="1"/>
  <c r="AY194" i="1" s="1"/>
  <c r="AY195" i="1" a="1"/>
  <c r="AY195" i="1" s="1"/>
  <c r="AY196" i="1" a="1"/>
  <c r="AY196" i="1" s="1"/>
  <c r="AY197" i="1" a="1"/>
  <c r="AY197" i="1" s="1"/>
  <c r="AY198" i="1" a="1"/>
  <c r="AY198" i="1" s="1"/>
  <c r="AY199" i="1" a="1"/>
  <c r="AY199" i="1" s="1"/>
  <c r="AY200" i="1" a="1"/>
  <c r="AY200" i="1" s="1"/>
  <c r="AY12" i="1" a="1"/>
  <c r="AY12" i="1" s="1"/>
  <c r="S14" i="1" a="1"/>
  <c r="S14" i="1" s="1"/>
  <c r="AE13" i="1" a="1"/>
  <c r="AE13" i="1" s="1"/>
  <c r="AE14" i="1" a="1"/>
  <c r="AE14" i="1" s="1"/>
  <c r="AE15" i="1" a="1"/>
  <c r="AE15" i="1" s="1"/>
  <c r="AE16" i="1" a="1"/>
  <c r="AE16" i="1" s="1"/>
  <c r="AE17" i="1" a="1"/>
  <c r="AE17" i="1" s="1"/>
  <c r="AE18" i="1" a="1"/>
  <c r="AE18" i="1" s="1"/>
  <c r="AE19" i="1" a="1"/>
  <c r="AE19" i="1" s="1"/>
  <c r="AE20" i="1" a="1"/>
  <c r="AE20" i="1" s="1"/>
  <c r="AE21" i="1" a="1"/>
  <c r="AE21" i="1" s="1"/>
  <c r="AE22" i="1" a="1"/>
  <c r="AE22" i="1" s="1"/>
  <c r="AE23" i="1" a="1"/>
  <c r="AE23" i="1" s="1"/>
  <c r="AE24" i="1" a="1"/>
  <c r="AE24" i="1" s="1"/>
  <c r="AE25" i="1" a="1"/>
  <c r="AE25" i="1" s="1"/>
  <c r="AE26" i="1" a="1"/>
  <c r="AE26" i="1" s="1"/>
  <c r="AE27" i="1" a="1"/>
  <c r="AE27" i="1" s="1"/>
  <c r="AE28" i="1" a="1"/>
  <c r="AE28" i="1" s="1"/>
  <c r="AE29" i="1" a="1"/>
  <c r="AE29" i="1" s="1"/>
  <c r="AE30" i="1" a="1"/>
  <c r="AE30" i="1" s="1"/>
  <c r="AE31" i="1" a="1"/>
  <c r="AE31" i="1" s="1"/>
  <c r="AE32" i="1" a="1"/>
  <c r="AE32" i="1" s="1"/>
  <c r="AE33" i="1" a="1"/>
  <c r="AE33" i="1" s="1"/>
  <c r="AE34" i="1" a="1"/>
  <c r="AE34" i="1" s="1"/>
  <c r="AE35" i="1" a="1"/>
  <c r="AE35" i="1" s="1"/>
  <c r="AE36" i="1" a="1"/>
  <c r="AE36" i="1" s="1"/>
  <c r="AE37" i="1" a="1"/>
  <c r="AE37" i="1" s="1"/>
  <c r="AE38" i="1" a="1"/>
  <c r="AE38" i="1" s="1"/>
  <c r="AE39" i="1" a="1"/>
  <c r="AE39" i="1" s="1"/>
  <c r="AE40" i="1" a="1"/>
  <c r="AE40" i="1" s="1"/>
  <c r="AE41" i="1" a="1"/>
  <c r="AE41" i="1" s="1"/>
  <c r="AE42" i="1" a="1"/>
  <c r="AE42" i="1" s="1"/>
  <c r="AE43" i="1" a="1"/>
  <c r="AE43" i="1" s="1"/>
  <c r="AE44" i="1" a="1"/>
  <c r="AE44" i="1" s="1"/>
  <c r="AE45" i="1" a="1"/>
  <c r="AE45" i="1" s="1"/>
  <c r="AE46" i="1" a="1"/>
  <c r="AE46" i="1" s="1"/>
  <c r="AE47" i="1" a="1"/>
  <c r="AE47" i="1" s="1"/>
  <c r="AE48" i="1" a="1"/>
  <c r="AE48" i="1" s="1"/>
  <c r="AE49" i="1" a="1"/>
  <c r="AE49" i="1" s="1"/>
  <c r="AE50" i="1" a="1"/>
  <c r="AE50" i="1" s="1"/>
  <c r="AE51" i="1" a="1"/>
  <c r="AE51" i="1" s="1"/>
  <c r="AE52" i="1" a="1"/>
  <c r="AE52" i="1" s="1"/>
  <c r="AE53" i="1" a="1"/>
  <c r="AE53" i="1" s="1"/>
  <c r="AE54" i="1" a="1"/>
  <c r="AE54" i="1" s="1"/>
  <c r="AE55" i="1" a="1"/>
  <c r="AE55" i="1" s="1"/>
  <c r="AE56" i="1" a="1"/>
  <c r="AE56" i="1" s="1"/>
  <c r="AE57" i="1" a="1"/>
  <c r="AE57" i="1" s="1"/>
  <c r="AE58" i="1" a="1"/>
  <c r="AE58" i="1" s="1"/>
  <c r="AE59" i="1" a="1"/>
  <c r="AE59" i="1" s="1"/>
  <c r="AE60" i="1" a="1"/>
  <c r="AE60" i="1" s="1"/>
  <c r="AE61" i="1" a="1"/>
  <c r="AE61" i="1" s="1"/>
  <c r="AE62" i="1" a="1"/>
  <c r="AE62" i="1" s="1"/>
  <c r="AE63" i="1" a="1"/>
  <c r="AE63" i="1" s="1"/>
  <c r="AE64" i="1" a="1"/>
  <c r="AE64" i="1" s="1"/>
  <c r="AE65" i="1" a="1"/>
  <c r="AE65" i="1" s="1"/>
  <c r="AE66" i="1" a="1"/>
  <c r="AE66" i="1" s="1"/>
  <c r="AE67" i="1" a="1"/>
  <c r="AE67" i="1" s="1"/>
  <c r="AE68" i="1" a="1"/>
  <c r="AE68" i="1" s="1"/>
  <c r="AE69" i="1" a="1"/>
  <c r="AE69" i="1" s="1"/>
  <c r="AE70" i="1" a="1"/>
  <c r="AE70" i="1" s="1"/>
  <c r="AE71" i="1" a="1"/>
  <c r="AE71" i="1" s="1"/>
  <c r="AE72" i="1" a="1"/>
  <c r="AE72" i="1" s="1"/>
  <c r="AE73" i="1" a="1"/>
  <c r="AE73" i="1" s="1"/>
  <c r="AE74" i="1" a="1"/>
  <c r="AE74" i="1" s="1"/>
  <c r="AE75" i="1" a="1"/>
  <c r="AE75" i="1" s="1"/>
  <c r="AE76" i="1" a="1"/>
  <c r="AE76" i="1" s="1"/>
  <c r="AE77" i="1" a="1"/>
  <c r="AE77" i="1" s="1"/>
  <c r="AE78" i="1" a="1"/>
  <c r="AE78" i="1" s="1"/>
  <c r="AE79" i="1" a="1"/>
  <c r="AE79" i="1" s="1"/>
  <c r="AE80" i="1" a="1"/>
  <c r="AE80" i="1" s="1"/>
  <c r="AE81" i="1" a="1"/>
  <c r="AE81" i="1" s="1"/>
  <c r="AE82" i="1" a="1"/>
  <c r="AE82" i="1" s="1"/>
  <c r="AE83" i="1" a="1"/>
  <c r="AE83" i="1" s="1"/>
  <c r="AE84" i="1" a="1"/>
  <c r="AE84" i="1" s="1"/>
  <c r="AE85" i="1" a="1"/>
  <c r="AE85" i="1" s="1"/>
  <c r="AE86" i="1" a="1"/>
  <c r="AE86" i="1" s="1"/>
  <c r="AE87" i="1" a="1"/>
  <c r="AE87" i="1" s="1"/>
  <c r="AE88" i="1" a="1"/>
  <c r="AE88" i="1" s="1"/>
  <c r="AE89" i="1" a="1"/>
  <c r="AE89" i="1" s="1"/>
  <c r="AE90" i="1" a="1"/>
  <c r="AE90" i="1" s="1"/>
  <c r="AE91" i="1" a="1"/>
  <c r="AE91" i="1" s="1"/>
  <c r="AE92" i="1" a="1"/>
  <c r="AE92" i="1" s="1"/>
  <c r="AE93" i="1" a="1"/>
  <c r="AE93" i="1" s="1"/>
  <c r="AE94" i="1" a="1"/>
  <c r="AE94" i="1" s="1"/>
  <c r="AE95" i="1" a="1"/>
  <c r="AE95" i="1" s="1"/>
  <c r="AE96" i="1" a="1"/>
  <c r="AE96" i="1" s="1"/>
  <c r="AE97" i="1" a="1"/>
  <c r="AE97" i="1" s="1"/>
  <c r="AE98" i="1" a="1"/>
  <c r="AE98" i="1" s="1"/>
  <c r="AE99" i="1" a="1"/>
  <c r="AE99" i="1" s="1"/>
  <c r="AE100" i="1" a="1"/>
  <c r="AE100" i="1" s="1"/>
  <c r="AE101" i="1" a="1"/>
  <c r="AE101" i="1" s="1"/>
  <c r="AE102" i="1" a="1"/>
  <c r="AE102" i="1" s="1"/>
  <c r="AE103" i="1" a="1"/>
  <c r="AE103" i="1" s="1"/>
  <c r="AE104" i="1" a="1"/>
  <c r="AE104" i="1" s="1"/>
  <c r="AE105" i="1" a="1"/>
  <c r="AE105" i="1" s="1"/>
  <c r="AE106" i="1" a="1"/>
  <c r="AE106" i="1" s="1"/>
  <c r="AE107" i="1" a="1"/>
  <c r="AE107" i="1" s="1"/>
  <c r="AE108" i="1" a="1"/>
  <c r="AE108" i="1" s="1"/>
  <c r="AE109" i="1" a="1"/>
  <c r="AE109" i="1" s="1"/>
  <c r="AE110" i="1" a="1"/>
  <c r="AE110" i="1" s="1"/>
  <c r="AE111" i="1" a="1"/>
  <c r="AE111" i="1" s="1"/>
  <c r="AE112" i="1" a="1"/>
  <c r="AE112" i="1" s="1"/>
  <c r="AE113" i="1" a="1"/>
  <c r="AE113" i="1" s="1"/>
  <c r="AE114" i="1" a="1"/>
  <c r="AE114" i="1" s="1"/>
  <c r="AE115" i="1" a="1"/>
  <c r="AE115" i="1" s="1"/>
  <c r="AE116" i="1" a="1"/>
  <c r="AE116" i="1" s="1"/>
  <c r="AE117" i="1" a="1"/>
  <c r="AE117" i="1" s="1"/>
  <c r="AE118" i="1" a="1"/>
  <c r="AE118" i="1" s="1"/>
  <c r="AE119" i="1" a="1"/>
  <c r="AE119" i="1" s="1"/>
  <c r="AE120" i="1" a="1"/>
  <c r="AE120" i="1" s="1"/>
  <c r="AE121" i="1" a="1"/>
  <c r="AE121" i="1" s="1"/>
  <c r="AE122" i="1" a="1"/>
  <c r="AE122" i="1" s="1"/>
  <c r="AE123" i="1" a="1"/>
  <c r="AE123" i="1" s="1"/>
  <c r="AE124" i="1" a="1"/>
  <c r="AE124" i="1" s="1"/>
  <c r="AE125" i="1" a="1"/>
  <c r="AE125" i="1" s="1"/>
  <c r="AE126" i="1" a="1"/>
  <c r="AE126" i="1" s="1"/>
  <c r="AE127" i="1" a="1"/>
  <c r="AE127" i="1" s="1"/>
  <c r="AE128" i="1" a="1"/>
  <c r="AE128" i="1" s="1"/>
  <c r="AE129" i="1" a="1"/>
  <c r="AE129" i="1" s="1"/>
  <c r="AE130" i="1" a="1"/>
  <c r="AE130" i="1" s="1"/>
  <c r="AE131" i="1" a="1"/>
  <c r="AE131" i="1" s="1"/>
  <c r="AE132" i="1" a="1"/>
  <c r="AE132" i="1" s="1"/>
  <c r="AE133" i="1" a="1"/>
  <c r="AE133" i="1" s="1"/>
  <c r="AE134" i="1" a="1"/>
  <c r="AE134" i="1" s="1"/>
  <c r="AE135" i="1" a="1"/>
  <c r="AE135" i="1" s="1"/>
  <c r="AE136" i="1" a="1"/>
  <c r="AE136" i="1" s="1"/>
  <c r="AE137" i="1" a="1"/>
  <c r="AE137" i="1" s="1"/>
  <c r="AE138" i="1" a="1"/>
  <c r="AE138" i="1" s="1"/>
  <c r="AE139" i="1" a="1"/>
  <c r="AE139" i="1" s="1"/>
  <c r="AE140" i="1" a="1"/>
  <c r="AE140" i="1" s="1"/>
  <c r="AE141" i="1" a="1"/>
  <c r="AE141" i="1" s="1"/>
  <c r="AE142" i="1" a="1"/>
  <c r="AE142" i="1" s="1"/>
  <c r="AE143" i="1" a="1"/>
  <c r="AE143" i="1" s="1"/>
  <c r="AE144" i="1" a="1"/>
  <c r="AE144" i="1" s="1"/>
  <c r="AE145" i="1" a="1"/>
  <c r="AE145" i="1" s="1"/>
  <c r="AE146" i="1" a="1"/>
  <c r="AE146" i="1" s="1"/>
  <c r="AE147" i="1" a="1"/>
  <c r="AE147" i="1" s="1"/>
  <c r="AE148" i="1" a="1"/>
  <c r="AE148" i="1" s="1"/>
  <c r="AE149" i="1" a="1"/>
  <c r="AE149" i="1" s="1"/>
  <c r="AE150" i="1" a="1"/>
  <c r="AE150" i="1" s="1"/>
  <c r="AE151" i="1" a="1"/>
  <c r="AE151" i="1" s="1"/>
  <c r="AE152" i="1" a="1"/>
  <c r="AE152" i="1" s="1"/>
  <c r="AE153" i="1" a="1"/>
  <c r="AE153" i="1" s="1"/>
  <c r="AE154" i="1" a="1"/>
  <c r="AE154" i="1" s="1"/>
  <c r="AE155" i="1" a="1"/>
  <c r="AE155" i="1" s="1"/>
  <c r="AE156" i="1" a="1"/>
  <c r="AE156" i="1" s="1"/>
  <c r="AE157" i="1" a="1"/>
  <c r="AE157" i="1" s="1"/>
  <c r="AE158" i="1" a="1"/>
  <c r="AE158" i="1" s="1"/>
  <c r="AE159" i="1" a="1"/>
  <c r="AE159" i="1" s="1"/>
  <c r="AE160" i="1" a="1"/>
  <c r="AE160" i="1" s="1"/>
  <c r="AE161" i="1" a="1"/>
  <c r="AE161" i="1" s="1"/>
  <c r="AE162" i="1" a="1"/>
  <c r="AE162" i="1" s="1"/>
  <c r="AE163" i="1" a="1"/>
  <c r="AE163" i="1" s="1"/>
  <c r="AE164" i="1" a="1"/>
  <c r="AE164" i="1" s="1"/>
  <c r="AE165" i="1" a="1"/>
  <c r="AE165" i="1" s="1"/>
  <c r="AE166" i="1" a="1"/>
  <c r="AE166" i="1" s="1"/>
  <c r="AE167" i="1" a="1"/>
  <c r="AE167" i="1" s="1"/>
  <c r="AE168" i="1" a="1"/>
  <c r="AE168" i="1" s="1"/>
  <c r="AE169" i="1" a="1"/>
  <c r="AE169" i="1" s="1"/>
  <c r="AE170" i="1" a="1"/>
  <c r="AE170" i="1" s="1"/>
  <c r="AE171" i="1" a="1"/>
  <c r="AE171" i="1" s="1"/>
  <c r="AE172" i="1" a="1"/>
  <c r="AE172" i="1" s="1"/>
  <c r="AE173" i="1" a="1"/>
  <c r="AE173" i="1" s="1"/>
  <c r="AE174" i="1" a="1"/>
  <c r="AE174" i="1" s="1"/>
  <c r="AE175" i="1" a="1"/>
  <c r="AE175" i="1" s="1"/>
  <c r="AE176" i="1" a="1"/>
  <c r="AE176" i="1" s="1"/>
  <c r="AE177" i="1" a="1"/>
  <c r="AE177" i="1" s="1"/>
  <c r="AE178" i="1" a="1"/>
  <c r="AE178" i="1" s="1"/>
  <c r="AE179" i="1" a="1"/>
  <c r="AE179" i="1" s="1"/>
  <c r="AE180" i="1" a="1"/>
  <c r="AE180" i="1" s="1"/>
  <c r="AE181" i="1" a="1"/>
  <c r="AE181" i="1" s="1"/>
  <c r="AE182" i="1" a="1"/>
  <c r="AE182" i="1" s="1"/>
  <c r="AE183" i="1" a="1"/>
  <c r="AE183" i="1" s="1"/>
  <c r="AE184" i="1" a="1"/>
  <c r="AE184" i="1" s="1"/>
  <c r="AE185" i="1" a="1"/>
  <c r="AE185" i="1" s="1"/>
  <c r="AE186" i="1" a="1"/>
  <c r="AE186" i="1" s="1"/>
  <c r="AE187" i="1" a="1"/>
  <c r="AE187" i="1" s="1"/>
  <c r="AE188" i="1" a="1"/>
  <c r="AE188" i="1" s="1"/>
  <c r="AE189" i="1" a="1"/>
  <c r="AE189" i="1" s="1"/>
  <c r="AE190" i="1" a="1"/>
  <c r="AE190" i="1" s="1"/>
  <c r="AE191" i="1" a="1"/>
  <c r="AE191" i="1" s="1"/>
  <c r="AE192" i="1" a="1"/>
  <c r="AE192" i="1" s="1"/>
  <c r="AE193" i="1" a="1"/>
  <c r="AE193" i="1" s="1"/>
  <c r="AE194" i="1" a="1"/>
  <c r="AE194" i="1" s="1"/>
  <c r="AE195" i="1" a="1"/>
  <c r="AE195" i="1" s="1"/>
  <c r="AE196" i="1" a="1"/>
  <c r="AE196" i="1" s="1"/>
  <c r="AE197" i="1" a="1"/>
  <c r="AE197" i="1" s="1"/>
  <c r="AE198" i="1" a="1"/>
  <c r="AE198" i="1" s="1"/>
  <c r="AE199" i="1" a="1"/>
  <c r="AE199" i="1" s="1"/>
  <c r="AE200" i="1" a="1"/>
  <c r="AE200" i="1" s="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AQ13" i="1" a="1"/>
  <c r="AQ13" i="1" s="1"/>
  <c r="AR13" i="1" a="1"/>
  <c r="AR13" i="1" s="1"/>
  <c r="AQ14" i="1" a="1"/>
  <c r="AQ14" i="1" s="1"/>
  <c r="AR14" i="1" a="1"/>
  <c r="AR14" i="1" s="1"/>
  <c r="AQ15" i="1" a="1"/>
  <c r="AQ15" i="1" s="1"/>
  <c r="AR15" i="1" a="1"/>
  <c r="AR15" i="1" s="1"/>
  <c r="AQ16" i="1" a="1"/>
  <c r="AQ16" i="1" s="1"/>
  <c r="AR16" i="1" a="1"/>
  <c r="AR16" i="1" s="1"/>
  <c r="AQ17" i="1" a="1"/>
  <c r="AQ17" i="1" s="1"/>
  <c r="AR17" i="1" a="1"/>
  <c r="AR17" i="1" s="1"/>
  <c r="AQ18" i="1" a="1"/>
  <c r="AQ18" i="1" s="1"/>
  <c r="AR18" i="1" a="1"/>
  <c r="AR18" i="1" s="1"/>
  <c r="AQ19" i="1" a="1"/>
  <c r="AQ19" i="1" s="1"/>
  <c r="AR19" i="1" a="1"/>
  <c r="AR19" i="1" s="1"/>
  <c r="AQ20" i="1" a="1"/>
  <c r="AQ20" i="1" s="1"/>
  <c r="AR20" i="1" a="1"/>
  <c r="AR20" i="1" s="1"/>
  <c r="AQ21" i="1" a="1"/>
  <c r="AQ21" i="1" s="1"/>
  <c r="AR21" i="1" a="1"/>
  <c r="AR21" i="1" s="1"/>
  <c r="AQ22" i="1" a="1"/>
  <c r="AQ22" i="1" s="1"/>
  <c r="AR22" i="1" a="1"/>
  <c r="AR22" i="1" s="1"/>
  <c r="AQ23" i="1" a="1"/>
  <c r="AQ23" i="1" s="1"/>
  <c r="AR23" i="1" a="1"/>
  <c r="AR23" i="1" s="1"/>
  <c r="AQ24" i="1" a="1"/>
  <c r="AQ24" i="1" s="1"/>
  <c r="AR24" i="1" a="1"/>
  <c r="AR24" i="1" s="1"/>
  <c r="AQ25" i="1" a="1"/>
  <c r="AQ25" i="1" s="1"/>
  <c r="AR25" i="1" a="1"/>
  <c r="AR25" i="1" s="1"/>
  <c r="AQ26" i="1" a="1"/>
  <c r="AQ26" i="1" s="1"/>
  <c r="AR26" i="1" a="1"/>
  <c r="AR26" i="1" s="1"/>
  <c r="AQ27" i="1" a="1"/>
  <c r="AQ27" i="1" s="1"/>
  <c r="AR27" i="1" a="1"/>
  <c r="AR27" i="1" s="1"/>
  <c r="AQ28" i="1" a="1"/>
  <c r="AQ28" i="1" s="1"/>
  <c r="AR28" i="1" a="1"/>
  <c r="AR28" i="1" s="1"/>
  <c r="AQ29" i="1" a="1"/>
  <c r="AQ29" i="1" s="1"/>
  <c r="AR29" i="1" a="1"/>
  <c r="AR29" i="1" s="1"/>
  <c r="AQ30" i="1" a="1"/>
  <c r="AQ30" i="1" s="1"/>
  <c r="AR30" i="1" a="1"/>
  <c r="AR30" i="1" s="1"/>
  <c r="AQ31" i="1" a="1"/>
  <c r="AQ31" i="1" s="1"/>
  <c r="AR31" i="1" a="1"/>
  <c r="AR31" i="1" s="1"/>
  <c r="AQ32" i="1" a="1"/>
  <c r="AQ32" i="1" s="1"/>
  <c r="AR32" i="1" a="1"/>
  <c r="AR32" i="1" s="1"/>
  <c r="AQ33" i="1" a="1"/>
  <c r="AQ33" i="1" s="1"/>
  <c r="AR33" i="1" a="1"/>
  <c r="AR33" i="1" s="1"/>
  <c r="AQ34" i="1" a="1"/>
  <c r="AQ34" i="1" s="1"/>
  <c r="AR34" i="1" a="1"/>
  <c r="AR34" i="1" s="1"/>
  <c r="AQ35" i="1" a="1"/>
  <c r="AQ35" i="1" s="1"/>
  <c r="AR35" i="1" a="1"/>
  <c r="AR35" i="1" s="1"/>
  <c r="AQ36" i="1" a="1"/>
  <c r="AQ36" i="1" s="1"/>
  <c r="AR36" i="1" a="1"/>
  <c r="AR36" i="1" s="1"/>
  <c r="AQ37" i="1" a="1"/>
  <c r="AQ37" i="1" s="1"/>
  <c r="AR37" i="1" a="1"/>
  <c r="AR37" i="1" s="1"/>
  <c r="AQ38" i="1" a="1"/>
  <c r="AQ38" i="1" s="1"/>
  <c r="AR38" i="1" a="1"/>
  <c r="AR38" i="1" s="1"/>
  <c r="AQ39" i="1" a="1"/>
  <c r="AQ39" i="1" s="1"/>
  <c r="AR39" i="1" a="1"/>
  <c r="AR39" i="1" s="1"/>
  <c r="AQ40" i="1" a="1"/>
  <c r="AQ40" i="1" s="1"/>
  <c r="AR40" i="1" a="1"/>
  <c r="AR40" i="1" s="1"/>
  <c r="AQ41" i="1" a="1"/>
  <c r="AQ41" i="1" s="1"/>
  <c r="AR41" i="1" a="1"/>
  <c r="AR41" i="1" s="1"/>
  <c r="AQ42" i="1" a="1"/>
  <c r="AQ42" i="1" s="1"/>
  <c r="AR42" i="1" a="1"/>
  <c r="AR42" i="1" s="1"/>
  <c r="AQ43" i="1" a="1"/>
  <c r="AQ43" i="1" s="1"/>
  <c r="AR43" i="1" a="1"/>
  <c r="AR43" i="1" s="1"/>
  <c r="AQ44" i="1" a="1"/>
  <c r="AQ44" i="1" s="1"/>
  <c r="AR44" i="1" a="1"/>
  <c r="AR44" i="1" s="1"/>
  <c r="AQ45" i="1" a="1"/>
  <c r="AQ45" i="1" s="1"/>
  <c r="AR45" i="1" a="1"/>
  <c r="AR45" i="1" s="1"/>
  <c r="AQ46" i="1" a="1"/>
  <c r="AQ46" i="1" s="1"/>
  <c r="AR46" i="1" a="1"/>
  <c r="AR46" i="1" s="1"/>
  <c r="AQ47" i="1" a="1"/>
  <c r="AQ47" i="1" s="1"/>
  <c r="AR47" i="1" a="1"/>
  <c r="AR47" i="1" s="1"/>
  <c r="AQ48" i="1" a="1"/>
  <c r="AQ48" i="1" s="1"/>
  <c r="AR48" i="1" a="1"/>
  <c r="AR48" i="1" s="1"/>
  <c r="AQ49" i="1" a="1"/>
  <c r="AQ49" i="1" s="1"/>
  <c r="AR49" i="1" a="1"/>
  <c r="AR49" i="1" s="1"/>
  <c r="AQ50" i="1" a="1"/>
  <c r="AQ50" i="1" s="1"/>
  <c r="AR50" i="1" a="1"/>
  <c r="AR50" i="1" s="1"/>
  <c r="AQ51" i="1" a="1"/>
  <c r="AQ51" i="1" s="1"/>
  <c r="AR51" i="1" a="1"/>
  <c r="AR51" i="1" s="1"/>
  <c r="AQ52" i="1" a="1"/>
  <c r="AQ52" i="1" s="1"/>
  <c r="AR52" i="1" a="1"/>
  <c r="AR52" i="1" s="1"/>
  <c r="AQ53" i="1" a="1"/>
  <c r="AQ53" i="1" s="1"/>
  <c r="AR53" i="1" a="1"/>
  <c r="AR53" i="1" s="1"/>
  <c r="AQ54" i="1" a="1"/>
  <c r="AQ54" i="1" s="1"/>
  <c r="AR54" i="1" a="1"/>
  <c r="AR54" i="1" s="1"/>
  <c r="AQ55" i="1" a="1"/>
  <c r="AQ55" i="1" s="1"/>
  <c r="AR55" i="1" a="1"/>
  <c r="AR55" i="1" s="1"/>
  <c r="AQ56" i="1" a="1"/>
  <c r="AQ56" i="1" s="1"/>
  <c r="AR56" i="1" a="1"/>
  <c r="AR56" i="1" s="1"/>
  <c r="AQ57" i="1" a="1"/>
  <c r="AQ57" i="1" s="1"/>
  <c r="AR57" i="1" a="1"/>
  <c r="AR57" i="1" s="1"/>
  <c r="AQ58" i="1" a="1"/>
  <c r="AQ58" i="1" s="1"/>
  <c r="AR58" i="1" a="1"/>
  <c r="AR58" i="1" s="1"/>
  <c r="AQ59" i="1" a="1"/>
  <c r="AQ59" i="1" s="1"/>
  <c r="AR59" i="1" a="1"/>
  <c r="AR59" i="1" s="1"/>
  <c r="AQ60" i="1" a="1"/>
  <c r="AQ60" i="1" s="1"/>
  <c r="AR60" i="1" a="1"/>
  <c r="AR60" i="1" s="1"/>
  <c r="AQ61" i="1" a="1"/>
  <c r="AQ61" i="1" s="1"/>
  <c r="AR61" i="1" a="1"/>
  <c r="AR61" i="1" s="1"/>
  <c r="AQ62" i="1" a="1"/>
  <c r="AQ62" i="1" s="1"/>
  <c r="AR62" i="1" a="1"/>
  <c r="AR62" i="1" s="1"/>
  <c r="AQ63" i="1" a="1"/>
  <c r="AQ63" i="1" s="1"/>
  <c r="AR63" i="1" a="1"/>
  <c r="AR63" i="1" s="1"/>
  <c r="AQ64" i="1" a="1"/>
  <c r="AQ64" i="1" s="1"/>
  <c r="AR64" i="1" a="1"/>
  <c r="AR64" i="1" s="1"/>
  <c r="AQ65" i="1" a="1"/>
  <c r="AQ65" i="1" s="1"/>
  <c r="AR65" i="1" a="1"/>
  <c r="AR65" i="1" s="1"/>
  <c r="AQ66" i="1" a="1"/>
  <c r="AQ66" i="1" s="1"/>
  <c r="AR66" i="1" a="1"/>
  <c r="AR66" i="1" s="1"/>
  <c r="AQ67" i="1" a="1"/>
  <c r="AQ67" i="1" s="1"/>
  <c r="AR67" i="1" a="1"/>
  <c r="AR67" i="1" s="1"/>
  <c r="AQ68" i="1" a="1"/>
  <c r="AQ68" i="1" s="1"/>
  <c r="AR68" i="1" a="1"/>
  <c r="AR68" i="1" s="1"/>
  <c r="AQ69" i="1" a="1"/>
  <c r="AQ69" i="1" s="1"/>
  <c r="AR69" i="1" a="1"/>
  <c r="AR69" i="1" s="1"/>
  <c r="AQ70" i="1" a="1"/>
  <c r="AQ70" i="1" s="1"/>
  <c r="AR70" i="1" a="1"/>
  <c r="AR70" i="1" s="1"/>
  <c r="AQ71" i="1" a="1"/>
  <c r="AQ71" i="1" s="1"/>
  <c r="AR71" i="1" a="1"/>
  <c r="AR71" i="1" s="1"/>
  <c r="AQ72" i="1" a="1"/>
  <c r="AQ72" i="1" s="1"/>
  <c r="AR72" i="1" a="1"/>
  <c r="AR72" i="1" s="1"/>
  <c r="AQ73" i="1" a="1"/>
  <c r="AQ73" i="1" s="1"/>
  <c r="AR73" i="1" a="1"/>
  <c r="AR73" i="1" s="1"/>
  <c r="AQ74" i="1" a="1"/>
  <c r="AQ74" i="1" s="1"/>
  <c r="AR74" i="1" a="1"/>
  <c r="AR74" i="1" s="1"/>
  <c r="AQ75" i="1" a="1"/>
  <c r="AQ75" i="1" s="1"/>
  <c r="AR75" i="1" a="1"/>
  <c r="AR75" i="1" s="1"/>
  <c r="AQ76" i="1" a="1"/>
  <c r="AQ76" i="1" s="1"/>
  <c r="AR76" i="1" a="1"/>
  <c r="AR76" i="1" s="1"/>
  <c r="AQ77" i="1" a="1"/>
  <c r="AQ77" i="1" s="1"/>
  <c r="AR77" i="1" a="1"/>
  <c r="AR77" i="1" s="1"/>
  <c r="AQ78" i="1" a="1"/>
  <c r="AQ78" i="1" s="1"/>
  <c r="AR78" i="1" a="1"/>
  <c r="AR78" i="1" s="1"/>
  <c r="AQ79" i="1" a="1"/>
  <c r="AQ79" i="1" s="1"/>
  <c r="AR79" i="1" a="1"/>
  <c r="AR79" i="1" s="1"/>
  <c r="AQ80" i="1" a="1"/>
  <c r="AQ80" i="1" s="1"/>
  <c r="AR80" i="1" a="1"/>
  <c r="AR80" i="1" s="1"/>
  <c r="AQ81" i="1" a="1"/>
  <c r="AQ81" i="1" s="1"/>
  <c r="AR81" i="1" a="1"/>
  <c r="AR81" i="1" s="1"/>
  <c r="AQ82" i="1" a="1"/>
  <c r="AQ82" i="1" s="1"/>
  <c r="AR82" i="1" a="1"/>
  <c r="AR82" i="1" s="1"/>
  <c r="AQ83" i="1" a="1"/>
  <c r="AQ83" i="1" s="1"/>
  <c r="AR83" i="1" a="1"/>
  <c r="AR83" i="1" s="1"/>
  <c r="AQ84" i="1" a="1"/>
  <c r="AQ84" i="1" s="1"/>
  <c r="AR84" i="1" a="1"/>
  <c r="AR84" i="1" s="1"/>
  <c r="AQ85" i="1" a="1"/>
  <c r="AQ85" i="1" s="1"/>
  <c r="AR85" i="1" a="1"/>
  <c r="AR85" i="1" s="1"/>
  <c r="AQ86" i="1" a="1"/>
  <c r="AQ86" i="1" s="1"/>
  <c r="AR86" i="1" a="1"/>
  <c r="AR86" i="1" s="1"/>
  <c r="AQ87" i="1" a="1"/>
  <c r="AQ87" i="1" s="1"/>
  <c r="AR87" i="1" a="1"/>
  <c r="AR87" i="1" s="1"/>
  <c r="AQ88" i="1" a="1"/>
  <c r="AQ88" i="1" s="1"/>
  <c r="AR88" i="1" a="1"/>
  <c r="AR88" i="1" s="1"/>
  <c r="AQ89" i="1" a="1"/>
  <c r="AQ89" i="1" s="1"/>
  <c r="AR89" i="1" a="1"/>
  <c r="AR89" i="1" s="1"/>
  <c r="AQ90" i="1" a="1"/>
  <c r="AQ90" i="1" s="1"/>
  <c r="AR90" i="1" a="1"/>
  <c r="AR90" i="1" s="1"/>
  <c r="AQ91" i="1" a="1"/>
  <c r="AQ91" i="1" s="1"/>
  <c r="AR91" i="1" a="1"/>
  <c r="AR91" i="1" s="1"/>
  <c r="AQ92" i="1" a="1"/>
  <c r="AQ92" i="1" s="1"/>
  <c r="AR92" i="1" a="1"/>
  <c r="AR92" i="1" s="1"/>
  <c r="AQ93" i="1" a="1"/>
  <c r="AQ93" i="1" s="1"/>
  <c r="AR93" i="1" a="1"/>
  <c r="AR93" i="1" s="1"/>
  <c r="AQ94" i="1" a="1"/>
  <c r="AQ94" i="1" s="1"/>
  <c r="AR94" i="1" a="1"/>
  <c r="AR94" i="1" s="1"/>
  <c r="AQ95" i="1" a="1"/>
  <c r="AQ95" i="1" s="1"/>
  <c r="AR95" i="1" a="1"/>
  <c r="AR95" i="1" s="1"/>
  <c r="AQ96" i="1" a="1"/>
  <c r="AQ96" i="1" s="1"/>
  <c r="AR96" i="1" a="1"/>
  <c r="AR96" i="1" s="1"/>
  <c r="AQ97" i="1" a="1"/>
  <c r="AQ97" i="1" s="1"/>
  <c r="AR97" i="1" a="1"/>
  <c r="AR97" i="1" s="1"/>
  <c r="AQ98" i="1" a="1"/>
  <c r="AQ98" i="1" s="1"/>
  <c r="AR98" i="1" a="1"/>
  <c r="AR98" i="1" s="1"/>
  <c r="AQ99" i="1" a="1"/>
  <c r="AQ99" i="1" s="1"/>
  <c r="AR99" i="1" a="1"/>
  <c r="AR99" i="1" s="1"/>
  <c r="AQ100" i="1" a="1"/>
  <c r="AQ100" i="1" s="1"/>
  <c r="AR100" i="1" a="1"/>
  <c r="AR100" i="1" s="1"/>
  <c r="AQ101" i="1" a="1"/>
  <c r="AQ101" i="1" s="1"/>
  <c r="AR101" i="1" a="1"/>
  <c r="AR101" i="1" s="1"/>
  <c r="AQ102" i="1" a="1"/>
  <c r="AQ102" i="1" s="1"/>
  <c r="AR102" i="1" a="1"/>
  <c r="AR102" i="1" s="1"/>
  <c r="AQ103" i="1" a="1"/>
  <c r="AQ103" i="1" s="1"/>
  <c r="AR103" i="1" a="1"/>
  <c r="AR103" i="1" s="1"/>
  <c r="AQ104" i="1" a="1"/>
  <c r="AQ104" i="1" s="1"/>
  <c r="AR104" i="1" a="1"/>
  <c r="AR104" i="1" s="1"/>
  <c r="AQ105" i="1" a="1"/>
  <c r="AQ105" i="1" s="1"/>
  <c r="AR105" i="1" a="1"/>
  <c r="AR105" i="1" s="1"/>
  <c r="AQ106" i="1" a="1"/>
  <c r="AQ106" i="1" s="1"/>
  <c r="AR106" i="1" a="1"/>
  <c r="AR106" i="1" s="1"/>
  <c r="AQ107" i="1" a="1"/>
  <c r="AQ107" i="1" s="1"/>
  <c r="AR107" i="1" a="1"/>
  <c r="AR107" i="1" s="1"/>
  <c r="AQ108" i="1" a="1"/>
  <c r="AQ108" i="1" s="1"/>
  <c r="AR108" i="1" a="1"/>
  <c r="AR108" i="1" s="1"/>
  <c r="AQ109" i="1" a="1"/>
  <c r="AQ109" i="1" s="1"/>
  <c r="AR109" i="1" a="1"/>
  <c r="AR109" i="1" s="1"/>
  <c r="AQ110" i="1" a="1"/>
  <c r="AQ110" i="1" s="1"/>
  <c r="AR110" i="1" a="1"/>
  <c r="AR110" i="1" s="1"/>
  <c r="AQ111" i="1" a="1"/>
  <c r="AQ111" i="1" s="1"/>
  <c r="AR111" i="1" a="1"/>
  <c r="AR111" i="1" s="1"/>
  <c r="AQ112" i="1" a="1"/>
  <c r="AQ112" i="1" s="1"/>
  <c r="AR112" i="1" a="1"/>
  <c r="AR112" i="1" s="1"/>
  <c r="AQ113" i="1" a="1"/>
  <c r="AQ113" i="1" s="1"/>
  <c r="AR113" i="1" a="1"/>
  <c r="AR113" i="1" s="1"/>
  <c r="AQ114" i="1" a="1"/>
  <c r="AQ114" i="1" s="1"/>
  <c r="AR114" i="1" a="1"/>
  <c r="AR114" i="1" s="1"/>
  <c r="AQ115" i="1" a="1"/>
  <c r="AQ115" i="1" s="1"/>
  <c r="AR115" i="1" a="1"/>
  <c r="AR115" i="1" s="1"/>
  <c r="AQ116" i="1" a="1"/>
  <c r="AQ116" i="1" s="1"/>
  <c r="AR116" i="1" a="1"/>
  <c r="AR116" i="1" s="1"/>
  <c r="AQ117" i="1" a="1"/>
  <c r="AQ117" i="1" s="1"/>
  <c r="AR117" i="1" a="1"/>
  <c r="AR117" i="1" s="1"/>
  <c r="AQ118" i="1" a="1"/>
  <c r="AQ118" i="1" s="1"/>
  <c r="AR118" i="1" a="1"/>
  <c r="AR118" i="1" s="1"/>
  <c r="AQ119" i="1" a="1"/>
  <c r="AQ119" i="1" s="1"/>
  <c r="AR119" i="1" a="1"/>
  <c r="AR119" i="1" s="1"/>
  <c r="AQ120" i="1" a="1"/>
  <c r="AQ120" i="1" s="1"/>
  <c r="AR120" i="1" a="1"/>
  <c r="AR120" i="1" s="1"/>
  <c r="AQ121" i="1" a="1"/>
  <c r="AQ121" i="1" s="1"/>
  <c r="AR121" i="1" a="1"/>
  <c r="AR121" i="1" s="1"/>
  <c r="AQ122" i="1" a="1"/>
  <c r="AQ122" i="1" s="1"/>
  <c r="AR122" i="1" a="1"/>
  <c r="AR122" i="1" s="1"/>
  <c r="AQ123" i="1" a="1"/>
  <c r="AQ123" i="1" s="1"/>
  <c r="AR123" i="1" a="1"/>
  <c r="AR123" i="1" s="1"/>
  <c r="AQ124" i="1" a="1"/>
  <c r="AQ124" i="1" s="1"/>
  <c r="AR124" i="1" a="1"/>
  <c r="AR124" i="1" s="1"/>
  <c r="AQ125" i="1" a="1"/>
  <c r="AQ125" i="1" s="1"/>
  <c r="AR125" i="1" a="1"/>
  <c r="AR125" i="1" s="1"/>
  <c r="AQ126" i="1" a="1"/>
  <c r="AQ126" i="1" s="1"/>
  <c r="AR126" i="1" a="1"/>
  <c r="AR126" i="1" s="1"/>
  <c r="AQ127" i="1" a="1"/>
  <c r="AQ127" i="1" s="1"/>
  <c r="AR127" i="1" a="1"/>
  <c r="AR127" i="1" s="1"/>
  <c r="AQ128" i="1" a="1"/>
  <c r="AQ128" i="1" s="1"/>
  <c r="AR128" i="1" a="1"/>
  <c r="AR128" i="1" s="1"/>
  <c r="AQ129" i="1" a="1"/>
  <c r="AQ129" i="1" s="1"/>
  <c r="AR129" i="1" a="1"/>
  <c r="AR129" i="1" s="1"/>
  <c r="AQ130" i="1" a="1"/>
  <c r="AQ130" i="1" s="1"/>
  <c r="AR130" i="1" a="1"/>
  <c r="AR130" i="1" s="1"/>
  <c r="AQ131" i="1" a="1"/>
  <c r="AQ131" i="1" s="1"/>
  <c r="AR131" i="1" a="1"/>
  <c r="AR131" i="1" s="1"/>
  <c r="AQ132" i="1" a="1"/>
  <c r="AQ132" i="1" s="1"/>
  <c r="AR132" i="1" a="1"/>
  <c r="AR132" i="1" s="1"/>
  <c r="AQ133" i="1" a="1"/>
  <c r="AQ133" i="1" s="1"/>
  <c r="AR133" i="1" a="1"/>
  <c r="AR133" i="1" s="1"/>
  <c r="AQ134" i="1" a="1"/>
  <c r="AQ134" i="1" s="1"/>
  <c r="AR134" i="1" a="1"/>
  <c r="AR134" i="1" s="1"/>
  <c r="AQ135" i="1" a="1"/>
  <c r="AQ135" i="1" s="1"/>
  <c r="AR135" i="1" a="1"/>
  <c r="AR135" i="1" s="1"/>
  <c r="AQ136" i="1" a="1"/>
  <c r="AQ136" i="1" s="1"/>
  <c r="AR136" i="1" a="1"/>
  <c r="AR136" i="1" s="1"/>
  <c r="AQ137" i="1" a="1"/>
  <c r="AQ137" i="1" s="1"/>
  <c r="AR137" i="1" a="1"/>
  <c r="AR137" i="1" s="1"/>
  <c r="AQ138" i="1" a="1"/>
  <c r="AQ138" i="1" s="1"/>
  <c r="AR138" i="1" a="1"/>
  <c r="AR138" i="1" s="1"/>
  <c r="AQ139" i="1" a="1"/>
  <c r="AQ139" i="1" s="1"/>
  <c r="AR139" i="1" a="1"/>
  <c r="AR139" i="1" s="1"/>
  <c r="AQ140" i="1" a="1"/>
  <c r="AQ140" i="1" s="1"/>
  <c r="AR140" i="1" a="1"/>
  <c r="AR140" i="1" s="1"/>
  <c r="AQ141" i="1" a="1"/>
  <c r="AQ141" i="1" s="1"/>
  <c r="AR141" i="1" a="1"/>
  <c r="AR141" i="1" s="1"/>
  <c r="AQ142" i="1" a="1"/>
  <c r="AQ142" i="1" s="1"/>
  <c r="AR142" i="1" a="1"/>
  <c r="AR142" i="1" s="1"/>
  <c r="AQ143" i="1" a="1"/>
  <c r="AQ143" i="1" s="1"/>
  <c r="AR143" i="1" a="1"/>
  <c r="AR143" i="1" s="1"/>
  <c r="AQ144" i="1" a="1"/>
  <c r="AQ144" i="1" s="1"/>
  <c r="AR144" i="1" a="1"/>
  <c r="AR144" i="1" s="1"/>
  <c r="AQ145" i="1" a="1"/>
  <c r="AQ145" i="1" s="1"/>
  <c r="AR145" i="1" a="1"/>
  <c r="AR145" i="1" s="1"/>
  <c r="AQ146" i="1" a="1"/>
  <c r="AQ146" i="1" s="1"/>
  <c r="AR146" i="1" a="1"/>
  <c r="AR146" i="1" s="1"/>
  <c r="AQ147" i="1" a="1"/>
  <c r="AQ147" i="1" s="1"/>
  <c r="AR147" i="1" a="1"/>
  <c r="AR147" i="1" s="1"/>
  <c r="AQ148" i="1" a="1"/>
  <c r="AQ148" i="1" s="1"/>
  <c r="AR148" i="1" a="1"/>
  <c r="AR148" i="1" s="1"/>
  <c r="AQ149" i="1" a="1"/>
  <c r="AQ149" i="1" s="1"/>
  <c r="AR149" i="1" a="1"/>
  <c r="AR149" i="1" s="1"/>
  <c r="AQ150" i="1" a="1"/>
  <c r="AQ150" i="1" s="1"/>
  <c r="AR150" i="1" a="1"/>
  <c r="AR150" i="1" s="1"/>
  <c r="AQ151" i="1" a="1"/>
  <c r="AQ151" i="1" s="1"/>
  <c r="AR151" i="1" a="1"/>
  <c r="AR151" i="1" s="1"/>
  <c r="AQ152" i="1" a="1"/>
  <c r="AQ152" i="1" s="1"/>
  <c r="AR152" i="1" a="1"/>
  <c r="AR152" i="1" s="1"/>
  <c r="AQ153" i="1" a="1"/>
  <c r="AQ153" i="1" s="1"/>
  <c r="AR153" i="1" a="1"/>
  <c r="AR153" i="1" s="1"/>
  <c r="AQ154" i="1" a="1"/>
  <c r="AQ154" i="1" s="1"/>
  <c r="AR154" i="1" a="1"/>
  <c r="AR154" i="1" s="1"/>
  <c r="AQ155" i="1" a="1"/>
  <c r="AQ155" i="1" s="1"/>
  <c r="AR155" i="1" a="1"/>
  <c r="AR155" i="1" s="1"/>
  <c r="AQ156" i="1" a="1"/>
  <c r="AQ156" i="1" s="1"/>
  <c r="AR156" i="1" a="1"/>
  <c r="AR156" i="1" s="1"/>
  <c r="AQ157" i="1" a="1"/>
  <c r="AQ157" i="1" s="1"/>
  <c r="AR157" i="1" a="1"/>
  <c r="AR157" i="1" s="1"/>
  <c r="AQ158" i="1" a="1"/>
  <c r="AQ158" i="1" s="1"/>
  <c r="AR158" i="1" a="1"/>
  <c r="AR158" i="1" s="1"/>
  <c r="AQ159" i="1" a="1"/>
  <c r="AQ159" i="1" s="1"/>
  <c r="AR159" i="1" a="1"/>
  <c r="AR159" i="1" s="1"/>
  <c r="AQ160" i="1" a="1"/>
  <c r="AQ160" i="1" s="1"/>
  <c r="AR160" i="1" a="1"/>
  <c r="AR160" i="1" s="1"/>
  <c r="AQ161" i="1" a="1"/>
  <c r="AQ161" i="1" s="1"/>
  <c r="AR161" i="1" a="1"/>
  <c r="AR161" i="1" s="1"/>
  <c r="AQ162" i="1" a="1"/>
  <c r="AQ162" i="1" s="1"/>
  <c r="AR162" i="1" a="1"/>
  <c r="AR162" i="1" s="1"/>
  <c r="AQ163" i="1" a="1"/>
  <c r="AQ163" i="1" s="1"/>
  <c r="AR163" i="1" a="1"/>
  <c r="AR163" i="1" s="1"/>
  <c r="AQ164" i="1" a="1"/>
  <c r="AQ164" i="1" s="1"/>
  <c r="AR164" i="1" a="1"/>
  <c r="AR164" i="1" s="1"/>
  <c r="AQ165" i="1" a="1"/>
  <c r="AQ165" i="1" s="1"/>
  <c r="AR165" i="1" a="1"/>
  <c r="AR165" i="1" s="1"/>
  <c r="AQ166" i="1" a="1"/>
  <c r="AQ166" i="1" s="1"/>
  <c r="AR166" i="1" a="1"/>
  <c r="AR166" i="1" s="1"/>
  <c r="AQ167" i="1" a="1"/>
  <c r="AQ167" i="1" s="1"/>
  <c r="AR167" i="1" a="1"/>
  <c r="AR167" i="1" s="1"/>
  <c r="AQ168" i="1" a="1"/>
  <c r="AQ168" i="1" s="1"/>
  <c r="AR168" i="1" a="1"/>
  <c r="AR168" i="1" s="1"/>
  <c r="AQ169" i="1" a="1"/>
  <c r="AQ169" i="1" s="1"/>
  <c r="AR169" i="1" a="1"/>
  <c r="AR169" i="1" s="1"/>
  <c r="AQ170" i="1" a="1"/>
  <c r="AQ170" i="1" s="1"/>
  <c r="AR170" i="1" a="1"/>
  <c r="AR170" i="1" s="1"/>
  <c r="AQ171" i="1" a="1"/>
  <c r="AQ171" i="1" s="1"/>
  <c r="AR171" i="1" a="1"/>
  <c r="AR171" i="1" s="1"/>
  <c r="AQ172" i="1" a="1"/>
  <c r="AQ172" i="1" s="1"/>
  <c r="AR172" i="1" a="1"/>
  <c r="AR172" i="1" s="1"/>
  <c r="AQ173" i="1" a="1"/>
  <c r="AQ173" i="1" s="1"/>
  <c r="AR173" i="1" a="1"/>
  <c r="AR173" i="1" s="1"/>
  <c r="AQ174" i="1" a="1"/>
  <c r="AQ174" i="1" s="1"/>
  <c r="AR174" i="1" a="1"/>
  <c r="AR174" i="1" s="1"/>
  <c r="AQ175" i="1" a="1"/>
  <c r="AQ175" i="1" s="1"/>
  <c r="AR175" i="1" a="1"/>
  <c r="AR175" i="1" s="1"/>
  <c r="AQ176" i="1" a="1"/>
  <c r="AQ176" i="1" s="1"/>
  <c r="AR176" i="1" a="1"/>
  <c r="AR176" i="1" s="1"/>
  <c r="AQ177" i="1" a="1"/>
  <c r="AQ177" i="1" s="1"/>
  <c r="AR177" i="1" a="1"/>
  <c r="AR177" i="1" s="1"/>
  <c r="AQ178" i="1" a="1"/>
  <c r="AQ178" i="1" s="1"/>
  <c r="AR178" i="1" a="1"/>
  <c r="AR178" i="1" s="1"/>
  <c r="AQ179" i="1" a="1"/>
  <c r="AQ179" i="1" s="1"/>
  <c r="AR179" i="1" a="1"/>
  <c r="AR179" i="1" s="1"/>
  <c r="AQ180" i="1" a="1"/>
  <c r="AQ180" i="1" s="1"/>
  <c r="AR180" i="1" a="1"/>
  <c r="AR180" i="1" s="1"/>
  <c r="AQ181" i="1" a="1"/>
  <c r="AQ181" i="1" s="1"/>
  <c r="AR181" i="1" a="1"/>
  <c r="AR181" i="1" s="1"/>
  <c r="AQ182" i="1" a="1"/>
  <c r="AQ182" i="1" s="1"/>
  <c r="AR182" i="1" a="1"/>
  <c r="AR182" i="1" s="1"/>
  <c r="AQ183" i="1" a="1"/>
  <c r="AQ183" i="1" s="1"/>
  <c r="AR183" i="1" a="1"/>
  <c r="AR183" i="1" s="1"/>
  <c r="AQ184" i="1" a="1"/>
  <c r="AQ184" i="1" s="1"/>
  <c r="AR184" i="1" a="1"/>
  <c r="AR184" i="1" s="1"/>
  <c r="AQ185" i="1" a="1"/>
  <c r="AQ185" i="1" s="1"/>
  <c r="AR185" i="1" a="1"/>
  <c r="AR185" i="1" s="1"/>
  <c r="AQ186" i="1" a="1"/>
  <c r="AQ186" i="1" s="1"/>
  <c r="AR186" i="1" a="1"/>
  <c r="AR186" i="1" s="1"/>
  <c r="AQ187" i="1" a="1"/>
  <c r="AQ187" i="1" s="1"/>
  <c r="AR187" i="1" a="1"/>
  <c r="AR187" i="1" s="1"/>
  <c r="AQ188" i="1" a="1"/>
  <c r="AQ188" i="1" s="1"/>
  <c r="AR188" i="1" a="1"/>
  <c r="AR188" i="1" s="1"/>
  <c r="AQ189" i="1" a="1"/>
  <c r="AQ189" i="1" s="1"/>
  <c r="AR189" i="1" a="1"/>
  <c r="AR189" i="1" s="1"/>
  <c r="AQ190" i="1" a="1"/>
  <c r="AQ190" i="1" s="1"/>
  <c r="AR190" i="1" a="1"/>
  <c r="AR190" i="1" s="1"/>
  <c r="AQ191" i="1" a="1"/>
  <c r="AQ191" i="1" s="1"/>
  <c r="AR191" i="1" a="1"/>
  <c r="AR191" i="1" s="1"/>
  <c r="AQ192" i="1" a="1"/>
  <c r="AQ192" i="1" s="1"/>
  <c r="AR192" i="1" a="1"/>
  <c r="AR192" i="1" s="1"/>
  <c r="AQ193" i="1" a="1"/>
  <c r="AQ193" i="1" s="1"/>
  <c r="AR193" i="1" a="1"/>
  <c r="AR193" i="1" s="1"/>
  <c r="AQ194" i="1" a="1"/>
  <c r="AQ194" i="1" s="1"/>
  <c r="AR194" i="1" a="1"/>
  <c r="AR194" i="1" s="1"/>
  <c r="AQ195" i="1" a="1"/>
  <c r="AQ195" i="1" s="1"/>
  <c r="AR195" i="1" a="1"/>
  <c r="AR195" i="1" s="1"/>
  <c r="AQ196" i="1" a="1"/>
  <c r="AQ196" i="1" s="1"/>
  <c r="AR196" i="1" a="1"/>
  <c r="AR196" i="1" s="1"/>
  <c r="AQ197" i="1" a="1"/>
  <c r="AQ197" i="1" s="1"/>
  <c r="AR197" i="1" a="1"/>
  <c r="AR197" i="1" s="1"/>
  <c r="AQ198" i="1" a="1"/>
  <c r="AQ198" i="1" s="1"/>
  <c r="AR198" i="1" a="1"/>
  <c r="AR198" i="1" s="1"/>
  <c r="AQ199" i="1" a="1"/>
  <c r="AQ199" i="1" s="1"/>
  <c r="AR199" i="1" a="1"/>
  <c r="AR199" i="1" s="1"/>
  <c r="AQ200" i="1" a="1"/>
  <c r="AQ200" i="1" s="1"/>
  <c r="AR200" i="1" a="1"/>
  <c r="AR200" i="1" s="1"/>
  <c r="AQ12" i="1" a="1"/>
  <c r="AQ12" i="1" s="1"/>
  <c r="AR12" i="1" a="1"/>
  <c r="AR12" i="1" s="1"/>
  <c r="AA13" i="1" a="1"/>
  <c r="AA13" i="1" s="1"/>
  <c r="Y13" i="1" a="1"/>
  <c r="Y13" i="1" s="1"/>
  <c r="Z13" i="1" a="1"/>
  <c r="Z13" i="1" s="1"/>
  <c r="AB13" i="1"/>
  <c r="AC13" i="1" a="1"/>
  <c r="AC13" i="1" s="1"/>
  <c r="Y14" i="1" a="1"/>
  <c r="Y14" i="1" s="1"/>
  <c r="Z14" i="1" a="1"/>
  <c r="Z14" i="1" s="1"/>
  <c r="AA14" i="1" a="1"/>
  <c r="AA14" i="1" s="1"/>
  <c r="AB14" i="1"/>
  <c r="AC14" i="1" a="1"/>
  <c r="AC14" i="1" s="1"/>
  <c r="Y15" i="1" a="1"/>
  <c r="Y15" i="1" s="1"/>
  <c r="Z15" i="1" a="1"/>
  <c r="Z15" i="1" s="1"/>
  <c r="AA15" i="1" a="1"/>
  <c r="AA15" i="1" s="1"/>
  <c r="AB15" i="1"/>
  <c r="AC15" i="1" a="1"/>
  <c r="AC15" i="1" s="1"/>
  <c r="Y16" i="1" a="1"/>
  <c r="Y16" i="1" s="1"/>
  <c r="Z16" i="1" a="1"/>
  <c r="Z16" i="1" s="1"/>
  <c r="AA16" i="1" a="1"/>
  <c r="AA16" i="1" s="1"/>
  <c r="AB16" i="1"/>
  <c r="AC16" i="1" a="1"/>
  <c r="AC16" i="1" s="1"/>
  <c r="Y17" i="1" a="1"/>
  <c r="Y17" i="1" s="1"/>
  <c r="Z17" i="1" a="1"/>
  <c r="Z17" i="1" s="1"/>
  <c r="AA17" i="1" a="1"/>
  <c r="AA17" i="1" s="1"/>
  <c r="AB17" i="1"/>
  <c r="AC17" i="1" a="1"/>
  <c r="AC17" i="1" s="1"/>
  <c r="Y18" i="1" a="1"/>
  <c r="Y18" i="1" s="1"/>
  <c r="Z18" i="1" a="1"/>
  <c r="Z18" i="1" s="1"/>
  <c r="AA18" i="1" a="1"/>
  <c r="AA18" i="1" s="1"/>
  <c r="AB18" i="1"/>
  <c r="AC18" i="1" a="1"/>
  <c r="AC18" i="1" s="1"/>
  <c r="Y19" i="1" a="1"/>
  <c r="Y19" i="1" s="1"/>
  <c r="Z19" i="1" a="1"/>
  <c r="Z19" i="1" s="1"/>
  <c r="AA19" i="1" a="1"/>
  <c r="AA19" i="1" s="1"/>
  <c r="AB19" i="1"/>
  <c r="AC19" i="1" a="1"/>
  <c r="AC19" i="1" s="1"/>
  <c r="Y20" i="1" a="1"/>
  <c r="Y20" i="1" s="1"/>
  <c r="Z20" i="1" a="1"/>
  <c r="Z20" i="1" s="1"/>
  <c r="AA20" i="1" a="1"/>
  <c r="AA20" i="1" s="1"/>
  <c r="AB20" i="1"/>
  <c r="AC20" i="1" a="1"/>
  <c r="AC20" i="1" s="1"/>
  <c r="Y21" i="1" a="1"/>
  <c r="Y21" i="1" s="1"/>
  <c r="Z21" i="1" a="1"/>
  <c r="Z21" i="1" s="1"/>
  <c r="AA21" i="1" a="1"/>
  <c r="AA21" i="1" s="1"/>
  <c r="AB21" i="1"/>
  <c r="AC21" i="1" a="1"/>
  <c r="AC21" i="1" s="1"/>
  <c r="Y22" i="1" a="1"/>
  <c r="Y22" i="1" s="1"/>
  <c r="Z22" i="1" a="1"/>
  <c r="Z22" i="1" s="1"/>
  <c r="AA22" i="1" a="1"/>
  <c r="AA22" i="1" s="1"/>
  <c r="AB22" i="1"/>
  <c r="AC22" i="1" a="1"/>
  <c r="AC22" i="1" s="1"/>
  <c r="Y23" i="1" a="1"/>
  <c r="Y23" i="1" s="1"/>
  <c r="Z23" i="1" a="1"/>
  <c r="Z23" i="1" s="1"/>
  <c r="AA23" i="1" a="1"/>
  <c r="AA23" i="1" s="1"/>
  <c r="AB23" i="1"/>
  <c r="AC23" i="1" a="1"/>
  <c r="AC23" i="1" s="1"/>
  <c r="Y24" i="1" a="1"/>
  <c r="Y24" i="1" s="1"/>
  <c r="Z24" i="1" a="1"/>
  <c r="Z24" i="1" s="1"/>
  <c r="AA24" i="1" a="1"/>
  <c r="AA24" i="1" s="1"/>
  <c r="AB24" i="1"/>
  <c r="AC24" i="1" a="1"/>
  <c r="AC24" i="1" s="1"/>
  <c r="Y25" i="1" a="1"/>
  <c r="Y25" i="1" s="1"/>
  <c r="Z25" i="1" a="1"/>
  <c r="Z25" i="1" s="1"/>
  <c r="AA25" i="1" a="1"/>
  <c r="AA25" i="1" s="1"/>
  <c r="AB25" i="1"/>
  <c r="AC25" i="1" a="1"/>
  <c r="AC25" i="1" s="1"/>
  <c r="Y26" i="1" a="1"/>
  <c r="Y26" i="1" s="1"/>
  <c r="Z26" i="1" a="1"/>
  <c r="Z26" i="1" s="1"/>
  <c r="AA26" i="1" a="1"/>
  <c r="AA26" i="1" s="1"/>
  <c r="AB26" i="1"/>
  <c r="AC26" i="1" a="1"/>
  <c r="AC26" i="1" s="1"/>
  <c r="Y27" i="1" a="1"/>
  <c r="Y27" i="1" s="1"/>
  <c r="Z27" i="1" a="1"/>
  <c r="Z27" i="1" s="1"/>
  <c r="AA27" i="1" a="1"/>
  <c r="AA27" i="1" s="1"/>
  <c r="AB27" i="1"/>
  <c r="AC27" i="1" a="1"/>
  <c r="AC27" i="1" s="1"/>
  <c r="Y28" i="1" a="1"/>
  <c r="Y28" i="1" s="1"/>
  <c r="Z28" i="1" a="1"/>
  <c r="Z28" i="1" s="1"/>
  <c r="AA28" i="1" a="1"/>
  <c r="AA28" i="1" s="1"/>
  <c r="AB28" i="1"/>
  <c r="AC28" i="1" a="1"/>
  <c r="AC28" i="1" s="1"/>
  <c r="Y29" i="1" a="1"/>
  <c r="Y29" i="1" s="1"/>
  <c r="Z29" i="1" a="1"/>
  <c r="Z29" i="1" s="1"/>
  <c r="AA29" i="1" a="1"/>
  <c r="AA29" i="1" s="1"/>
  <c r="AB29" i="1"/>
  <c r="AC29" i="1" a="1"/>
  <c r="AC29" i="1" s="1"/>
  <c r="Y30" i="1" a="1"/>
  <c r="Y30" i="1" s="1"/>
  <c r="Z30" i="1" a="1"/>
  <c r="Z30" i="1" s="1"/>
  <c r="AA30" i="1" a="1"/>
  <c r="AA30" i="1" s="1"/>
  <c r="AB30" i="1"/>
  <c r="AC30" i="1" a="1"/>
  <c r="AC30" i="1" s="1"/>
  <c r="Y31" i="1" a="1"/>
  <c r="Y31" i="1" s="1"/>
  <c r="Z31" i="1" a="1"/>
  <c r="Z31" i="1" s="1"/>
  <c r="AA31" i="1" a="1"/>
  <c r="AA31" i="1" s="1"/>
  <c r="AB31" i="1"/>
  <c r="AC31" i="1" a="1"/>
  <c r="AC31" i="1" s="1"/>
  <c r="Y32" i="1" a="1"/>
  <c r="Y32" i="1" s="1"/>
  <c r="Z32" i="1" a="1"/>
  <c r="Z32" i="1" s="1"/>
  <c r="AA32" i="1" a="1"/>
  <c r="AA32" i="1" s="1"/>
  <c r="AB32" i="1"/>
  <c r="AC32" i="1" a="1"/>
  <c r="AC32" i="1" s="1"/>
  <c r="Y33" i="1" a="1"/>
  <c r="Y33" i="1" s="1"/>
  <c r="Z33" i="1" a="1"/>
  <c r="Z33" i="1" s="1"/>
  <c r="AA33" i="1" a="1"/>
  <c r="AA33" i="1" s="1"/>
  <c r="AB33" i="1"/>
  <c r="AC33" i="1" a="1"/>
  <c r="AC33" i="1" s="1"/>
  <c r="Y34" i="1" a="1"/>
  <c r="Y34" i="1" s="1"/>
  <c r="Z34" i="1" a="1"/>
  <c r="Z34" i="1" s="1"/>
  <c r="AA34" i="1" a="1"/>
  <c r="AA34" i="1" s="1"/>
  <c r="AB34" i="1"/>
  <c r="AC34" i="1" a="1"/>
  <c r="AC34" i="1" s="1"/>
  <c r="Y35" i="1" a="1"/>
  <c r="Y35" i="1" s="1"/>
  <c r="Z35" i="1" a="1"/>
  <c r="Z35" i="1" s="1"/>
  <c r="AA35" i="1" a="1"/>
  <c r="AA35" i="1" s="1"/>
  <c r="AB35" i="1"/>
  <c r="AC35" i="1" a="1"/>
  <c r="AC35" i="1" s="1"/>
  <c r="Y36" i="1" a="1"/>
  <c r="Y36" i="1" s="1"/>
  <c r="Z36" i="1" a="1"/>
  <c r="Z36" i="1" s="1"/>
  <c r="AA36" i="1" a="1"/>
  <c r="AA36" i="1" s="1"/>
  <c r="AB36" i="1"/>
  <c r="AC36" i="1" a="1"/>
  <c r="AC36" i="1" s="1"/>
  <c r="Y37" i="1" a="1"/>
  <c r="Y37" i="1" s="1"/>
  <c r="Z37" i="1" a="1"/>
  <c r="Z37" i="1" s="1"/>
  <c r="AA37" i="1" a="1"/>
  <c r="AA37" i="1" s="1"/>
  <c r="AB37" i="1"/>
  <c r="AC37" i="1" a="1"/>
  <c r="AC37" i="1" s="1"/>
  <c r="Y38" i="1" a="1"/>
  <c r="Y38" i="1" s="1"/>
  <c r="Z38" i="1" a="1"/>
  <c r="Z38" i="1" s="1"/>
  <c r="AA38" i="1" a="1"/>
  <c r="AA38" i="1" s="1"/>
  <c r="AB38" i="1"/>
  <c r="AC38" i="1" a="1"/>
  <c r="AC38" i="1" s="1"/>
  <c r="Y39" i="1" a="1"/>
  <c r="Y39" i="1" s="1"/>
  <c r="Z39" i="1" a="1"/>
  <c r="Z39" i="1" s="1"/>
  <c r="AA39" i="1" a="1"/>
  <c r="AA39" i="1" s="1"/>
  <c r="AB39" i="1"/>
  <c r="AC39" i="1" a="1"/>
  <c r="AC39" i="1" s="1"/>
  <c r="Y40" i="1" a="1"/>
  <c r="Y40" i="1" s="1"/>
  <c r="Z40" i="1" a="1"/>
  <c r="Z40" i="1" s="1"/>
  <c r="AA40" i="1" a="1"/>
  <c r="AA40" i="1" s="1"/>
  <c r="AB40" i="1"/>
  <c r="AC40" i="1" a="1"/>
  <c r="AC40" i="1" s="1"/>
  <c r="Y41" i="1" a="1"/>
  <c r="Y41" i="1" s="1"/>
  <c r="Z41" i="1" a="1"/>
  <c r="Z41" i="1" s="1"/>
  <c r="AA41" i="1" a="1"/>
  <c r="AA41" i="1" s="1"/>
  <c r="AB41" i="1"/>
  <c r="AC41" i="1" a="1"/>
  <c r="AC41" i="1" s="1"/>
  <c r="Y42" i="1" a="1"/>
  <c r="Y42" i="1" s="1"/>
  <c r="Z42" i="1" a="1"/>
  <c r="Z42" i="1" s="1"/>
  <c r="AA42" i="1" a="1"/>
  <c r="AA42" i="1" s="1"/>
  <c r="AB42" i="1"/>
  <c r="AC42" i="1" a="1"/>
  <c r="AC42" i="1" s="1"/>
  <c r="Y43" i="1" a="1"/>
  <c r="Y43" i="1" s="1"/>
  <c r="Z43" i="1" a="1"/>
  <c r="Z43" i="1" s="1"/>
  <c r="AA43" i="1" a="1"/>
  <c r="AA43" i="1" s="1"/>
  <c r="AB43" i="1"/>
  <c r="AC43" i="1" a="1"/>
  <c r="AC43" i="1" s="1"/>
  <c r="Y44" i="1" a="1"/>
  <c r="Y44" i="1" s="1"/>
  <c r="Z44" i="1" a="1"/>
  <c r="Z44" i="1" s="1"/>
  <c r="AA44" i="1" a="1"/>
  <c r="AA44" i="1" s="1"/>
  <c r="AB44" i="1"/>
  <c r="AC44" i="1" a="1"/>
  <c r="AC44" i="1" s="1"/>
  <c r="Y45" i="1" a="1"/>
  <c r="Y45" i="1" s="1"/>
  <c r="Z45" i="1" a="1"/>
  <c r="Z45" i="1" s="1"/>
  <c r="AA45" i="1" a="1"/>
  <c r="AA45" i="1" s="1"/>
  <c r="AB45" i="1"/>
  <c r="AC45" i="1" a="1"/>
  <c r="AC45" i="1" s="1"/>
  <c r="Y46" i="1" a="1"/>
  <c r="Y46" i="1" s="1"/>
  <c r="Z46" i="1" a="1"/>
  <c r="Z46" i="1" s="1"/>
  <c r="AA46" i="1" a="1"/>
  <c r="AA46" i="1" s="1"/>
  <c r="AB46" i="1"/>
  <c r="AC46" i="1" a="1"/>
  <c r="AC46" i="1" s="1"/>
  <c r="Y47" i="1" a="1"/>
  <c r="Y47" i="1" s="1"/>
  <c r="Z47" i="1" a="1"/>
  <c r="Z47" i="1" s="1"/>
  <c r="AA47" i="1" a="1"/>
  <c r="AA47" i="1" s="1"/>
  <c r="AB47" i="1"/>
  <c r="AC47" i="1" a="1"/>
  <c r="AC47" i="1" s="1"/>
  <c r="Y48" i="1" a="1"/>
  <c r="Y48" i="1" s="1"/>
  <c r="Z48" i="1" a="1"/>
  <c r="Z48" i="1" s="1"/>
  <c r="AA48" i="1" a="1"/>
  <c r="AA48" i="1" s="1"/>
  <c r="AB48" i="1"/>
  <c r="AC48" i="1" a="1"/>
  <c r="AC48" i="1" s="1"/>
  <c r="Y49" i="1" a="1"/>
  <c r="Y49" i="1" s="1"/>
  <c r="Z49" i="1" a="1"/>
  <c r="Z49" i="1" s="1"/>
  <c r="AA49" i="1" a="1"/>
  <c r="AA49" i="1" s="1"/>
  <c r="AB49" i="1"/>
  <c r="AC49" i="1" a="1"/>
  <c r="AC49" i="1" s="1"/>
  <c r="Y50" i="1" a="1"/>
  <c r="Y50" i="1" s="1"/>
  <c r="Z50" i="1" a="1"/>
  <c r="Z50" i="1" s="1"/>
  <c r="AA50" i="1" a="1"/>
  <c r="AA50" i="1" s="1"/>
  <c r="AB50" i="1"/>
  <c r="AC50" i="1" a="1"/>
  <c r="AC50" i="1" s="1"/>
  <c r="Y51" i="1" a="1"/>
  <c r="Y51" i="1" s="1"/>
  <c r="Z51" i="1" a="1"/>
  <c r="Z51" i="1" s="1"/>
  <c r="AA51" i="1" a="1"/>
  <c r="AA51" i="1" s="1"/>
  <c r="AB51" i="1"/>
  <c r="AC51" i="1" a="1"/>
  <c r="AC51" i="1" s="1"/>
  <c r="Y52" i="1" a="1"/>
  <c r="Y52" i="1" s="1"/>
  <c r="Z52" i="1" a="1"/>
  <c r="Z52" i="1" s="1"/>
  <c r="AA52" i="1" a="1"/>
  <c r="AA52" i="1" s="1"/>
  <c r="AB52" i="1"/>
  <c r="AC52" i="1" a="1"/>
  <c r="AC52" i="1" s="1"/>
  <c r="Y53" i="1" a="1"/>
  <c r="Y53" i="1" s="1"/>
  <c r="Z53" i="1" a="1"/>
  <c r="Z53" i="1" s="1"/>
  <c r="AA53" i="1" a="1"/>
  <c r="AA53" i="1" s="1"/>
  <c r="AB53" i="1"/>
  <c r="AC53" i="1" a="1"/>
  <c r="AC53" i="1" s="1"/>
  <c r="Y54" i="1" a="1"/>
  <c r="Y54" i="1" s="1"/>
  <c r="Z54" i="1" a="1"/>
  <c r="Z54" i="1" s="1"/>
  <c r="AA54" i="1" a="1"/>
  <c r="AA54" i="1" s="1"/>
  <c r="AB54" i="1"/>
  <c r="AC54" i="1" a="1"/>
  <c r="AC54" i="1" s="1"/>
  <c r="Y55" i="1" a="1"/>
  <c r="Y55" i="1" s="1"/>
  <c r="Z55" i="1" a="1"/>
  <c r="Z55" i="1" s="1"/>
  <c r="AA55" i="1" a="1"/>
  <c r="AA55" i="1" s="1"/>
  <c r="AB55" i="1"/>
  <c r="AC55" i="1" a="1"/>
  <c r="AC55" i="1" s="1"/>
  <c r="Y56" i="1" a="1"/>
  <c r="Y56" i="1" s="1"/>
  <c r="Z56" i="1" a="1"/>
  <c r="Z56" i="1" s="1"/>
  <c r="AA56" i="1" a="1"/>
  <c r="AA56" i="1" s="1"/>
  <c r="AB56" i="1"/>
  <c r="AC56" i="1" a="1"/>
  <c r="AC56" i="1" s="1"/>
  <c r="Y57" i="1" a="1"/>
  <c r="Y57" i="1" s="1"/>
  <c r="Z57" i="1" a="1"/>
  <c r="Z57" i="1" s="1"/>
  <c r="AA57" i="1" a="1"/>
  <c r="AA57" i="1" s="1"/>
  <c r="AB57" i="1"/>
  <c r="AC57" i="1" a="1"/>
  <c r="AC57" i="1" s="1"/>
  <c r="Y58" i="1" a="1"/>
  <c r="Y58" i="1" s="1"/>
  <c r="Z58" i="1" a="1"/>
  <c r="Z58" i="1" s="1"/>
  <c r="AA58" i="1" a="1"/>
  <c r="AA58" i="1" s="1"/>
  <c r="AB58" i="1"/>
  <c r="AC58" i="1" a="1"/>
  <c r="AC58" i="1" s="1"/>
  <c r="Y59" i="1" a="1"/>
  <c r="Y59" i="1" s="1"/>
  <c r="Z59" i="1" a="1"/>
  <c r="Z59" i="1" s="1"/>
  <c r="AA59" i="1" a="1"/>
  <c r="AA59" i="1" s="1"/>
  <c r="AB59" i="1"/>
  <c r="AC59" i="1" a="1"/>
  <c r="AC59" i="1" s="1"/>
  <c r="Y60" i="1" a="1"/>
  <c r="Y60" i="1" s="1"/>
  <c r="Z60" i="1" a="1"/>
  <c r="Z60" i="1" s="1"/>
  <c r="AA60" i="1" a="1"/>
  <c r="AA60" i="1" s="1"/>
  <c r="AB60" i="1"/>
  <c r="AC60" i="1" a="1"/>
  <c r="AC60" i="1" s="1"/>
  <c r="Y61" i="1" a="1"/>
  <c r="Y61" i="1" s="1"/>
  <c r="Z61" i="1" a="1"/>
  <c r="Z61" i="1" s="1"/>
  <c r="AA61" i="1" a="1"/>
  <c r="AA61" i="1" s="1"/>
  <c r="AB61" i="1"/>
  <c r="AC61" i="1" a="1"/>
  <c r="AC61" i="1" s="1"/>
  <c r="Y62" i="1" a="1"/>
  <c r="Y62" i="1" s="1"/>
  <c r="Z62" i="1" a="1"/>
  <c r="Z62" i="1" s="1"/>
  <c r="AA62" i="1" a="1"/>
  <c r="AA62" i="1" s="1"/>
  <c r="AB62" i="1"/>
  <c r="AC62" i="1" a="1"/>
  <c r="AC62" i="1" s="1"/>
  <c r="Y63" i="1" a="1"/>
  <c r="Y63" i="1" s="1"/>
  <c r="Z63" i="1" a="1"/>
  <c r="Z63" i="1" s="1"/>
  <c r="AA63" i="1" a="1"/>
  <c r="AA63" i="1" s="1"/>
  <c r="AB63" i="1"/>
  <c r="AC63" i="1" a="1"/>
  <c r="AC63" i="1" s="1"/>
  <c r="Y64" i="1" a="1"/>
  <c r="Y64" i="1" s="1"/>
  <c r="Z64" i="1" a="1"/>
  <c r="Z64" i="1" s="1"/>
  <c r="AA64" i="1" a="1"/>
  <c r="AA64" i="1" s="1"/>
  <c r="AB64" i="1"/>
  <c r="AC64" i="1" a="1"/>
  <c r="AC64" i="1" s="1"/>
  <c r="Y65" i="1" a="1"/>
  <c r="Y65" i="1" s="1"/>
  <c r="Z65" i="1" a="1"/>
  <c r="Z65" i="1" s="1"/>
  <c r="AA65" i="1" a="1"/>
  <c r="AA65" i="1" s="1"/>
  <c r="AB65" i="1"/>
  <c r="AC65" i="1" a="1"/>
  <c r="AC65" i="1" s="1"/>
  <c r="Y66" i="1" a="1"/>
  <c r="Y66" i="1" s="1"/>
  <c r="Z66" i="1" a="1"/>
  <c r="Z66" i="1" s="1"/>
  <c r="AA66" i="1" a="1"/>
  <c r="AA66" i="1" s="1"/>
  <c r="AB66" i="1"/>
  <c r="AC66" i="1" a="1"/>
  <c r="AC66" i="1" s="1"/>
  <c r="Y67" i="1" a="1"/>
  <c r="Y67" i="1" s="1"/>
  <c r="Z67" i="1" a="1"/>
  <c r="Z67" i="1" s="1"/>
  <c r="AA67" i="1" a="1"/>
  <c r="AA67" i="1" s="1"/>
  <c r="AB67" i="1"/>
  <c r="AC67" i="1" a="1"/>
  <c r="AC67" i="1" s="1"/>
  <c r="Y68" i="1" a="1"/>
  <c r="Y68" i="1" s="1"/>
  <c r="Z68" i="1" a="1"/>
  <c r="Z68" i="1" s="1"/>
  <c r="AA68" i="1" a="1"/>
  <c r="AA68" i="1" s="1"/>
  <c r="AB68" i="1"/>
  <c r="AC68" i="1" a="1"/>
  <c r="AC68" i="1" s="1"/>
  <c r="Y69" i="1" a="1"/>
  <c r="Y69" i="1" s="1"/>
  <c r="Z69" i="1" a="1"/>
  <c r="Z69" i="1" s="1"/>
  <c r="AA69" i="1" a="1"/>
  <c r="AA69" i="1" s="1"/>
  <c r="AB69" i="1"/>
  <c r="AC69" i="1" a="1"/>
  <c r="AC69" i="1" s="1"/>
  <c r="Y70" i="1" a="1"/>
  <c r="Y70" i="1" s="1"/>
  <c r="Z70" i="1" a="1"/>
  <c r="Z70" i="1" s="1"/>
  <c r="AA70" i="1" a="1"/>
  <c r="AA70" i="1" s="1"/>
  <c r="AB70" i="1"/>
  <c r="AC70" i="1" a="1"/>
  <c r="AC70" i="1" s="1"/>
  <c r="Y71" i="1" a="1"/>
  <c r="Y71" i="1" s="1"/>
  <c r="Z71" i="1" a="1"/>
  <c r="Z71" i="1" s="1"/>
  <c r="AA71" i="1" a="1"/>
  <c r="AA71" i="1" s="1"/>
  <c r="AB71" i="1"/>
  <c r="AC71" i="1" a="1"/>
  <c r="AC71" i="1" s="1"/>
  <c r="Y72" i="1" a="1"/>
  <c r="Y72" i="1" s="1"/>
  <c r="Z72" i="1" a="1"/>
  <c r="Z72" i="1" s="1"/>
  <c r="AA72" i="1" a="1"/>
  <c r="AA72" i="1" s="1"/>
  <c r="AB72" i="1"/>
  <c r="AC72" i="1" a="1"/>
  <c r="AC72" i="1" s="1"/>
  <c r="Y73" i="1" a="1"/>
  <c r="Y73" i="1" s="1"/>
  <c r="Z73" i="1" a="1"/>
  <c r="Z73" i="1" s="1"/>
  <c r="AA73" i="1" a="1"/>
  <c r="AA73" i="1" s="1"/>
  <c r="AB73" i="1"/>
  <c r="AC73" i="1" a="1"/>
  <c r="AC73" i="1" s="1"/>
  <c r="Y74" i="1" a="1"/>
  <c r="Y74" i="1" s="1"/>
  <c r="Z74" i="1" a="1"/>
  <c r="Z74" i="1" s="1"/>
  <c r="AA74" i="1" a="1"/>
  <c r="AA74" i="1" s="1"/>
  <c r="AB74" i="1"/>
  <c r="AC74" i="1" a="1"/>
  <c r="AC74" i="1" s="1"/>
  <c r="Y75" i="1" a="1"/>
  <c r="Y75" i="1" s="1"/>
  <c r="Z75" i="1" a="1"/>
  <c r="Z75" i="1" s="1"/>
  <c r="AA75" i="1" a="1"/>
  <c r="AA75" i="1" s="1"/>
  <c r="AB75" i="1"/>
  <c r="AC75" i="1" a="1"/>
  <c r="AC75" i="1" s="1"/>
  <c r="Y76" i="1" a="1"/>
  <c r="Y76" i="1" s="1"/>
  <c r="Z76" i="1" a="1"/>
  <c r="Z76" i="1" s="1"/>
  <c r="AA76" i="1" a="1"/>
  <c r="AA76" i="1" s="1"/>
  <c r="AB76" i="1"/>
  <c r="AC76" i="1" a="1"/>
  <c r="AC76" i="1" s="1"/>
  <c r="Y77" i="1" a="1"/>
  <c r="Y77" i="1" s="1"/>
  <c r="Z77" i="1" a="1"/>
  <c r="Z77" i="1" s="1"/>
  <c r="AA77" i="1" a="1"/>
  <c r="AA77" i="1" s="1"/>
  <c r="AB77" i="1"/>
  <c r="AC77" i="1" a="1"/>
  <c r="AC77" i="1" s="1"/>
  <c r="Y78" i="1" a="1"/>
  <c r="Y78" i="1" s="1"/>
  <c r="Z78" i="1" a="1"/>
  <c r="Z78" i="1" s="1"/>
  <c r="AA78" i="1" a="1"/>
  <c r="AA78" i="1" s="1"/>
  <c r="AB78" i="1"/>
  <c r="AC78" i="1" a="1"/>
  <c r="AC78" i="1" s="1"/>
  <c r="Y79" i="1" a="1"/>
  <c r="Y79" i="1" s="1"/>
  <c r="Z79" i="1" a="1"/>
  <c r="Z79" i="1" s="1"/>
  <c r="AA79" i="1" a="1"/>
  <c r="AA79" i="1" s="1"/>
  <c r="AB79" i="1"/>
  <c r="AC79" i="1" a="1"/>
  <c r="AC79" i="1" s="1"/>
  <c r="Y80" i="1" a="1"/>
  <c r="Y80" i="1" s="1"/>
  <c r="Z80" i="1" a="1"/>
  <c r="Z80" i="1" s="1"/>
  <c r="AA80" i="1" a="1"/>
  <c r="AA80" i="1" s="1"/>
  <c r="AB80" i="1"/>
  <c r="AC80" i="1" a="1"/>
  <c r="AC80" i="1" s="1"/>
  <c r="Y81" i="1" a="1"/>
  <c r="Y81" i="1" s="1"/>
  <c r="Z81" i="1" a="1"/>
  <c r="Z81" i="1" s="1"/>
  <c r="AA81" i="1" a="1"/>
  <c r="AA81" i="1" s="1"/>
  <c r="AB81" i="1"/>
  <c r="AC81" i="1" a="1"/>
  <c r="AC81" i="1" s="1"/>
  <c r="Y82" i="1" a="1"/>
  <c r="Y82" i="1" s="1"/>
  <c r="Z82" i="1" a="1"/>
  <c r="Z82" i="1" s="1"/>
  <c r="AA82" i="1" a="1"/>
  <c r="AA82" i="1" s="1"/>
  <c r="AB82" i="1"/>
  <c r="AC82" i="1" a="1"/>
  <c r="AC82" i="1" s="1"/>
  <c r="Y83" i="1" a="1"/>
  <c r="Y83" i="1" s="1"/>
  <c r="Z83" i="1" a="1"/>
  <c r="Z83" i="1" s="1"/>
  <c r="AA83" i="1" a="1"/>
  <c r="AA83" i="1" s="1"/>
  <c r="AB83" i="1"/>
  <c r="AC83" i="1" a="1"/>
  <c r="AC83" i="1" s="1"/>
  <c r="Y84" i="1" a="1"/>
  <c r="Y84" i="1" s="1"/>
  <c r="Z84" i="1" a="1"/>
  <c r="Z84" i="1" s="1"/>
  <c r="AA84" i="1" a="1"/>
  <c r="AA84" i="1" s="1"/>
  <c r="AB84" i="1"/>
  <c r="AC84" i="1" a="1"/>
  <c r="AC84" i="1" s="1"/>
  <c r="Y85" i="1" a="1"/>
  <c r="Y85" i="1" s="1"/>
  <c r="Z85" i="1" a="1"/>
  <c r="Z85" i="1" s="1"/>
  <c r="AA85" i="1" a="1"/>
  <c r="AA85" i="1" s="1"/>
  <c r="AB85" i="1"/>
  <c r="AC85" i="1" a="1"/>
  <c r="AC85" i="1" s="1"/>
  <c r="Y86" i="1" a="1"/>
  <c r="Y86" i="1" s="1"/>
  <c r="Z86" i="1" a="1"/>
  <c r="Z86" i="1" s="1"/>
  <c r="AA86" i="1" a="1"/>
  <c r="AA86" i="1" s="1"/>
  <c r="AB86" i="1"/>
  <c r="AC86" i="1" a="1"/>
  <c r="AC86" i="1" s="1"/>
  <c r="Y87" i="1" a="1"/>
  <c r="Y87" i="1" s="1"/>
  <c r="Z87" i="1" a="1"/>
  <c r="Z87" i="1" s="1"/>
  <c r="AA87" i="1" a="1"/>
  <c r="AA87" i="1" s="1"/>
  <c r="AB87" i="1"/>
  <c r="AC87" i="1" a="1"/>
  <c r="AC87" i="1" s="1"/>
  <c r="Y88" i="1" a="1"/>
  <c r="Y88" i="1" s="1"/>
  <c r="Z88" i="1" a="1"/>
  <c r="Z88" i="1" s="1"/>
  <c r="AA88" i="1" a="1"/>
  <c r="AA88" i="1" s="1"/>
  <c r="AB88" i="1"/>
  <c r="AC88" i="1" a="1"/>
  <c r="AC88" i="1" s="1"/>
  <c r="Y89" i="1" a="1"/>
  <c r="Y89" i="1" s="1"/>
  <c r="Z89" i="1" a="1"/>
  <c r="Z89" i="1" s="1"/>
  <c r="AA89" i="1" a="1"/>
  <c r="AA89" i="1" s="1"/>
  <c r="AB89" i="1"/>
  <c r="AC89" i="1" a="1"/>
  <c r="AC89" i="1" s="1"/>
  <c r="Y90" i="1" a="1"/>
  <c r="Y90" i="1" s="1"/>
  <c r="Z90" i="1" a="1"/>
  <c r="Z90" i="1" s="1"/>
  <c r="AA90" i="1" a="1"/>
  <c r="AA90" i="1" s="1"/>
  <c r="AB90" i="1"/>
  <c r="AC90" i="1" a="1"/>
  <c r="AC90" i="1" s="1"/>
  <c r="Y91" i="1" a="1"/>
  <c r="Y91" i="1" s="1"/>
  <c r="Z91" i="1" a="1"/>
  <c r="Z91" i="1" s="1"/>
  <c r="AA91" i="1" a="1"/>
  <c r="AA91" i="1" s="1"/>
  <c r="AB91" i="1"/>
  <c r="AC91" i="1" a="1"/>
  <c r="AC91" i="1" s="1"/>
  <c r="Y92" i="1" a="1"/>
  <c r="Y92" i="1" s="1"/>
  <c r="Z92" i="1" a="1"/>
  <c r="Z92" i="1" s="1"/>
  <c r="AA92" i="1" a="1"/>
  <c r="AA92" i="1" s="1"/>
  <c r="AB92" i="1"/>
  <c r="AC92" i="1" a="1"/>
  <c r="AC92" i="1" s="1"/>
  <c r="Y93" i="1" a="1"/>
  <c r="Y93" i="1" s="1"/>
  <c r="Z93" i="1" a="1"/>
  <c r="Z93" i="1" s="1"/>
  <c r="AA93" i="1" a="1"/>
  <c r="AA93" i="1" s="1"/>
  <c r="AB93" i="1"/>
  <c r="AC93" i="1" a="1"/>
  <c r="AC93" i="1" s="1"/>
  <c r="Y94" i="1" a="1"/>
  <c r="Y94" i="1" s="1"/>
  <c r="Z94" i="1" a="1"/>
  <c r="Z94" i="1" s="1"/>
  <c r="AA94" i="1" a="1"/>
  <c r="AA94" i="1" s="1"/>
  <c r="AB94" i="1"/>
  <c r="AC94" i="1" a="1"/>
  <c r="AC94" i="1" s="1"/>
  <c r="Y95" i="1" a="1"/>
  <c r="Y95" i="1" s="1"/>
  <c r="Z95" i="1" a="1"/>
  <c r="Z95" i="1" s="1"/>
  <c r="AA95" i="1" a="1"/>
  <c r="AA95" i="1" s="1"/>
  <c r="AB95" i="1"/>
  <c r="AC95" i="1" a="1"/>
  <c r="AC95" i="1" s="1"/>
  <c r="Y96" i="1" a="1"/>
  <c r="Y96" i="1" s="1"/>
  <c r="Z96" i="1" a="1"/>
  <c r="Z96" i="1" s="1"/>
  <c r="AA96" i="1" a="1"/>
  <c r="AA96" i="1" s="1"/>
  <c r="AB96" i="1"/>
  <c r="AC96" i="1" a="1"/>
  <c r="AC96" i="1" s="1"/>
  <c r="Y97" i="1" a="1"/>
  <c r="Y97" i="1" s="1"/>
  <c r="Z97" i="1" a="1"/>
  <c r="Z97" i="1" s="1"/>
  <c r="AA97" i="1" a="1"/>
  <c r="AA97" i="1" s="1"/>
  <c r="AB97" i="1"/>
  <c r="AC97" i="1" a="1"/>
  <c r="AC97" i="1" s="1"/>
  <c r="Y98" i="1" a="1"/>
  <c r="Y98" i="1" s="1"/>
  <c r="Z98" i="1" a="1"/>
  <c r="Z98" i="1" s="1"/>
  <c r="AA98" i="1" a="1"/>
  <c r="AA98" i="1" s="1"/>
  <c r="AB98" i="1"/>
  <c r="AC98" i="1" a="1"/>
  <c r="AC98" i="1" s="1"/>
  <c r="Y99" i="1" a="1"/>
  <c r="Y99" i="1" s="1"/>
  <c r="Z99" i="1" a="1"/>
  <c r="Z99" i="1" s="1"/>
  <c r="AA99" i="1" a="1"/>
  <c r="AA99" i="1" s="1"/>
  <c r="AB99" i="1"/>
  <c r="AC99" i="1" a="1"/>
  <c r="AC99" i="1" s="1"/>
  <c r="Y100" i="1" a="1"/>
  <c r="Y100" i="1" s="1"/>
  <c r="Z100" i="1" a="1"/>
  <c r="Z100" i="1" s="1"/>
  <c r="AA100" i="1" a="1"/>
  <c r="AA100" i="1" s="1"/>
  <c r="AB100" i="1"/>
  <c r="AC100" i="1" a="1"/>
  <c r="AC100" i="1" s="1"/>
  <c r="Y101" i="1" a="1"/>
  <c r="Y101" i="1" s="1"/>
  <c r="Z101" i="1" a="1"/>
  <c r="Z101" i="1" s="1"/>
  <c r="AA101" i="1" a="1"/>
  <c r="AA101" i="1" s="1"/>
  <c r="AB101" i="1"/>
  <c r="AC101" i="1" a="1"/>
  <c r="AC101" i="1" s="1"/>
  <c r="Y102" i="1" a="1"/>
  <c r="Y102" i="1" s="1"/>
  <c r="Z102" i="1" a="1"/>
  <c r="Z102" i="1" s="1"/>
  <c r="AA102" i="1" a="1"/>
  <c r="AA102" i="1" s="1"/>
  <c r="AB102" i="1"/>
  <c r="AC102" i="1" a="1"/>
  <c r="AC102" i="1" s="1"/>
  <c r="Y103" i="1" a="1"/>
  <c r="Y103" i="1" s="1"/>
  <c r="Z103" i="1" a="1"/>
  <c r="Z103" i="1" s="1"/>
  <c r="AA103" i="1" a="1"/>
  <c r="AA103" i="1" s="1"/>
  <c r="AB103" i="1"/>
  <c r="AC103" i="1" a="1"/>
  <c r="AC103" i="1" s="1"/>
  <c r="Y104" i="1" a="1"/>
  <c r="Y104" i="1" s="1"/>
  <c r="Z104" i="1" a="1"/>
  <c r="Z104" i="1" s="1"/>
  <c r="AA104" i="1" a="1"/>
  <c r="AA104" i="1" s="1"/>
  <c r="AB104" i="1"/>
  <c r="AC104" i="1" a="1"/>
  <c r="AC104" i="1" s="1"/>
  <c r="Y105" i="1" a="1"/>
  <c r="Y105" i="1" s="1"/>
  <c r="Z105" i="1" a="1"/>
  <c r="Z105" i="1" s="1"/>
  <c r="AA105" i="1" a="1"/>
  <c r="AA105" i="1" s="1"/>
  <c r="AB105" i="1"/>
  <c r="AC105" i="1" a="1"/>
  <c r="AC105" i="1" s="1"/>
  <c r="Y106" i="1" a="1"/>
  <c r="Y106" i="1" s="1"/>
  <c r="Z106" i="1" a="1"/>
  <c r="Z106" i="1" s="1"/>
  <c r="AA106" i="1" a="1"/>
  <c r="AA106" i="1" s="1"/>
  <c r="AB106" i="1"/>
  <c r="AC106" i="1" a="1"/>
  <c r="AC106" i="1" s="1"/>
  <c r="Y107" i="1" a="1"/>
  <c r="Y107" i="1" s="1"/>
  <c r="Z107" i="1" a="1"/>
  <c r="Z107" i="1" s="1"/>
  <c r="AA107" i="1" a="1"/>
  <c r="AA107" i="1" s="1"/>
  <c r="AB107" i="1"/>
  <c r="AC107" i="1" a="1"/>
  <c r="AC107" i="1" s="1"/>
  <c r="Y108" i="1" a="1"/>
  <c r="Y108" i="1" s="1"/>
  <c r="Z108" i="1" a="1"/>
  <c r="Z108" i="1" s="1"/>
  <c r="AA108" i="1" a="1"/>
  <c r="AA108" i="1" s="1"/>
  <c r="AB108" i="1"/>
  <c r="AC108" i="1" a="1"/>
  <c r="AC108" i="1" s="1"/>
  <c r="Y109" i="1" a="1"/>
  <c r="Y109" i="1" s="1"/>
  <c r="Z109" i="1" a="1"/>
  <c r="Z109" i="1" s="1"/>
  <c r="AA109" i="1" a="1"/>
  <c r="AA109" i="1" s="1"/>
  <c r="AB109" i="1"/>
  <c r="AC109" i="1" a="1"/>
  <c r="AC109" i="1" s="1"/>
  <c r="Y110" i="1" a="1"/>
  <c r="Y110" i="1" s="1"/>
  <c r="Z110" i="1" a="1"/>
  <c r="Z110" i="1" s="1"/>
  <c r="AA110" i="1" a="1"/>
  <c r="AA110" i="1" s="1"/>
  <c r="AB110" i="1"/>
  <c r="AC110" i="1" a="1"/>
  <c r="AC110" i="1" s="1"/>
  <c r="Y111" i="1" a="1"/>
  <c r="Y111" i="1" s="1"/>
  <c r="Z111" i="1" a="1"/>
  <c r="Z111" i="1" s="1"/>
  <c r="AA111" i="1" a="1"/>
  <c r="AA111" i="1" s="1"/>
  <c r="AB111" i="1"/>
  <c r="AC111" i="1" a="1"/>
  <c r="AC111" i="1" s="1"/>
  <c r="Y112" i="1" a="1"/>
  <c r="Y112" i="1" s="1"/>
  <c r="Z112" i="1" a="1"/>
  <c r="Z112" i="1" s="1"/>
  <c r="AA112" i="1" a="1"/>
  <c r="AA112" i="1" s="1"/>
  <c r="AB112" i="1"/>
  <c r="AC112" i="1" a="1"/>
  <c r="AC112" i="1" s="1"/>
  <c r="Y113" i="1" a="1"/>
  <c r="Y113" i="1" s="1"/>
  <c r="Z113" i="1" a="1"/>
  <c r="Z113" i="1" s="1"/>
  <c r="AA113" i="1" a="1"/>
  <c r="AA113" i="1" s="1"/>
  <c r="AB113" i="1"/>
  <c r="AC113" i="1" a="1"/>
  <c r="AC113" i="1" s="1"/>
  <c r="Y114" i="1" a="1"/>
  <c r="Y114" i="1" s="1"/>
  <c r="Z114" i="1" a="1"/>
  <c r="Z114" i="1" s="1"/>
  <c r="AA114" i="1" a="1"/>
  <c r="AA114" i="1" s="1"/>
  <c r="AB114" i="1"/>
  <c r="AC114" i="1" a="1"/>
  <c r="AC114" i="1" s="1"/>
  <c r="Y115" i="1" a="1"/>
  <c r="Y115" i="1" s="1"/>
  <c r="Z115" i="1" a="1"/>
  <c r="Z115" i="1" s="1"/>
  <c r="AA115" i="1" a="1"/>
  <c r="AA115" i="1" s="1"/>
  <c r="AB115" i="1"/>
  <c r="AC115" i="1" a="1"/>
  <c r="AC115" i="1" s="1"/>
  <c r="Y116" i="1" a="1"/>
  <c r="Y116" i="1" s="1"/>
  <c r="Z116" i="1" a="1"/>
  <c r="Z116" i="1" s="1"/>
  <c r="AA116" i="1" a="1"/>
  <c r="AA116" i="1" s="1"/>
  <c r="AB116" i="1"/>
  <c r="AC116" i="1" a="1"/>
  <c r="AC116" i="1" s="1"/>
  <c r="Y117" i="1" a="1"/>
  <c r="Y117" i="1" s="1"/>
  <c r="Z117" i="1" a="1"/>
  <c r="Z117" i="1" s="1"/>
  <c r="AA117" i="1" a="1"/>
  <c r="AA117" i="1" s="1"/>
  <c r="AB117" i="1"/>
  <c r="AC117" i="1" a="1"/>
  <c r="AC117" i="1" s="1"/>
  <c r="Y118" i="1" a="1"/>
  <c r="Y118" i="1" s="1"/>
  <c r="Z118" i="1" a="1"/>
  <c r="Z118" i="1" s="1"/>
  <c r="AA118" i="1" a="1"/>
  <c r="AA118" i="1" s="1"/>
  <c r="AB118" i="1"/>
  <c r="AC118" i="1" a="1"/>
  <c r="AC118" i="1" s="1"/>
  <c r="Y119" i="1" a="1"/>
  <c r="Y119" i="1" s="1"/>
  <c r="Z119" i="1" a="1"/>
  <c r="Z119" i="1" s="1"/>
  <c r="AA119" i="1" a="1"/>
  <c r="AA119" i="1" s="1"/>
  <c r="AB119" i="1"/>
  <c r="AC119" i="1" a="1"/>
  <c r="AC119" i="1" s="1"/>
  <c r="Y120" i="1" a="1"/>
  <c r="Y120" i="1" s="1"/>
  <c r="Z120" i="1" a="1"/>
  <c r="Z120" i="1" s="1"/>
  <c r="AA120" i="1" a="1"/>
  <c r="AA120" i="1" s="1"/>
  <c r="AB120" i="1"/>
  <c r="AC120" i="1" a="1"/>
  <c r="AC120" i="1" s="1"/>
  <c r="Y121" i="1" a="1"/>
  <c r="Y121" i="1" s="1"/>
  <c r="Z121" i="1" a="1"/>
  <c r="Z121" i="1" s="1"/>
  <c r="AA121" i="1" a="1"/>
  <c r="AA121" i="1" s="1"/>
  <c r="AB121" i="1"/>
  <c r="AC121" i="1" a="1"/>
  <c r="AC121" i="1" s="1"/>
  <c r="Y122" i="1" a="1"/>
  <c r="Y122" i="1" s="1"/>
  <c r="Z122" i="1" a="1"/>
  <c r="Z122" i="1" s="1"/>
  <c r="AA122" i="1" a="1"/>
  <c r="AA122" i="1" s="1"/>
  <c r="AB122" i="1"/>
  <c r="AC122" i="1" a="1"/>
  <c r="AC122" i="1" s="1"/>
  <c r="Y123" i="1" a="1"/>
  <c r="Y123" i="1" s="1"/>
  <c r="Z123" i="1" a="1"/>
  <c r="Z123" i="1" s="1"/>
  <c r="AA123" i="1" a="1"/>
  <c r="AA123" i="1" s="1"/>
  <c r="AB123" i="1"/>
  <c r="AC123" i="1" a="1"/>
  <c r="AC123" i="1" s="1"/>
  <c r="Y124" i="1" a="1"/>
  <c r="Y124" i="1" s="1"/>
  <c r="Z124" i="1" a="1"/>
  <c r="Z124" i="1" s="1"/>
  <c r="AA124" i="1" a="1"/>
  <c r="AA124" i="1" s="1"/>
  <c r="AB124" i="1"/>
  <c r="AC124" i="1" a="1"/>
  <c r="AC124" i="1" s="1"/>
  <c r="Y125" i="1" a="1"/>
  <c r="Y125" i="1" s="1"/>
  <c r="Z125" i="1" a="1"/>
  <c r="Z125" i="1" s="1"/>
  <c r="AA125" i="1" a="1"/>
  <c r="AA125" i="1" s="1"/>
  <c r="AB125" i="1"/>
  <c r="AC125" i="1" a="1"/>
  <c r="AC125" i="1" s="1"/>
  <c r="Y126" i="1" a="1"/>
  <c r="Y126" i="1" s="1"/>
  <c r="Z126" i="1" a="1"/>
  <c r="Z126" i="1" s="1"/>
  <c r="AA126" i="1" a="1"/>
  <c r="AA126" i="1" s="1"/>
  <c r="AB126" i="1"/>
  <c r="AC126" i="1" a="1"/>
  <c r="AC126" i="1" s="1"/>
  <c r="Y127" i="1" a="1"/>
  <c r="Y127" i="1" s="1"/>
  <c r="Z127" i="1" a="1"/>
  <c r="Z127" i="1" s="1"/>
  <c r="AA127" i="1" a="1"/>
  <c r="AA127" i="1" s="1"/>
  <c r="AB127" i="1"/>
  <c r="AC127" i="1" a="1"/>
  <c r="AC127" i="1" s="1"/>
  <c r="Y128" i="1" a="1"/>
  <c r="Y128" i="1" s="1"/>
  <c r="Z128" i="1" a="1"/>
  <c r="Z128" i="1" s="1"/>
  <c r="AA128" i="1" a="1"/>
  <c r="AA128" i="1" s="1"/>
  <c r="AB128" i="1"/>
  <c r="AC128" i="1" a="1"/>
  <c r="AC128" i="1" s="1"/>
  <c r="Y129" i="1" a="1"/>
  <c r="Y129" i="1" s="1"/>
  <c r="Z129" i="1" a="1"/>
  <c r="Z129" i="1" s="1"/>
  <c r="AA129" i="1" a="1"/>
  <c r="AA129" i="1" s="1"/>
  <c r="AB129" i="1"/>
  <c r="AC129" i="1" a="1"/>
  <c r="AC129" i="1" s="1"/>
  <c r="Y130" i="1" a="1"/>
  <c r="Y130" i="1" s="1"/>
  <c r="Z130" i="1" a="1"/>
  <c r="Z130" i="1" s="1"/>
  <c r="AA130" i="1" a="1"/>
  <c r="AA130" i="1" s="1"/>
  <c r="AB130" i="1"/>
  <c r="AC130" i="1" a="1"/>
  <c r="AC130" i="1" s="1"/>
  <c r="Y131" i="1" a="1"/>
  <c r="Y131" i="1" s="1"/>
  <c r="Z131" i="1" a="1"/>
  <c r="Z131" i="1" s="1"/>
  <c r="AA131" i="1" a="1"/>
  <c r="AA131" i="1" s="1"/>
  <c r="AB131" i="1"/>
  <c r="AC131" i="1" a="1"/>
  <c r="AC131" i="1" s="1"/>
  <c r="Y132" i="1" a="1"/>
  <c r="Y132" i="1" s="1"/>
  <c r="Z132" i="1" a="1"/>
  <c r="Z132" i="1" s="1"/>
  <c r="AA132" i="1" a="1"/>
  <c r="AA132" i="1" s="1"/>
  <c r="AB132" i="1"/>
  <c r="AC132" i="1" a="1"/>
  <c r="AC132" i="1" s="1"/>
  <c r="Y133" i="1" a="1"/>
  <c r="Y133" i="1" s="1"/>
  <c r="Z133" i="1" a="1"/>
  <c r="Z133" i="1" s="1"/>
  <c r="AA133" i="1" a="1"/>
  <c r="AA133" i="1" s="1"/>
  <c r="AB133" i="1"/>
  <c r="AC133" i="1" a="1"/>
  <c r="AC133" i="1" s="1"/>
  <c r="Y134" i="1" a="1"/>
  <c r="Y134" i="1" s="1"/>
  <c r="Z134" i="1" a="1"/>
  <c r="Z134" i="1" s="1"/>
  <c r="AA134" i="1" a="1"/>
  <c r="AA134" i="1" s="1"/>
  <c r="AB134" i="1"/>
  <c r="AC134" i="1" a="1"/>
  <c r="AC134" i="1" s="1"/>
  <c r="Y135" i="1" a="1"/>
  <c r="Y135" i="1" s="1"/>
  <c r="Z135" i="1" a="1"/>
  <c r="Z135" i="1" s="1"/>
  <c r="AA135" i="1" a="1"/>
  <c r="AA135" i="1" s="1"/>
  <c r="AB135" i="1"/>
  <c r="AC135" i="1" a="1"/>
  <c r="AC135" i="1" s="1"/>
  <c r="Y136" i="1" a="1"/>
  <c r="Y136" i="1" s="1"/>
  <c r="Z136" i="1" a="1"/>
  <c r="Z136" i="1" s="1"/>
  <c r="AA136" i="1" a="1"/>
  <c r="AA136" i="1" s="1"/>
  <c r="AB136" i="1"/>
  <c r="AC136" i="1" a="1"/>
  <c r="AC136" i="1" s="1"/>
  <c r="Y137" i="1" a="1"/>
  <c r="Y137" i="1" s="1"/>
  <c r="Z137" i="1" a="1"/>
  <c r="Z137" i="1" s="1"/>
  <c r="AA137" i="1" a="1"/>
  <c r="AA137" i="1" s="1"/>
  <c r="AB137" i="1"/>
  <c r="AC137" i="1" a="1"/>
  <c r="AC137" i="1" s="1"/>
  <c r="Y138" i="1" a="1"/>
  <c r="Y138" i="1" s="1"/>
  <c r="Z138" i="1" a="1"/>
  <c r="Z138" i="1" s="1"/>
  <c r="AA138" i="1" a="1"/>
  <c r="AA138" i="1" s="1"/>
  <c r="AB138" i="1"/>
  <c r="AC138" i="1" a="1"/>
  <c r="AC138" i="1" s="1"/>
  <c r="Y139" i="1" a="1"/>
  <c r="Y139" i="1" s="1"/>
  <c r="Z139" i="1" a="1"/>
  <c r="Z139" i="1" s="1"/>
  <c r="AA139" i="1" a="1"/>
  <c r="AA139" i="1" s="1"/>
  <c r="AB139" i="1"/>
  <c r="AC139" i="1" a="1"/>
  <c r="AC139" i="1" s="1"/>
  <c r="Y140" i="1" a="1"/>
  <c r="Y140" i="1" s="1"/>
  <c r="Z140" i="1" a="1"/>
  <c r="Z140" i="1" s="1"/>
  <c r="AA140" i="1" a="1"/>
  <c r="AA140" i="1" s="1"/>
  <c r="AB140" i="1"/>
  <c r="AC140" i="1" a="1"/>
  <c r="AC140" i="1" s="1"/>
  <c r="Y141" i="1" a="1"/>
  <c r="Y141" i="1" s="1"/>
  <c r="Z141" i="1" a="1"/>
  <c r="Z141" i="1" s="1"/>
  <c r="AA141" i="1" a="1"/>
  <c r="AA141" i="1" s="1"/>
  <c r="AB141" i="1"/>
  <c r="AC141" i="1" a="1"/>
  <c r="AC141" i="1" s="1"/>
  <c r="Y142" i="1" a="1"/>
  <c r="Y142" i="1" s="1"/>
  <c r="Z142" i="1" a="1"/>
  <c r="Z142" i="1" s="1"/>
  <c r="AA142" i="1" a="1"/>
  <c r="AA142" i="1" s="1"/>
  <c r="AB142" i="1"/>
  <c r="AC142" i="1" a="1"/>
  <c r="AC142" i="1" s="1"/>
  <c r="Y143" i="1" a="1"/>
  <c r="Y143" i="1" s="1"/>
  <c r="Z143" i="1" a="1"/>
  <c r="Z143" i="1" s="1"/>
  <c r="AA143" i="1" a="1"/>
  <c r="AA143" i="1" s="1"/>
  <c r="AB143" i="1"/>
  <c r="AC143" i="1" a="1"/>
  <c r="AC143" i="1" s="1"/>
  <c r="Y144" i="1" a="1"/>
  <c r="Y144" i="1" s="1"/>
  <c r="Z144" i="1" a="1"/>
  <c r="Z144" i="1" s="1"/>
  <c r="AA144" i="1" a="1"/>
  <c r="AA144" i="1" s="1"/>
  <c r="AB144" i="1"/>
  <c r="AC144" i="1" a="1"/>
  <c r="AC144" i="1" s="1"/>
  <c r="Y145" i="1" a="1"/>
  <c r="Y145" i="1" s="1"/>
  <c r="Z145" i="1" a="1"/>
  <c r="Z145" i="1" s="1"/>
  <c r="AA145" i="1" a="1"/>
  <c r="AA145" i="1" s="1"/>
  <c r="AB145" i="1"/>
  <c r="AC145" i="1" a="1"/>
  <c r="AC145" i="1" s="1"/>
  <c r="Y146" i="1" a="1"/>
  <c r="Y146" i="1" s="1"/>
  <c r="Z146" i="1" a="1"/>
  <c r="Z146" i="1" s="1"/>
  <c r="AA146" i="1" a="1"/>
  <c r="AA146" i="1" s="1"/>
  <c r="AB146" i="1"/>
  <c r="AC146" i="1" a="1"/>
  <c r="AC146" i="1" s="1"/>
  <c r="Y147" i="1" a="1"/>
  <c r="Y147" i="1" s="1"/>
  <c r="Z147" i="1" a="1"/>
  <c r="Z147" i="1" s="1"/>
  <c r="AA147" i="1" a="1"/>
  <c r="AA147" i="1" s="1"/>
  <c r="AB147" i="1"/>
  <c r="AC147" i="1" a="1"/>
  <c r="AC147" i="1" s="1"/>
  <c r="Y148" i="1" a="1"/>
  <c r="Y148" i="1" s="1"/>
  <c r="Z148" i="1" a="1"/>
  <c r="Z148" i="1" s="1"/>
  <c r="AA148" i="1" a="1"/>
  <c r="AA148" i="1" s="1"/>
  <c r="AB148" i="1"/>
  <c r="AC148" i="1" a="1"/>
  <c r="AC148" i="1" s="1"/>
  <c r="Y149" i="1" a="1"/>
  <c r="Y149" i="1" s="1"/>
  <c r="Z149" i="1" a="1"/>
  <c r="Z149" i="1" s="1"/>
  <c r="AA149" i="1" a="1"/>
  <c r="AA149" i="1" s="1"/>
  <c r="AB149" i="1"/>
  <c r="AC149" i="1" a="1"/>
  <c r="AC149" i="1" s="1"/>
  <c r="Y150" i="1" a="1"/>
  <c r="Y150" i="1" s="1"/>
  <c r="Z150" i="1" a="1"/>
  <c r="Z150" i="1" s="1"/>
  <c r="AA150" i="1" a="1"/>
  <c r="AA150" i="1" s="1"/>
  <c r="AB150" i="1"/>
  <c r="AC150" i="1" a="1"/>
  <c r="AC150" i="1" s="1"/>
  <c r="Y151" i="1" a="1"/>
  <c r="Y151" i="1" s="1"/>
  <c r="Z151" i="1" a="1"/>
  <c r="Z151" i="1" s="1"/>
  <c r="AA151" i="1" a="1"/>
  <c r="AA151" i="1" s="1"/>
  <c r="AB151" i="1"/>
  <c r="AC151" i="1" a="1"/>
  <c r="AC151" i="1" s="1"/>
  <c r="Y152" i="1" a="1"/>
  <c r="Y152" i="1" s="1"/>
  <c r="Z152" i="1" a="1"/>
  <c r="Z152" i="1" s="1"/>
  <c r="AA152" i="1" a="1"/>
  <c r="AA152" i="1" s="1"/>
  <c r="AB152" i="1"/>
  <c r="AC152" i="1" a="1"/>
  <c r="AC152" i="1" s="1"/>
  <c r="Y153" i="1" a="1"/>
  <c r="Y153" i="1" s="1"/>
  <c r="Z153" i="1" a="1"/>
  <c r="Z153" i="1" s="1"/>
  <c r="AA153" i="1" a="1"/>
  <c r="AA153" i="1" s="1"/>
  <c r="AB153" i="1"/>
  <c r="AC153" i="1" a="1"/>
  <c r="AC153" i="1" s="1"/>
  <c r="Y154" i="1" a="1"/>
  <c r="Y154" i="1" s="1"/>
  <c r="Z154" i="1" a="1"/>
  <c r="Z154" i="1" s="1"/>
  <c r="AA154" i="1" a="1"/>
  <c r="AA154" i="1" s="1"/>
  <c r="AB154" i="1"/>
  <c r="AC154" i="1" a="1"/>
  <c r="AC154" i="1" s="1"/>
  <c r="Y155" i="1" a="1"/>
  <c r="Y155" i="1" s="1"/>
  <c r="Z155" i="1" a="1"/>
  <c r="Z155" i="1" s="1"/>
  <c r="AA155" i="1" a="1"/>
  <c r="AA155" i="1" s="1"/>
  <c r="AB155" i="1"/>
  <c r="AC155" i="1" a="1"/>
  <c r="AC155" i="1" s="1"/>
  <c r="Y156" i="1" a="1"/>
  <c r="Y156" i="1" s="1"/>
  <c r="Z156" i="1" a="1"/>
  <c r="Z156" i="1" s="1"/>
  <c r="AA156" i="1" a="1"/>
  <c r="AA156" i="1" s="1"/>
  <c r="AB156" i="1"/>
  <c r="AC156" i="1" a="1"/>
  <c r="AC156" i="1" s="1"/>
  <c r="Y157" i="1" a="1"/>
  <c r="Y157" i="1" s="1"/>
  <c r="Z157" i="1" a="1"/>
  <c r="Z157" i="1" s="1"/>
  <c r="AA157" i="1" a="1"/>
  <c r="AA157" i="1" s="1"/>
  <c r="AB157" i="1"/>
  <c r="AC157" i="1" a="1"/>
  <c r="AC157" i="1" s="1"/>
  <c r="Y158" i="1" a="1"/>
  <c r="Y158" i="1" s="1"/>
  <c r="Z158" i="1" a="1"/>
  <c r="Z158" i="1" s="1"/>
  <c r="AA158" i="1" a="1"/>
  <c r="AA158" i="1" s="1"/>
  <c r="AB158" i="1"/>
  <c r="AC158" i="1" a="1"/>
  <c r="AC158" i="1" s="1"/>
  <c r="Y159" i="1" a="1"/>
  <c r="Y159" i="1" s="1"/>
  <c r="Z159" i="1" a="1"/>
  <c r="Z159" i="1" s="1"/>
  <c r="AA159" i="1" a="1"/>
  <c r="AA159" i="1" s="1"/>
  <c r="AB159" i="1"/>
  <c r="AC159" i="1" a="1"/>
  <c r="AC159" i="1" s="1"/>
  <c r="Y160" i="1" a="1"/>
  <c r="Y160" i="1" s="1"/>
  <c r="Z160" i="1" a="1"/>
  <c r="Z160" i="1" s="1"/>
  <c r="AA160" i="1" a="1"/>
  <c r="AA160" i="1" s="1"/>
  <c r="AB160" i="1"/>
  <c r="AC160" i="1" a="1"/>
  <c r="AC160" i="1" s="1"/>
  <c r="Y161" i="1" a="1"/>
  <c r="Y161" i="1" s="1"/>
  <c r="Z161" i="1" a="1"/>
  <c r="Z161" i="1" s="1"/>
  <c r="AA161" i="1" a="1"/>
  <c r="AA161" i="1" s="1"/>
  <c r="AB161" i="1"/>
  <c r="AC161" i="1" a="1"/>
  <c r="AC161" i="1" s="1"/>
  <c r="Y162" i="1" a="1"/>
  <c r="Y162" i="1" s="1"/>
  <c r="Z162" i="1" a="1"/>
  <c r="Z162" i="1" s="1"/>
  <c r="AA162" i="1" a="1"/>
  <c r="AA162" i="1" s="1"/>
  <c r="AB162" i="1"/>
  <c r="AC162" i="1" a="1"/>
  <c r="AC162" i="1" s="1"/>
  <c r="Y163" i="1" a="1"/>
  <c r="Y163" i="1" s="1"/>
  <c r="Z163" i="1" a="1"/>
  <c r="Z163" i="1" s="1"/>
  <c r="AA163" i="1" a="1"/>
  <c r="AA163" i="1" s="1"/>
  <c r="AB163" i="1"/>
  <c r="AC163" i="1" a="1"/>
  <c r="AC163" i="1" s="1"/>
  <c r="Y164" i="1" a="1"/>
  <c r="Y164" i="1" s="1"/>
  <c r="Z164" i="1" a="1"/>
  <c r="Z164" i="1" s="1"/>
  <c r="AA164" i="1" a="1"/>
  <c r="AA164" i="1" s="1"/>
  <c r="AB164" i="1"/>
  <c r="AC164" i="1" a="1"/>
  <c r="AC164" i="1" s="1"/>
  <c r="Y165" i="1" a="1"/>
  <c r="Y165" i="1" s="1"/>
  <c r="Z165" i="1" a="1"/>
  <c r="Z165" i="1" s="1"/>
  <c r="AA165" i="1" a="1"/>
  <c r="AA165" i="1" s="1"/>
  <c r="AB165" i="1"/>
  <c r="AC165" i="1" a="1"/>
  <c r="AC165" i="1" s="1"/>
  <c r="Y166" i="1" a="1"/>
  <c r="Y166" i="1" s="1"/>
  <c r="Z166" i="1" a="1"/>
  <c r="Z166" i="1" s="1"/>
  <c r="AA166" i="1" a="1"/>
  <c r="AA166" i="1" s="1"/>
  <c r="AB166" i="1"/>
  <c r="AC166" i="1" a="1"/>
  <c r="AC166" i="1" s="1"/>
  <c r="Y167" i="1" a="1"/>
  <c r="Y167" i="1" s="1"/>
  <c r="Z167" i="1" a="1"/>
  <c r="Z167" i="1" s="1"/>
  <c r="AA167" i="1" a="1"/>
  <c r="AA167" i="1" s="1"/>
  <c r="AB167" i="1"/>
  <c r="AC167" i="1" a="1"/>
  <c r="AC167" i="1" s="1"/>
  <c r="Y168" i="1" a="1"/>
  <c r="Y168" i="1" s="1"/>
  <c r="Z168" i="1" a="1"/>
  <c r="Z168" i="1" s="1"/>
  <c r="AA168" i="1" a="1"/>
  <c r="AA168" i="1" s="1"/>
  <c r="AB168" i="1"/>
  <c r="AC168" i="1" a="1"/>
  <c r="AC168" i="1" s="1"/>
  <c r="Y169" i="1" a="1"/>
  <c r="Y169" i="1" s="1"/>
  <c r="Z169" i="1" a="1"/>
  <c r="Z169" i="1" s="1"/>
  <c r="AA169" i="1" a="1"/>
  <c r="AA169" i="1" s="1"/>
  <c r="AB169" i="1"/>
  <c r="AC169" i="1" a="1"/>
  <c r="AC169" i="1" s="1"/>
  <c r="Y170" i="1" a="1"/>
  <c r="Y170" i="1" s="1"/>
  <c r="Z170" i="1" a="1"/>
  <c r="Z170" i="1" s="1"/>
  <c r="AA170" i="1" a="1"/>
  <c r="AA170" i="1" s="1"/>
  <c r="AB170" i="1"/>
  <c r="AC170" i="1" a="1"/>
  <c r="AC170" i="1" s="1"/>
  <c r="Y171" i="1" a="1"/>
  <c r="Y171" i="1" s="1"/>
  <c r="Z171" i="1" a="1"/>
  <c r="Z171" i="1" s="1"/>
  <c r="AA171" i="1" a="1"/>
  <c r="AA171" i="1" s="1"/>
  <c r="AB171" i="1"/>
  <c r="AC171" i="1" a="1"/>
  <c r="AC171" i="1" s="1"/>
  <c r="Y172" i="1" a="1"/>
  <c r="Y172" i="1" s="1"/>
  <c r="Z172" i="1" a="1"/>
  <c r="Z172" i="1" s="1"/>
  <c r="AA172" i="1" a="1"/>
  <c r="AA172" i="1" s="1"/>
  <c r="AB172" i="1"/>
  <c r="AC172" i="1" a="1"/>
  <c r="AC172" i="1" s="1"/>
  <c r="Y173" i="1" a="1"/>
  <c r="Y173" i="1" s="1"/>
  <c r="Z173" i="1" a="1"/>
  <c r="Z173" i="1" s="1"/>
  <c r="AA173" i="1" a="1"/>
  <c r="AA173" i="1" s="1"/>
  <c r="AB173" i="1"/>
  <c r="AC173" i="1" a="1"/>
  <c r="AC173" i="1" s="1"/>
  <c r="Y174" i="1" a="1"/>
  <c r="Y174" i="1" s="1"/>
  <c r="Z174" i="1" a="1"/>
  <c r="Z174" i="1" s="1"/>
  <c r="AA174" i="1" a="1"/>
  <c r="AA174" i="1" s="1"/>
  <c r="AB174" i="1"/>
  <c r="AC174" i="1" a="1"/>
  <c r="AC174" i="1" s="1"/>
  <c r="Y175" i="1" a="1"/>
  <c r="Y175" i="1" s="1"/>
  <c r="Z175" i="1" a="1"/>
  <c r="Z175" i="1" s="1"/>
  <c r="AA175" i="1" a="1"/>
  <c r="AA175" i="1" s="1"/>
  <c r="AB175" i="1"/>
  <c r="AC175" i="1" a="1"/>
  <c r="AC175" i="1" s="1"/>
  <c r="Y176" i="1" a="1"/>
  <c r="Y176" i="1" s="1"/>
  <c r="Z176" i="1" a="1"/>
  <c r="Z176" i="1" s="1"/>
  <c r="AA176" i="1" a="1"/>
  <c r="AA176" i="1" s="1"/>
  <c r="AB176" i="1"/>
  <c r="AC176" i="1" a="1"/>
  <c r="AC176" i="1" s="1"/>
  <c r="Y177" i="1" a="1"/>
  <c r="Y177" i="1" s="1"/>
  <c r="Z177" i="1" a="1"/>
  <c r="Z177" i="1" s="1"/>
  <c r="AA177" i="1" a="1"/>
  <c r="AA177" i="1" s="1"/>
  <c r="AB177" i="1"/>
  <c r="AC177" i="1" a="1"/>
  <c r="AC177" i="1" s="1"/>
  <c r="Y178" i="1" a="1"/>
  <c r="Y178" i="1" s="1"/>
  <c r="Z178" i="1" a="1"/>
  <c r="Z178" i="1" s="1"/>
  <c r="AA178" i="1" a="1"/>
  <c r="AA178" i="1" s="1"/>
  <c r="AB178" i="1"/>
  <c r="AC178" i="1" a="1"/>
  <c r="AC178" i="1" s="1"/>
  <c r="Y179" i="1" a="1"/>
  <c r="Y179" i="1" s="1"/>
  <c r="Z179" i="1" a="1"/>
  <c r="Z179" i="1" s="1"/>
  <c r="AA179" i="1" a="1"/>
  <c r="AA179" i="1" s="1"/>
  <c r="AB179" i="1"/>
  <c r="AC179" i="1" a="1"/>
  <c r="AC179" i="1" s="1"/>
  <c r="Y180" i="1" a="1"/>
  <c r="Y180" i="1" s="1"/>
  <c r="Z180" i="1" a="1"/>
  <c r="Z180" i="1" s="1"/>
  <c r="AA180" i="1" a="1"/>
  <c r="AA180" i="1" s="1"/>
  <c r="AB180" i="1"/>
  <c r="AC180" i="1" a="1"/>
  <c r="AC180" i="1" s="1"/>
  <c r="Y181" i="1" a="1"/>
  <c r="Y181" i="1" s="1"/>
  <c r="Z181" i="1" a="1"/>
  <c r="Z181" i="1" s="1"/>
  <c r="AA181" i="1" a="1"/>
  <c r="AA181" i="1" s="1"/>
  <c r="AB181" i="1"/>
  <c r="AC181" i="1" a="1"/>
  <c r="AC181" i="1" s="1"/>
  <c r="Y182" i="1" a="1"/>
  <c r="Y182" i="1" s="1"/>
  <c r="Z182" i="1" a="1"/>
  <c r="Z182" i="1" s="1"/>
  <c r="AA182" i="1" a="1"/>
  <c r="AA182" i="1" s="1"/>
  <c r="AB182" i="1"/>
  <c r="AC182" i="1" a="1"/>
  <c r="AC182" i="1" s="1"/>
  <c r="Y183" i="1" a="1"/>
  <c r="Y183" i="1" s="1"/>
  <c r="Z183" i="1" a="1"/>
  <c r="Z183" i="1" s="1"/>
  <c r="AA183" i="1" a="1"/>
  <c r="AA183" i="1" s="1"/>
  <c r="AB183" i="1"/>
  <c r="AC183" i="1" a="1"/>
  <c r="AC183" i="1" s="1"/>
  <c r="Y184" i="1" a="1"/>
  <c r="Y184" i="1" s="1"/>
  <c r="Z184" i="1" a="1"/>
  <c r="Z184" i="1" s="1"/>
  <c r="AA184" i="1" a="1"/>
  <c r="AA184" i="1" s="1"/>
  <c r="AB184" i="1"/>
  <c r="AC184" i="1" a="1"/>
  <c r="AC184" i="1" s="1"/>
  <c r="Y185" i="1" a="1"/>
  <c r="Y185" i="1" s="1"/>
  <c r="Z185" i="1" a="1"/>
  <c r="Z185" i="1" s="1"/>
  <c r="AA185" i="1" a="1"/>
  <c r="AA185" i="1" s="1"/>
  <c r="AB185" i="1"/>
  <c r="AC185" i="1" a="1"/>
  <c r="AC185" i="1" s="1"/>
  <c r="Y186" i="1" a="1"/>
  <c r="Y186" i="1" s="1"/>
  <c r="Z186" i="1" a="1"/>
  <c r="Z186" i="1" s="1"/>
  <c r="AA186" i="1" a="1"/>
  <c r="AA186" i="1" s="1"/>
  <c r="AB186" i="1"/>
  <c r="AC186" i="1" a="1"/>
  <c r="AC186" i="1" s="1"/>
  <c r="Y187" i="1" a="1"/>
  <c r="Y187" i="1" s="1"/>
  <c r="Z187" i="1" a="1"/>
  <c r="Z187" i="1" s="1"/>
  <c r="AA187" i="1" a="1"/>
  <c r="AA187" i="1" s="1"/>
  <c r="AB187" i="1"/>
  <c r="AC187" i="1" a="1"/>
  <c r="AC187" i="1" s="1"/>
  <c r="Y188" i="1" a="1"/>
  <c r="Y188" i="1" s="1"/>
  <c r="Z188" i="1" a="1"/>
  <c r="Z188" i="1" s="1"/>
  <c r="AA188" i="1" a="1"/>
  <c r="AA188" i="1" s="1"/>
  <c r="AB188" i="1"/>
  <c r="AC188" i="1" a="1"/>
  <c r="AC188" i="1" s="1"/>
  <c r="Y189" i="1" a="1"/>
  <c r="Y189" i="1" s="1"/>
  <c r="Z189" i="1" a="1"/>
  <c r="Z189" i="1" s="1"/>
  <c r="AA189" i="1" a="1"/>
  <c r="AA189" i="1" s="1"/>
  <c r="AB189" i="1"/>
  <c r="AC189" i="1" a="1"/>
  <c r="AC189" i="1" s="1"/>
  <c r="Y190" i="1" a="1"/>
  <c r="Y190" i="1" s="1"/>
  <c r="Z190" i="1" a="1"/>
  <c r="Z190" i="1" s="1"/>
  <c r="AA190" i="1" a="1"/>
  <c r="AA190" i="1" s="1"/>
  <c r="AB190" i="1"/>
  <c r="AC190" i="1" a="1"/>
  <c r="AC190" i="1" s="1"/>
  <c r="Y191" i="1" a="1"/>
  <c r="Y191" i="1" s="1"/>
  <c r="Z191" i="1" a="1"/>
  <c r="Z191" i="1" s="1"/>
  <c r="AA191" i="1" a="1"/>
  <c r="AA191" i="1" s="1"/>
  <c r="AB191" i="1"/>
  <c r="AC191" i="1" a="1"/>
  <c r="AC191" i="1" s="1"/>
  <c r="Y192" i="1" a="1"/>
  <c r="Y192" i="1" s="1"/>
  <c r="Z192" i="1" a="1"/>
  <c r="Z192" i="1" s="1"/>
  <c r="AA192" i="1" a="1"/>
  <c r="AA192" i="1" s="1"/>
  <c r="AB192" i="1"/>
  <c r="AC192" i="1" a="1"/>
  <c r="AC192" i="1" s="1"/>
  <c r="Y193" i="1" a="1"/>
  <c r="Y193" i="1" s="1"/>
  <c r="Z193" i="1" a="1"/>
  <c r="Z193" i="1" s="1"/>
  <c r="AA193" i="1" a="1"/>
  <c r="AA193" i="1" s="1"/>
  <c r="AB193" i="1"/>
  <c r="AC193" i="1" a="1"/>
  <c r="AC193" i="1" s="1"/>
  <c r="Y194" i="1" a="1"/>
  <c r="Y194" i="1" s="1"/>
  <c r="Z194" i="1" a="1"/>
  <c r="Z194" i="1" s="1"/>
  <c r="AA194" i="1" a="1"/>
  <c r="AA194" i="1" s="1"/>
  <c r="AB194" i="1"/>
  <c r="AC194" i="1" a="1"/>
  <c r="AC194" i="1" s="1"/>
  <c r="Y195" i="1" a="1"/>
  <c r="Y195" i="1" s="1"/>
  <c r="Z195" i="1" a="1"/>
  <c r="Z195" i="1" s="1"/>
  <c r="AA195" i="1" a="1"/>
  <c r="AA195" i="1" s="1"/>
  <c r="AB195" i="1"/>
  <c r="AC195" i="1" a="1"/>
  <c r="AC195" i="1" s="1"/>
  <c r="Y196" i="1" a="1"/>
  <c r="Y196" i="1" s="1"/>
  <c r="Z196" i="1" a="1"/>
  <c r="Z196" i="1" s="1"/>
  <c r="AA196" i="1" a="1"/>
  <c r="AA196" i="1" s="1"/>
  <c r="AB196" i="1"/>
  <c r="AC196" i="1" a="1"/>
  <c r="AC196" i="1" s="1"/>
  <c r="Y197" i="1" a="1"/>
  <c r="Y197" i="1" s="1"/>
  <c r="Z197" i="1" a="1"/>
  <c r="Z197" i="1" s="1"/>
  <c r="AA197" i="1" a="1"/>
  <c r="AA197" i="1" s="1"/>
  <c r="AB197" i="1"/>
  <c r="AC197" i="1" a="1"/>
  <c r="AC197" i="1" s="1"/>
  <c r="Y198" i="1" a="1"/>
  <c r="Y198" i="1" s="1"/>
  <c r="Z198" i="1" a="1"/>
  <c r="Z198" i="1" s="1"/>
  <c r="AA198" i="1" a="1"/>
  <c r="AA198" i="1" s="1"/>
  <c r="AB198" i="1"/>
  <c r="AC198" i="1" a="1"/>
  <c r="AC198" i="1" s="1"/>
  <c r="Y199" i="1" a="1"/>
  <c r="Y199" i="1" s="1"/>
  <c r="Z199" i="1" a="1"/>
  <c r="Z199" i="1" s="1"/>
  <c r="AA199" i="1" a="1"/>
  <c r="AA199" i="1" s="1"/>
  <c r="AB199" i="1"/>
  <c r="AC199" i="1" a="1"/>
  <c r="AC199" i="1" s="1"/>
  <c r="Y200" i="1" a="1"/>
  <c r="Y200" i="1" s="1"/>
  <c r="Z200" i="1" a="1"/>
  <c r="Z200" i="1" s="1"/>
  <c r="AA200" i="1" a="1"/>
  <c r="AA200" i="1" s="1"/>
  <c r="AB200" i="1"/>
  <c r="AC200" i="1" a="1"/>
  <c r="AC200" i="1" s="1"/>
  <c r="AG12" i="1" a="1"/>
  <c r="AG12" i="1" s="1"/>
  <c r="AH12" i="1" s="1" a="1"/>
  <c r="AH12" i="1" s="1"/>
  <c r="AI12" i="1" s="1" a="1"/>
  <c r="AI12" i="1" s="1"/>
  <c r="AE12" i="1" a="1"/>
  <c r="AE12" i="1" s="1"/>
  <c r="AC12" i="1" a="1"/>
  <c r="AC12" i="1" s="1"/>
  <c r="AB12" i="1"/>
  <c r="AA12" i="1" a="1"/>
  <c r="AA12" i="1" s="1"/>
  <c r="Z12" i="1" a="1"/>
  <c r="Z12" i="1" s="1"/>
  <c r="Y12" i="1" a="1"/>
  <c r="Y12" i="1" s="1"/>
  <c r="R12" i="1"/>
  <c r="AG13" i="1" a="1"/>
  <c r="AG13" i="1" s="1"/>
  <c r="AH13" i="1" s="1" a="1"/>
  <c r="AH13" i="1" s="1"/>
  <c r="AG14" i="1" a="1"/>
  <c r="AG14" i="1" s="1"/>
  <c r="AH14" i="1" s="1" a="1"/>
  <c r="AH14" i="1" s="1"/>
  <c r="AG15" i="1" a="1"/>
  <c r="AG15" i="1" s="1"/>
  <c r="AH15" i="1" s="1" a="1"/>
  <c r="AH15" i="1" s="1"/>
  <c r="AG16" i="1" a="1"/>
  <c r="AG16" i="1" s="1"/>
  <c r="AH16" i="1" s="1" a="1"/>
  <c r="AH16" i="1" s="1"/>
  <c r="AI16" i="1" s="1" a="1"/>
  <c r="AI16" i="1" s="1"/>
  <c r="AG17" i="1" a="1"/>
  <c r="AG17" i="1" s="1"/>
  <c r="AH17" i="1" s="1" a="1"/>
  <c r="AH17" i="1" s="1"/>
  <c r="AG18" i="1" a="1"/>
  <c r="AG18" i="1" s="1"/>
  <c r="AH18" i="1" s="1" a="1"/>
  <c r="AH18" i="1" s="1"/>
  <c r="AG19" i="1" a="1"/>
  <c r="AG19" i="1" s="1"/>
  <c r="AH19" i="1" s="1" a="1"/>
  <c r="AH19" i="1" s="1"/>
  <c r="AG20" i="1" a="1"/>
  <c r="AG20" i="1" s="1"/>
  <c r="AH20" i="1" s="1" a="1"/>
  <c r="AH20" i="1" s="1"/>
  <c r="AI20" i="1" s="1" a="1"/>
  <c r="AI20" i="1" s="1"/>
  <c r="AG21" i="1" a="1"/>
  <c r="AG21" i="1" s="1"/>
  <c r="AH21" i="1" s="1" a="1"/>
  <c r="AH21" i="1" s="1"/>
  <c r="AG22" i="1" a="1"/>
  <c r="AG22" i="1" s="1"/>
  <c r="AH22" i="1" s="1" a="1"/>
  <c r="AH22" i="1" s="1"/>
  <c r="AI22" i="1" s="1" a="1"/>
  <c r="AI22" i="1" s="1"/>
  <c r="AG23" i="1" a="1"/>
  <c r="AG23" i="1" s="1"/>
  <c r="AH23" i="1" s="1" a="1"/>
  <c r="AH23" i="1" s="1"/>
  <c r="AG24" i="1" a="1"/>
  <c r="AG24" i="1" s="1"/>
  <c r="AH24" i="1" s="1" a="1"/>
  <c r="AH24" i="1" s="1"/>
  <c r="AG25" i="1" a="1"/>
  <c r="AG25" i="1" s="1"/>
  <c r="AH25" i="1" s="1" a="1"/>
  <c r="AH25" i="1" s="1"/>
  <c r="AG26" i="1" a="1"/>
  <c r="AG26" i="1" s="1"/>
  <c r="AH26" i="1" s="1" a="1"/>
  <c r="AH26" i="1" s="1"/>
  <c r="AG27" i="1" a="1"/>
  <c r="AG27" i="1" s="1"/>
  <c r="AH27" i="1" s="1" a="1"/>
  <c r="AH27" i="1" s="1"/>
  <c r="AG28" i="1" a="1"/>
  <c r="AG28" i="1" s="1"/>
  <c r="AH28" i="1" s="1" a="1"/>
  <c r="AH28" i="1" s="1"/>
  <c r="AG29" i="1" a="1"/>
  <c r="AG29" i="1" s="1"/>
  <c r="AH29" i="1" s="1" a="1"/>
  <c r="AH29" i="1" s="1"/>
  <c r="AI29" i="1" s="1" a="1"/>
  <c r="AI29" i="1" s="1"/>
  <c r="AG30" i="1" a="1"/>
  <c r="AG30" i="1" s="1"/>
  <c r="AH30" i="1" s="1" a="1"/>
  <c r="AH30" i="1" s="1"/>
  <c r="AI30" i="1" s="1" a="1"/>
  <c r="AI30" i="1" s="1"/>
  <c r="AG31" i="1" a="1"/>
  <c r="AG31" i="1" s="1"/>
  <c r="AH31" i="1" s="1" a="1"/>
  <c r="AH31" i="1" s="1"/>
  <c r="AG32" i="1" a="1"/>
  <c r="AG32" i="1" s="1"/>
  <c r="AH32" i="1" s="1" a="1"/>
  <c r="AH32" i="1" s="1"/>
  <c r="AJ32" i="1" s="1" a="1"/>
  <c r="AJ32" i="1" s="1"/>
  <c r="AG33" i="1" a="1"/>
  <c r="AG33" i="1" s="1"/>
  <c r="AH33" i="1" s="1" a="1"/>
  <c r="AH33" i="1" s="1"/>
  <c r="AI33" i="1" s="1" a="1"/>
  <c r="AI33" i="1" s="1"/>
  <c r="AG34" i="1" a="1"/>
  <c r="AG34" i="1" s="1"/>
  <c r="AH34" i="1" s="1" a="1"/>
  <c r="AH34" i="1" s="1"/>
  <c r="AG35" i="1" a="1"/>
  <c r="AG35" i="1" s="1"/>
  <c r="AH35" i="1" s="1" a="1"/>
  <c r="AH35" i="1" s="1"/>
  <c r="AG36" i="1" a="1"/>
  <c r="AG36" i="1" s="1"/>
  <c r="AH36" i="1" s="1" a="1"/>
  <c r="AH36" i="1" s="1"/>
  <c r="AG37" i="1" a="1"/>
  <c r="AG37" i="1" s="1"/>
  <c r="AH37" i="1" s="1" a="1"/>
  <c r="AH37" i="1" s="1"/>
  <c r="AG38" i="1" a="1"/>
  <c r="AG38" i="1" s="1"/>
  <c r="AH38" i="1" s="1" a="1"/>
  <c r="AH38" i="1" s="1"/>
  <c r="AG39" i="1" a="1"/>
  <c r="AG39" i="1" s="1"/>
  <c r="AH39" i="1" s="1" a="1"/>
  <c r="AH39" i="1" s="1"/>
  <c r="AI39" i="1" s="1" a="1"/>
  <c r="AI39" i="1" s="1"/>
  <c r="AG40" i="1" a="1"/>
  <c r="AG40" i="1" s="1"/>
  <c r="AH40" i="1" s="1" a="1"/>
  <c r="AH40" i="1" s="1"/>
  <c r="AJ40" i="1" s="1" a="1"/>
  <c r="AJ40" i="1" s="1"/>
  <c r="AG41" i="1" a="1"/>
  <c r="AG41" i="1" s="1"/>
  <c r="AH41" i="1" s="1" a="1"/>
  <c r="AH41" i="1" s="1"/>
  <c r="AG42" i="1" a="1"/>
  <c r="AG42" i="1" s="1"/>
  <c r="AH42" i="1" s="1" a="1"/>
  <c r="AH42" i="1" s="1"/>
  <c r="AG43" i="1" a="1"/>
  <c r="AG43" i="1" s="1"/>
  <c r="AH43" i="1" s="1" a="1"/>
  <c r="AH43" i="1" s="1"/>
  <c r="AG44" i="1" a="1"/>
  <c r="AG44" i="1" s="1"/>
  <c r="AH44" i="1" s="1" a="1"/>
  <c r="AH44" i="1" s="1"/>
  <c r="AG45" i="1" a="1"/>
  <c r="AG45" i="1" s="1"/>
  <c r="AH45" i="1" s="1" a="1"/>
  <c r="AH45" i="1" s="1"/>
  <c r="AI45" i="1" s="1" a="1"/>
  <c r="AI45" i="1" s="1"/>
  <c r="AG46" i="1" a="1"/>
  <c r="AG46" i="1" s="1"/>
  <c r="AH46" i="1" s="1" a="1"/>
  <c r="AH46" i="1" s="1"/>
  <c r="AG47" i="1" a="1"/>
  <c r="AG47" i="1" s="1"/>
  <c r="AH47" i="1" s="1" a="1"/>
  <c r="AH47" i="1" s="1"/>
  <c r="AG48" i="1" a="1"/>
  <c r="AG48" i="1" s="1"/>
  <c r="AH48" i="1" s="1" a="1"/>
  <c r="AH48" i="1" s="1"/>
  <c r="AG49" i="1" a="1"/>
  <c r="AG49" i="1" s="1"/>
  <c r="AH49" i="1" s="1" a="1"/>
  <c r="AH49" i="1" s="1"/>
  <c r="AJ49" i="1" s="1" a="1"/>
  <c r="AJ49" i="1" s="1"/>
  <c r="AG50" i="1" a="1"/>
  <c r="AG50" i="1" s="1"/>
  <c r="AH50" i="1" s="1" a="1"/>
  <c r="AH50" i="1" s="1"/>
  <c r="AI50" i="1" s="1" a="1"/>
  <c r="AI50" i="1" s="1"/>
  <c r="AG51" i="1" a="1"/>
  <c r="AG51" i="1" s="1"/>
  <c r="AH51" i="1" s="1" a="1"/>
  <c r="AH51" i="1" s="1"/>
  <c r="AG52" i="1" a="1"/>
  <c r="AG52" i="1" s="1"/>
  <c r="AH52" i="1" s="1" a="1"/>
  <c r="AH52" i="1" s="1"/>
  <c r="AJ52" i="1" s="1" a="1"/>
  <c r="AJ52" i="1" s="1"/>
  <c r="AG53" i="1" a="1"/>
  <c r="AG53" i="1" s="1"/>
  <c r="AH53" i="1" s="1" a="1"/>
  <c r="AH53" i="1" s="1"/>
  <c r="AJ53" i="1" s="1" a="1"/>
  <c r="AJ53" i="1" s="1"/>
  <c r="AG54" i="1" a="1"/>
  <c r="AG54" i="1" s="1"/>
  <c r="AH54" i="1" s="1" a="1"/>
  <c r="AH54" i="1" s="1"/>
  <c r="AG55" i="1" a="1"/>
  <c r="AG55" i="1" s="1"/>
  <c r="AH55" i="1" s="1" a="1"/>
  <c r="AH55" i="1" s="1"/>
  <c r="AG56" i="1" a="1"/>
  <c r="AG56" i="1" s="1"/>
  <c r="AH56" i="1" s="1" a="1"/>
  <c r="AH56" i="1" s="1"/>
  <c r="AI56" i="1" s="1" a="1"/>
  <c r="AI56" i="1" s="1"/>
  <c r="AG57" i="1" a="1"/>
  <c r="AG57" i="1" s="1"/>
  <c r="AH57" i="1" s="1" a="1"/>
  <c r="AH57" i="1" s="1"/>
  <c r="AG58" i="1" a="1"/>
  <c r="AG58" i="1" s="1"/>
  <c r="AH58" i="1" s="1" a="1"/>
  <c r="AH58" i="1" s="1"/>
  <c r="AG59" i="1" a="1"/>
  <c r="AG59" i="1" s="1"/>
  <c r="AH59" i="1" s="1" a="1"/>
  <c r="AH59" i="1" s="1"/>
  <c r="AI59" i="1" s="1" a="1"/>
  <c r="AI59" i="1" s="1"/>
  <c r="AG60" i="1" a="1"/>
  <c r="AG60" i="1" s="1"/>
  <c r="AH60" i="1" s="1" a="1"/>
  <c r="AH60" i="1" s="1"/>
  <c r="AG61" i="1" a="1"/>
  <c r="AG61" i="1" s="1"/>
  <c r="AH61" i="1" s="1" a="1"/>
  <c r="AH61" i="1" s="1"/>
  <c r="AG62" i="1" a="1"/>
  <c r="AG62" i="1" s="1"/>
  <c r="AH62" i="1" s="1" a="1"/>
  <c r="AH62" i="1" s="1"/>
  <c r="AI62" i="1" s="1" a="1"/>
  <c r="AI62" i="1" s="1"/>
  <c r="AG63" i="1" a="1"/>
  <c r="AG63" i="1" s="1"/>
  <c r="AH63" i="1" s="1" a="1"/>
  <c r="AH63" i="1" s="1"/>
  <c r="AG64" i="1" a="1"/>
  <c r="AG64" i="1" s="1"/>
  <c r="AH64" i="1" s="1" a="1"/>
  <c r="AH64" i="1" s="1"/>
  <c r="AI64" i="1" s="1" a="1"/>
  <c r="AI64" i="1" s="1"/>
  <c r="AG65" i="1" a="1"/>
  <c r="AG65" i="1" s="1"/>
  <c r="AH65" i="1" s="1" a="1"/>
  <c r="AH65" i="1" s="1"/>
  <c r="AG66" i="1" a="1"/>
  <c r="AG66" i="1" s="1"/>
  <c r="AH66" i="1" s="1" a="1"/>
  <c r="AH66" i="1" s="1"/>
  <c r="AG67" i="1" a="1"/>
  <c r="AG67" i="1" s="1"/>
  <c r="AH67" i="1" s="1" a="1"/>
  <c r="AH67" i="1" s="1"/>
  <c r="AG68" i="1" a="1"/>
  <c r="AG68" i="1" s="1"/>
  <c r="AH68" i="1" s="1" a="1"/>
  <c r="AH68" i="1" s="1"/>
  <c r="AG69" i="1" a="1"/>
  <c r="AG69" i="1" s="1"/>
  <c r="AH69" i="1" s="1" a="1"/>
  <c r="AH69" i="1" s="1"/>
  <c r="AJ69" i="1" s="1" a="1"/>
  <c r="AJ69" i="1" s="1"/>
  <c r="AG70" i="1" a="1"/>
  <c r="AG70" i="1" s="1"/>
  <c r="AH70" i="1" s="1" a="1"/>
  <c r="AH70" i="1" s="1"/>
  <c r="AG71" i="1" a="1"/>
  <c r="AG71" i="1" s="1"/>
  <c r="AH71" i="1" s="1" a="1"/>
  <c r="AH71" i="1" s="1"/>
  <c r="AG72" i="1" a="1"/>
  <c r="AG72" i="1" s="1"/>
  <c r="AH72" i="1" s="1" a="1"/>
  <c r="AH72" i="1" s="1"/>
  <c r="AG73" i="1" a="1"/>
  <c r="AG73" i="1" s="1"/>
  <c r="AH73" i="1" s="1" a="1"/>
  <c r="AH73" i="1" s="1"/>
  <c r="AI73" i="1" s="1" a="1"/>
  <c r="AI73" i="1" s="1"/>
  <c r="AG74" i="1" a="1"/>
  <c r="AG74" i="1" s="1"/>
  <c r="AH74" i="1" s="1" a="1"/>
  <c r="AH74" i="1" s="1"/>
  <c r="AI74" i="1" s="1" a="1"/>
  <c r="AI74" i="1" s="1"/>
  <c r="AG75" i="1" a="1"/>
  <c r="AG75" i="1" s="1"/>
  <c r="AH75" i="1" s="1" a="1"/>
  <c r="AH75" i="1" s="1"/>
  <c r="AG76" i="1" a="1"/>
  <c r="AG76" i="1" s="1"/>
  <c r="AH76" i="1" s="1" a="1"/>
  <c r="AH76" i="1" s="1"/>
  <c r="AJ76" i="1" s="1" a="1"/>
  <c r="AJ76" i="1" s="1"/>
  <c r="AG77" i="1" a="1"/>
  <c r="AG77" i="1" s="1"/>
  <c r="AH77" i="1" s="1" a="1"/>
  <c r="AH77" i="1" s="1"/>
  <c r="AI77" i="1" s="1" a="1"/>
  <c r="AI77" i="1" s="1"/>
  <c r="AG78" i="1" a="1"/>
  <c r="AG78" i="1" s="1"/>
  <c r="AH78" i="1" s="1" a="1"/>
  <c r="AH78" i="1" s="1"/>
  <c r="AJ78" i="1" s="1" a="1"/>
  <c r="AJ78" i="1" s="1"/>
  <c r="AG79" i="1" a="1"/>
  <c r="AG79" i="1" s="1"/>
  <c r="AH79" i="1" s="1" a="1"/>
  <c r="AH79" i="1" s="1"/>
  <c r="AI79" i="1" s="1" a="1"/>
  <c r="AI79" i="1" s="1"/>
  <c r="AG80" i="1" a="1"/>
  <c r="AG80" i="1" s="1"/>
  <c r="AH80" i="1" s="1" a="1"/>
  <c r="AH80" i="1" s="1"/>
  <c r="AG81" i="1" a="1"/>
  <c r="AG81" i="1" s="1"/>
  <c r="AH81" i="1" s="1" a="1"/>
  <c r="AH81" i="1" s="1"/>
  <c r="AG82" i="1" a="1"/>
  <c r="AG82" i="1" s="1"/>
  <c r="AH82" i="1" s="1" a="1"/>
  <c r="AH82" i="1" s="1"/>
  <c r="AG83" i="1" a="1"/>
  <c r="AG83" i="1" s="1"/>
  <c r="AH83" i="1" s="1" a="1"/>
  <c r="AH83" i="1" s="1"/>
  <c r="AI83" i="1" s="1" a="1"/>
  <c r="AI83" i="1" s="1"/>
  <c r="AG84" i="1" a="1"/>
  <c r="AG84" i="1" s="1"/>
  <c r="AH84" i="1" s="1" a="1"/>
  <c r="AH84" i="1" s="1"/>
  <c r="AG85" i="1" a="1"/>
  <c r="AG85" i="1" s="1"/>
  <c r="AH85" i="1" s="1" a="1"/>
  <c r="AH85" i="1" s="1"/>
  <c r="AG86" i="1" a="1"/>
  <c r="AG86" i="1" s="1"/>
  <c r="AH86" i="1" s="1" a="1"/>
  <c r="AH86" i="1" s="1"/>
  <c r="AG87" i="1" a="1"/>
  <c r="AG87" i="1" s="1"/>
  <c r="AH87" i="1" s="1" a="1"/>
  <c r="AH87" i="1" s="1"/>
  <c r="AG88" i="1" a="1"/>
  <c r="AG88" i="1" s="1"/>
  <c r="AH88" i="1" s="1" a="1"/>
  <c r="AH88" i="1" s="1"/>
  <c r="AG89" i="1" a="1"/>
  <c r="AG89" i="1" s="1"/>
  <c r="AH89" i="1" s="1" a="1"/>
  <c r="AH89" i="1" s="1"/>
  <c r="AG90" i="1" a="1"/>
  <c r="AG90" i="1" s="1"/>
  <c r="AH90" i="1" s="1" a="1"/>
  <c r="AH90" i="1" s="1"/>
  <c r="AI90" i="1" s="1" a="1"/>
  <c r="AI90" i="1" s="1"/>
  <c r="AG91" i="1" a="1"/>
  <c r="AG91" i="1" s="1"/>
  <c r="AH91" i="1" s="1" a="1"/>
  <c r="AH91" i="1" s="1"/>
  <c r="AI91" i="1" s="1" a="1"/>
  <c r="AI91" i="1" s="1"/>
  <c r="AG92" i="1" a="1"/>
  <c r="AG92" i="1" s="1"/>
  <c r="AH92" i="1" s="1" a="1"/>
  <c r="AH92" i="1" s="1"/>
  <c r="AG93" i="1" a="1"/>
  <c r="AG93" i="1" s="1"/>
  <c r="AH93" i="1" s="1" a="1"/>
  <c r="AH93" i="1" s="1"/>
  <c r="AI93" i="1" s="1" a="1"/>
  <c r="AI93" i="1" s="1"/>
  <c r="AG94" i="1" a="1"/>
  <c r="AG94" i="1" s="1"/>
  <c r="AH94" i="1" s="1" a="1"/>
  <c r="AH94" i="1" s="1"/>
  <c r="AI94" i="1" s="1" a="1"/>
  <c r="AI94" i="1" s="1"/>
  <c r="AG95" i="1" a="1"/>
  <c r="AG95" i="1" s="1"/>
  <c r="AH95" i="1" s="1" a="1"/>
  <c r="AH95" i="1" s="1"/>
  <c r="AG96" i="1" a="1"/>
  <c r="AG96" i="1" s="1"/>
  <c r="AH96" i="1" s="1" a="1"/>
  <c r="AH96" i="1" s="1"/>
  <c r="AI96" i="1" s="1" a="1"/>
  <c r="AI96" i="1" s="1"/>
  <c r="AG97" i="1" a="1"/>
  <c r="AG97" i="1" s="1"/>
  <c r="AH97" i="1" s="1" a="1"/>
  <c r="AH97" i="1" s="1"/>
  <c r="AG98" i="1" a="1"/>
  <c r="AG98" i="1" s="1"/>
  <c r="AH98" i="1" s="1" a="1"/>
  <c r="AH98" i="1" s="1"/>
  <c r="AG99" i="1" a="1"/>
  <c r="AG99" i="1" s="1"/>
  <c r="AH99" i="1" s="1" a="1"/>
  <c r="AH99" i="1" s="1"/>
  <c r="AG100" i="1" a="1"/>
  <c r="AG100" i="1" s="1"/>
  <c r="AH100" i="1" s="1" a="1"/>
  <c r="AH100" i="1" s="1"/>
  <c r="AI100" i="1" s="1" a="1"/>
  <c r="AI100" i="1" s="1"/>
  <c r="AG101" i="1" a="1"/>
  <c r="AG101" i="1" s="1"/>
  <c r="AH101" i="1" s="1" a="1"/>
  <c r="AH101" i="1" s="1"/>
  <c r="AG102" i="1" a="1"/>
  <c r="AG102" i="1" s="1"/>
  <c r="AH102" i="1" s="1" a="1"/>
  <c r="AH102" i="1" s="1"/>
  <c r="AG103" i="1" a="1"/>
  <c r="AG103" i="1" s="1"/>
  <c r="AH103" i="1" s="1" a="1"/>
  <c r="AH103" i="1" s="1"/>
  <c r="AI103" i="1" s="1" a="1"/>
  <c r="AI103" i="1" s="1"/>
  <c r="AG104" i="1" a="1"/>
  <c r="AG104" i="1" s="1"/>
  <c r="AH104" i="1" s="1" a="1"/>
  <c r="AH104" i="1" s="1"/>
  <c r="AG105" i="1" a="1"/>
  <c r="AG105" i="1" s="1"/>
  <c r="AH105" i="1" s="1" a="1"/>
  <c r="AH105" i="1" s="1"/>
  <c r="AG106" i="1" a="1"/>
  <c r="AG106" i="1" s="1"/>
  <c r="AH106" i="1" s="1" a="1"/>
  <c r="AH106" i="1" s="1"/>
  <c r="AI106" i="1" s="1" a="1"/>
  <c r="AI106" i="1" s="1"/>
  <c r="AG107" i="1" a="1"/>
  <c r="AG107" i="1" s="1"/>
  <c r="AH107" i="1" s="1" a="1"/>
  <c r="AH107" i="1" s="1"/>
  <c r="AG108" i="1" a="1"/>
  <c r="AG108" i="1" s="1"/>
  <c r="AH108" i="1" s="1" a="1"/>
  <c r="AH108" i="1" s="1"/>
  <c r="AG109" i="1" a="1"/>
  <c r="AG109" i="1" s="1"/>
  <c r="AH109" i="1" s="1" a="1"/>
  <c r="AH109" i="1" s="1"/>
  <c r="AG110" i="1" a="1"/>
  <c r="AG110" i="1" s="1"/>
  <c r="AH110" i="1" s="1" a="1"/>
  <c r="AH110" i="1" s="1"/>
  <c r="AG111" i="1" a="1"/>
  <c r="AG111" i="1" s="1"/>
  <c r="AH111" i="1" s="1" a="1"/>
  <c r="AH111" i="1" s="1"/>
  <c r="AG112" i="1" a="1"/>
  <c r="AG112" i="1" s="1"/>
  <c r="AH112" i="1" s="1" a="1"/>
  <c r="AH112" i="1" s="1"/>
  <c r="AG113" i="1" a="1"/>
  <c r="AG113" i="1" s="1"/>
  <c r="AH113" i="1" s="1" a="1"/>
  <c r="AH113" i="1" s="1"/>
  <c r="AJ113" i="1" s="1" a="1"/>
  <c r="AJ113" i="1" s="1"/>
  <c r="AG114" i="1" a="1"/>
  <c r="AG114" i="1" s="1"/>
  <c r="AH114" i="1" s="1" a="1"/>
  <c r="AH114" i="1" s="1"/>
  <c r="AG115" i="1" a="1"/>
  <c r="AG115" i="1" s="1"/>
  <c r="AH115" i="1" s="1" a="1"/>
  <c r="AH115" i="1" s="1"/>
  <c r="AG116" i="1" a="1"/>
  <c r="AG116" i="1" s="1"/>
  <c r="AH116" i="1" s="1" a="1"/>
  <c r="AH116" i="1" s="1"/>
  <c r="AG117" i="1" a="1"/>
  <c r="AG117" i="1" s="1"/>
  <c r="AH117" i="1" s="1" a="1"/>
  <c r="AH117" i="1" s="1"/>
  <c r="AI117" i="1" s="1" a="1"/>
  <c r="AI117" i="1" s="1"/>
  <c r="AG118" i="1" a="1"/>
  <c r="AG118" i="1" s="1"/>
  <c r="AH118" i="1" s="1" a="1"/>
  <c r="AH118" i="1" s="1"/>
  <c r="AG119" i="1" a="1"/>
  <c r="AG119" i="1" s="1"/>
  <c r="AH119" i="1" s="1" a="1"/>
  <c r="AH119" i="1" s="1"/>
  <c r="AG120" i="1" a="1"/>
  <c r="AG120" i="1" s="1"/>
  <c r="AH120" i="1" s="1" a="1"/>
  <c r="AH120" i="1" s="1"/>
  <c r="AG121" i="1" a="1"/>
  <c r="AG121" i="1" s="1"/>
  <c r="AH121" i="1" s="1" a="1"/>
  <c r="AH121" i="1" s="1"/>
  <c r="AI121" i="1" s="1" a="1"/>
  <c r="AI121" i="1" s="1"/>
  <c r="AG122" i="1" a="1"/>
  <c r="AG122" i="1" s="1"/>
  <c r="AH122" i="1" s="1" a="1"/>
  <c r="AH122" i="1" s="1"/>
  <c r="AJ122" i="1" s="1" a="1"/>
  <c r="AJ122" i="1" s="1"/>
  <c r="AG123" i="1" a="1"/>
  <c r="AG123" i="1" s="1"/>
  <c r="AH123" i="1" s="1" a="1"/>
  <c r="AH123" i="1" s="1"/>
  <c r="AI123" i="1" s="1" a="1"/>
  <c r="AI123" i="1" s="1"/>
  <c r="AG124" i="1" a="1"/>
  <c r="AG124" i="1" s="1"/>
  <c r="AH124" i="1" s="1" a="1"/>
  <c r="AH124" i="1" s="1"/>
  <c r="AG125" i="1" a="1"/>
  <c r="AG125" i="1" s="1"/>
  <c r="AH125" i="1" s="1" a="1"/>
  <c r="AH125" i="1" s="1"/>
  <c r="AG126" i="1" a="1"/>
  <c r="AG126" i="1" s="1"/>
  <c r="AH126" i="1" s="1" a="1"/>
  <c r="AH126" i="1" s="1"/>
  <c r="AG127" i="1" a="1"/>
  <c r="AG127" i="1" s="1"/>
  <c r="AH127" i="1" s="1" a="1"/>
  <c r="AH127" i="1" s="1"/>
  <c r="AG128" i="1" a="1"/>
  <c r="AG128" i="1" s="1"/>
  <c r="AH128" i="1" s="1" a="1"/>
  <c r="AH128" i="1" s="1"/>
  <c r="AG129" i="1" a="1"/>
  <c r="AG129" i="1" s="1"/>
  <c r="AH129" i="1" s="1" a="1"/>
  <c r="AH129" i="1" s="1"/>
  <c r="AI129" i="1" s="1" a="1"/>
  <c r="AI129" i="1" s="1"/>
  <c r="AG130" i="1" a="1"/>
  <c r="AG130" i="1" s="1"/>
  <c r="AH130" i="1" s="1" a="1"/>
  <c r="AH130" i="1" s="1"/>
  <c r="AJ130" i="1" s="1" a="1"/>
  <c r="AJ130" i="1" s="1"/>
  <c r="AG131" i="1" a="1"/>
  <c r="AG131" i="1" s="1"/>
  <c r="AH131" i="1" s="1" a="1"/>
  <c r="AH131" i="1" s="1"/>
  <c r="AI131" i="1" s="1" a="1"/>
  <c r="AI131" i="1" s="1"/>
  <c r="AG132" i="1" a="1"/>
  <c r="AG132" i="1" s="1"/>
  <c r="AH132" i="1" s="1" a="1"/>
  <c r="AH132" i="1" s="1"/>
  <c r="AG133" i="1" a="1"/>
  <c r="AG133" i="1" s="1"/>
  <c r="AH133" i="1" s="1" a="1"/>
  <c r="AH133" i="1" s="1"/>
  <c r="AG134" i="1" a="1"/>
  <c r="AG134" i="1" s="1"/>
  <c r="AH134" i="1" s="1" a="1"/>
  <c r="AH134" i="1" s="1"/>
  <c r="AI134" i="1" s="1" a="1"/>
  <c r="AI134" i="1" s="1"/>
  <c r="AG135" i="1" a="1"/>
  <c r="AG135" i="1" s="1"/>
  <c r="AH135" i="1" s="1" a="1"/>
  <c r="AH135" i="1" s="1"/>
  <c r="AG136" i="1" a="1"/>
  <c r="AG136" i="1" s="1"/>
  <c r="AH136" i="1" s="1" a="1"/>
  <c r="AH136" i="1" s="1"/>
  <c r="AG137" i="1" a="1"/>
  <c r="AG137" i="1" s="1"/>
  <c r="AH137" i="1" s="1" a="1"/>
  <c r="AH137" i="1" s="1"/>
  <c r="AJ137" i="1" s="1" a="1"/>
  <c r="AJ137" i="1" s="1"/>
  <c r="AG138" i="1" a="1"/>
  <c r="AG138" i="1" s="1"/>
  <c r="AH138" i="1" s="1" a="1"/>
  <c r="AH138" i="1" s="1"/>
  <c r="AG139" i="1" a="1"/>
  <c r="AG139" i="1" s="1"/>
  <c r="AH139" i="1" s="1" a="1"/>
  <c r="AH139" i="1" s="1"/>
  <c r="AG140" i="1" a="1"/>
  <c r="AG140" i="1" s="1"/>
  <c r="AH140" i="1" s="1" a="1"/>
  <c r="AH140" i="1" s="1"/>
  <c r="AI140" i="1" s="1" a="1"/>
  <c r="AI140" i="1" s="1"/>
  <c r="AG141" i="1" a="1"/>
  <c r="AG141" i="1" s="1"/>
  <c r="AH141" i="1" s="1" a="1"/>
  <c r="AH141" i="1" s="1"/>
  <c r="AG142" i="1" a="1"/>
  <c r="AG142" i="1" s="1"/>
  <c r="AH142" i="1" s="1" a="1"/>
  <c r="AH142" i="1" s="1"/>
  <c r="AG143" i="1" a="1"/>
  <c r="AG143" i="1" s="1"/>
  <c r="AH143" i="1" s="1" a="1"/>
  <c r="AH143" i="1" s="1"/>
  <c r="AI143" i="1" s="1" a="1"/>
  <c r="AI143" i="1" s="1"/>
  <c r="AG144" i="1" a="1"/>
  <c r="AG144" i="1" s="1"/>
  <c r="AH144" i="1" s="1" a="1"/>
  <c r="AH144" i="1" s="1"/>
  <c r="AG145" i="1" a="1"/>
  <c r="AG145" i="1" s="1"/>
  <c r="AH145" i="1" s="1" a="1"/>
  <c r="AH145" i="1" s="1"/>
  <c r="AG146" i="1" a="1"/>
  <c r="AG146" i="1" s="1"/>
  <c r="AH146" i="1" s="1" a="1"/>
  <c r="AH146" i="1" s="1"/>
  <c r="AG147" i="1" a="1"/>
  <c r="AG147" i="1" s="1"/>
  <c r="AH147" i="1" s="1" a="1"/>
  <c r="AH147" i="1" s="1"/>
  <c r="AI147" i="1" s="1" a="1"/>
  <c r="AI147" i="1" s="1"/>
  <c r="AG148" i="1" a="1"/>
  <c r="AG148" i="1" s="1"/>
  <c r="AH148" i="1" s="1" a="1"/>
  <c r="AH148" i="1" s="1"/>
  <c r="AG149" i="1" a="1"/>
  <c r="AG149" i="1" s="1"/>
  <c r="AH149" i="1" s="1" a="1"/>
  <c r="AH149" i="1" s="1"/>
  <c r="AG150" i="1" a="1"/>
  <c r="AG150" i="1" s="1"/>
  <c r="AH150" i="1" s="1" a="1"/>
  <c r="AH150" i="1" s="1"/>
  <c r="AG151" i="1" a="1"/>
  <c r="AG151" i="1" s="1"/>
  <c r="AH151" i="1" s="1" a="1"/>
  <c r="AH151" i="1" s="1"/>
  <c r="AI151" i="1" s="1" a="1"/>
  <c r="AI151" i="1" s="1"/>
  <c r="AG152" i="1" a="1"/>
  <c r="AG152" i="1" s="1"/>
  <c r="AH152" i="1" s="1" a="1"/>
  <c r="AH152" i="1" s="1"/>
  <c r="AI152" i="1" s="1" a="1"/>
  <c r="AI152" i="1" s="1"/>
  <c r="AG153" i="1" a="1"/>
  <c r="AG153" i="1" s="1"/>
  <c r="AH153" i="1" s="1" a="1"/>
  <c r="AH153" i="1" s="1"/>
  <c r="AG154" i="1" a="1"/>
  <c r="AG154" i="1" s="1"/>
  <c r="AH154" i="1" s="1" a="1"/>
  <c r="AH154" i="1" s="1"/>
  <c r="AG155" i="1" a="1"/>
  <c r="AG155" i="1" s="1"/>
  <c r="AH155" i="1" s="1" a="1"/>
  <c r="AH155" i="1" s="1"/>
  <c r="AJ155" i="1" s="1" a="1"/>
  <c r="AJ155" i="1" s="1"/>
  <c r="AG156" i="1" a="1"/>
  <c r="AG156" i="1" s="1"/>
  <c r="AH156" i="1" s="1" a="1"/>
  <c r="AH156" i="1" s="1"/>
  <c r="AG157" i="1" a="1"/>
  <c r="AG157" i="1" s="1"/>
  <c r="AH157" i="1" s="1" a="1"/>
  <c r="AH157" i="1" s="1"/>
  <c r="AG158" i="1" a="1"/>
  <c r="AG158" i="1" s="1"/>
  <c r="AH158" i="1" s="1" a="1"/>
  <c r="AH158" i="1" s="1"/>
  <c r="AG159" i="1" a="1"/>
  <c r="AG159" i="1" s="1"/>
  <c r="AH159" i="1" s="1" a="1"/>
  <c r="AH159" i="1" s="1"/>
  <c r="AG160" i="1" a="1"/>
  <c r="AG160" i="1" s="1"/>
  <c r="AH160" i="1" s="1" a="1"/>
  <c r="AH160" i="1" s="1"/>
  <c r="AG161" i="1" a="1"/>
  <c r="AG161" i="1" s="1"/>
  <c r="AH161" i="1" s="1" a="1"/>
  <c r="AH161" i="1" s="1"/>
  <c r="AG162" i="1" a="1"/>
  <c r="AG162" i="1" s="1"/>
  <c r="AH162" i="1" s="1" a="1"/>
  <c r="AH162" i="1" s="1"/>
  <c r="AG163" i="1" a="1"/>
  <c r="AG163" i="1" s="1"/>
  <c r="AH163" i="1" s="1" a="1"/>
  <c r="AH163" i="1" s="1"/>
  <c r="AG164" i="1" a="1"/>
  <c r="AG164" i="1" s="1"/>
  <c r="AH164" i="1" s="1" a="1"/>
  <c r="AH164" i="1" s="1"/>
  <c r="AI164" i="1" s="1" a="1"/>
  <c r="AI164" i="1" s="1"/>
  <c r="AG165" i="1" a="1"/>
  <c r="AG165" i="1" s="1"/>
  <c r="AH165" i="1" s="1" a="1"/>
  <c r="AH165" i="1" s="1"/>
  <c r="AG166" i="1" a="1"/>
  <c r="AG166" i="1" s="1"/>
  <c r="AH166" i="1" s="1" a="1"/>
  <c r="AH166" i="1" s="1"/>
  <c r="AG167" i="1" a="1"/>
  <c r="AG167" i="1" s="1"/>
  <c r="AH167" i="1" s="1" a="1"/>
  <c r="AH167" i="1" s="1"/>
  <c r="AG168" i="1" a="1"/>
  <c r="AG168" i="1" s="1"/>
  <c r="AH168" i="1" s="1" a="1"/>
  <c r="AH168" i="1" s="1"/>
  <c r="AG169" i="1" a="1"/>
  <c r="AG169" i="1" s="1"/>
  <c r="AH169" i="1" s="1" a="1"/>
  <c r="AH169" i="1" s="1"/>
  <c r="AG170" i="1" a="1"/>
  <c r="AG170" i="1" s="1"/>
  <c r="AH170" i="1" s="1" a="1"/>
  <c r="AH170" i="1" s="1"/>
  <c r="AG171" i="1" a="1"/>
  <c r="AG171" i="1" s="1"/>
  <c r="AH171" i="1" s="1" a="1"/>
  <c r="AH171" i="1" s="1"/>
  <c r="AG172" i="1" a="1"/>
  <c r="AG172" i="1" s="1"/>
  <c r="AH172" i="1" s="1" a="1"/>
  <c r="AH172" i="1" s="1"/>
  <c r="AG173" i="1" a="1"/>
  <c r="AG173" i="1" s="1"/>
  <c r="AH173" i="1" s="1" a="1"/>
  <c r="AH173" i="1" s="1"/>
  <c r="AG174" i="1" a="1"/>
  <c r="AG174" i="1" s="1"/>
  <c r="AH174" i="1" s="1" a="1"/>
  <c r="AH174" i="1" s="1"/>
  <c r="AG175" i="1" a="1"/>
  <c r="AG175" i="1" s="1"/>
  <c r="AH175" i="1" s="1" a="1"/>
  <c r="AH175" i="1" s="1"/>
  <c r="AG176" i="1" a="1"/>
  <c r="AG176" i="1" s="1"/>
  <c r="AH176" i="1" s="1" a="1"/>
  <c r="AH176" i="1" s="1"/>
  <c r="AG177" i="1" a="1"/>
  <c r="AG177" i="1" s="1"/>
  <c r="AH177" i="1" s="1" a="1"/>
  <c r="AH177" i="1" s="1"/>
  <c r="AG178" i="1" a="1"/>
  <c r="AG178" i="1" s="1"/>
  <c r="AH178" i="1" s="1" a="1"/>
  <c r="AH178" i="1" s="1"/>
  <c r="AG179" i="1" a="1"/>
  <c r="AG179" i="1" s="1"/>
  <c r="AH179" i="1" s="1" a="1"/>
  <c r="AH179" i="1" s="1"/>
  <c r="AG180" i="1" a="1"/>
  <c r="AG180" i="1" s="1"/>
  <c r="AH180" i="1" s="1" a="1"/>
  <c r="AH180" i="1" s="1"/>
  <c r="AI180" i="1" s="1" a="1"/>
  <c r="AI180" i="1" s="1"/>
  <c r="AG181" i="1" a="1"/>
  <c r="AG181" i="1" s="1"/>
  <c r="AH181" i="1" s="1" a="1"/>
  <c r="AH181" i="1" s="1"/>
  <c r="AG182" i="1" a="1"/>
  <c r="AG182" i="1" s="1"/>
  <c r="AH182" i="1" s="1" a="1"/>
  <c r="AH182" i="1" s="1"/>
  <c r="AG183" i="1" a="1"/>
  <c r="AG183" i="1" s="1"/>
  <c r="AH183" i="1" s="1" a="1"/>
  <c r="AH183" i="1" s="1"/>
  <c r="AG184" i="1" a="1"/>
  <c r="AG184" i="1" s="1"/>
  <c r="AH184" i="1" s="1" a="1"/>
  <c r="AH184" i="1" s="1"/>
  <c r="AI184" i="1" s="1" a="1"/>
  <c r="AI184" i="1" s="1"/>
  <c r="AG185" i="1" a="1"/>
  <c r="AG185" i="1" s="1"/>
  <c r="AH185" i="1" s="1" a="1"/>
  <c r="AH185" i="1" s="1"/>
  <c r="AG186" i="1" a="1"/>
  <c r="AG186" i="1" s="1"/>
  <c r="AH186" i="1" s="1" a="1"/>
  <c r="AH186" i="1" s="1"/>
  <c r="AI186" i="1" s="1" a="1"/>
  <c r="AI186" i="1" s="1"/>
  <c r="AG187" i="1" a="1"/>
  <c r="AG187" i="1" s="1"/>
  <c r="AH187" i="1" s="1" a="1"/>
  <c r="AH187" i="1" s="1"/>
  <c r="AG188" i="1" a="1"/>
  <c r="AG188" i="1" s="1"/>
  <c r="AH188" i="1" s="1" a="1"/>
  <c r="AH188" i="1" s="1"/>
  <c r="AG189" i="1" a="1"/>
  <c r="AG189" i="1" s="1"/>
  <c r="AH189" i="1" s="1" a="1"/>
  <c r="AH189" i="1" s="1"/>
  <c r="AI189" i="1" s="1" a="1"/>
  <c r="AI189" i="1" s="1"/>
  <c r="AG190" i="1" a="1"/>
  <c r="AG190" i="1" s="1"/>
  <c r="AH190" i="1" s="1" a="1"/>
  <c r="AH190" i="1" s="1"/>
  <c r="AG191" i="1" a="1"/>
  <c r="AG191" i="1" s="1"/>
  <c r="AH191" i="1" s="1" a="1"/>
  <c r="AH191" i="1" s="1"/>
  <c r="AG192" i="1" a="1"/>
  <c r="AG192" i="1" s="1"/>
  <c r="AH192" i="1" s="1" a="1"/>
  <c r="AH192" i="1" s="1"/>
  <c r="AG193" i="1" a="1"/>
  <c r="AG193" i="1" s="1"/>
  <c r="AH193" i="1" s="1" a="1"/>
  <c r="AH193" i="1" s="1"/>
  <c r="AG194" i="1" a="1"/>
  <c r="AG194" i="1" s="1"/>
  <c r="AH194" i="1" s="1" a="1"/>
  <c r="AH194" i="1" s="1"/>
  <c r="AG195" i="1" a="1"/>
  <c r="AG195" i="1" s="1"/>
  <c r="AH195" i="1" s="1" a="1"/>
  <c r="AH195" i="1" s="1"/>
  <c r="AG196" i="1" a="1"/>
  <c r="AG196" i="1" s="1"/>
  <c r="AH196" i="1" s="1" a="1"/>
  <c r="AH196" i="1" s="1"/>
  <c r="AG197" i="1" a="1"/>
  <c r="AG197" i="1" s="1"/>
  <c r="AH197" i="1" s="1" a="1"/>
  <c r="AH197" i="1" s="1"/>
  <c r="AG198" i="1" a="1"/>
  <c r="AG198" i="1" s="1"/>
  <c r="AH198" i="1" s="1" a="1"/>
  <c r="AH198" i="1" s="1"/>
  <c r="AG199" i="1" a="1"/>
  <c r="AG199" i="1" s="1"/>
  <c r="AH199" i="1" s="1" a="1"/>
  <c r="AH199" i="1" s="1"/>
  <c r="AG200" i="1" a="1"/>
  <c r="AG200" i="1" s="1"/>
  <c r="AH200" i="1" s="1" a="1"/>
  <c r="AH200" i="1" s="1"/>
  <c r="AD13" i="1" a="1"/>
  <c r="AD13" i="1" s="1"/>
  <c r="AD14" i="1" a="1"/>
  <c r="AD14" i="1" s="1"/>
  <c r="AD15" i="1" a="1"/>
  <c r="AD15" i="1" s="1"/>
  <c r="AD16" i="1" a="1"/>
  <c r="AD16" i="1" s="1"/>
  <c r="AD17" i="1" a="1"/>
  <c r="AD17" i="1" s="1"/>
  <c r="AD18" i="1" a="1"/>
  <c r="AD18" i="1" s="1"/>
  <c r="AD19" i="1" a="1"/>
  <c r="AD19" i="1" s="1"/>
  <c r="AD20" i="1" a="1"/>
  <c r="AD20" i="1" s="1"/>
  <c r="AD21" i="1" a="1"/>
  <c r="AD21" i="1" s="1"/>
  <c r="AD22" i="1" a="1"/>
  <c r="AD22" i="1" s="1"/>
  <c r="AD23" i="1" a="1"/>
  <c r="AD23" i="1" s="1"/>
  <c r="AD24" i="1" a="1"/>
  <c r="AD24" i="1" s="1"/>
  <c r="AD25" i="1" a="1"/>
  <c r="AD25" i="1" s="1"/>
  <c r="AD26" i="1" a="1"/>
  <c r="AD26" i="1" s="1"/>
  <c r="AD27" i="1" a="1"/>
  <c r="AD27" i="1" s="1"/>
  <c r="AD28" i="1" a="1"/>
  <c r="AD28" i="1" s="1"/>
  <c r="AD29" i="1" a="1"/>
  <c r="AD29" i="1" s="1"/>
  <c r="AD30" i="1" a="1"/>
  <c r="AD30" i="1" s="1"/>
  <c r="AD31" i="1" a="1"/>
  <c r="AD31" i="1" s="1"/>
  <c r="AD32" i="1" a="1"/>
  <c r="AD32" i="1" s="1"/>
  <c r="AD33" i="1" a="1"/>
  <c r="AD33" i="1" s="1"/>
  <c r="AD34" i="1" a="1"/>
  <c r="AD34" i="1" s="1"/>
  <c r="AD35" i="1" a="1"/>
  <c r="AD35" i="1" s="1"/>
  <c r="AD36" i="1" a="1"/>
  <c r="AD36" i="1" s="1"/>
  <c r="AD37" i="1" a="1"/>
  <c r="AD37" i="1" s="1"/>
  <c r="AD38" i="1" a="1"/>
  <c r="AD38" i="1" s="1"/>
  <c r="AD39" i="1" a="1"/>
  <c r="AD39" i="1" s="1"/>
  <c r="AD40" i="1" a="1"/>
  <c r="AD40" i="1" s="1"/>
  <c r="AD41" i="1" a="1"/>
  <c r="AD41" i="1" s="1"/>
  <c r="AD42" i="1" a="1"/>
  <c r="AD42" i="1" s="1"/>
  <c r="AD43" i="1" a="1"/>
  <c r="AD43" i="1" s="1"/>
  <c r="AD44" i="1" a="1"/>
  <c r="AD44" i="1" s="1"/>
  <c r="AD45" i="1" a="1"/>
  <c r="AD45" i="1" s="1"/>
  <c r="AD46" i="1" a="1"/>
  <c r="AD46" i="1" s="1"/>
  <c r="AD47" i="1" a="1"/>
  <c r="AD47" i="1" s="1"/>
  <c r="AD48" i="1" a="1"/>
  <c r="AD48" i="1" s="1"/>
  <c r="AD49" i="1" a="1"/>
  <c r="AD49" i="1" s="1"/>
  <c r="AD50" i="1" a="1"/>
  <c r="AD50" i="1" s="1"/>
  <c r="AD51" i="1" a="1"/>
  <c r="AD51" i="1" s="1"/>
  <c r="AD52" i="1" a="1"/>
  <c r="AD52" i="1" s="1"/>
  <c r="AD53" i="1" a="1"/>
  <c r="AD53" i="1" s="1"/>
  <c r="AD54" i="1" a="1"/>
  <c r="AD54" i="1" s="1"/>
  <c r="AD55" i="1" a="1"/>
  <c r="AD55" i="1" s="1"/>
  <c r="AD56" i="1" a="1"/>
  <c r="AD56" i="1" s="1"/>
  <c r="AD57" i="1" a="1"/>
  <c r="AD57" i="1" s="1"/>
  <c r="AD58" i="1" a="1"/>
  <c r="AD58" i="1" s="1"/>
  <c r="AD59" i="1" a="1"/>
  <c r="AD59" i="1" s="1"/>
  <c r="AD60" i="1" a="1"/>
  <c r="AD60" i="1" s="1"/>
  <c r="AD61" i="1" a="1"/>
  <c r="AD61" i="1" s="1"/>
  <c r="AD62" i="1" a="1"/>
  <c r="AD62" i="1" s="1"/>
  <c r="AD63" i="1" a="1"/>
  <c r="AD63" i="1" s="1"/>
  <c r="AD64" i="1" a="1"/>
  <c r="AD64" i="1" s="1"/>
  <c r="AD65" i="1" a="1"/>
  <c r="AD65" i="1" s="1"/>
  <c r="AD66" i="1" a="1"/>
  <c r="AD66" i="1" s="1"/>
  <c r="AD67" i="1" a="1"/>
  <c r="AD67" i="1" s="1"/>
  <c r="AD68" i="1" a="1"/>
  <c r="AD68" i="1" s="1"/>
  <c r="AD69" i="1" a="1"/>
  <c r="AD69" i="1" s="1"/>
  <c r="AD70" i="1" a="1"/>
  <c r="AD70" i="1" s="1"/>
  <c r="AD71" i="1" a="1"/>
  <c r="AD71" i="1" s="1"/>
  <c r="AD72" i="1" a="1"/>
  <c r="AD72" i="1" s="1"/>
  <c r="AD73" i="1" a="1"/>
  <c r="AD73" i="1" s="1"/>
  <c r="AD74" i="1" a="1"/>
  <c r="AD74" i="1" s="1"/>
  <c r="AD75" i="1" a="1"/>
  <c r="AD75" i="1" s="1"/>
  <c r="AD76" i="1" a="1"/>
  <c r="AD76" i="1" s="1"/>
  <c r="AD77" i="1" a="1"/>
  <c r="AD77" i="1" s="1"/>
  <c r="AD78" i="1" a="1"/>
  <c r="AD78" i="1" s="1"/>
  <c r="AD79" i="1" a="1"/>
  <c r="AD79" i="1" s="1"/>
  <c r="AD80" i="1" a="1"/>
  <c r="AD80" i="1" s="1"/>
  <c r="AD81" i="1" a="1"/>
  <c r="AD81" i="1" s="1"/>
  <c r="AD82" i="1" a="1"/>
  <c r="AD82" i="1" s="1"/>
  <c r="AD83" i="1" a="1"/>
  <c r="AD83" i="1" s="1"/>
  <c r="AD84" i="1" a="1"/>
  <c r="AD84" i="1" s="1"/>
  <c r="AD85" i="1" a="1"/>
  <c r="AD85" i="1" s="1"/>
  <c r="AD86" i="1" a="1"/>
  <c r="AD86" i="1" s="1"/>
  <c r="AD87" i="1" a="1"/>
  <c r="AD87" i="1" s="1"/>
  <c r="AD88" i="1" a="1"/>
  <c r="AD88" i="1" s="1"/>
  <c r="AD89" i="1" a="1"/>
  <c r="AD89" i="1" s="1"/>
  <c r="AD90" i="1" a="1"/>
  <c r="AD90" i="1" s="1"/>
  <c r="AD91" i="1" a="1"/>
  <c r="AD91" i="1" s="1"/>
  <c r="AD92" i="1" a="1"/>
  <c r="AD92" i="1" s="1"/>
  <c r="AD93" i="1" a="1"/>
  <c r="AD93" i="1" s="1"/>
  <c r="AD94" i="1" a="1"/>
  <c r="AD94" i="1" s="1"/>
  <c r="AD95" i="1" a="1"/>
  <c r="AD95" i="1" s="1"/>
  <c r="AD96" i="1" a="1"/>
  <c r="AD96" i="1" s="1"/>
  <c r="AD97" i="1" a="1"/>
  <c r="AD97" i="1" s="1"/>
  <c r="AD98" i="1" a="1"/>
  <c r="AD98" i="1" s="1"/>
  <c r="AD99" i="1" a="1"/>
  <c r="AD99" i="1" s="1"/>
  <c r="AD100" i="1" a="1"/>
  <c r="AD100" i="1" s="1"/>
  <c r="AD101" i="1" a="1"/>
  <c r="AD101" i="1" s="1"/>
  <c r="AD102" i="1" a="1"/>
  <c r="AD102" i="1" s="1"/>
  <c r="AD103" i="1" a="1"/>
  <c r="AD103" i="1" s="1"/>
  <c r="AD104" i="1" a="1"/>
  <c r="AD104" i="1" s="1"/>
  <c r="AD105" i="1" a="1"/>
  <c r="AD105" i="1" s="1"/>
  <c r="AD106" i="1" a="1"/>
  <c r="AD106" i="1" s="1"/>
  <c r="AD107" i="1" a="1"/>
  <c r="AD107" i="1" s="1"/>
  <c r="AD108" i="1" a="1"/>
  <c r="AD108" i="1" s="1"/>
  <c r="AD109" i="1" a="1"/>
  <c r="AD109" i="1" s="1"/>
  <c r="AD110" i="1" a="1"/>
  <c r="AD110" i="1" s="1"/>
  <c r="AD111" i="1" a="1"/>
  <c r="AD111" i="1" s="1"/>
  <c r="AD112" i="1" a="1"/>
  <c r="AD112" i="1" s="1"/>
  <c r="AD113" i="1" a="1"/>
  <c r="AD113" i="1" s="1"/>
  <c r="AD114" i="1" a="1"/>
  <c r="AD114" i="1" s="1"/>
  <c r="AD115" i="1" a="1"/>
  <c r="AD115" i="1" s="1"/>
  <c r="AD116" i="1" a="1"/>
  <c r="AD116" i="1" s="1"/>
  <c r="AD117" i="1" a="1"/>
  <c r="AD117" i="1" s="1"/>
  <c r="AD118" i="1" a="1"/>
  <c r="AD118" i="1" s="1"/>
  <c r="AD119" i="1" a="1"/>
  <c r="AD119" i="1" s="1"/>
  <c r="AD120" i="1" a="1"/>
  <c r="AD120" i="1" s="1"/>
  <c r="AD121" i="1" a="1"/>
  <c r="AD121" i="1" s="1"/>
  <c r="AD122" i="1" a="1"/>
  <c r="AD122" i="1" s="1"/>
  <c r="AD123" i="1" a="1"/>
  <c r="AD123" i="1" s="1"/>
  <c r="AD124" i="1" a="1"/>
  <c r="AD124" i="1" s="1"/>
  <c r="AD125" i="1" a="1"/>
  <c r="AD125" i="1" s="1"/>
  <c r="AD126" i="1" a="1"/>
  <c r="AD126" i="1" s="1"/>
  <c r="AD127" i="1" a="1"/>
  <c r="AD127" i="1" s="1"/>
  <c r="AD128" i="1" a="1"/>
  <c r="AD128" i="1" s="1"/>
  <c r="AD129" i="1" a="1"/>
  <c r="AD129" i="1" s="1"/>
  <c r="AD130" i="1" a="1"/>
  <c r="AD130" i="1" s="1"/>
  <c r="AD131" i="1" a="1"/>
  <c r="AD131" i="1" s="1"/>
  <c r="AD132" i="1" a="1"/>
  <c r="AD132" i="1" s="1"/>
  <c r="AD133" i="1" a="1"/>
  <c r="AD133" i="1" s="1"/>
  <c r="AD134" i="1" a="1"/>
  <c r="AD134" i="1" s="1"/>
  <c r="AD135" i="1" a="1"/>
  <c r="AD135" i="1" s="1"/>
  <c r="AD136" i="1" a="1"/>
  <c r="AD136" i="1" s="1"/>
  <c r="AD137" i="1" a="1"/>
  <c r="AD137" i="1" s="1"/>
  <c r="AD138" i="1" a="1"/>
  <c r="AD138" i="1" s="1"/>
  <c r="AD139" i="1" a="1"/>
  <c r="AD139" i="1" s="1"/>
  <c r="AD140" i="1" a="1"/>
  <c r="AD140" i="1" s="1"/>
  <c r="AD141" i="1" a="1"/>
  <c r="AD141" i="1" s="1"/>
  <c r="AD142" i="1" a="1"/>
  <c r="AD142" i="1" s="1"/>
  <c r="AD143" i="1" a="1"/>
  <c r="AD143" i="1" s="1"/>
  <c r="AD144" i="1" a="1"/>
  <c r="AD144" i="1" s="1"/>
  <c r="AD145" i="1" a="1"/>
  <c r="AD145" i="1" s="1"/>
  <c r="AD146" i="1" a="1"/>
  <c r="AD146" i="1" s="1"/>
  <c r="AD147" i="1" a="1"/>
  <c r="AD147" i="1" s="1"/>
  <c r="AD148" i="1" a="1"/>
  <c r="AD148" i="1" s="1"/>
  <c r="AD149" i="1" a="1"/>
  <c r="AD149" i="1" s="1"/>
  <c r="AD150" i="1" a="1"/>
  <c r="AD150" i="1" s="1"/>
  <c r="AD151" i="1" a="1"/>
  <c r="AD151" i="1" s="1"/>
  <c r="AD152" i="1" a="1"/>
  <c r="AD152" i="1" s="1"/>
  <c r="AD153" i="1" a="1"/>
  <c r="AD153" i="1" s="1"/>
  <c r="AD154" i="1" a="1"/>
  <c r="AD154" i="1" s="1"/>
  <c r="AD155" i="1" a="1"/>
  <c r="AD155" i="1" s="1"/>
  <c r="AD156" i="1" a="1"/>
  <c r="AD156" i="1" s="1"/>
  <c r="AD157" i="1" a="1"/>
  <c r="AD157" i="1" s="1"/>
  <c r="AD158" i="1" a="1"/>
  <c r="AD158" i="1" s="1"/>
  <c r="AD159" i="1" a="1"/>
  <c r="AD159" i="1" s="1"/>
  <c r="AD160" i="1" a="1"/>
  <c r="AD160" i="1" s="1"/>
  <c r="AD161" i="1" a="1"/>
  <c r="AD161" i="1" s="1"/>
  <c r="AD162" i="1" a="1"/>
  <c r="AD162" i="1" s="1"/>
  <c r="AD163" i="1" a="1"/>
  <c r="AD163" i="1" s="1"/>
  <c r="AD164" i="1" a="1"/>
  <c r="AD164" i="1" s="1"/>
  <c r="AD165" i="1" a="1"/>
  <c r="AD165" i="1" s="1"/>
  <c r="AD166" i="1" a="1"/>
  <c r="AD166" i="1" s="1"/>
  <c r="AD167" i="1" a="1"/>
  <c r="AD167" i="1" s="1"/>
  <c r="AD168" i="1" a="1"/>
  <c r="AD168" i="1" s="1"/>
  <c r="AD169" i="1" a="1"/>
  <c r="AD169" i="1" s="1"/>
  <c r="AD170" i="1" a="1"/>
  <c r="AD170" i="1" s="1"/>
  <c r="AD171" i="1" a="1"/>
  <c r="AD171" i="1" s="1"/>
  <c r="AD172" i="1" a="1"/>
  <c r="AD172" i="1" s="1"/>
  <c r="AD173" i="1" a="1"/>
  <c r="AD173" i="1" s="1"/>
  <c r="AD174" i="1" a="1"/>
  <c r="AD174" i="1" s="1"/>
  <c r="AD175" i="1" a="1"/>
  <c r="AD175" i="1" s="1"/>
  <c r="AD176" i="1" a="1"/>
  <c r="AD176" i="1" s="1"/>
  <c r="AD177" i="1" a="1"/>
  <c r="AD177" i="1" s="1"/>
  <c r="AD178" i="1" a="1"/>
  <c r="AD178" i="1" s="1"/>
  <c r="AD179" i="1" a="1"/>
  <c r="AD179" i="1" s="1"/>
  <c r="AD180" i="1" a="1"/>
  <c r="AD180" i="1" s="1"/>
  <c r="AD181" i="1" a="1"/>
  <c r="AD181" i="1" s="1"/>
  <c r="AD182" i="1" a="1"/>
  <c r="AD182" i="1" s="1"/>
  <c r="AD183" i="1" a="1"/>
  <c r="AD183" i="1" s="1"/>
  <c r="AD184" i="1" a="1"/>
  <c r="AD184" i="1" s="1"/>
  <c r="AD185" i="1" a="1"/>
  <c r="AD185" i="1" s="1"/>
  <c r="AD186" i="1" a="1"/>
  <c r="AD186" i="1" s="1"/>
  <c r="AD187" i="1" a="1"/>
  <c r="AD187" i="1" s="1"/>
  <c r="AD188" i="1" a="1"/>
  <c r="AD188" i="1" s="1"/>
  <c r="AD189" i="1" a="1"/>
  <c r="AD189" i="1" s="1"/>
  <c r="AD190" i="1" a="1"/>
  <c r="AD190" i="1" s="1"/>
  <c r="AD191" i="1" a="1"/>
  <c r="AD191" i="1" s="1"/>
  <c r="AD192" i="1" a="1"/>
  <c r="AD192" i="1" s="1"/>
  <c r="AD193" i="1" a="1"/>
  <c r="AD193" i="1" s="1"/>
  <c r="AD194" i="1" a="1"/>
  <c r="AD194" i="1" s="1"/>
  <c r="AD195" i="1" a="1"/>
  <c r="AD195" i="1" s="1"/>
  <c r="AD196" i="1" a="1"/>
  <c r="AD196" i="1" s="1"/>
  <c r="AD197" i="1" a="1"/>
  <c r="AD197" i="1" s="1"/>
  <c r="AD198" i="1" a="1"/>
  <c r="AD198" i="1" s="1"/>
  <c r="AD199" i="1" a="1"/>
  <c r="AD199" i="1" s="1"/>
  <c r="AD200" i="1" a="1"/>
  <c r="AD200" i="1" s="1"/>
  <c r="K13" i="1"/>
  <c r="M13" i="1"/>
  <c r="O13" i="1"/>
  <c r="Q13" i="1" a="1"/>
  <c r="Q13" i="1" s="1"/>
  <c r="K14" i="1"/>
  <c r="M14" i="1"/>
  <c r="O14" i="1"/>
  <c r="Q14" i="1" a="1"/>
  <c r="Q14" i="1" s="1"/>
  <c r="K15" i="1"/>
  <c r="M15" i="1"/>
  <c r="O15" i="1"/>
  <c r="Q15" i="1" a="1"/>
  <c r="Q15" i="1" s="1"/>
  <c r="K16" i="1"/>
  <c r="M16" i="1"/>
  <c r="O16" i="1"/>
  <c r="Q16" i="1" a="1"/>
  <c r="Q16" i="1" s="1"/>
  <c r="K17" i="1"/>
  <c r="M17" i="1"/>
  <c r="O17" i="1"/>
  <c r="Q17" i="1" a="1"/>
  <c r="Q17" i="1" s="1"/>
  <c r="K18" i="1"/>
  <c r="M18" i="1"/>
  <c r="O18" i="1"/>
  <c r="Q18" i="1" a="1"/>
  <c r="Q18" i="1" s="1"/>
  <c r="K19" i="1"/>
  <c r="M19" i="1"/>
  <c r="O19" i="1"/>
  <c r="Q19" i="1" a="1"/>
  <c r="Q19" i="1" s="1"/>
  <c r="K20" i="1"/>
  <c r="M20" i="1"/>
  <c r="O20" i="1"/>
  <c r="Q20" i="1" a="1"/>
  <c r="Q20" i="1" s="1"/>
  <c r="K21" i="1"/>
  <c r="M21" i="1"/>
  <c r="O21" i="1"/>
  <c r="Q21" i="1" a="1"/>
  <c r="Q21" i="1" s="1"/>
  <c r="K22" i="1"/>
  <c r="M22" i="1"/>
  <c r="O22" i="1"/>
  <c r="Q22" i="1" a="1"/>
  <c r="Q22" i="1" s="1"/>
  <c r="K23" i="1"/>
  <c r="M23" i="1"/>
  <c r="O23" i="1"/>
  <c r="Q23" i="1" a="1"/>
  <c r="Q23" i="1" s="1"/>
  <c r="K24" i="1"/>
  <c r="M24" i="1"/>
  <c r="O24" i="1"/>
  <c r="Q24" i="1" a="1"/>
  <c r="Q24" i="1" s="1"/>
  <c r="K25" i="1"/>
  <c r="M25" i="1"/>
  <c r="O25" i="1"/>
  <c r="Q25" i="1" a="1"/>
  <c r="Q25" i="1" s="1"/>
  <c r="K26" i="1"/>
  <c r="M26" i="1"/>
  <c r="O26" i="1"/>
  <c r="Q26" i="1" a="1"/>
  <c r="Q26" i="1" s="1"/>
  <c r="K27" i="1"/>
  <c r="M27" i="1"/>
  <c r="O27" i="1"/>
  <c r="Q27" i="1" a="1"/>
  <c r="Q27" i="1" s="1"/>
  <c r="K28" i="1"/>
  <c r="M28" i="1"/>
  <c r="O28" i="1"/>
  <c r="Q28" i="1" a="1"/>
  <c r="Q28" i="1" s="1"/>
  <c r="K29" i="1"/>
  <c r="M29" i="1"/>
  <c r="O29" i="1"/>
  <c r="Q29" i="1" a="1"/>
  <c r="Q29" i="1" s="1"/>
  <c r="K30" i="1"/>
  <c r="M30" i="1"/>
  <c r="O30" i="1"/>
  <c r="Q30" i="1" a="1"/>
  <c r="Q30" i="1" s="1"/>
  <c r="K31" i="1"/>
  <c r="M31" i="1"/>
  <c r="O31" i="1"/>
  <c r="Q31" i="1" a="1"/>
  <c r="Q31" i="1" s="1"/>
  <c r="K32" i="1"/>
  <c r="M32" i="1"/>
  <c r="O32" i="1"/>
  <c r="Q32" i="1" a="1"/>
  <c r="Q32" i="1" s="1"/>
  <c r="K33" i="1"/>
  <c r="M33" i="1"/>
  <c r="O33" i="1"/>
  <c r="Q33" i="1" a="1"/>
  <c r="Q33" i="1" s="1"/>
  <c r="K34" i="1"/>
  <c r="M34" i="1"/>
  <c r="O34" i="1"/>
  <c r="Q34" i="1" a="1"/>
  <c r="Q34" i="1" s="1"/>
  <c r="K35" i="1"/>
  <c r="M35" i="1"/>
  <c r="O35" i="1"/>
  <c r="Q35" i="1" a="1"/>
  <c r="Q35" i="1" s="1"/>
  <c r="K36" i="1"/>
  <c r="M36" i="1"/>
  <c r="O36" i="1"/>
  <c r="Q36" i="1" a="1"/>
  <c r="Q36" i="1" s="1"/>
  <c r="K37" i="1"/>
  <c r="M37" i="1"/>
  <c r="O37" i="1"/>
  <c r="Q37" i="1" a="1"/>
  <c r="Q37" i="1" s="1"/>
  <c r="K38" i="1"/>
  <c r="M38" i="1"/>
  <c r="O38" i="1"/>
  <c r="Q38" i="1" a="1"/>
  <c r="Q38" i="1" s="1"/>
  <c r="K39" i="1"/>
  <c r="M39" i="1"/>
  <c r="O39" i="1"/>
  <c r="Q39" i="1" a="1"/>
  <c r="Q39" i="1" s="1"/>
  <c r="K40" i="1"/>
  <c r="M40" i="1"/>
  <c r="O40" i="1"/>
  <c r="Q40" i="1" a="1"/>
  <c r="Q40" i="1" s="1"/>
  <c r="K41" i="1"/>
  <c r="M41" i="1"/>
  <c r="O41" i="1"/>
  <c r="Q41" i="1" a="1"/>
  <c r="Q41" i="1" s="1"/>
  <c r="K42" i="1"/>
  <c r="M42" i="1"/>
  <c r="O42" i="1"/>
  <c r="Q42" i="1" a="1"/>
  <c r="Q42" i="1" s="1"/>
  <c r="K43" i="1"/>
  <c r="M43" i="1"/>
  <c r="O43" i="1"/>
  <c r="Q43" i="1" a="1"/>
  <c r="Q43" i="1" s="1"/>
  <c r="K44" i="1"/>
  <c r="M44" i="1"/>
  <c r="O44" i="1"/>
  <c r="Q44" i="1" a="1"/>
  <c r="Q44" i="1" s="1"/>
  <c r="K45" i="1"/>
  <c r="M45" i="1"/>
  <c r="O45" i="1"/>
  <c r="Q45" i="1" a="1"/>
  <c r="Q45" i="1" s="1"/>
  <c r="K46" i="1"/>
  <c r="M46" i="1"/>
  <c r="O46" i="1"/>
  <c r="Q46" i="1" a="1"/>
  <c r="Q46" i="1" s="1"/>
  <c r="K47" i="1"/>
  <c r="M47" i="1"/>
  <c r="O47" i="1"/>
  <c r="Q47" i="1" a="1"/>
  <c r="Q47" i="1" s="1"/>
  <c r="K48" i="1"/>
  <c r="M48" i="1"/>
  <c r="O48" i="1"/>
  <c r="Q48" i="1" a="1"/>
  <c r="Q48" i="1" s="1"/>
  <c r="K49" i="1"/>
  <c r="M49" i="1"/>
  <c r="O49" i="1"/>
  <c r="Q49" i="1" a="1"/>
  <c r="Q49" i="1" s="1"/>
  <c r="K50" i="1"/>
  <c r="M50" i="1"/>
  <c r="O50" i="1"/>
  <c r="Q50" i="1" a="1"/>
  <c r="Q50" i="1" s="1"/>
  <c r="K51" i="1"/>
  <c r="M51" i="1"/>
  <c r="O51" i="1"/>
  <c r="Q51" i="1" a="1"/>
  <c r="Q51" i="1" s="1"/>
  <c r="K52" i="1"/>
  <c r="M52" i="1"/>
  <c r="O52" i="1"/>
  <c r="Q52" i="1" a="1"/>
  <c r="Q52" i="1" s="1"/>
  <c r="K53" i="1"/>
  <c r="M53" i="1"/>
  <c r="O53" i="1"/>
  <c r="Q53" i="1" a="1"/>
  <c r="Q53" i="1" s="1"/>
  <c r="K54" i="1"/>
  <c r="M54" i="1"/>
  <c r="O54" i="1"/>
  <c r="Q54" i="1" a="1"/>
  <c r="Q54" i="1" s="1"/>
  <c r="K55" i="1"/>
  <c r="M55" i="1"/>
  <c r="O55" i="1"/>
  <c r="Q55" i="1" a="1"/>
  <c r="Q55" i="1" s="1"/>
  <c r="K56" i="1"/>
  <c r="M56" i="1"/>
  <c r="O56" i="1"/>
  <c r="Q56" i="1" a="1"/>
  <c r="Q56" i="1" s="1"/>
  <c r="K57" i="1"/>
  <c r="M57" i="1"/>
  <c r="O57" i="1"/>
  <c r="Q57" i="1" a="1"/>
  <c r="Q57" i="1" s="1"/>
  <c r="K58" i="1"/>
  <c r="M58" i="1"/>
  <c r="O58" i="1"/>
  <c r="Q58" i="1" a="1"/>
  <c r="Q58" i="1" s="1"/>
  <c r="K59" i="1"/>
  <c r="M59" i="1"/>
  <c r="O59" i="1"/>
  <c r="Q59" i="1" a="1"/>
  <c r="Q59" i="1" s="1"/>
  <c r="K60" i="1"/>
  <c r="M60" i="1"/>
  <c r="O60" i="1"/>
  <c r="Q60" i="1" a="1"/>
  <c r="Q60" i="1" s="1"/>
  <c r="K61" i="1"/>
  <c r="M61" i="1"/>
  <c r="O61" i="1"/>
  <c r="Q61" i="1" a="1"/>
  <c r="Q61" i="1" s="1"/>
  <c r="K62" i="1"/>
  <c r="M62" i="1"/>
  <c r="O62" i="1"/>
  <c r="Q62" i="1" a="1"/>
  <c r="Q62" i="1" s="1"/>
  <c r="K63" i="1"/>
  <c r="M63" i="1"/>
  <c r="O63" i="1"/>
  <c r="Q63" i="1" a="1"/>
  <c r="Q63" i="1" s="1"/>
  <c r="K64" i="1"/>
  <c r="M64" i="1"/>
  <c r="O64" i="1"/>
  <c r="Q64" i="1" a="1"/>
  <c r="Q64" i="1" s="1"/>
  <c r="K65" i="1"/>
  <c r="M65" i="1"/>
  <c r="O65" i="1"/>
  <c r="Q65" i="1" a="1"/>
  <c r="Q65" i="1" s="1"/>
  <c r="K66" i="1"/>
  <c r="M66" i="1"/>
  <c r="O66" i="1"/>
  <c r="Q66" i="1" a="1"/>
  <c r="Q66" i="1" s="1"/>
  <c r="K67" i="1"/>
  <c r="M67" i="1"/>
  <c r="O67" i="1"/>
  <c r="Q67" i="1" a="1"/>
  <c r="Q67" i="1" s="1"/>
  <c r="K68" i="1"/>
  <c r="M68" i="1"/>
  <c r="O68" i="1"/>
  <c r="Q68" i="1" a="1"/>
  <c r="Q68" i="1" s="1"/>
  <c r="K69" i="1"/>
  <c r="M69" i="1"/>
  <c r="O69" i="1"/>
  <c r="Q69" i="1" a="1"/>
  <c r="Q69" i="1" s="1"/>
  <c r="K70" i="1"/>
  <c r="M70" i="1"/>
  <c r="O70" i="1"/>
  <c r="Q70" i="1" a="1"/>
  <c r="Q70" i="1" s="1"/>
  <c r="K71" i="1"/>
  <c r="M71" i="1"/>
  <c r="O71" i="1"/>
  <c r="Q71" i="1" a="1"/>
  <c r="Q71" i="1" s="1"/>
  <c r="K72" i="1"/>
  <c r="M72" i="1"/>
  <c r="O72" i="1"/>
  <c r="Q72" i="1" a="1"/>
  <c r="Q72" i="1" s="1"/>
  <c r="K73" i="1"/>
  <c r="M73" i="1"/>
  <c r="O73" i="1"/>
  <c r="Q73" i="1" a="1"/>
  <c r="Q73" i="1" s="1"/>
  <c r="K74" i="1"/>
  <c r="M74" i="1"/>
  <c r="O74" i="1"/>
  <c r="Q74" i="1" a="1"/>
  <c r="Q74" i="1" s="1"/>
  <c r="K75" i="1"/>
  <c r="M75" i="1"/>
  <c r="O75" i="1"/>
  <c r="Q75" i="1" a="1"/>
  <c r="Q75" i="1" s="1"/>
  <c r="K76" i="1"/>
  <c r="M76" i="1"/>
  <c r="O76" i="1"/>
  <c r="Q76" i="1" a="1"/>
  <c r="Q76" i="1" s="1"/>
  <c r="K77" i="1"/>
  <c r="M77" i="1"/>
  <c r="O77" i="1"/>
  <c r="Q77" i="1" a="1"/>
  <c r="Q77" i="1" s="1"/>
  <c r="K78" i="1"/>
  <c r="M78" i="1"/>
  <c r="O78" i="1"/>
  <c r="Q78" i="1" a="1"/>
  <c r="Q78" i="1" s="1"/>
  <c r="K79" i="1"/>
  <c r="M79" i="1"/>
  <c r="O79" i="1"/>
  <c r="Q79" i="1" a="1"/>
  <c r="Q79" i="1" s="1"/>
  <c r="K80" i="1"/>
  <c r="M80" i="1"/>
  <c r="O80" i="1"/>
  <c r="Q80" i="1" a="1"/>
  <c r="Q80" i="1" s="1"/>
  <c r="K81" i="1"/>
  <c r="M81" i="1"/>
  <c r="O81" i="1"/>
  <c r="Q81" i="1" a="1"/>
  <c r="Q81" i="1" s="1"/>
  <c r="K82" i="1"/>
  <c r="M82" i="1"/>
  <c r="O82" i="1"/>
  <c r="Q82" i="1" a="1"/>
  <c r="Q82" i="1" s="1"/>
  <c r="K83" i="1"/>
  <c r="M83" i="1"/>
  <c r="O83" i="1"/>
  <c r="Q83" i="1" a="1"/>
  <c r="Q83" i="1" s="1"/>
  <c r="K84" i="1"/>
  <c r="M84" i="1"/>
  <c r="O84" i="1"/>
  <c r="Q84" i="1" a="1"/>
  <c r="Q84" i="1" s="1"/>
  <c r="K85" i="1"/>
  <c r="M85" i="1"/>
  <c r="O85" i="1"/>
  <c r="Q85" i="1" a="1"/>
  <c r="Q85" i="1" s="1"/>
  <c r="K86" i="1"/>
  <c r="M86" i="1"/>
  <c r="O86" i="1"/>
  <c r="Q86" i="1" a="1"/>
  <c r="Q86" i="1" s="1"/>
  <c r="K87" i="1"/>
  <c r="M87" i="1"/>
  <c r="O87" i="1"/>
  <c r="Q87" i="1" a="1"/>
  <c r="Q87" i="1" s="1"/>
  <c r="K88" i="1"/>
  <c r="M88" i="1"/>
  <c r="O88" i="1"/>
  <c r="Q88" i="1" a="1"/>
  <c r="Q88" i="1" s="1"/>
  <c r="K89" i="1"/>
  <c r="M89" i="1"/>
  <c r="O89" i="1"/>
  <c r="Q89" i="1" a="1"/>
  <c r="Q89" i="1" s="1"/>
  <c r="K90" i="1"/>
  <c r="M90" i="1"/>
  <c r="O90" i="1"/>
  <c r="Q90" i="1" a="1"/>
  <c r="Q90" i="1" s="1"/>
  <c r="K91" i="1"/>
  <c r="M91" i="1"/>
  <c r="O91" i="1"/>
  <c r="Q91" i="1" a="1"/>
  <c r="Q91" i="1" s="1"/>
  <c r="K92" i="1"/>
  <c r="M92" i="1"/>
  <c r="O92" i="1"/>
  <c r="Q92" i="1" a="1"/>
  <c r="Q92" i="1" s="1"/>
  <c r="K93" i="1"/>
  <c r="M93" i="1"/>
  <c r="O93" i="1"/>
  <c r="Q93" i="1" a="1"/>
  <c r="Q93" i="1" s="1"/>
  <c r="K94" i="1"/>
  <c r="M94" i="1"/>
  <c r="O94" i="1"/>
  <c r="Q94" i="1" a="1"/>
  <c r="Q94" i="1" s="1"/>
  <c r="K95" i="1"/>
  <c r="M95" i="1"/>
  <c r="O95" i="1"/>
  <c r="Q95" i="1" a="1"/>
  <c r="Q95" i="1" s="1"/>
  <c r="K96" i="1"/>
  <c r="M96" i="1"/>
  <c r="O96" i="1"/>
  <c r="Q96" i="1" a="1"/>
  <c r="Q96" i="1" s="1"/>
  <c r="K97" i="1"/>
  <c r="M97" i="1"/>
  <c r="O97" i="1"/>
  <c r="Q97" i="1" a="1"/>
  <c r="Q97" i="1" s="1"/>
  <c r="K98" i="1"/>
  <c r="M98" i="1"/>
  <c r="O98" i="1"/>
  <c r="Q98" i="1" a="1"/>
  <c r="Q98" i="1" s="1"/>
  <c r="K99" i="1"/>
  <c r="M99" i="1"/>
  <c r="O99" i="1"/>
  <c r="Q99" i="1" a="1"/>
  <c r="Q99" i="1" s="1"/>
  <c r="K100" i="1"/>
  <c r="M100" i="1"/>
  <c r="O100" i="1"/>
  <c r="Q100" i="1" a="1"/>
  <c r="Q100" i="1" s="1"/>
  <c r="K101" i="1"/>
  <c r="M101" i="1"/>
  <c r="O101" i="1"/>
  <c r="Q101" i="1" a="1"/>
  <c r="Q101" i="1" s="1"/>
  <c r="K102" i="1"/>
  <c r="M102" i="1"/>
  <c r="O102" i="1"/>
  <c r="Q102" i="1" a="1"/>
  <c r="Q102" i="1" s="1"/>
  <c r="K103" i="1"/>
  <c r="M103" i="1"/>
  <c r="O103" i="1"/>
  <c r="Q103" i="1" a="1"/>
  <c r="Q103" i="1" s="1"/>
  <c r="K104" i="1"/>
  <c r="M104" i="1"/>
  <c r="O104" i="1"/>
  <c r="Q104" i="1" a="1"/>
  <c r="Q104" i="1" s="1"/>
  <c r="K105" i="1"/>
  <c r="M105" i="1"/>
  <c r="O105" i="1"/>
  <c r="Q105" i="1" a="1"/>
  <c r="Q105" i="1" s="1"/>
  <c r="K106" i="1"/>
  <c r="M106" i="1"/>
  <c r="O106" i="1"/>
  <c r="Q106" i="1" a="1"/>
  <c r="Q106" i="1" s="1"/>
  <c r="K107" i="1"/>
  <c r="M107" i="1"/>
  <c r="O107" i="1"/>
  <c r="Q107" i="1" a="1"/>
  <c r="Q107" i="1" s="1"/>
  <c r="K108" i="1"/>
  <c r="M108" i="1"/>
  <c r="O108" i="1"/>
  <c r="Q108" i="1" a="1"/>
  <c r="Q108" i="1" s="1"/>
  <c r="K109" i="1"/>
  <c r="M109" i="1"/>
  <c r="O109" i="1"/>
  <c r="Q109" i="1" a="1"/>
  <c r="Q109" i="1" s="1"/>
  <c r="K110" i="1"/>
  <c r="M110" i="1"/>
  <c r="O110" i="1"/>
  <c r="Q110" i="1" a="1"/>
  <c r="Q110" i="1" s="1"/>
  <c r="K111" i="1"/>
  <c r="M111" i="1"/>
  <c r="O111" i="1"/>
  <c r="Q111" i="1" a="1"/>
  <c r="Q111" i="1" s="1"/>
  <c r="K112" i="1"/>
  <c r="M112" i="1"/>
  <c r="O112" i="1"/>
  <c r="Q112" i="1" a="1"/>
  <c r="Q112" i="1" s="1"/>
  <c r="K113" i="1"/>
  <c r="M113" i="1"/>
  <c r="O113" i="1"/>
  <c r="Q113" i="1" a="1"/>
  <c r="Q113" i="1" s="1"/>
  <c r="K114" i="1"/>
  <c r="M114" i="1"/>
  <c r="O114" i="1"/>
  <c r="Q114" i="1" a="1"/>
  <c r="Q114" i="1" s="1"/>
  <c r="K115" i="1"/>
  <c r="M115" i="1"/>
  <c r="O115" i="1"/>
  <c r="Q115" i="1" a="1"/>
  <c r="Q115" i="1" s="1"/>
  <c r="K116" i="1"/>
  <c r="M116" i="1"/>
  <c r="O116" i="1"/>
  <c r="Q116" i="1" a="1"/>
  <c r="Q116" i="1" s="1"/>
  <c r="K117" i="1"/>
  <c r="M117" i="1"/>
  <c r="O117" i="1"/>
  <c r="Q117" i="1" a="1"/>
  <c r="Q117" i="1" s="1"/>
  <c r="K118" i="1"/>
  <c r="M118" i="1"/>
  <c r="O118" i="1"/>
  <c r="Q118" i="1" a="1"/>
  <c r="Q118" i="1" s="1"/>
  <c r="K119" i="1"/>
  <c r="M119" i="1"/>
  <c r="O119" i="1"/>
  <c r="Q119" i="1" a="1"/>
  <c r="Q119" i="1" s="1"/>
  <c r="K120" i="1"/>
  <c r="M120" i="1"/>
  <c r="O120" i="1"/>
  <c r="Q120" i="1" a="1"/>
  <c r="Q120" i="1" s="1"/>
  <c r="K121" i="1"/>
  <c r="M121" i="1"/>
  <c r="O121" i="1"/>
  <c r="Q121" i="1" a="1"/>
  <c r="Q121" i="1" s="1"/>
  <c r="K122" i="1"/>
  <c r="M122" i="1"/>
  <c r="O122" i="1"/>
  <c r="Q122" i="1" a="1"/>
  <c r="Q122" i="1" s="1"/>
  <c r="K123" i="1"/>
  <c r="M123" i="1"/>
  <c r="O123" i="1"/>
  <c r="Q123" i="1" a="1"/>
  <c r="Q123" i="1" s="1"/>
  <c r="K124" i="1"/>
  <c r="M124" i="1"/>
  <c r="O124" i="1"/>
  <c r="Q124" i="1" a="1"/>
  <c r="Q124" i="1" s="1"/>
  <c r="K125" i="1"/>
  <c r="M125" i="1"/>
  <c r="O125" i="1"/>
  <c r="Q125" i="1" a="1"/>
  <c r="Q125" i="1" s="1"/>
  <c r="K126" i="1"/>
  <c r="M126" i="1"/>
  <c r="O126" i="1"/>
  <c r="Q126" i="1" a="1"/>
  <c r="Q126" i="1" s="1"/>
  <c r="K127" i="1"/>
  <c r="M127" i="1"/>
  <c r="O127" i="1"/>
  <c r="Q127" i="1" a="1"/>
  <c r="Q127" i="1" s="1"/>
  <c r="K128" i="1"/>
  <c r="M128" i="1"/>
  <c r="O128" i="1"/>
  <c r="Q128" i="1" a="1"/>
  <c r="Q128" i="1" s="1"/>
  <c r="K129" i="1"/>
  <c r="M129" i="1"/>
  <c r="O129" i="1"/>
  <c r="Q129" i="1" a="1"/>
  <c r="Q129" i="1" s="1"/>
  <c r="K130" i="1"/>
  <c r="M130" i="1"/>
  <c r="O130" i="1"/>
  <c r="Q130" i="1" a="1"/>
  <c r="Q130" i="1" s="1"/>
  <c r="K131" i="1"/>
  <c r="M131" i="1"/>
  <c r="O131" i="1"/>
  <c r="Q131" i="1" a="1"/>
  <c r="Q131" i="1" s="1"/>
  <c r="K132" i="1"/>
  <c r="M132" i="1"/>
  <c r="O132" i="1"/>
  <c r="Q132" i="1" a="1"/>
  <c r="Q132" i="1" s="1"/>
  <c r="K133" i="1"/>
  <c r="M133" i="1"/>
  <c r="O133" i="1"/>
  <c r="Q133" i="1" a="1"/>
  <c r="Q133" i="1" s="1"/>
  <c r="K134" i="1"/>
  <c r="M134" i="1"/>
  <c r="O134" i="1"/>
  <c r="Q134" i="1" a="1"/>
  <c r="Q134" i="1" s="1"/>
  <c r="K135" i="1"/>
  <c r="M135" i="1"/>
  <c r="O135" i="1"/>
  <c r="Q135" i="1" a="1"/>
  <c r="Q135" i="1" s="1"/>
  <c r="K136" i="1"/>
  <c r="M136" i="1"/>
  <c r="O136" i="1"/>
  <c r="Q136" i="1" a="1"/>
  <c r="Q136" i="1" s="1"/>
  <c r="K137" i="1"/>
  <c r="M137" i="1"/>
  <c r="O137" i="1"/>
  <c r="Q137" i="1" a="1"/>
  <c r="Q137" i="1" s="1"/>
  <c r="K138" i="1"/>
  <c r="M138" i="1"/>
  <c r="O138" i="1"/>
  <c r="Q138" i="1" a="1"/>
  <c r="Q138" i="1" s="1"/>
  <c r="K139" i="1"/>
  <c r="M139" i="1"/>
  <c r="O139" i="1"/>
  <c r="Q139" i="1" a="1"/>
  <c r="Q139" i="1" s="1"/>
  <c r="K140" i="1"/>
  <c r="M140" i="1"/>
  <c r="O140" i="1"/>
  <c r="Q140" i="1" a="1"/>
  <c r="Q140" i="1" s="1"/>
  <c r="K141" i="1"/>
  <c r="M141" i="1"/>
  <c r="O141" i="1"/>
  <c r="Q141" i="1" a="1"/>
  <c r="Q141" i="1" s="1"/>
  <c r="K142" i="1"/>
  <c r="M142" i="1"/>
  <c r="O142" i="1"/>
  <c r="Q142" i="1" a="1"/>
  <c r="Q142" i="1" s="1"/>
  <c r="K143" i="1"/>
  <c r="M143" i="1"/>
  <c r="O143" i="1"/>
  <c r="Q143" i="1" a="1"/>
  <c r="Q143" i="1" s="1"/>
  <c r="K144" i="1"/>
  <c r="M144" i="1"/>
  <c r="O144" i="1"/>
  <c r="Q144" i="1" a="1"/>
  <c r="Q144" i="1" s="1"/>
  <c r="K145" i="1"/>
  <c r="M145" i="1"/>
  <c r="O145" i="1"/>
  <c r="Q145" i="1" a="1"/>
  <c r="Q145" i="1" s="1"/>
  <c r="K146" i="1"/>
  <c r="M146" i="1"/>
  <c r="O146" i="1"/>
  <c r="Q146" i="1" a="1"/>
  <c r="Q146" i="1" s="1"/>
  <c r="K147" i="1"/>
  <c r="M147" i="1"/>
  <c r="O147" i="1"/>
  <c r="Q147" i="1" a="1"/>
  <c r="Q147" i="1" s="1"/>
  <c r="K148" i="1"/>
  <c r="M148" i="1"/>
  <c r="O148" i="1"/>
  <c r="Q148" i="1" a="1"/>
  <c r="Q148" i="1" s="1"/>
  <c r="K149" i="1"/>
  <c r="M149" i="1"/>
  <c r="O149" i="1"/>
  <c r="Q149" i="1" a="1"/>
  <c r="Q149" i="1" s="1"/>
  <c r="K150" i="1"/>
  <c r="M150" i="1"/>
  <c r="O150" i="1"/>
  <c r="Q150" i="1" a="1"/>
  <c r="Q150" i="1" s="1"/>
  <c r="K151" i="1"/>
  <c r="M151" i="1"/>
  <c r="O151" i="1"/>
  <c r="Q151" i="1" a="1"/>
  <c r="Q151" i="1" s="1"/>
  <c r="K152" i="1"/>
  <c r="M152" i="1"/>
  <c r="O152" i="1"/>
  <c r="Q152" i="1" a="1"/>
  <c r="Q152" i="1" s="1"/>
  <c r="K153" i="1"/>
  <c r="M153" i="1"/>
  <c r="O153" i="1"/>
  <c r="Q153" i="1" a="1"/>
  <c r="Q153" i="1" s="1"/>
  <c r="K154" i="1"/>
  <c r="M154" i="1"/>
  <c r="O154" i="1"/>
  <c r="Q154" i="1" a="1"/>
  <c r="Q154" i="1" s="1"/>
  <c r="K155" i="1"/>
  <c r="M155" i="1"/>
  <c r="O155" i="1"/>
  <c r="Q155" i="1" a="1"/>
  <c r="Q155" i="1" s="1"/>
  <c r="K156" i="1"/>
  <c r="M156" i="1"/>
  <c r="O156" i="1"/>
  <c r="Q156" i="1" a="1"/>
  <c r="Q156" i="1" s="1"/>
  <c r="K157" i="1"/>
  <c r="M157" i="1"/>
  <c r="O157" i="1"/>
  <c r="Q157" i="1" a="1"/>
  <c r="Q157" i="1" s="1"/>
  <c r="K158" i="1"/>
  <c r="M158" i="1"/>
  <c r="O158" i="1"/>
  <c r="Q158" i="1" a="1"/>
  <c r="Q158" i="1" s="1"/>
  <c r="K159" i="1"/>
  <c r="M159" i="1"/>
  <c r="O159" i="1"/>
  <c r="Q159" i="1" a="1"/>
  <c r="Q159" i="1" s="1"/>
  <c r="K160" i="1"/>
  <c r="M160" i="1"/>
  <c r="O160" i="1"/>
  <c r="Q160" i="1" a="1"/>
  <c r="Q160" i="1" s="1"/>
  <c r="K161" i="1"/>
  <c r="M161" i="1"/>
  <c r="O161" i="1"/>
  <c r="Q161" i="1" a="1"/>
  <c r="Q161" i="1" s="1"/>
  <c r="K162" i="1"/>
  <c r="M162" i="1"/>
  <c r="O162" i="1"/>
  <c r="Q162" i="1" a="1"/>
  <c r="Q162" i="1" s="1"/>
  <c r="K163" i="1"/>
  <c r="M163" i="1"/>
  <c r="O163" i="1"/>
  <c r="Q163" i="1" a="1"/>
  <c r="Q163" i="1" s="1"/>
  <c r="K164" i="1"/>
  <c r="M164" i="1"/>
  <c r="O164" i="1"/>
  <c r="Q164" i="1" a="1"/>
  <c r="Q164" i="1" s="1"/>
  <c r="K165" i="1"/>
  <c r="M165" i="1"/>
  <c r="O165" i="1"/>
  <c r="Q165" i="1" a="1"/>
  <c r="Q165" i="1" s="1"/>
  <c r="K166" i="1"/>
  <c r="M166" i="1"/>
  <c r="O166" i="1"/>
  <c r="Q166" i="1" a="1"/>
  <c r="Q166" i="1" s="1"/>
  <c r="K167" i="1"/>
  <c r="M167" i="1"/>
  <c r="O167" i="1"/>
  <c r="Q167" i="1" a="1"/>
  <c r="Q167" i="1" s="1"/>
  <c r="K168" i="1"/>
  <c r="M168" i="1"/>
  <c r="O168" i="1"/>
  <c r="Q168" i="1" a="1"/>
  <c r="Q168" i="1" s="1"/>
  <c r="K169" i="1"/>
  <c r="M169" i="1"/>
  <c r="O169" i="1"/>
  <c r="Q169" i="1" a="1"/>
  <c r="Q169" i="1" s="1"/>
  <c r="K170" i="1"/>
  <c r="M170" i="1"/>
  <c r="O170" i="1"/>
  <c r="Q170" i="1" a="1"/>
  <c r="Q170" i="1" s="1"/>
  <c r="K171" i="1"/>
  <c r="M171" i="1"/>
  <c r="O171" i="1"/>
  <c r="Q171" i="1" a="1"/>
  <c r="Q171" i="1" s="1"/>
  <c r="K172" i="1"/>
  <c r="M172" i="1"/>
  <c r="O172" i="1"/>
  <c r="Q172" i="1" a="1"/>
  <c r="Q172" i="1" s="1"/>
  <c r="K173" i="1"/>
  <c r="M173" i="1"/>
  <c r="O173" i="1"/>
  <c r="Q173" i="1" a="1"/>
  <c r="Q173" i="1" s="1"/>
  <c r="K174" i="1"/>
  <c r="M174" i="1"/>
  <c r="O174" i="1"/>
  <c r="Q174" i="1" a="1"/>
  <c r="Q174" i="1" s="1"/>
  <c r="K175" i="1"/>
  <c r="M175" i="1"/>
  <c r="O175" i="1"/>
  <c r="Q175" i="1" a="1"/>
  <c r="Q175" i="1" s="1"/>
  <c r="K176" i="1"/>
  <c r="M176" i="1"/>
  <c r="O176" i="1"/>
  <c r="Q176" i="1" a="1"/>
  <c r="Q176" i="1" s="1"/>
  <c r="K177" i="1"/>
  <c r="M177" i="1"/>
  <c r="O177" i="1"/>
  <c r="Q177" i="1" a="1"/>
  <c r="Q177" i="1" s="1"/>
  <c r="K178" i="1"/>
  <c r="M178" i="1"/>
  <c r="O178" i="1"/>
  <c r="Q178" i="1" a="1"/>
  <c r="Q178" i="1" s="1"/>
  <c r="K179" i="1"/>
  <c r="M179" i="1"/>
  <c r="O179" i="1"/>
  <c r="Q179" i="1" a="1"/>
  <c r="Q179" i="1" s="1"/>
  <c r="K180" i="1"/>
  <c r="M180" i="1"/>
  <c r="O180" i="1"/>
  <c r="Q180" i="1" a="1"/>
  <c r="Q180" i="1" s="1"/>
  <c r="K181" i="1"/>
  <c r="M181" i="1"/>
  <c r="O181" i="1"/>
  <c r="Q181" i="1" a="1"/>
  <c r="Q181" i="1" s="1"/>
  <c r="K182" i="1"/>
  <c r="M182" i="1"/>
  <c r="O182" i="1"/>
  <c r="Q182" i="1" a="1"/>
  <c r="Q182" i="1" s="1"/>
  <c r="K183" i="1"/>
  <c r="M183" i="1"/>
  <c r="O183" i="1"/>
  <c r="Q183" i="1" a="1"/>
  <c r="Q183" i="1" s="1"/>
  <c r="K184" i="1"/>
  <c r="M184" i="1"/>
  <c r="O184" i="1"/>
  <c r="Q184" i="1" a="1"/>
  <c r="Q184" i="1" s="1"/>
  <c r="K185" i="1"/>
  <c r="M185" i="1"/>
  <c r="O185" i="1"/>
  <c r="Q185" i="1" a="1"/>
  <c r="Q185" i="1" s="1"/>
  <c r="K186" i="1"/>
  <c r="M186" i="1"/>
  <c r="O186" i="1"/>
  <c r="Q186" i="1" a="1"/>
  <c r="Q186" i="1" s="1"/>
  <c r="K187" i="1"/>
  <c r="M187" i="1"/>
  <c r="O187" i="1"/>
  <c r="Q187" i="1" a="1"/>
  <c r="Q187" i="1" s="1"/>
  <c r="K188" i="1"/>
  <c r="M188" i="1"/>
  <c r="O188" i="1"/>
  <c r="Q188" i="1" a="1"/>
  <c r="Q188" i="1" s="1"/>
  <c r="K189" i="1"/>
  <c r="M189" i="1"/>
  <c r="O189" i="1"/>
  <c r="Q189" i="1" a="1"/>
  <c r="Q189" i="1" s="1"/>
  <c r="K190" i="1"/>
  <c r="M190" i="1"/>
  <c r="O190" i="1"/>
  <c r="Q190" i="1" a="1"/>
  <c r="Q190" i="1" s="1"/>
  <c r="K191" i="1"/>
  <c r="M191" i="1"/>
  <c r="O191" i="1"/>
  <c r="Q191" i="1" a="1"/>
  <c r="Q191" i="1" s="1"/>
  <c r="K192" i="1"/>
  <c r="M192" i="1"/>
  <c r="O192" i="1"/>
  <c r="Q192" i="1" a="1"/>
  <c r="Q192" i="1" s="1"/>
  <c r="K193" i="1"/>
  <c r="M193" i="1"/>
  <c r="O193" i="1"/>
  <c r="Q193" i="1" a="1"/>
  <c r="Q193" i="1" s="1"/>
  <c r="K194" i="1"/>
  <c r="M194" i="1"/>
  <c r="O194" i="1"/>
  <c r="Q194" i="1" a="1"/>
  <c r="Q194" i="1" s="1"/>
  <c r="K195" i="1"/>
  <c r="M195" i="1"/>
  <c r="O195" i="1"/>
  <c r="Q195" i="1" a="1"/>
  <c r="Q195" i="1" s="1"/>
  <c r="K196" i="1"/>
  <c r="M196" i="1"/>
  <c r="O196" i="1"/>
  <c r="Q196" i="1" a="1"/>
  <c r="Q196" i="1" s="1"/>
  <c r="K197" i="1"/>
  <c r="M197" i="1"/>
  <c r="O197" i="1"/>
  <c r="Q197" i="1" a="1"/>
  <c r="Q197" i="1" s="1"/>
  <c r="K198" i="1"/>
  <c r="M198" i="1"/>
  <c r="O198" i="1"/>
  <c r="Q198" i="1" a="1"/>
  <c r="Q198" i="1" s="1"/>
  <c r="K199" i="1"/>
  <c r="M199" i="1"/>
  <c r="O199" i="1"/>
  <c r="Q199" i="1" a="1"/>
  <c r="Q199" i="1" s="1"/>
  <c r="K200" i="1"/>
  <c r="M200" i="1"/>
  <c r="O200" i="1"/>
  <c r="Q200" i="1" a="1"/>
  <c r="Q200" i="1" s="1"/>
  <c r="T13" i="1" a="1"/>
  <c r="T13" i="1" s="1"/>
  <c r="T14" i="1" a="1"/>
  <c r="T14" i="1" s="1"/>
  <c r="T15" i="1" a="1"/>
  <c r="T15" i="1" s="1"/>
  <c r="T16" i="1" a="1"/>
  <c r="T16" i="1" s="1"/>
  <c r="T17" i="1" a="1"/>
  <c r="T17" i="1" s="1"/>
  <c r="T18" i="1" a="1"/>
  <c r="T18" i="1" s="1"/>
  <c r="T19" i="1" a="1"/>
  <c r="T19" i="1" s="1"/>
  <c r="T20" i="1" a="1"/>
  <c r="T20" i="1" s="1"/>
  <c r="T21" i="1" a="1"/>
  <c r="T21" i="1" s="1"/>
  <c r="T22" i="1" a="1"/>
  <c r="T2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T35" i="1" a="1"/>
  <c r="T35" i="1" s="1"/>
  <c r="T36" i="1" a="1"/>
  <c r="T36" i="1" s="1"/>
  <c r="T37" i="1" a="1"/>
  <c r="T37" i="1" s="1"/>
  <c r="T38" i="1" a="1"/>
  <c r="T38" i="1" s="1"/>
  <c r="T39" i="1" a="1"/>
  <c r="T39" i="1" s="1"/>
  <c r="T40" i="1" a="1"/>
  <c r="T40" i="1" s="1"/>
  <c r="T41" i="1" a="1"/>
  <c r="T41" i="1" s="1"/>
  <c r="T42" i="1" a="1"/>
  <c r="T42" i="1" s="1"/>
  <c r="T43" i="1" a="1"/>
  <c r="T43" i="1" s="1"/>
  <c r="T44" i="1" a="1"/>
  <c r="T44" i="1" s="1"/>
  <c r="T45" i="1" a="1"/>
  <c r="T45" i="1" s="1"/>
  <c r="T46" i="1" a="1"/>
  <c r="T46" i="1" s="1"/>
  <c r="T47" i="1" a="1"/>
  <c r="T47" i="1" s="1"/>
  <c r="T48" i="1" a="1"/>
  <c r="T48" i="1" s="1"/>
  <c r="T49" i="1" a="1"/>
  <c r="T49" i="1" s="1"/>
  <c r="T50" i="1" a="1"/>
  <c r="T50" i="1" s="1"/>
  <c r="T51" i="1" a="1"/>
  <c r="T51" i="1" s="1"/>
  <c r="T52" i="1" a="1"/>
  <c r="T52" i="1" s="1"/>
  <c r="T53" i="1" a="1"/>
  <c r="T53" i="1" s="1"/>
  <c r="T54" i="1" a="1"/>
  <c r="T54" i="1" s="1"/>
  <c r="T55" i="1" a="1"/>
  <c r="T55" i="1" s="1"/>
  <c r="T56" i="1" a="1"/>
  <c r="T56" i="1" s="1"/>
  <c r="T57" i="1" a="1"/>
  <c r="T57" i="1" s="1"/>
  <c r="T58" i="1" a="1"/>
  <c r="T58" i="1" s="1"/>
  <c r="T59" i="1" a="1"/>
  <c r="T59" i="1" s="1"/>
  <c r="T60" i="1" a="1"/>
  <c r="T60" i="1" s="1"/>
  <c r="T61" i="1" a="1"/>
  <c r="T61" i="1" s="1"/>
  <c r="T62" i="1" a="1"/>
  <c r="T62" i="1" s="1"/>
  <c r="T63" i="1" a="1"/>
  <c r="T63" i="1" s="1"/>
  <c r="T64" i="1" a="1"/>
  <c r="T64" i="1" s="1"/>
  <c r="T65" i="1" a="1"/>
  <c r="T65" i="1" s="1"/>
  <c r="T66" i="1" a="1"/>
  <c r="T66" i="1" s="1"/>
  <c r="T67" i="1" a="1"/>
  <c r="T67" i="1" s="1"/>
  <c r="T68" i="1" a="1"/>
  <c r="T68" i="1" s="1"/>
  <c r="T69" i="1" a="1"/>
  <c r="T69" i="1" s="1"/>
  <c r="T70" i="1" a="1"/>
  <c r="T70" i="1" s="1"/>
  <c r="T71" i="1" a="1"/>
  <c r="T71" i="1" s="1"/>
  <c r="T72" i="1" a="1"/>
  <c r="T72" i="1" s="1"/>
  <c r="T73" i="1" a="1"/>
  <c r="T73" i="1" s="1"/>
  <c r="T74" i="1" a="1"/>
  <c r="T74" i="1" s="1"/>
  <c r="T75" i="1" a="1"/>
  <c r="T75" i="1" s="1"/>
  <c r="T76" i="1" a="1"/>
  <c r="T76" i="1" s="1"/>
  <c r="T77" i="1" a="1"/>
  <c r="T77" i="1" s="1"/>
  <c r="T78" i="1" a="1"/>
  <c r="T78" i="1" s="1"/>
  <c r="T79" i="1" a="1"/>
  <c r="T79" i="1" s="1"/>
  <c r="T80" i="1" a="1"/>
  <c r="T80" i="1" s="1"/>
  <c r="T81" i="1" a="1"/>
  <c r="T81" i="1" s="1"/>
  <c r="T82" i="1" a="1"/>
  <c r="T82" i="1" s="1"/>
  <c r="T83" i="1" a="1"/>
  <c r="T83" i="1" s="1"/>
  <c r="T84" i="1" a="1"/>
  <c r="T84" i="1" s="1"/>
  <c r="T85" i="1" a="1"/>
  <c r="T85" i="1" s="1"/>
  <c r="T86" i="1" a="1"/>
  <c r="T86" i="1" s="1"/>
  <c r="T87" i="1" a="1"/>
  <c r="T87" i="1" s="1"/>
  <c r="T88" i="1" a="1"/>
  <c r="T88" i="1" s="1"/>
  <c r="T89" i="1" a="1"/>
  <c r="T89" i="1" s="1"/>
  <c r="T90" i="1" a="1"/>
  <c r="T90" i="1" s="1"/>
  <c r="T91" i="1" a="1"/>
  <c r="T91" i="1" s="1"/>
  <c r="T92" i="1" a="1"/>
  <c r="T92" i="1" s="1"/>
  <c r="T93" i="1" a="1"/>
  <c r="T93" i="1" s="1"/>
  <c r="T94" i="1" a="1"/>
  <c r="T94" i="1" s="1"/>
  <c r="T95" i="1" a="1"/>
  <c r="T95" i="1" s="1"/>
  <c r="T96" i="1" a="1"/>
  <c r="T96" i="1" s="1"/>
  <c r="T97" i="1" a="1"/>
  <c r="T97" i="1" s="1"/>
  <c r="T98" i="1" a="1"/>
  <c r="T98" i="1" s="1"/>
  <c r="T99" i="1" a="1"/>
  <c r="T99" i="1" s="1"/>
  <c r="T100" i="1" a="1"/>
  <c r="T100" i="1" s="1"/>
  <c r="T101" i="1" a="1"/>
  <c r="T101" i="1" s="1"/>
  <c r="T102" i="1" a="1"/>
  <c r="T102" i="1" s="1"/>
  <c r="T103" i="1" a="1"/>
  <c r="T103" i="1" s="1"/>
  <c r="T104" i="1" a="1"/>
  <c r="T104" i="1" s="1"/>
  <c r="T105" i="1" a="1"/>
  <c r="T105" i="1" s="1"/>
  <c r="T106" i="1" a="1"/>
  <c r="T106" i="1" s="1"/>
  <c r="T107" i="1" a="1"/>
  <c r="T107" i="1" s="1"/>
  <c r="T108" i="1" a="1"/>
  <c r="T108" i="1" s="1"/>
  <c r="T109" i="1" a="1"/>
  <c r="T109" i="1" s="1"/>
  <c r="T110" i="1" a="1"/>
  <c r="T110" i="1" s="1"/>
  <c r="T111" i="1" a="1"/>
  <c r="T111" i="1" s="1"/>
  <c r="T112" i="1" a="1"/>
  <c r="T112" i="1" s="1"/>
  <c r="T113" i="1" a="1"/>
  <c r="T113" i="1" s="1"/>
  <c r="T114" i="1" a="1"/>
  <c r="T114" i="1" s="1"/>
  <c r="T115" i="1" a="1"/>
  <c r="T115" i="1" s="1"/>
  <c r="T116" i="1" a="1"/>
  <c r="T116" i="1" s="1"/>
  <c r="T117" i="1" a="1"/>
  <c r="T117" i="1" s="1"/>
  <c r="T118" i="1" a="1"/>
  <c r="T118" i="1" s="1"/>
  <c r="T119" i="1" a="1"/>
  <c r="T119" i="1" s="1"/>
  <c r="T120" i="1" a="1"/>
  <c r="T120" i="1" s="1"/>
  <c r="T121" i="1" a="1"/>
  <c r="T121" i="1" s="1"/>
  <c r="T122" i="1" a="1"/>
  <c r="T122" i="1" s="1"/>
  <c r="T123" i="1" a="1"/>
  <c r="T123" i="1" s="1"/>
  <c r="T124" i="1" a="1"/>
  <c r="T124" i="1" s="1"/>
  <c r="T125" i="1" a="1"/>
  <c r="T125" i="1" s="1"/>
  <c r="T126" i="1" a="1"/>
  <c r="T126" i="1" s="1"/>
  <c r="T127" i="1" a="1"/>
  <c r="T127" i="1" s="1"/>
  <c r="T128" i="1" a="1"/>
  <c r="T128" i="1" s="1"/>
  <c r="T129" i="1" a="1"/>
  <c r="T129" i="1" s="1"/>
  <c r="T130" i="1" a="1"/>
  <c r="T130" i="1" s="1"/>
  <c r="T131" i="1" a="1"/>
  <c r="T131" i="1" s="1"/>
  <c r="T132" i="1" a="1"/>
  <c r="T132" i="1" s="1"/>
  <c r="T133" i="1" a="1"/>
  <c r="T133" i="1" s="1"/>
  <c r="T134" i="1" a="1"/>
  <c r="T134" i="1" s="1"/>
  <c r="T135" i="1" a="1"/>
  <c r="T135" i="1" s="1"/>
  <c r="T136" i="1" a="1"/>
  <c r="T136" i="1" s="1"/>
  <c r="T137" i="1" a="1"/>
  <c r="T137" i="1" s="1"/>
  <c r="T138" i="1" a="1"/>
  <c r="T138" i="1" s="1"/>
  <c r="T139" i="1" a="1"/>
  <c r="T139" i="1" s="1"/>
  <c r="T140" i="1" a="1"/>
  <c r="T140" i="1" s="1"/>
  <c r="T141" i="1" a="1"/>
  <c r="T141" i="1" s="1"/>
  <c r="T142" i="1" a="1"/>
  <c r="T142" i="1" s="1"/>
  <c r="T143" i="1" a="1"/>
  <c r="T143" i="1" s="1"/>
  <c r="T144" i="1" a="1"/>
  <c r="T144" i="1" s="1"/>
  <c r="T145" i="1" a="1"/>
  <c r="T145" i="1" s="1"/>
  <c r="T146" i="1" a="1"/>
  <c r="T146" i="1" s="1"/>
  <c r="T147" i="1" a="1"/>
  <c r="T147" i="1" s="1"/>
  <c r="T148" i="1" a="1"/>
  <c r="T148" i="1" s="1"/>
  <c r="T149" i="1" a="1"/>
  <c r="T149" i="1" s="1"/>
  <c r="T150" i="1" a="1"/>
  <c r="T150" i="1" s="1"/>
  <c r="T151" i="1" a="1"/>
  <c r="T151" i="1" s="1"/>
  <c r="T152" i="1" a="1"/>
  <c r="T152" i="1" s="1"/>
  <c r="T153" i="1" a="1"/>
  <c r="T153" i="1" s="1"/>
  <c r="T154" i="1" a="1"/>
  <c r="T154" i="1" s="1"/>
  <c r="T155" i="1" a="1"/>
  <c r="T155" i="1" s="1"/>
  <c r="T156" i="1" a="1"/>
  <c r="T156" i="1" s="1"/>
  <c r="T157" i="1" a="1"/>
  <c r="T157" i="1" s="1"/>
  <c r="T158" i="1" a="1"/>
  <c r="T158" i="1" s="1"/>
  <c r="T159" i="1" a="1"/>
  <c r="T159" i="1" s="1"/>
  <c r="T160" i="1" a="1"/>
  <c r="T160" i="1" s="1"/>
  <c r="T161" i="1" a="1"/>
  <c r="T161" i="1" s="1"/>
  <c r="T162" i="1" a="1"/>
  <c r="T162" i="1" s="1"/>
  <c r="T163" i="1" a="1"/>
  <c r="T163" i="1" s="1"/>
  <c r="T164" i="1" a="1"/>
  <c r="T164" i="1" s="1"/>
  <c r="T165" i="1" a="1"/>
  <c r="T165" i="1" s="1"/>
  <c r="T166" i="1" a="1"/>
  <c r="T166" i="1" s="1"/>
  <c r="T167" i="1" a="1"/>
  <c r="T167" i="1" s="1"/>
  <c r="T168" i="1" a="1"/>
  <c r="T168" i="1" s="1"/>
  <c r="T169" i="1" a="1"/>
  <c r="T169" i="1" s="1"/>
  <c r="T170" i="1" a="1"/>
  <c r="T170" i="1" s="1"/>
  <c r="T171" i="1" a="1"/>
  <c r="T171" i="1" s="1"/>
  <c r="T172" i="1" a="1"/>
  <c r="T172" i="1" s="1"/>
  <c r="T173" i="1" a="1"/>
  <c r="T173" i="1" s="1"/>
  <c r="T174" i="1" a="1"/>
  <c r="T174" i="1" s="1"/>
  <c r="T175" i="1" a="1"/>
  <c r="T175" i="1" s="1"/>
  <c r="T176" i="1" a="1"/>
  <c r="T176" i="1" s="1"/>
  <c r="T177" i="1" a="1"/>
  <c r="T177" i="1" s="1"/>
  <c r="T178" i="1" a="1"/>
  <c r="T178" i="1" s="1"/>
  <c r="T179" i="1" a="1"/>
  <c r="T179" i="1" s="1"/>
  <c r="T180" i="1" a="1"/>
  <c r="T180" i="1" s="1"/>
  <c r="T181" i="1" a="1"/>
  <c r="T181" i="1" s="1"/>
  <c r="T182" i="1" a="1"/>
  <c r="T182" i="1" s="1"/>
  <c r="T183" i="1" a="1"/>
  <c r="T183" i="1" s="1"/>
  <c r="T184" i="1" a="1"/>
  <c r="T184" i="1" s="1"/>
  <c r="T185" i="1" a="1"/>
  <c r="T185" i="1" s="1"/>
  <c r="T186" i="1" a="1"/>
  <c r="T186" i="1" s="1"/>
  <c r="T187" i="1" a="1"/>
  <c r="T187" i="1" s="1"/>
  <c r="T188" i="1" a="1"/>
  <c r="T188" i="1" s="1"/>
  <c r="T189" i="1" a="1"/>
  <c r="T189" i="1" s="1"/>
  <c r="T190" i="1" a="1"/>
  <c r="T190" i="1" s="1"/>
  <c r="T191" i="1" a="1"/>
  <c r="T191" i="1" s="1"/>
  <c r="T192" i="1" a="1"/>
  <c r="T192" i="1" s="1"/>
  <c r="T193" i="1" a="1"/>
  <c r="T193" i="1" s="1"/>
  <c r="T194" i="1" a="1"/>
  <c r="T194" i="1" s="1"/>
  <c r="T195" i="1" a="1"/>
  <c r="T195" i="1" s="1"/>
  <c r="T196" i="1" a="1"/>
  <c r="T196" i="1" s="1"/>
  <c r="T197" i="1" a="1"/>
  <c r="T197" i="1" s="1"/>
  <c r="T198" i="1" a="1"/>
  <c r="T198" i="1" s="1"/>
  <c r="T199" i="1" a="1"/>
  <c r="T199" i="1" s="1"/>
  <c r="T200" i="1" a="1"/>
  <c r="T200" i="1" s="1"/>
  <c r="T12" i="1" a="1"/>
  <c r="T12" i="1" s="1"/>
  <c r="S13" i="1" a="1"/>
  <c r="S13" i="1" s="1"/>
  <c r="U13" i="1" a="1"/>
  <c r="U13" i="1" s="1"/>
  <c r="V13" i="1" a="1"/>
  <c r="V13" i="1" s="1"/>
  <c r="W13" i="1" a="1"/>
  <c r="W13" i="1" s="1"/>
  <c r="X13" i="1" a="1"/>
  <c r="X13" i="1" s="1"/>
  <c r="U14" i="1" a="1"/>
  <c r="U14" i="1" s="1"/>
  <c r="V14" i="1" a="1"/>
  <c r="V14" i="1" s="1"/>
  <c r="W14" i="1" a="1"/>
  <c r="W14" i="1" s="1"/>
  <c r="X14" i="1" a="1"/>
  <c r="X14" i="1" s="1"/>
  <c r="S15" i="1" a="1"/>
  <c r="S15" i="1" s="1"/>
  <c r="U15" i="1" a="1"/>
  <c r="U15" i="1" s="1"/>
  <c r="V15" i="1" a="1"/>
  <c r="V15" i="1" s="1"/>
  <c r="W15" i="1" a="1"/>
  <c r="W15" i="1" s="1"/>
  <c r="X15" i="1" a="1"/>
  <c r="X15" i="1" s="1"/>
  <c r="S16" i="1" a="1"/>
  <c r="S16" i="1" s="1"/>
  <c r="U16" i="1" a="1"/>
  <c r="U16" i="1" s="1"/>
  <c r="V16" i="1" a="1"/>
  <c r="V16" i="1" s="1"/>
  <c r="W16" i="1" a="1"/>
  <c r="W16" i="1" s="1"/>
  <c r="X16" i="1" a="1"/>
  <c r="X16" i="1" s="1"/>
  <c r="S17" i="1" a="1"/>
  <c r="S17" i="1" s="1"/>
  <c r="U17" i="1" a="1"/>
  <c r="U17" i="1" s="1"/>
  <c r="V17" i="1" a="1"/>
  <c r="V17" i="1" s="1"/>
  <c r="W17" i="1" a="1"/>
  <c r="W17" i="1" s="1"/>
  <c r="X17" i="1" a="1"/>
  <c r="X17" i="1" s="1"/>
  <c r="S18" i="1" a="1"/>
  <c r="S18" i="1" s="1"/>
  <c r="U18" i="1" a="1"/>
  <c r="U18" i="1" s="1"/>
  <c r="V18" i="1" a="1"/>
  <c r="V18" i="1" s="1"/>
  <c r="W18" i="1" a="1"/>
  <c r="W18" i="1" s="1"/>
  <c r="X18" i="1" a="1"/>
  <c r="X18" i="1" s="1"/>
  <c r="S19" i="1" a="1"/>
  <c r="S19" i="1" s="1"/>
  <c r="U19" i="1" a="1"/>
  <c r="U19" i="1" s="1"/>
  <c r="V19" i="1" a="1"/>
  <c r="V19" i="1" s="1"/>
  <c r="W19" i="1" a="1"/>
  <c r="W19" i="1" s="1"/>
  <c r="X19" i="1" a="1"/>
  <c r="X19" i="1" s="1"/>
  <c r="S20" i="1" a="1"/>
  <c r="S20" i="1" s="1"/>
  <c r="U20" i="1" a="1"/>
  <c r="U20" i="1" s="1"/>
  <c r="V20" i="1" a="1"/>
  <c r="V20" i="1" s="1"/>
  <c r="W20" i="1" a="1"/>
  <c r="W20" i="1" s="1"/>
  <c r="X20" i="1" a="1"/>
  <c r="X20" i="1" s="1"/>
  <c r="S21" i="1" a="1"/>
  <c r="S21" i="1" s="1"/>
  <c r="U21" i="1" a="1"/>
  <c r="U21" i="1" s="1"/>
  <c r="V21" i="1" a="1"/>
  <c r="V21" i="1" s="1"/>
  <c r="W21" i="1" a="1"/>
  <c r="W21" i="1" s="1"/>
  <c r="X21" i="1" a="1"/>
  <c r="X21" i="1" s="1"/>
  <c r="S22" i="1" a="1"/>
  <c r="S22" i="1" s="1"/>
  <c r="U22" i="1" a="1"/>
  <c r="U22" i="1" s="1"/>
  <c r="V22" i="1" a="1"/>
  <c r="V22" i="1" s="1"/>
  <c r="W22" i="1" a="1"/>
  <c r="W22" i="1" s="1"/>
  <c r="X22" i="1" a="1"/>
  <c r="X22" i="1" s="1"/>
  <c r="S23" i="1" a="1"/>
  <c r="S23" i="1" s="1"/>
  <c r="U23" i="1" a="1"/>
  <c r="U23" i="1" s="1"/>
  <c r="V23" i="1" a="1"/>
  <c r="V23" i="1" s="1"/>
  <c r="W23" i="1" a="1"/>
  <c r="W23" i="1" s="1"/>
  <c r="X23" i="1" a="1"/>
  <c r="X23" i="1" s="1"/>
  <c r="S24" i="1" a="1"/>
  <c r="S24" i="1" s="1"/>
  <c r="U24" i="1" a="1"/>
  <c r="U24" i="1" s="1"/>
  <c r="V24" i="1" a="1"/>
  <c r="V24" i="1" s="1"/>
  <c r="W24" i="1" a="1"/>
  <c r="W24" i="1" s="1"/>
  <c r="X24" i="1" a="1"/>
  <c r="X24" i="1" s="1"/>
  <c r="S25" i="1" a="1"/>
  <c r="S25" i="1" s="1"/>
  <c r="U25" i="1" a="1"/>
  <c r="U25" i="1" s="1"/>
  <c r="V25" i="1" a="1"/>
  <c r="V25" i="1" s="1"/>
  <c r="W25" i="1" a="1"/>
  <c r="W25" i="1" s="1"/>
  <c r="X25" i="1" a="1"/>
  <c r="X25" i="1" s="1"/>
  <c r="S26" i="1" a="1"/>
  <c r="S26" i="1" s="1"/>
  <c r="U26" i="1" a="1"/>
  <c r="U26" i="1" s="1"/>
  <c r="V26" i="1" a="1"/>
  <c r="V26" i="1" s="1"/>
  <c r="W26" i="1" a="1"/>
  <c r="W26" i="1" s="1"/>
  <c r="X26" i="1" a="1"/>
  <c r="X26" i="1" s="1"/>
  <c r="S27" i="1" a="1"/>
  <c r="S27" i="1" s="1"/>
  <c r="U27" i="1" a="1"/>
  <c r="U27" i="1" s="1"/>
  <c r="V27" i="1" a="1"/>
  <c r="V27" i="1" s="1"/>
  <c r="W27" i="1" a="1"/>
  <c r="W27" i="1" s="1"/>
  <c r="X27" i="1" a="1"/>
  <c r="X27" i="1" s="1"/>
  <c r="S28" i="1" a="1"/>
  <c r="S28" i="1" s="1"/>
  <c r="U28" i="1" a="1"/>
  <c r="U28" i="1" s="1"/>
  <c r="V28" i="1" a="1"/>
  <c r="V28" i="1" s="1"/>
  <c r="W28" i="1" a="1"/>
  <c r="W28" i="1" s="1"/>
  <c r="X28" i="1" a="1"/>
  <c r="X28" i="1" s="1"/>
  <c r="S29" i="1" a="1"/>
  <c r="S29" i="1" s="1"/>
  <c r="U29" i="1" a="1"/>
  <c r="U29" i="1" s="1"/>
  <c r="V29" i="1" a="1"/>
  <c r="V29" i="1" s="1"/>
  <c r="W29" i="1" a="1"/>
  <c r="W29" i="1" s="1"/>
  <c r="X29" i="1" a="1"/>
  <c r="X29" i="1" s="1"/>
  <c r="S30" i="1" a="1"/>
  <c r="S30" i="1" s="1"/>
  <c r="U30" i="1" a="1"/>
  <c r="U30" i="1" s="1"/>
  <c r="V30" i="1" a="1"/>
  <c r="V30" i="1" s="1"/>
  <c r="W30" i="1" a="1"/>
  <c r="W30" i="1" s="1"/>
  <c r="X30" i="1" a="1"/>
  <c r="X30" i="1" s="1"/>
  <c r="S31" i="1" a="1"/>
  <c r="S31" i="1" s="1"/>
  <c r="U31" i="1" a="1"/>
  <c r="U31" i="1" s="1"/>
  <c r="V31" i="1" a="1"/>
  <c r="V31" i="1" s="1"/>
  <c r="W31" i="1" a="1"/>
  <c r="W31" i="1" s="1"/>
  <c r="X31" i="1" a="1"/>
  <c r="X31" i="1" s="1"/>
  <c r="S32" i="1" a="1"/>
  <c r="S32" i="1" s="1"/>
  <c r="U32" i="1" a="1"/>
  <c r="U32" i="1" s="1"/>
  <c r="V32" i="1" a="1"/>
  <c r="V32" i="1" s="1"/>
  <c r="W32" i="1" a="1"/>
  <c r="W32" i="1" s="1"/>
  <c r="X32" i="1" a="1"/>
  <c r="X32" i="1" s="1"/>
  <c r="S33" i="1" a="1"/>
  <c r="S33" i="1" s="1"/>
  <c r="U33" i="1" a="1"/>
  <c r="U33" i="1" s="1"/>
  <c r="V33" i="1" a="1"/>
  <c r="V33" i="1" s="1"/>
  <c r="W33" i="1" a="1"/>
  <c r="W33" i="1" s="1"/>
  <c r="X33" i="1" a="1"/>
  <c r="X33" i="1" s="1"/>
  <c r="S34" i="1" a="1"/>
  <c r="S34" i="1" s="1"/>
  <c r="U34" i="1" a="1"/>
  <c r="U34" i="1" s="1"/>
  <c r="V34" i="1" a="1"/>
  <c r="V34" i="1" s="1"/>
  <c r="W34" i="1" a="1"/>
  <c r="W34" i="1" s="1"/>
  <c r="X34" i="1" a="1"/>
  <c r="X34" i="1" s="1"/>
  <c r="S35" i="1" a="1"/>
  <c r="S35" i="1" s="1"/>
  <c r="U35" i="1" a="1"/>
  <c r="U35" i="1" s="1"/>
  <c r="V35" i="1" a="1"/>
  <c r="V35" i="1" s="1"/>
  <c r="W35" i="1" a="1"/>
  <c r="W35" i="1" s="1"/>
  <c r="X35" i="1" a="1"/>
  <c r="X35" i="1" s="1"/>
  <c r="S36" i="1" a="1"/>
  <c r="S36" i="1" s="1"/>
  <c r="U36" i="1" a="1"/>
  <c r="U36" i="1" s="1"/>
  <c r="V36" i="1" a="1"/>
  <c r="V36" i="1" s="1"/>
  <c r="W36" i="1" a="1"/>
  <c r="W36" i="1" s="1"/>
  <c r="X36" i="1" a="1"/>
  <c r="X36" i="1" s="1"/>
  <c r="S37" i="1" a="1"/>
  <c r="S37" i="1" s="1"/>
  <c r="U37" i="1" a="1"/>
  <c r="U37" i="1" s="1"/>
  <c r="V37" i="1" a="1"/>
  <c r="V37" i="1" s="1"/>
  <c r="W37" i="1" a="1"/>
  <c r="W37" i="1" s="1"/>
  <c r="X37" i="1" a="1"/>
  <c r="X37" i="1" s="1"/>
  <c r="S38" i="1" a="1"/>
  <c r="S38" i="1" s="1"/>
  <c r="U38" i="1" a="1"/>
  <c r="U38" i="1" s="1"/>
  <c r="V38" i="1" a="1"/>
  <c r="V38" i="1" s="1"/>
  <c r="W38" i="1" a="1"/>
  <c r="W38" i="1" s="1"/>
  <c r="X38" i="1" a="1"/>
  <c r="X38" i="1" s="1"/>
  <c r="S39" i="1" a="1"/>
  <c r="S39" i="1" s="1"/>
  <c r="U39" i="1" a="1"/>
  <c r="U39" i="1" s="1"/>
  <c r="V39" i="1" a="1"/>
  <c r="V39" i="1" s="1"/>
  <c r="W39" i="1" a="1"/>
  <c r="W39" i="1" s="1"/>
  <c r="X39" i="1" a="1"/>
  <c r="X39" i="1" s="1"/>
  <c r="S40" i="1" a="1"/>
  <c r="S40" i="1" s="1"/>
  <c r="U40" i="1" a="1"/>
  <c r="U40" i="1" s="1"/>
  <c r="V40" i="1" a="1"/>
  <c r="V40" i="1" s="1"/>
  <c r="W40" i="1" a="1"/>
  <c r="W40" i="1" s="1"/>
  <c r="X40" i="1" a="1"/>
  <c r="X40" i="1" s="1"/>
  <c r="S41" i="1" a="1"/>
  <c r="S41" i="1" s="1"/>
  <c r="U41" i="1" a="1"/>
  <c r="U41" i="1" s="1"/>
  <c r="V41" i="1" a="1"/>
  <c r="V41" i="1" s="1"/>
  <c r="W41" i="1" a="1"/>
  <c r="W41" i="1" s="1"/>
  <c r="X41" i="1" a="1"/>
  <c r="X41" i="1" s="1"/>
  <c r="S42" i="1" a="1"/>
  <c r="S42" i="1" s="1"/>
  <c r="U42" i="1" a="1"/>
  <c r="U42" i="1" s="1"/>
  <c r="V42" i="1" a="1"/>
  <c r="V42" i="1" s="1"/>
  <c r="W42" i="1" a="1"/>
  <c r="W42" i="1" s="1"/>
  <c r="X42" i="1" a="1"/>
  <c r="X42" i="1" s="1"/>
  <c r="S43" i="1" a="1"/>
  <c r="S43" i="1" s="1"/>
  <c r="U43" i="1" a="1"/>
  <c r="U43" i="1" s="1"/>
  <c r="V43" i="1" a="1"/>
  <c r="V43" i="1" s="1"/>
  <c r="W43" i="1" a="1"/>
  <c r="W43" i="1" s="1"/>
  <c r="X43" i="1" a="1"/>
  <c r="X43" i="1" s="1"/>
  <c r="S44" i="1" a="1"/>
  <c r="S44" i="1" s="1"/>
  <c r="U44" i="1" a="1"/>
  <c r="U44" i="1" s="1"/>
  <c r="V44" i="1" a="1"/>
  <c r="V44" i="1" s="1"/>
  <c r="W44" i="1" a="1"/>
  <c r="W44" i="1" s="1"/>
  <c r="X44" i="1" a="1"/>
  <c r="X44" i="1" s="1"/>
  <c r="S45" i="1" a="1"/>
  <c r="S45" i="1" s="1"/>
  <c r="U45" i="1" a="1"/>
  <c r="U45" i="1" s="1"/>
  <c r="V45" i="1" a="1"/>
  <c r="V45" i="1" s="1"/>
  <c r="W45" i="1" a="1"/>
  <c r="W45" i="1" s="1"/>
  <c r="X45" i="1" a="1"/>
  <c r="X45" i="1" s="1"/>
  <c r="S46" i="1" a="1"/>
  <c r="S46" i="1" s="1"/>
  <c r="U46" i="1" a="1"/>
  <c r="U46" i="1" s="1"/>
  <c r="V46" i="1" a="1"/>
  <c r="V46" i="1" s="1"/>
  <c r="W46" i="1" a="1"/>
  <c r="W46" i="1" s="1"/>
  <c r="X46" i="1" a="1"/>
  <c r="X46" i="1" s="1"/>
  <c r="S47" i="1" a="1"/>
  <c r="S47" i="1" s="1"/>
  <c r="U47" i="1" a="1"/>
  <c r="U47" i="1" s="1"/>
  <c r="V47" i="1" a="1"/>
  <c r="V47" i="1" s="1"/>
  <c r="W47" i="1" a="1"/>
  <c r="W47" i="1" s="1"/>
  <c r="X47" i="1" a="1"/>
  <c r="X47" i="1" s="1"/>
  <c r="S48" i="1" a="1"/>
  <c r="S48" i="1" s="1"/>
  <c r="U48" i="1" a="1"/>
  <c r="U48" i="1" s="1"/>
  <c r="V48" i="1" a="1"/>
  <c r="V48" i="1" s="1"/>
  <c r="W48" i="1" a="1"/>
  <c r="W48" i="1" s="1"/>
  <c r="X48" i="1" a="1"/>
  <c r="X48" i="1" s="1"/>
  <c r="S49" i="1" a="1"/>
  <c r="S49" i="1" s="1"/>
  <c r="U49" i="1" a="1"/>
  <c r="U49" i="1" s="1"/>
  <c r="V49" i="1" a="1"/>
  <c r="V49" i="1" s="1"/>
  <c r="W49" i="1" a="1"/>
  <c r="W49" i="1" s="1"/>
  <c r="X49" i="1" a="1"/>
  <c r="X49" i="1" s="1"/>
  <c r="S50" i="1" a="1"/>
  <c r="S50" i="1" s="1"/>
  <c r="U50" i="1" a="1"/>
  <c r="U50" i="1" s="1"/>
  <c r="V50" i="1" a="1"/>
  <c r="V50" i="1" s="1"/>
  <c r="W50" i="1" a="1"/>
  <c r="W50" i="1" s="1"/>
  <c r="X50" i="1" a="1"/>
  <c r="X50" i="1" s="1"/>
  <c r="S51" i="1" a="1"/>
  <c r="S51" i="1" s="1"/>
  <c r="U51" i="1" a="1"/>
  <c r="U51" i="1" s="1"/>
  <c r="V51" i="1" a="1"/>
  <c r="V51" i="1" s="1"/>
  <c r="W51" i="1" a="1"/>
  <c r="W51" i="1" s="1"/>
  <c r="X51" i="1" a="1"/>
  <c r="X51" i="1" s="1"/>
  <c r="S52" i="1" a="1"/>
  <c r="S52" i="1" s="1"/>
  <c r="U52" i="1" a="1"/>
  <c r="U52" i="1" s="1"/>
  <c r="V52" i="1" a="1"/>
  <c r="V52" i="1" s="1"/>
  <c r="W52" i="1" a="1"/>
  <c r="W52" i="1" s="1"/>
  <c r="X52" i="1" a="1"/>
  <c r="X52" i="1" s="1"/>
  <c r="S53" i="1" a="1"/>
  <c r="S53" i="1" s="1"/>
  <c r="U53" i="1" a="1"/>
  <c r="U53" i="1" s="1"/>
  <c r="V53" i="1" a="1"/>
  <c r="V53" i="1" s="1"/>
  <c r="W53" i="1" a="1"/>
  <c r="W53" i="1" s="1"/>
  <c r="X53" i="1" a="1"/>
  <c r="X53" i="1" s="1"/>
  <c r="S54" i="1" a="1"/>
  <c r="S54" i="1" s="1"/>
  <c r="U54" i="1" a="1"/>
  <c r="U54" i="1" s="1"/>
  <c r="V54" i="1" a="1"/>
  <c r="V54" i="1" s="1"/>
  <c r="W54" i="1" a="1"/>
  <c r="W54" i="1" s="1"/>
  <c r="X54" i="1" a="1"/>
  <c r="X54" i="1" s="1"/>
  <c r="S55" i="1" a="1"/>
  <c r="S55" i="1" s="1"/>
  <c r="U55" i="1" a="1"/>
  <c r="U55" i="1" s="1"/>
  <c r="V55" i="1" a="1"/>
  <c r="V55" i="1" s="1"/>
  <c r="W55" i="1" a="1"/>
  <c r="W55" i="1" s="1"/>
  <c r="X55" i="1" a="1"/>
  <c r="X55" i="1" s="1"/>
  <c r="S56" i="1" a="1"/>
  <c r="S56" i="1" s="1"/>
  <c r="U56" i="1" a="1"/>
  <c r="U56" i="1" s="1"/>
  <c r="V56" i="1" a="1"/>
  <c r="V56" i="1" s="1"/>
  <c r="W56" i="1" a="1"/>
  <c r="W56" i="1" s="1"/>
  <c r="X56" i="1" a="1"/>
  <c r="X56" i="1" s="1"/>
  <c r="S57" i="1" a="1"/>
  <c r="S57" i="1" s="1"/>
  <c r="U57" i="1" a="1"/>
  <c r="U57" i="1" s="1"/>
  <c r="V57" i="1" a="1"/>
  <c r="V57" i="1" s="1"/>
  <c r="W57" i="1" a="1"/>
  <c r="W57" i="1" s="1"/>
  <c r="X57" i="1" a="1"/>
  <c r="X57" i="1" s="1"/>
  <c r="S58" i="1" a="1"/>
  <c r="S58" i="1" s="1"/>
  <c r="U58" i="1" a="1"/>
  <c r="U58" i="1" s="1"/>
  <c r="V58" i="1" a="1"/>
  <c r="V58" i="1" s="1"/>
  <c r="W58" i="1" a="1"/>
  <c r="W58" i="1" s="1"/>
  <c r="X58" i="1" a="1"/>
  <c r="X58" i="1" s="1"/>
  <c r="S59" i="1" a="1"/>
  <c r="S59" i="1" s="1"/>
  <c r="U59" i="1" a="1"/>
  <c r="U59" i="1" s="1"/>
  <c r="V59" i="1" a="1"/>
  <c r="V59" i="1" s="1"/>
  <c r="W59" i="1" a="1"/>
  <c r="W59" i="1" s="1"/>
  <c r="X59" i="1" a="1"/>
  <c r="X59" i="1" s="1"/>
  <c r="S60" i="1" a="1"/>
  <c r="S60" i="1" s="1"/>
  <c r="U60" i="1" a="1"/>
  <c r="U60" i="1" s="1"/>
  <c r="V60" i="1" a="1"/>
  <c r="V60" i="1" s="1"/>
  <c r="W60" i="1" a="1"/>
  <c r="W60" i="1" s="1"/>
  <c r="X60" i="1" a="1"/>
  <c r="X60" i="1" s="1"/>
  <c r="S61" i="1" a="1"/>
  <c r="S61" i="1" s="1"/>
  <c r="U61" i="1" a="1"/>
  <c r="U61" i="1" s="1"/>
  <c r="V61" i="1" a="1"/>
  <c r="V61" i="1" s="1"/>
  <c r="W61" i="1" a="1"/>
  <c r="W61" i="1" s="1"/>
  <c r="X61" i="1" a="1"/>
  <c r="X61" i="1" s="1"/>
  <c r="S62" i="1" a="1"/>
  <c r="S62" i="1" s="1"/>
  <c r="U62" i="1" a="1"/>
  <c r="U62" i="1" s="1"/>
  <c r="V62" i="1" a="1"/>
  <c r="V62" i="1" s="1"/>
  <c r="W62" i="1" a="1"/>
  <c r="W62" i="1" s="1"/>
  <c r="X62" i="1" a="1"/>
  <c r="X62" i="1" s="1"/>
  <c r="S63" i="1" a="1"/>
  <c r="S63" i="1" s="1"/>
  <c r="U63" i="1" a="1"/>
  <c r="U63" i="1" s="1"/>
  <c r="V63" i="1" a="1"/>
  <c r="V63" i="1" s="1"/>
  <c r="W63" i="1" a="1"/>
  <c r="W63" i="1" s="1"/>
  <c r="X63" i="1" a="1"/>
  <c r="X63" i="1" s="1"/>
  <c r="S64" i="1" a="1"/>
  <c r="S64" i="1" s="1"/>
  <c r="U64" i="1" a="1"/>
  <c r="U64" i="1" s="1"/>
  <c r="V64" i="1" a="1"/>
  <c r="V64" i="1" s="1"/>
  <c r="W64" i="1" a="1"/>
  <c r="W64" i="1" s="1"/>
  <c r="X64" i="1" a="1"/>
  <c r="X64" i="1" s="1"/>
  <c r="S65" i="1" a="1"/>
  <c r="S65" i="1" s="1"/>
  <c r="U65" i="1" a="1"/>
  <c r="U65" i="1" s="1"/>
  <c r="V65" i="1" a="1"/>
  <c r="V65" i="1" s="1"/>
  <c r="W65" i="1" a="1"/>
  <c r="W65" i="1" s="1"/>
  <c r="X65" i="1" a="1"/>
  <c r="X65" i="1" s="1"/>
  <c r="S66" i="1" a="1"/>
  <c r="S66" i="1" s="1"/>
  <c r="U66" i="1" a="1"/>
  <c r="U66" i="1" s="1"/>
  <c r="V66" i="1" a="1"/>
  <c r="V66" i="1" s="1"/>
  <c r="W66" i="1" a="1"/>
  <c r="W66" i="1" s="1"/>
  <c r="X66" i="1" a="1"/>
  <c r="X66" i="1" s="1"/>
  <c r="S67" i="1" a="1"/>
  <c r="S67" i="1" s="1"/>
  <c r="U67" i="1" a="1"/>
  <c r="U67" i="1" s="1"/>
  <c r="V67" i="1" a="1"/>
  <c r="V67" i="1" s="1"/>
  <c r="W67" i="1" a="1"/>
  <c r="W67" i="1" s="1"/>
  <c r="X67" i="1" a="1"/>
  <c r="X67" i="1" s="1"/>
  <c r="S68" i="1" a="1"/>
  <c r="S68" i="1" s="1"/>
  <c r="U68" i="1" a="1"/>
  <c r="U68" i="1" s="1"/>
  <c r="V68" i="1" a="1"/>
  <c r="V68" i="1" s="1"/>
  <c r="W68" i="1" a="1"/>
  <c r="W68" i="1" s="1"/>
  <c r="X68" i="1" a="1"/>
  <c r="X68" i="1" s="1"/>
  <c r="S69" i="1" a="1"/>
  <c r="S69" i="1" s="1"/>
  <c r="U69" i="1" a="1"/>
  <c r="U69" i="1" s="1"/>
  <c r="V69" i="1" a="1"/>
  <c r="V69" i="1" s="1"/>
  <c r="W69" i="1" a="1"/>
  <c r="W69" i="1" s="1"/>
  <c r="X69" i="1" a="1"/>
  <c r="X69" i="1" s="1"/>
  <c r="S70" i="1" a="1"/>
  <c r="S70" i="1" s="1"/>
  <c r="U70" i="1" a="1"/>
  <c r="U70" i="1" s="1"/>
  <c r="V70" i="1" a="1"/>
  <c r="V70" i="1" s="1"/>
  <c r="W70" i="1" a="1"/>
  <c r="W70" i="1" s="1"/>
  <c r="X70" i="1" a="1"/>
  <c r="X70" i="1" s="1"/>
  <c r="S71" i="1" a="1"/>
  <c r="S71" i="1" s="1"/>
  <c r="U71" i="1" a="1"/>
  <c r="U71" i="1" s="1"/>
  <c r="V71" i="1" a="1"/>
  <c r="V71" i="1" s="1"/>
  <c r="W71" i="1" a="1"/>
  <c r="W71" i="1" s="1"/>
  <c r="X71" i="1" a="1"/>
  <c r="X71" i="1" s="1"/>
  <c r="S72" i="1" a="1"/>
  <c r="S72" i="1" s="1"/>
  <c r="U72" i="1" a="1"/>
  <c r="U72" i="1" s="1"/>
  <c r="V72" i="1" a="1"/>
  <c r="V72" i="1" s="1"/>
  <c r="W72" i="1" a="1"/>
  <c r="W72" i="1" s="1"/>
  <c r="X72" i="1" a="1"/>
  <c r="X72" i="1" s="1"/>
  <c r="S73" i="1" a="1"/>
  <c r="S73" i="1" s="1"/>
  <c r="U73" i="1" a="1"/>
  <c r="U73" i="1" s="1"/>
  <c r="V73" i="1" a="1"/>
  <c r="V73" i="1" s="1"/>
  <c r="W73" i="1" a="1"/>
  <c r="W73" i="1" s="1"/>
  <c r="X73" i="1" a="1"/>
  <c r="X73" i="1" s="1"/>
  <c r="S74" i="1" a="1"/>
  <c r="S74" i="1" s="1"/>
  <c r="U74" i="1" a="1"/>
  <c r="U74" i="1" s="1"/>
  <c r="V74" i="1" a="1"/>
  <c r="V74" i="1" s="1"/>
  <c r="W74" i="1" a="1"/>
  <c r="W74" i="1" s="1"/>
  <c r="X74" i="1" a="1"/>
  <c r="X74" i="1" s="1"/>
  <c r="S75" i="1" a="1"/>
  <c r="S75" i="1" s="1"/>
  <c r="U75" i="1" a="1"/>
  <c r="U75" i="1" s="1"/>
  <c r="V75" i="1" a="1"/>
  <c r="V75" i="1" s="1"/>
  <c r="W75" i="1" a="1"/>
  <c r="W75" i="1" s="1"/>
  <c r="X75" i="1" a="1"/>
  <c r="X75" i="1" s="1"/>
  <c r="S76" i="1" a="1"/>
  <c r="S76" i="1" s="1"/>
  <c r="U76" i="1" a="1"/>
  <c r="U76" i="1" s="1"/>
  <c r="V76" i="1" a="1"/>
  <c r="V76" i="1" s="1"/>
  <c r="W76" i="1" a="1"/>
  <c r="W76" i="1" s="1"/>
  <c r="X76" i="1" a="1"/>
  <c r="X76" i="1" s="1"/>
  <c r="S77" i="1" a="1"/>
  <c r="S77" i="1" s="1"/>
  <c r="U77" i="1" a="1"/>
  <c r="U77" i="1" s="1"/>
  <c r="V77" i="1" a="1"/>
  <c r="V77" i="1" s="1"/>
  <c r="W77" i="1" a="1"/>
  <c r="W77" i="1" s="1"/>
  <c r="X77" i="1" a="1"/>
  <c r="X77" i="1" s="1"/>
  <c r="S78" i="1" a="1"/>
  <c r="S78" i="1" s="1"/>
  <c r="U78" i="1" a="1"/>
  <c r="U78" i="1" s="1"/>
  <c r="V78" i="1" a="1"/>
  <c r="V78" i="1" s="1"/>
  <c r="W78" i="1" a="1"/>
  <c r="W78" i="1" s="1"/>
  <c r="X78" i="1" a="1"/>
  <c r="X78" i="1" s="1"/>
  <c r="S79" i="1" a="1"/>
  <c r="S79" i="1" s="1"/>
  <c r="U79" i="1" a="1"/>
  <c r="U79" i="1" s="1"/>
  <c r="V79" i="1" a="1"/>
  <c r="V79" i="1" s="1"/>
  <c r="W79" i="1" a="1"/>
  <c r="W79" i="1" s="1"/>
  <c r="X79" i="1" a="1"/>
  <c r="X79" i="1" s="1"/>
  <c r="S80" i="1" a="1"/>
  <c r="S80" i="1" s="1"/>
  <c r="U80" i="1" a="1"/>
  <c r="U80" i="1" s="1"/>
  <c r="V80" i="1" a="1"/>
  <c r="V80" i="1" s="1"/>
  <c r="W80" i="1" a="1"/>
  <c r="W80" i="1" s="1"/>
  <c r="X80" i="1" a="1"/>
  <c r="X80" i="1" s="1"/>
  <c r="S81" i="1" a="1"/>
  <c r="S81" i="1" s="1"/>
  <c r="U81" i="1" a="1"/>
  <c r="U81" i="1" s="1"/>
  <c r="V81" i="1" a="1"/>
  <c r="V81" i="1" s="1"/>
  <c r="W81" i="1" a="1"/>
  <c r="W81" i="1" s="1"/>
  <c r="X81" i="1" a="1"/>
  <c r="X81" i="1" s="1"/>
  <c r="S82" i="1" a="1"/>
  <c r="S82" i="1" s="1"/>
  <c r="U82" i="1" a="1"/>
  <c r="U82" i="1" s="1"/>
  <c r="V82" i="1" a="1"/>
  <c r="V82" i="1" s="1"/>
  <c r="W82" i="1" a="1"/>
  <c r="W82" i="1" s="1"/>
  <c r="X82" i="1" a="1"/>
  <c r="X82" i="1" s="1"/>
  <c r="S83" i="1" a="1"/>
  <c r="S83" i="1" s="1"/>
  <c r="U83" i="1" a="1"/>
  <c r="U83" i="1" s="1"/>
  <c r="V83" i="1" a="1"/>
  <c r="V83" i="1" s="1"/>
  <c r="W83" i="1" a="1"/>
  <c r="W83" i="1" s="1"/>
  <c r="X83" i="1" a="1"/>
  <c r="X83" i="1" s="1"/>
  <c r="S84" i="1" a="1"/>
  <c r="S84" i="1" s="1"/>
  <c r="U84" i="1" a="1"/>
  <c r="U84" i="1" s="1"/>
  <c r="V84" i="1" a="1"/>
  <c r="V84" i="1" s="1"/>
  <c r="W84" i="1" a="1"/>
  <c r="W84" i="1" s="1"/>
  <c r="X84" i="1" a="1"/>
  <c r="X84" i="1" s="1"/>
  <c r="S85" i="1" a="1"/>
  <c r="S85" i="1" s="1"/>
  <c r="U85" i="1" a="1"/>
  <c r="U85" i="1" s="1"/>
  <c r="V85" i="1" a="1"/>
  <c r="V85" i="1" s="1"/>
  <c r="W85" i="1" a="1"/>
  <c r="W85" i="1" s="1"/>
  <c r="X85" i="1" a="1"/>
  <c r="X85" i="1" s="1"/>
  <c r="S86" i="1" a="1"/>
  <c r="S86" i="1" s="1"/>
  <c r="U86" i="1" a="1"/>
  <c r="U86" i="1" s="1"/>
  <c r="V86" i="1" a="1"/>
  <c r="V86" i="1" s="1"/>
  <c r="W86" i="1" a="1"/>
  <c r="W86" i="1" s="1"/>
  <c r="X86" i="1" a="1"/>
  <c r="X86" i="1" s="1"/>
  <c r="S87" i="1" a="1"/>
  <c r="S87" i="1" s="1"/>
  <c r="U87" i="1" a="1"/>
  <c r="U87" i="1" s="1"/>
  <c r="V87" i="1" a="1"/>
  <c r="V87" i="1" s="1"/>
  <c r="W87" i="1" a="1"/>
  <c r="W87" i="1" s="1"/>
  <c r="X87" i="1" a="1"/>
  <c r="X87" i="1" s="1"/>
  <c r="S88" i="1" a="1"/>
  <c r="S88" i="1" s="1"/>
  <c r="U88" i="1" a="1"/>
  <c r="U88" i="1" s="1"/>
  <c r="V88" i="1" a="1"/>
  <c r="V88" i="1" s="1"/>
  <c r="W88" i="1" a="1"/>
  <c r="W88" i="1" s="1"/>
  <c r="X88" i="1" a="1"/>
  <c r="X88" i="1" s="1"/>
  <c r="S89" i="1" a="1"/>
  <c r="S89" i="1" s="1"/>
  <c r="U89" i="1" a="1"/>
  <c r="U89" i="1" s="1"/>
  <c r="V89" i="1" a="1"/>
  <c r="V89" i="1" s="1"/>
  <c r="W89" i="1" a="1"/>
  <c r="W89" i="1" s="1"/>
  <c r="X89" i="1" a="1"/>
  <c r="X89" i="1" s="1"/>
  <c r="S90" i="1" a="1"/>
  <c r="S90" i="1" s="1"/>
  <c r="U90" i="1" a="1"/>
  <c r="U90" i="1" s="1"/>
  <c r="V90" i="1" a="1"/>
  <c r="V90" i="1" s="1"/>
  <c r="W90" i="1" a="1"/>
  <c r="W90" i="1" s="1"/>
  <c r="X90" i="1" a="1"/>
  <c r="X90" i="1" s="1"/>
  <c r="S91" i="1" a="1"/>
  <c r="S91" i="1" s="1"/>
  <c r="U91" i="1" a="1"/>
  <c r="U91" i="1" s="1"/>
  <c r="V91" i="1" a="1"/>
  <c r="V91" i="1" s="1"/>
  <c r="W91" i="1" a="1"/>
  <c r="W91" i="1" s="1"/>
  <c r="X91" i="1" a="1"/>
  <c r="X91" i="1" s="1"/>
  <c r="S92" i="1" a="1"/>
  <c r="S92" i="1" s="1"/>
  <c r="U92" i="1" a="1"/>
  <c r="U92" i="1" s="1"/>
  <c r="V92" i="1" a="1"/>
  <c r="V92" i="1" s="1"/>
  <c r="W92" i="1" a="1"/>
  <c r="W92" i="1" s="1"/>
  <c r="X92" i="1" a="1"/>
  <c r="X92" i="1" s="1"/>
  <c r="S93" i="1" a="1"/>
  <c r="S93" i="1" s="1"/>
  <c r="U93" i="1" a="1"/>
  <c r="U93" i="1" s="1"/>
  <c r="V93" i="1" a="1"/>
  <c r="V93" i="1" s="1"/>
  <c r="W93" i="1" a="1"/>
  <c r="W93" i="1" s="1"/>
  <c r="X93" i="1" a="1"/>
  <c r="X93" i="1" s="1"/>
  <c r="S94" i="1" a="1"/>
  <c r="S94" i="1" s="1"/>
  <c r="U94" i="1" a="1"/>
  <c r="U94" i="1" s="1"/>
  <c r="V94" i="1" a="1"/>
  <c r="V94" i="1" s="1"/>
  <c r="W94" i="1" a="1"/>
  <c r="W94" i="1" s="1"/>
  <c r="X94" i="1" a="1"/>
  <c r="X94" i="1" s="1"/>
  <c r="S95" i="1" a="1"/>
  <c r="S95" i="1" s="1"/>
  <c r="U95" i="1" a="1"/>
  <c r="U95" i="1" s="1"/>
  <c r="V95" i="1" a="1"/>
  <c r="V95" i="1" s="1"/>
  <c r="W95" i="1" a="1"/>
  <c r="W95" i="1" s="1"/>
  <c r="X95" i="1" a="1"/>
  <c r="X95" i="1" s="1"/>
  <c r="S96" i="1" a="1"/>
  <c r="S96" i="1" s="1"/>
  <c r="U96" i="1" a="1"/>
  <c r="U96" i="1" s="1"/>
  <c r="V96" i="1" a="1"/>
  <c r="V96" i="1" s="1"/>
  <c r="W96" i="1" a="1"/>
  <c r="W96" i="1" s="1"/>
  <c r="X96" i="1" a="1"/>
  <c r="X96" i="1" s="1"/>
  <c r="S97" i="1" a="1"/>
  <c r="S97" i="1" s="1"/>
  <c r="U97" i="1" a="1"/>
  <c r="U97" i="1" s="1"/>
  <c r="V97" i="1" a="1"/>
  <c r="V97" i="1" s="1"/>
  <c r="W97" i="1" a="1"/>
  <c r="W97" i="1" s="1"/>
  <c r="X97" i="1" a="1"/>
  <c r="X97" i="1" s="1"/>
  <c r="S98" i="1" a="1"/>
  <c r="S98" i="1" s="1"/>
  <c r="U98" i="1" a="1"/>
  <c r="U98" i="1" s="1"/>
  <c r="V98" i="1" a="1"/>
  <c r="V98" i="1" s="1"/>
  <c r="W98" i="1" a="1"/>
  <c r="W98" i="1" s="1"/>
  <c r="X98" i="1" a="1"/>
  <c r="X98" i="1" s="1"/>
  <c r="S99" i="1" a="1"/>
  <c r="S99" i="1" s="1"/>
  <c r="U99" i="1" a="1"/>
  <c r="U99" i="1" s="1"/>
  <c r="V99" i="1" a="1"/>
  <c r="V99" i="1" s="1"/>
  <c r="W99" i="1" a="1"/>
  <c r="W99" i="1" s="1"/>
  <c r="X99" i="1" a="1"/>
  <c r="X99" i="1" s="1"/>
  <c r="S100" i="1" a="1"/>
  <c r="S100" i="1" s="1"/>
  <c r="U100" i="1" a="1"/>
  <c r="U100" i="1" s="1"/>
  <c r="V100" i="1" a="1"/>
  <c r="V100" i="1" s="1"/>
  <c r="W100" i="1" a="1"/>
  <c r="W100" i="1" s="1"/>
  <c r="X100" i="1" a="1"/>
  <c r="X100" i="1" s="1"/>
  <c r="S101" i="1" a="1"/>
  <c r="S101" i="1" s="1"/>
  <c r="U101" i="1" a="1"/>
  <c r="U101" i="1" s="1"/>
  <c r="V101" i="1" a="1"/>
  <c r="V101" i="1" s="1"/>
  <c r="W101" i="1" a="1"/>
  <c r="W101" i="1" s="1"/>
  <c r="X101" i="1" a="1"/>
  <c r="X101" i="1" s="1"/>
  <c r="S102" i="1" a="1"/>
  <c r="S102" i="1" s="1"/>
  <c r="U102" i="1" a="1"/>
  <c r="U102" i="1" s="1"/>
  <c r="V102" i="1" a="1"/>
  <c r="V102" i="1" s="1"/>
  <c r="W102" i="1" a="1"/>
  <c r="W102" i="1" s="1"/>
  <c r="X102" i="1" a="1"/>
  <c r="X102" i="1" s="1"/>
  <c r="S103" i="1" a="1"/>
  <c r="S103" i="1" s="1"/>
  <c r="U103" i="1" a="1"/>
  <c r="U103" i="1" s="1"/>
  <c r="V103" i="1" a="1"/>
  <c r="V103" i="1" s="1"/>
  <c r="W103" i="1" a="1"/>
  <c r="W103" i="1" s="1"/>
  <c r="X103" i="1" a="1"/>
  <c r="X103" i="1" s="1"/>
  <c r="S104" i="1" a="1"/>
  <c r="S104" i="1" s="1"/>
  <c r="U104" i="1" a="1"/>
  <c r="U104" i="1" s="1"/>
  <c r="V104" i="1" a="1"/>
  <c r="V104" i="1" s="1"/>
  <c r="W104" i="1" a="1"/>
  <c r="W104" i="1" s="1"/>
  <c r="X104" i="1" a="1"/>
  <c r="X104" i="1" s="1"/>
  <c r="S105" i="1" a="1"/>
  <c r="S105" i="1" s="1"/>
  <c r="U105" i="1" a="1"/>
  <c r="U105" i="1" s="1"/>
  <c r="V105" i="1" a="1"/>
  <c r="V105" i="1" s="1"/>
  <c r="W105" i="1" a="1"/>
  <c r="W105" i="1" s="1"/>
  <c r="X105" i="1" a="1"/>
  <c r="X105" i="1" s="1"/>
  <c r="S106" i="1" a="1"/>
  <c r="S106" i="1" s="1"/>
  <c r="U106" i="1" a="1"/>
  <c r="U106" i="1" s="1"/>
  <c r="V106" i="1" a="1"/>
  <c r="V106" i="1" s="1"/>
  <c r="W106" i="1" a="1"/>
  <c r="W106" i="1" s="1"/>
  <c r="X106" i="1" a="1"/>
  <c r="X106" i="1" s="1"/>
  <c r="S107" i="1" a="1"/>
  <c r="S107" i="1" s="1"/>
  <c r="U107" i="1" a="1"/>
  <c r="U107" i="1" s="1"/>
  <c r="V107" i="1" a="1"/>
  <c r="V107" i="1" s="1"/>
  <c r="W107" i="1" a="1"/>
  <c r="W107" i="1" s="1"/>
  <c r="X107" i="1" a="1"/>
  <c r="X107" i="1" s="1"/>
  <c r="S108" i="1" a="1"/>
  <c r="S108" i="1" s="1"/>
  <c r="U108" i="1" a="1"/>
  <c r="U108" i="1" s="1"/>
  <c r="V108" i="1" a="1"/>
  <c r="V108" i="1" s="1"/>
  <c r="W108" i="1" a="1"/>
  <c r="W108" i="1" s="1"/>
  <c r="X108" i="1" a="1"/>
  <c r="X108" i="1" s="1"/>
  <c r="S109" i="1" a="1"/>
  <c r="S109" i="1" s="1"/>
  <c r="U109" i="1" a="1"/>
  <c r="U109" i="1" s="1"/>
  <c r="V109" i="1" a="1"/>
  <c r="V109" i="1" s="1"/>
  <c r="W109" i="1" a="1"/>
  <c r="W109" i="1" s="1"/>
  <c r="X109" i="1" a="1"/>
  <c r="X109" i="1" s="1"/>
  <c r="S110" i="1" a="1"/>
  <c r="S110" i="1" s="1"/>
  <c r="U110" i="1" a="1"/>
  <c r="U110" i="1" s="1"/>
  <c r="V110" i="1" a="1"/>
  <c r="V110" i="1" s="1"/>
  <c r="W110" i="1" a="1"/>
  <c r="W110" i="1" s="1"/>
  <c r="X110" i="1" a="1"/>
  <c r="X110" i="1" s="1"/>
  <c r="S111" i="1" a="1"/>
  <c r="S111" i="1" s="1"/>
  <c r="U111" i="1" a="1"/>
  <c r="U111" i="1" s="1"/>
  <c r="V111" i="1" a="1"/>
  <c r="V111" i="1" s="1"/>
  <c r="W111" i="1" a="1"/>
  <c r="W111" i="1" s="1"/>
  <c r="X111" i="1" a="1"/>
  <c r="X111" i="1" s="1"/>
  <c r="S112" i="1" a="1"/>
  <c r="S112" i="1" s="1"/>
  <c r="U112" i="1" a="1"/>
  <c r="U112" i="1" s="1"/>
  <c r="V112" i="1" a="1"/>
  <c r="V112" i="1" s="1"/>
  <c r="W112" i="1" a="1"/>
  <c r="W112" i="1" s="1"/>
  <c r="X112" i="1" a="1"/>
  <c r="X112" i="1" s="1"/>
  <c r="S113" i="1" a="1"/>
  <c r="S113" i="1" s="1"/>
  <c r="U113" i="1" a="1"/>
  <c r="U113" i="1" s="1"/>
  <c r="V113" i="1" a="1"/>
  <c r="V113" i="1" s="1"/>
  <c r="W113" i="1" a="1"/>
  <c r="W113" i="1" s="1"/>
  <c r="X113" i="1" a="1"/>
  <c r="X113" i="1" s="1"/>
  <c r="S114" i="1" a="1"/>
  <c r="S114" i="1" s="1"/>
  <c r="U114" i="1" a="1"/>
  <c r="U114" i="1" s="1"/>
  <c r="V114" i="1" a="1"/>
  <c r="V114" i="1" s="1"/>
  <c r="W114" i="1" a="1"/>
  <c r="W114" i="1" s="1"/>
  <c r="X114" i="1" a="1"/>
  <c r="X114" i="1" s="1"/>
  <c r="S115" i="1" a="1"/>
  <c r="S115" i="1" s="1"/>
  <c r="U115" i="1" a="1"/>
  <c r="U115" i="1" s="1"/>
  <c r="V115" i="1" a="1"/>
  <c r="V115" i="1" s="1"/>
  <c r="W115" i="1" a="1"/>
  <c r="W115" i="1" s="1"/>
  <c r="X115" i="1" a="1"/>
  <c r="X115" i="1" s="1"/>
  <c r="S116" i="1" a="1"/>
  <c r="S116" i="1" s="1"/>
  <c r="U116" i="1" a="1"/>
  <c r="U116" i="1" s="1"/>
  <c r="V116" i="1" a="1"/>
  <c r="V116" i="1" s="1"/>
  <c r="W116" i="1" a="1"/>
  <c r="W116" i="1" s="1"/>
  <c r="X116" i="1" a="1"/>
  <c r="X116" i="1" s="1"/>
  <c r="S117" i="1" a="1"/>
  <c r="S117" i="1" s="1"/>
  <c r="U117" i="1" a="1"/>
  <c r="U117" i="1" s="1"/>
  <c r="V117" i="1" a="1"/>
  <c r="V117" i="1" s="1"/>
  <c r="W117" i="1" a="1"/>
  <c r="W117" i="1" s="1"/>
  <c r="X117" i="1" a="1"/>
  <c r="X117" i="1" s="1"/>
  <c r="S118" i="1" a="1"/>
  <c r="S118" i="1" s="1"/>
  <c r="U118" i="1" a="1"/>
  <c r="U118" i="1" s="1"/>
  <c r="V118" i="1" a="1"/>
  <c r="V118" i="1" s="1"/>
  <c r="W118" i="1" a="1"/>
  <c r="W118" i="1" s="1"/>
  <c r="X118" i="1" a="1"/>
  <c r="X118" i="1" s="1"/>
  <c r="S119" i="1" a="1"/>
  <c r="S119" i="1" s="1"/>
  <c r="U119" i="1" a="1"/>
  <c r="U119" i="1" s="1"/>
  <c r="V119" i="1" a="1"/>
  <c r="V119" i="1" s="1"/>
  <c r="W119" i="1" a="1"/>
  <c r="W119" i="1" s="1"/>
  <c r="X119" i="1" a="1"/>
  <c r="X119" i="1" s="1"/>
  <c r="S120" i="1" a="1"/>
  <c r="S120" i="1" s="1"/>
  <c r="U120" i="1" a="1"/>
  <c r="U120" i="1" s="1"/>
  <c r="V120" i="1" a="1"/>
  <c r="V120" i="1" s="1"/>
  <c r="W120" i="1" a="1"/>
  <c r="W120" i="1" s="1"/>
  <c r="X120" i="1" a="1"/>
  <c r="X120" i="1" s="1"/>
  <c r="S121" i="1" a="1"/>
  <c r="S121" i="1" s="1"/>
  <c r="U121" i="1" a="1"/>
  <c r="U121" i="1" s="1"/>
  <c r="V121" i="1" a="1"/>
  <c r="V121" i="1" s="1"/>
  <c r="W121" i="1" a="1"/>
  <c r="W121" i="1" s="1"/>
  <c r="X121" i="1" a="1"/>
  <c r="X121" i="1" s="1"/>
  <c r="S122" i="1" a="1"/>
  <c r="S122" i="1" s="1"/>
  <c r="U122" i="1" a="1"/>
  <c r="U122" i="1" s="1"/>
  <c r="V122" i="1" a="1"/>
  <c r="V122" i="1" s="1"/>
  <c r="W122" i="1" a="1"/>
  <c r="W122" i="1" s="1"/>
  <c r="X122" i="1" a="1"/>
  <c r="X122" i="1" s="1"/>
  <c r="S123" i="1" a="1"/>
  <c r="S123" i="1" s="1"/>
  <c r="U123" i="1" a="1"/>
  <c r="U123" i="1" s="1"/>
  <c r="V123" i="1" a="1"/>
  <c r="V123" i="1" s="1"/>
  <c r="W123" i="1" a="1"/>
  <c r="W123" i="1" s="1"/>
  <c r="X123" i="1" a="1"/>
  <c r="X123" i="1" s="1"/>
  <c r="S124" i="1" a="1"/>
  <c r="S124" i="1" s="1"/>
  <c r="U124" i="1" a="1"/>
  <c r="U124" i="1" s="1"/>
  <c r="V124" i="1" a="1"/>
  <c r="V124" i="1" s="1"/>
  <c r="W124" i="1" a="1"/>
  <c r="W124" i="1" s="1"/>
  <c r="X124" i="1" a="1"/>
  <c r="X124" i="1" s="1"/>
  <c r="S125" i="1" a="1"/>
  <c r="S125" i="1" s="1"/>
  <c r="U125" i="1" a="1"/>
  <c r="U125" i="1" s="1"/>
  <c r="V125" i="1" a="1"/>
  <c r="V125" i="1" s="1"/>
  <c r="W125" i="1" a="1"/>
  <c r="W125" i="1" s="1"/>
  <c r="X125" i="1" a="1"/>
  <c r="X125" i="1" s="1"/>
  <c r="S126" i="1" a="1"/>
  <c r="S126" i="1" s="1"/>
  <c r="U126" i="1" a="1"/>
  <c r="U126" i="1" s="1"/>
  <c r="V126" i="1" a="1"/>
  <c r="V126" i="1" s="1"/>
  <c r="W126" i="1" a="1"/>
  <c r="W126" i="1" s="1"/>
  <c r="X126" i="1" a="1"/>
  <c r="X126" i="1" s="1"/>
  <c r="S127" i="1" a="1"/>
  <c r="S127" i="1" s="1"/>
  <c r="U127" i="1" a="1"/>
  <c r="U127" i="1" s="1"/>
  <c r="V127" i="1" a="1"/>
  <c r="V127" i="1" s="1"/>
  <c r="W127" i="1" a="1"/>
  <c r="W127" i="1" s="1"/>
  <c r="X127" i="1" a="1"/>
  <c r="X127" i="1" s="1"/>
  <c r="S128" i="1" a="1"/>
  <c r="S128" i="1" s="1"/>
  <c r="U128" i="1" a="1"/>
  <c r="U128" i="1" s="1"/>
  <c r="V128" i="1" a="1"/>
  <c r="V128" i="1" s="1"/>
  <c r="W128" i="1" a="1"/>
  <c r="W128" i="1" s="1"/>
  <c r="X128" i="1" a="1"/>
  <c r="X128" i="1" s="1"/>
  <c r="S129" i="1" a="1"/>
  <c r="S129" i="1" s="1"/>
  <c r="U129" i="1" a="1"/>
  <c r="U129" i="1" s="1"/>
  <c r="V129" i="1" a="1"/>
  <c r="V129" i="1" s="1"/>
  <c r="W129" i="1" a="1"/>
  <c r="W129" i="1" s="1"/>
  <c r="X129" i="1" a="1"/>
  <c r="X129" i="1" s="1"/>
  <c r="S130" i="1" a="1"/>
  <c r="S130" i="1" s="1"/>
  <c r="U130" i="1" a="1"/>
  <c r="U130" i="1" s="1"/>
  <c r="V130" i="1" a="1"/>
  <c r="V130" i="1" s="1"/>
  <c r="W130" i="1" a="1"/>
  <c r="W130" i="1" s="1"/>
  <c r="X130" i="1" a="1"/>
  <c r="X130" i="1" s="1"/>
  <c r="S131" i="1" a="1"/>
  <c r="S131" i="1" s="1"/>
  <c r="U131" i="1" a="1"/>
  <c r="U131" i="1" s="1"/>
  <c r="V131" i="1" a="1"/>
  <c r="V131" i="1" s="1"/>
  <c r="W131" i="1" a="1"/>
  <c r="W131" i="1" s="1"/>
  <c r="X131" i="1" a="1"/>
  <c r="X131" i="1" s="1"/>
  <c r="S132" i="1" a="1"/>
  <c r="S132" i="1" s="1"/>
  <c r="U132" i="1" a="1"/>
  <c r="U132" i="1" s="1"/>
  <c r="V132" i="1" a="1"/>
  <c r="V132" i="1" s="1"/>
  <c r="W132" i="1" a="1"/>
  <c r="W132" i="1" s="1"/>
  <c r="X132" i="1" a="1"/>
  <c r="X132" i="1" s="1"/>
  <c r="S133" i="1" a="1"/>
  <c r="S133" i="1" s="1"/>
  <c r="U133" i="1" a="1"/>
  <c r="U133" i="1" s="1"/>
  <c r="V133" i="1" a="1"/>
  <c r="V133" i="1" s="1"/>
  <c r="W133" i="1" a="1"/>
  <c r="W133" i="1" s="1"/>
  <c r="X133" i="1" a="1"/>
  <c r="X133" i="1" s="1"/>
  <c r="S134" i="1" a="1"/>
  <c r="S134" i="1" s="1"/>
  <c r="U134" i="1" a="1"/>
  <c r="U134" i="1" s="1"/>
  <c r="V134" i="1" a="1"/>
  <c r="V134" i="1" s="1"/>
  <c r="W134" i="1" a="1"/>
  <c r="W134" i="1" s="1"/>
  <c r="X134" i="1" a="1"/>
  <c r="X134" i="1" s="1"/>
  <c r="S135" i="1" a="1"/>
  <c r="S135" i="1" s="1"/>
  <c r="U135" i="1" a="1"/>
  <c r="U135" i="1" s="1"/>
  <c r="V135" i="1" a="1"/>
  <c r="V135" i="1" s="1"/>
  <c r="W135" i="1" a="1"/>
  <c r="W135" i="1" s="1"/>
  <c r="X135" i="1" a="1"/>
  <c r="X135" i="1" s="1"/>
  <c r="S136" i="1" a="1"/>
  <c r="S136" i="1" s="1"/>
  <c r="U136" i="1" a="1"/>
  <c r="U136" i="1" s="1"/>
  <c r="V136" i="1" a="1"/>
  <c r="V136" i="1" s="1"/>
  <c r="W136" i="1" a="1"/>
  <c r="W136" i="1" s="1"/>
  <c r="X136" i="1" a="1"/>
  <c r="X136" i="1" s="1"/>
  <c r="S137" i="1" a="1"/>
  <c r="S137" i="1" s="1"/>
  <c r="U137" i="1" a="1"/>
  <c r="U137" i="1" s="1"/>
  <c r="V137" i="1" a="1"/>
  <c r="V137" i="1" s="1"/>
  <c r="W137" i="1" a="1"/>
  <c r="W137" i="1" s="1"/>
  <c r="X137" i="1" a="1"/>
  <c r="X137" i="1" s="1"/>
  <c r="S138" i="1" a="1"/>
  <c r="S138" i="1" s="1"/>
  <c r="U138" i="1" a="1"/>
  <c r="U138" i="1" s="1"/>
  <c r="V138" i="1" a="1"/>
  <c r="V138" i="1" s="1"/>
  <c r="W138" i="1" a="1"/>
  <c r="W138" i="1" s="1"/>
  <c r="X138" i="1" a="1"/>
  <c r="X138" i="1" s="1"/>
  <c r="S139" i="1" a="1"/>
  <c r="S139" i="1" s="1"/>
  <c r="U139" i="1" a="1"/>
  <c r="U139" i="1" s="1"/>
  <c r="V139" i="1" a="1"/>
  <c r="V139" i="1" s="1"/>
  <c r="W139" i="1" a="1"/>
  <c r="W139" i="1" s="1"/>
  <c r="X139" i="1" a="1"/>
  <c r="X139" i="1" s="1"/>
  <c r="S140" i="1" a="1"/>
  <c r="S140" i="1" s="1"/>
  <c r="U140" i="1" a="1"/>
  <c r="U140" i="1" s="1"/>
  <c r="V140" i="1" a="1"/>
  <c r="V140" i="1" s="1"/>
  <c r="W140" i="1" a="1"/>
  <c r="W140" i="1" s="1"/>
  <c r="X140" i="1" a="1"/>
  <c r="X140" i="1" s="1"/>
  <c r="S141" i="1" a="1"/>
  <c r="S141" i="1" s="1"/>
  <c r="U141" i="1" a="1"/>
  <c r="U141" i="1" s="1"/>
  <c r="V141" i="1" a="1"/>
  <c r="V141" i="1" s="1"/>
  <c r="W141" i="1" a="1"/>
  <c r="W141" i="1" s="1"/>
  <c r="X141" i="1" a="1"/>
  <c r="X141" i="1" s="1"/>
  <c r="S142" i="1" a="1"/>
  <c r="S142" i="1" s="1"/>
  <c r="U142" i="1" a="1"/>
  <c r="U142" i="1" s="1"/>
  <c r="V142" i="1" a="1"/>
  <c r="V142" i="1" s="1"/>
  <c r="W142" i="1" a="1"/>
  <c r="W142" i="1" s="1"/>
  <c r="X142" i="1" a="1"/>
  <c r="X142" i="1" s="1"/>
  <c r="S143" i="1" a="1"/>
  <c r="S143" i="1" s="1"/>
  <c r="U143" i="1" a="1"/>
  <c r="U143" i="1" s="1"/>
  <c r="V143" i="1" a="1"/>
  <c r="V143" i="1" s="1"/>
  <c r="W143" i="1" a="1"/>
  <c r="W143" i="1" s="1"/>
  <c r="X143" i="1" a="1"/>
  <c r="X143" i="1" s="1"/>
  <c r="S144" i="1" a="1"/>
  <c r="S144" i="1" s="1"/>
  <c r="U144" i="1" a="1"/>
  <c r="U144" i="1" s="1"/>
  <c r="V144" i="1" a="1"/>
  <c r="V144" i="1" s="1"/>
  <c r="W144" i="1" a="1"/>
  <c r="W144" i="1" s="1"/>
  <c r="X144" i="1" a="1"/>
  <c r="X144" i="1" s="1"/>
  <c r="S145" i="1" a="1"/>
  <c r="S145" i="1" s="1"/>
  <c r="U145" i="1" a="1"/>
  <c r="U145" i="1" s="1"/>
  <c r="V145" i="1" a="1"/>
  <c r="V145" i="1" s="1"/>
  <c r="W145" i="1" a="1"/>
  <c r="W145" i="1" s="1"/>
  <c r="X145" i="1" a="1"/>
  <c r="X145" i="1" s="1"/>
  <c r="S146" i="1" a="1"/>
  <c r="S146" i="1" s="1"/>
  <c r="U146" i="1" a="1"/>
  <c r="U146" i="1" s="1"/>
  <c r="V146" i="1" a="1"/>
  <c r="V146" i="1" s="1"/>
  <c r="W146" i="1" a="1"/>
  <c r="W146" i="1" s="1"/>
  <c r="X146" i="1" a="1"/>
  <c r="X146" i="1" s="1"/>
  <c r="S147" i="1" a="1"/>
  <c r="S147" i="1" s="1"/>
  <c r="U147" i="1" a="1"/>
  <c r="U147" i="1" s="1"/>
  <c r="V147" i="1" a="1"/>
  <c r="V147" i="1" s="1"/>
  <c r="W147" i="1" a="1"/>
  <c r="W147" i="1" s="1"/>
  <c r="X147" i="1" a="1"/>
  <c r="X147" i="1" s="1"/>
  <c r="S148" i="1" a="1"/>
  <c r="S148" i="1" s="1"/>
  <c r="U148" i="1" a="1"/>
  <c r="U148" i="1" s="1"/>
  <c r="V148" i="1" a="1"/>
  <c r="V148" i="1" s="1"/>
  <c r="W148" i="1" a="1"/>
  <c r="W148" i="1" s="1"/>
  <c r="X148" i="1" a="1"/>
  <c r="X148" i="1" s="1"/>
  <c r="S149" i="1" a="1"/>
  <c r="S149" i="1" s="1"/>
  <c r="U149" i="1" a="1"/>
  <c r="U149" i="1" s="1"/>
  <c r="V149" i="1" a="1"/>
  <c r="V149" i="1" s="1"/>
  <c r="W149" i="1" a="1"/>
  <c r="W149" i="1" s="1"/>
  <c r="X149" i="1" a="1"/>
  <c r="X149" i="1" s="1"/>
  <c r="S150" i="1" a="1"/>
  <c r="S150" i="1" s="1"/>
  <c r="U150" i="1" a="1"/>
  <c r="U150" i="1" s="1"/>
  <c r="V150" i="1" a="1"/>
  <c r="V150" i="1" s="1"/>
  <c r="W150" i="1" a="1"/>
  <c r="W150" i="1" s="1"/>
  <c r="X150" i="1" a="1"/>
  <c r="X150" i="1" s="1"/>
  <c r="S151" i="1" a="1"/>
  <c r="S151" i="1" s="1"/>
  <c r="U151" i="1" a="1"/>
  <c r="U151" i="1" s="1"/>
  <c r="V151" i="1" a="1"/>
  <c r="V151" i="1" s="1"/>
  <c r="W151" i="1" a="1"/>
  <c r="W151" i="1" s="1"/>
  <c r="X151" i="1" a="1"/>
  <c r="X151" i="1" s="1"/>
  <c r="S152" i="1" a="1"/>
  <c r="S152" i="1" s="1"/>
  <c r="U152" i="1" a="1"/>
  <c r="U152" i="1" s="1"/>
  <c r="V152" i="1" a="1"/>
  <c r="V152" i="1" s="1"/>
  <c r="W152" i="1" a="1"/>
  <c r="W152" i="1" s="1"/>
  <c r="X152" i="1" a="1"/>
  <c r="X152" i="1" s="1"/>
  <c r="S153" i="1" a="1"/>
  <c r="S153" i="1" s="1"/>
  <c r="U153" i="1" a="1"/>
  <c r="U153" i="1" s="1"/>
  <c r="V153" i="1" a="1"/>
  <c r="V153" i="1" s="1"/>
  <c r="W153" i="1" a="1"/>
  <c r="W153" i="1" s="1"/>
  <c r="X153" i="1" a="1"/>
  <c r="X153" i="1" s="1"/>
  <c r="S154" i="1" a="1"/>
  <c r="S154" i="1" s="1"/>
  <c r="U154" i="1" a="1"/>
  <c r="U154" i="1" s="1"/>
  <c r="V154" i="1" a="1"/>
  <c r="V154" i="1" s="1"/>
  <c r="W154" i="1" a="1"/>
  <c r="W154" i="1" s="1"/>
  <c r="X154" i="1" a="1"/>
  <c r="X154" i="1" s="1"/>
  <c r="S155" i="1" a="1"/>
  <c r="S155" i="1" s="1"/>
  <c r="U155" i="1" a="1"/>
  <c r="U155" i="1" s="1"/>
  <c r="V155" i="1" a="1"/>
  <c r="V155" i="1" s="1"/>
  <c r="W155" i="1" a="1"/>
  <c r="W155" i="1" s="1"/>
  <c r="X155" i="1" a="1"/>
  <c r="X155" i="1" s="1"/>
  <c r="S156" i="1" a="1"/>
  <c r="S156" i="1" s="1"/>
  <c r="U156" i="1" a="1"/>
  <c r="U156" i="1" s="1"/>
  <c r="V156" i="1" a="1"/>
  <c r="V156" i="1" s="1"/>
  <c r="W156" i="1" a="1"/>
  <c r="W156" i="1" s="1"/>
  <c r="X156" i="1" a="1"/>
  <c r="X156" i="1" s="1"/>
  <c r="S157" i="1" a="1"/>
  <c r="S157" i="1" s="1"/>
  <c r="U157" i="1" a="1"/>
  <c r="U157" i="1" s="1"/>
  <c r="V157" i="1" a="1"/>
  <c r="V157" i="1" s="1"/>
  <c r="W157" i="1" a="1"/>
  <c r="W157" i="1" s="1"/>
  <c r="X157" i="1" a="1"/>
  <c r="X157" i="1" s="1"/>
  <c r="S158" i="1" a="1"/>
  <c r="S158" i="1" s="1"/>
  <c r="U158" i="1" a="1"/>
  <c r="U158" i="1" s="1"/>
  <c r="V158" i="1" a="1"/>
  <c r="V158" i="1" s="1"/>
  <c r="W158" i="1" a="1"/>
  <c r="W158" i="1" s="1"/>
  <c r="X158" i="1" a="1"/>
  <c r="X158" i="1" s="1"/>
  <c r="S159" i="1" a="1"/>
  <c r="S159" i="1" s="1"/>
  <c r="U159" i="1" a="1"/>
  <c r="U159" i="1" s="1"/>
  <c r="V159" i="1" a="1"/>
  <c r="V159" i="1" s="1"/>
  <c r="W159" i="1" a="1"/>
  <c r="W159" i="1" s="1"/>
  <c r="X159" i="1" a="1"/>
  <c r="X159" i="1" s="1"/>
  <c r="S160" i="1" a="1"/>
  <c r="S160" i="1" s="1"/>
  <c r="U160" i="1" a="1"/>
  <c r="U160" i="1" s="1"/>
  <c r="V160" i="1" a="1"/>
  <c r="V160" i="1" s="1"/>
  <c r="W160" i="1" a="1"/>
  <c r="W160" i="1" s="1"/>
  <c r="X160" i="1" a="1"/>
  <c r="X160" i="1" s="1"/>
  <c r="S161" i="1" a="1"/>
  <c r="S161" i="1" s="1"/>
  <c r="U161" i="1" a="1"/>
  <c r="U161" i="1" s="1"/>
  <c r="V161" i="1" a="1"/>
  <c r="V161" i="1" s="1"/>
  <c r="W161" i="1" a="1"/>
  <c r="W161" i="1" s="1"/>
  <c r="X161" i="1" a="1"/>
  <c r="X161" i="1" s="1"/>
  <c r="S162" i="1" a="1"/>
  <c r="S162" i="1" s="1"/>
  <c r="U162" i="1" a="1"/>
  <c r="U162" i="1" s="1"/>
  <c r="V162" i="1" a="1"/>
  <c r="V162" i="1" s="1"/>
  <c r="W162" i="1" a="1"/>
  <c r="W162" i="1" s="1"/>
  <c r="X162" i="1" a="1"/>
  <c r="X162" i="1" s="1"/>
  <c r="S163" i="1" a="1"/>
  <c r="S163" i="1" s="1"/>
  <c r="U163" i="1" a="1"/>
  <c r="U163" i="1" s="1"/>
  <c r="V163" i="1" a="1"/>
  <c r="V163" i="1" s="1"/>
  <c r="W163" i="1" a="1"/>
  <c r="W163" i="1" s="1"/>
  <c r="X163" i="1" a="1"/>
  <c r="X163" i="1" s="1"/>
  <c r="S164" i="1" a="1"/>
  <c r="S164" i="1" s="1"/>
  <c r="U164" i="1" a="1"/>
  <c r="U164" i="1" s="1"/>
  <c r="V164" i="1" a="1"/>
  <c r="V164" i="1" s="1"/>
  <c r="W164" i="1" a="1"/>
  <c r="W164" i="1" s="1"/>
  <c r="X164" i="1" a="1"/>
  <c r="X164" i="1" s="1"/>
  <c r="S165" i="1" a="1"/>
  <c r="S165" i="1" s="1"/>
  <c r="U165" i="1" a="1"/>
  <c r="U165" i="1" s="1"/>
  <c r="V165" i="1" a="1"/>
  <c r="V165" i="1" s="1"/>
  <c r="W165" i="1" a="1"/>
  <c r="W165" i="1" s="1"/>
  <c r="X165" i="1" a="1"/>
  <c r="X165" i="1" s="1"/>
  <c r="S166" i="1" a="1"/>
  <c r="S166" i="1" s="1"/>
  <c r="U166" i="1" a="1"/>
  <c r="U166" i="1" s="1"/>
  <c r="V166" i="1" a="1"/>
  <c r="V166" i="1" s="1"/>
  <c r="W166" i="1" a="1"/>
  <c r="W166" i="1" s="1"/>
  <c r="X166" i="1" a="1"/>
  <c r="X166" i="1" s="1"/>
  <c r="S167" i="1" a="1"/>
  <c r="S167" i="1" s="1"/>
  <c r="U167" i="1" a="1"/>
  <c r="U167" i="1" s="1"/>
  <c r="V167" i="1" a="1"/>
  <c r="V167" i="1" s="1"/>
  <c r="W167" i="1" a="1"/>
  <c r="W167" i="1" s="1"/>
  <c r="X167" i="1" a="1"/>
  <c r="X167" i="1" s="1"/>
  <c r="S168" i="1" a="1"/>
  <c r="S168" i="1" s="1"/>
  <c r="U168" i="1" a="1"/>
  <c r="U168" i="1" s="1"/>
  <c r="V168" i="1" a="1"/>
  <c r="V168" i="1" s="1"/>
  <c r="W168" i="1" a="1"/>
  <c r="W168" i="1" s="1"/>
  <c r="X168" i="1" a="1"/>
  <c r="X168" i="1" s="1"/>
  <c r="S169" i="1" a="1"/>
  <c r="S169" i="1" s="1"/>
  <c r="U169" i="1" a="1"/>
  <c r="U169" i="1" s="1"/>
  <c r="V169" i="1" a="1"/>
  <c r="V169" i="1" s="1"/>
  <c r="W169" i="1" a="1"/>
  <c r="W169" i="1" s="1"/>
  <c r="X169" i="1" a="1"/>
  <c r="X169" i="1" s="1"/>
  <c r="S170" i="1" a="1"/>
  <c r="S170" i="1" s="1"/>
  <c r="U170" i="1" a="1"/>
  <c r="U170" i="1" s="1"/>
  <c r="V170" i="1" a="1"/>
  <c r="V170" i="1" s="1"/>
  <c r="W170" i="1" a="1"/>
  <c r="W170" i="1" s="1"/>
  <c r="X170" i="1" a="1"/>
  <c r="X170" i="1" s="1"/>
  <c r="S171" i="1" a="1"/>
  <c r="S171" i="1" s="1"/>
  <c r="U171" i="1" a="1"/>
  <c r="U171" i="1" s="1"/>
  <c r="V171" i="1" a="1"/>
  <c r="V171" i="1" s="1"/>
  <c r="W171" i="1" a="1"/>
  <c r="W171" i="1" s="1"/>
  <c r="X171" i="1" a="1"/>
  <c r="X171" i="1" s="1"/>
  <c r="S172" i="1" a="1"/>
  <c r="S172" i="1" s="1"/>
  <c r="U172" i="1" a="1"/>
  <c r="U172" i="1" s="1"/>
  <c r="V172" i="1" a="1"/>
  <c r="V172" i="1" s="1"/>
  <c r="W172" i="1" a="1"/>
  <c r="W172" i="1" s="1"/>
  <c r="X172" i="1" a="1"/>
  <c r="X172" i="1" s="1"/>
  <c r="S173" i="1" a="1"/>
  <c r="S173" i="1" s="1"/>
  <c r="U173" i="1" a="1"/>
  <c r="U173" i="1" s="1"/>
  <c r="V173" i="1" a="1"/>
  <c r="V173" i="1" s="1"/>
  <c r="W173" i="1" a="1"/>
  <c r="W173" i="1" s="1"/>
  <c r="X173" i="1" a="1"/>
  <c r="X173" i="1" s="1"/>
  <c r="S174" i="1" a="1"/>
  <c r="S174" i="1" s="1"/>
  <c r="U174" i="1" a="1"/>
  <c r="U174" i="1" s="1"/>
  <c r="V174" i="1" a="1"/>
  <c r="V174" i="1" s="1"/>
  <c r="W174" i="1" a="1"/>
  <c r="W174" i="1" s="1"/>
  <c r="X174" i="1" a="1"/>
  <c r="X174" i="1" s="1"/>
  <c r="S175" i="1" a="1"/>
  <c r="S175" i="1" s="1"/>
  <c r="U175" i="1" a="1"/>
  <c r="U175" i="1" s="1"/>
  <c r="V175" i="1" a="1"/>
  <c r="V175" i="1" s="1"/>
  <c r="W175" i="1" a="1"/>
  <c r="W175" i="1" s="1"/>
  <c r="X175" i="1" a="1"/>
  <c r="X175" i="1" s="1"/>
  <c r="S176" i="1" a="1"/>
  <c r="S176" i="1" s="1"/>
  <c r="U176" i="1" a="1"/>
  <c r="U176" i="1" s="1"/>
  <c r="V176" i="1" a="1"/>
  <c r="V176" i="1" s="1"/>
  <c r="W176" i="1" a="1"/>
  <c r="W176" i="1" s="1"/>
  <c r="X176" i="1" a="1"/>
  <c r="X176" i="1" s="1"/>
  <c r="S177" i="1" a="1"/>
  <c r="S177" i="1" s="1"/>
  <c r="U177" i="1" a="1"/>
  <c r="U177" i="1" s="1"/>
  <c r="V177" i="1" a="1"/>
  <c r="V177" i="1" s="1"/>
  <c r="W177" i="1" a="1"/>
  <c r="W177" i="1" s="1"/>
  <c r="X177" i="1" a="1"/>
  <c r="X177" i="1" s="1"/>
  <c r="S178" i="1" a="1"/>
  <c r="S178" i="1" s="1"/>
  <c r="U178" i="1" a="1"/>
  <c r="U178" i="1" s="1"/>
  <c r="V178" i="1" a="1"/>
  <c r="V178" i="1" s="1"/>
  <c r="W178" i="1" a="1"/>
  <c r="W178" i="1" s="1"/>
  <c r="X178" i="1" a="1"/>
  <c r="X178" i="1" s="1"/>
  <c r="S179" i="1" a="1"/>
  <c r="S179" i="1" s="1"/>
  <c r="U179" i="1" a="1"/>
  <c r="U179" i="1" s="1"/>
  <c r="V179" i="1" a="1"/>
  <c r="V179" i="1" s="1"/>
  <c r="W179" i="1" a="1"/>
  <c r="W179" i="1" s="1"/>
  <c r="X179" i="1" a="1"/>
  <c r="X179" i="1" s="1"/>
  <c r="S180" i="1" a="1"/>
  <c r="S180" i="1" s="1"/>
  <c r="U180" i="1" a="1"/>
  <c r="U180" i="1" s="1"/>
  <c r="V180" i="1" a="1"/>
  <c r="V180" i="1" s="1"/>
  <c r="W180" i="1" a="1"/>
  <c r="W180" i="1" s="1"/>
  <c r="X180" i="1" a="1"/>
  <c r="X180" i="1" s="1"/>
  <c r="S181" i="1" a="1"/>
  <c r="S181" i="1" s="1"/>
  <c r="U181" i="1" a="1"/>
  <c r="U181" i="1" s="1"/>
  <c r="V181" i="1" a="1"/>
  <c r="V181" i="1" s="1"/>
  <c r="W181" i="1" a="1"/>
  <c r="W181" i="1" s="1"/>
  <c r="X181" i="1" a="1"/>
  <c r="X181" i="1" s="1"/>
  <c r="S182" i="1" a="1"/>
  <c r="S182" i="1" s="1"/>
  <c r="U182" i="1" a="1"/>
  <c r="U182" i="1" s="1"/>
  <c r="V182" i="1" a="1"/>
  <c r="V182" i="1" s="1"/>
  <c r="W182" i="1" a="1"/>
  <c r="W182" i="1" s="1"/>
  <c r="X182" i="1" a="1"/>
  <c r="X182" i="1" s="1"/>
  <c r="S183" i="1" a="1"/>
  <c r="S183" i="1" s="1"/>
  <c r="U183" i="1" a="1"/>
  <c r="U183" i="1" s="1"/>
  <c r="V183" i="1" a="1"/>
  <c r="V183" i="1" s="1"/>
  <c r="W183" i="1" a="1"/>
  <c r="W183" i="1" s="1"/>
  <c r="X183" i="1" a="1"/>
  <c r="X183" i="1" s="1"/>
  <c r="S184" i="1" a="1"/>
  <c r="S184" i="1" s="1"/>
  <c r="U184" i="1" a="1"/>
  <c r="U184" i="1" s="1"/>
  <c r="V184" i="1" a="1"/>
  <c r="V184" i="1" s="1"/>
  <c r="W184" i="1" a="1"/>
  <c r="W184" i="1" s="1"/>
  <c r="X184" i="1" a="1"/>
  <c r="X184" i="1" s="1"/>
  <c r="S185" i="1" a="1"/>
  <c r="S185" i="1" s="1"/>
  <c r="U185" i="1" a="1"/>
  <c r="U185" i="1" s="1"/>
  <c r="V185" i="1" a="1"/>
  <c r="V185" i="1" s="1"/>
  <c r="W185" i="1" a="1"/>
  <c r="W185" i="1" s="1"/>
  <c r="X185" i="1" a="1"/>
  <c r="X185" i="1" s="1"/>
  <c r="S186" i="1" a="1"/>
  <c r="S186" i="1" s="1"/>
  <c r="U186" i="1" a="1"/>
  <c r="U186" i="1" s="1"/>
  <c r="V186" i="1" a="1"/>
  <c r="V186" i="1" s="1"/>
  <c r="W186" i="1" a="1"/>
  <c r="W186" i="1" s="1"/>
  <c r="X186" i="1" a="1"/>
  <c r="X186" i="1" s="1"/>
  <c r="S187" i="1" a="1"/>
  <c r="S187" i="1" s="1"/>
  <c r="U187" i="1" a="1"/>
  <c r="U187" i="1" s="1"/>
  <c r="V187" i="1" a="1"/>
  <c r="V187" i="1" s="1"/>
  <c r="W187" i="1" a="1"/>
  <c r="W187" i="1" s="1"/>
  <c r="X187" i="1" a="1"/>
  <c r="X187" i="1" s="1"/>
  <c r="S188" i="1" a="1"/>
  <c r="S188" i="1" s="1"/>
  <c r="U188" i="1" a="1"/>
  <c r="U188" i="1" s="1"/>
  <c r="V188" i="1" a="1"/>
  <c r="V188" i="1" s="1"/>
  <c r="W188" i="1" a="1"/>
  <c r="W188" i="1" s="1"/>
  <c r="X188" i="1" a="1"/>
  <c r="X188" i="1" s="1"/>
  <c r="S189" i="1" a="1"/>
  <c r="S189" i="1" s="1"/>
  <c r="U189" i="1" a="1"/>
  <c r="U189" i="1" s="1"/>
  <c r="V189" i="1" a="1"/>
  <c r="V189" i="1" s="1"/>
  <c r="W189" i="1" a="1"/>
  <c r="W189" i="1" s="1"/>
  <c r="X189" i="1" a="1"/>
  <c r="X189" i="1" s="1"/>
  <c r="S190" i="1" a="1"/>
  <c r="S190" i="1" s="1"/>
  <c r="U190" i="1" a="1"/>
  <c r="U190" i="1" s="1"/>
  <c r="V190" i="1" a="1"/>
  <c r="V190" i="1" s="1"/>
  <c r="W190" i="1" a="1"/>
  <c r="W190" i="1" s="1"/>
  <c r="X190" i="1" a="1"/>
  <c r="X190" i="1" s="1"/>
  <c r="S191" i="1" a="1"/>
  <c r="S191" i="1" s="1"/>
  <c r="U191" i="1" a="1"/>
  <c r="U191" i="1" s="1"/>
  <c r="V191" i="1" a="1"/>
  <c r="V191" i="1" s="1"/>
  <c r="W191" i="1" a="1"/>
  <c r="W191" i="1" s="1"/>
  <c r="X191" i="1" a="1"/>
  <c r="X191" i="1" s="1"/>
  <c r="S192" i="1" a="1"/>
  <c r="S192" i="1" s="1"/>
  <c r="U192" i="1" a="1"/>
  <c r="U192" i="1" s="1"/>
  <c r="V192" i="1" a="1"/>
  <c r="V192" i="1" s="1"/>
  <c r="W192" i="1" a="1"/>
  <c r="W192" i="1" s="1"/>
  <c r="X192" i="1" a="1"/>
  <c r="X192" i="1" s="1"/>
  <c r="S193" i="1" a="1"/>
  <c r="S193" i="1" s="1"/>
  <c r="U193" i="1" a="1"/>
  <c r="U193" i="1" s="1"/>
  <c r="V193" i="1" a="1"/>
  <c r="V193" i="1" s="1"/>
  <c r="W193" i="1" a="1"/>
  <c r="W193" i="1" s="1"/>
  <c r="X193" i="1" a="1"/>
  <c r="X193" i="1" s="1"/>
  <c r="S194" i="1" a="1"/>
  <c r="S194" i="1" s="1"/>
  <c r="U194" i="1" a="1"/>
  <c r="U194" i="1" s="1"/>
  <c r="V194" i="1" a="1"/>
  <c r="V194" i="1" s="1"/>
  <c r="W194" i="1" a="1"/>
  <c r="W194" i="1" s="1"/>
  <c r="X194" i="1" a="1"/>
  <c r="X194" i="1" s="1"/>
  <c r="S195" i="1" a="1"/>
  <c r="S195" i="1" s="1"/>
  <c r="U195" i="1" a="1"/>
  <c r="U195" i="1" s="1"/>
  <c r="V195" i="1" a="1"/>
  <c r="V195" i="1" s="1"/>
  <c r="W195" i="1" a="1"/>
  <c r="W195" i="1" s="1"/>
  <c r="X195" i="1" a="1"/>
  <c r="X195" i="1" s="1"/>
  <c r="S196" i="1" a="1"/>
  <c r="S196" i="1" s="1"/>
  <c r="U196" i="1" a="1"/>
  <c r="U196" i="1" s="1"/>
  <c r="V196" i="1" a="1"/>
  <c r="V196" i="1" s="1"/>
  <c r="W196" i="1" a="1"/>
  <c r="W196" i="1" s="1"/>
  <c r="X196" i="1" a="1"/>
  <c r="X196" i="1" s="1"/>
  <c r="S197" i="1" a="1"/>
  <c r="S197" i="1" s="1"/>
  <c r="U197" i="1" a="1"/>
  <c r="U197" i="1" s="1"/>
  <c r="V197" i="1" a="1"/>
  <c r="V197" i="1" s="1"/>
  <c r="W197" i="1" a="1"/>
  <c r="W197" i="1" s="1"/>
  <c r="X197" i="1" a="1"/>
  <c r="X197" i="1" s="1"/>
  <c r="S198" i="1" a="1"/>
  <c r="S198" i="1" s="1"/>
  <c r="U198" i="1" a="1"/>
  <c r="U198" i="1" s="1"/>
  <c r="V198" i="1" a="1"/>
  <c r="V198" i="1" s="1"/>
  <c r="W198" i="1" a="1"/>
  <c r="W198" i="1" s="1"/>
  <c r="X198" i="1" a="1"/>
  <c r="X198" i="1" s="1"/>
  <c r="S199" i="1" a="1"/>
  <c r="S199" i="1" s="1"/>
  <c r="U199" i="1" a="1"/>
  <c r="U199" i="1" s="1"/>
  <c r="V199" i="1" a="1"/>
  <c r="V199" i="1" s="1"/>
  <c r="W199" i="1" a="1"/>
  <c r="W199" i="1" s="1"/>
  <c r="X199" i="1" a="1"/>
  <c r="X199" i="1" s="1"/>
  <c r="S200" i="1" a="1"/>
  <c r="S200" i="1" s="1"/>
  <c r="U200" i="1" a="1"/>
  <c r="U200" i="1" s="1"/>
  <c r="V200" i="1" a="1"/>
  <c r="V200" i="1" s="1"/>
  <c r="W200" i="1" a="1"/>
  <c r="W200" i="1" s="1"/>
  <c r="X200" i="1" a="1"/>
  <c r="X200" i="1" s="1"/>
  <c r="O12" i="1"/>
  <c r="M12" i="1"/>
  <c r="K12" i="1"/>
  <c r="I13" i="1" a="1"/>
  <c r="I13" i="1" s="1"/>
  <c r="J13" i="1" a="1"/>
  <c r="J13" i="1" s="1"/>
  <c r="I14" i="1" a="1"/>
  <c r="I14" i="1" s="1"/>
  <c r="J14" i="1" a="1"/>
  <c r="J14" i="1" s="1"/>
  <c r="I15" i="1" a="1"/>
  <c r="I15" i="1" s="1"/>
  <c r="J15" i="1" a="1"/>
  <c r="J15" i="1" s="1"/>
  <c r="I16" i="1" a="1"/>
  <c r="I16" i="1" s="1"/>
  <c r="J16" i="1" a="1"/>
  <c r="J16" i="1" s="1"/>
  <c r="I17" i="1" a="1"/>
  <c r="I17" i="1" s="1"/>
  <c r="J17" i="1" a="1"/>
  <c r="J17" i="1" s="1"/>
  <c r="I18" i="1" a="1"/>
  <c r="I18" i="1" s="1"/>
  <c r="J18" i="1" a="1"/>
  <c r="J18" i="1" s="1"/>
  <c r="I19" i="1" a="1"/>
  <c r="I19" i="1" s="1"/>
  <c r="J19" i="1" a="1"/>
  <c r="J19" i="1" s="1"/>
  <c r="I20" i="1" a="1"/>
  <c r="I20" i="1" s="1"/>
  <c r="J20" i="1" a="1"/>
  <c r="J20" i="1" s="1"/>
  <c r="I21" i="1" a="1"/>
  <c r="I21" i="1" s="1"/>
  <c r="J21" i="1" a="1"/>
  <c r="J21" i="1" s="1"/>
  <c r="I22" i="1" a="1"/>
  <c r="I22" i="1" s="1"/>
  <c r="J22" i="1" a="1"/>
  <c r="J22" i="1" s="1"/>
  <c r="I23" i="1" a="1"/>
  <c r="I23" i="1" s="1"/>
  <c r="J23" i="1" a="1"/>
  <c r="J23" i="1" s="1"/>
  <c r="I24" i="1" a="1"/>
  <c r="I24" i="1" s="1"/>
  <c r="J24" i="1" a="1"/>
  <c r="J24" i="1" s="1"/>
  <c r="I25" i="1" a="1"/>
  <c r="I25" i="1" s="1"/>
  <c r="J25" i="1" a="1"/>
  <c r="J25" i="1" s="1"/>
  <c r="I26" i="1" a="1"/>
  <c r="I26" i="1" s="1"/>
  <c r="J26" i="1" a="1"/>
  <c r="J26" i="1" s="1"/>
  <c r="I27" i="1" a="1"/>
  <c r="I27" i="1" s="1"/>
  <c r="J27" i="1" a="1"/>
  <c r="J27" i="1" s="1"/>
  <c r="I28" i="1" a="1"/>
  <c r="I28" i="1" s="1"/>
  <c r="J28" i="1" a="1"/>
  <c r="J28" i="1" s="1"/>
  <c r="I29" i="1" a="1"/>
  <c r="I29" i="1" s="1"/>
  <c r="J29" i="1" a="1"/>
  <c r="J29" i="1" s="1"/>
  <c r="I30" i="1" a="1"/>
  <c r="I30" i="1" s="1"/>
  <c r="J30" i="1" a="1"/>
  <c r="J30" i="1" s="1"/>
  <c r="I31" i="1" a="1"/>
  <c r="I31" i="1" s="1"/>
  <c r="J31" i="1" a="1"/>
  <c r="J31" i="1" s="1"/>
  <c r="I32" i="1" a="1"/>
  <c r="I32" i="1" s="1"/>
  <c r="J32" i="1" a="1"/>
  <c r="J32" i="1" s="1"/>
  <c r="I33" i="1" a="1"/>
  <c r="I33" i="1" s="1"/>
  <c r="J33" i="1" a="1"/>
  <c r="J33" i="1" s="1"/>
  <c r="I34" i="1" a="1"/>
  <c r="I34" i="1" s="1"/>
  <c r="J34" i="1" a="1"/>
  <c r="J34" i="1" s="1"/>
  <c r="I35" i="1" a="1"/>
  <c r="I35" i="1" s="1"/>
  <c r="J35" i="1" a="1"/>
  <c r="J35" i="1" s="1"/>
  <c r="I36" i="1" a="1"/>
  <c r="I36" i="1" s="1"/>
  <c r="J36" i="1" a="1"/>
  <c r="J36" i="1" s="1"/>
  <c r="I37" i="1" a="1"/>
  <c r="I37" i="1" s="1"/>
  <c r="J37" i="1" a="1"/>
  <c r="J37" i="1" s="1"/>
  <c r="I38" i="1" a="1"/>
  <c r="I38" i="1" s="1"/>
  <c r="J38" i="1" a="1"/>
  <c r="J38" i="1" s="1"/>
  <c r="I39" i="1" a="1"/>
  <c r="I39" i="1" s="1"/>
  <c r="J39" i="1" a="1"/>
  <c r="J39" i="1" s="1"/>
  <c r="I40" i="1" a="1"/>
  <c r="I40" i="1" s="1"/>
  <c r="J40" i="1" a="1"/>
  <c r="J40" i="1" s="1"/>
  <c r="I41" i="1" a="1"/>
  <c r="I41" i="1" s="1"/>
  <c r="J41" i="1" a="1"/>
  <c r="J41" i="1" s="1"/>
  <c r="I42" i="1" a="1"/>
  <c r="I42" i="1" s="1"/>
  <c r="J42" i="1" a="1"/>
  <c r="J42" i="1" s="1"/>
  <c r="I43" i="1" a="1"/>
  <c r="I43" i="1" s="1"/>
  <c r="J43" i="1" a="1"/>
  <c r="J43" i="1" s="1"/>
  <c r="I44" i="1" a="1"/>
  <c r="I44" i="1" s="1"/>
  <c r="J44" i="1" a="1"/>
  <c r="J44" i="1" s="1"/>
  <c r="I45" i="1" a="1"/>
  <c r="I45" i="1" s="1"/>
  <c r="J45" i="1" a="1"/>
  <c r="J45" i="1" s="1"/>
  <c r="I46" i="1" a="1"/>
  <c r="I46" i="1" s="1"/>
  <c r="J46" i="1" a="1"/>
  <c r="J46" i="1" s="1"/>
  <c r="I47" i="1" a="1"/>
  <c r="I47" i="1" s="1"/>
  <c r="J47" i="1" a="1"/>
  <c r="J47" i="1" s="1"/>
  <c r="I48" i="1" a="1"/>
  <c r="I48" i="1" s="1"/>
  <c r="J48" i="1" a="1"/>
  <c r="J48" i="1" s="1"/>
  <c r="I49" i="1" a="1"/>
  <c r="I49" i="1" s="1"/>
  <c r="J49" i="1" a="1"/>
  <c r="J49" i="1" s="1"/>
  <c r="I50" i="1" a="1"/>
  <c r="I50" i="1" s="1"/>
  <c r="J50" i="1" a="1"/>
  <c r="J50" i="1" s="1"/>
  <c r="I51" i="1" a="1"/>
  <c r="I51" i="1" s="1"/>
  <c r="J51" i="1" a="1"/>
  <c r="J51" i="1" s="1"/>
  <c r="I52" i="1" a="1"/>
  <c r="I52" i="1" s="1"/>
  <c r="J52" i="1" a="1"/>
  <c r="J52" i="1" s="1"/>
  <c r="I53" i="1" a="1"/>
  <c r="I53" i="1" s="1"/>
  <c r="J53" i="1" a="1"/>
  <c r="J53" i="1" s="1"/>
  <c r="I54" i="1" a="1"/>
  <c r="I54" i="1" s="1"/>
  <c r="J54" i="1" a="1"/>
  <c r="J54" i="1" s="1"/>
  <c r="I55" i="1" a="1"/>
  <c r="I55" i="1" s="1"/>
  <c r="J55" i="1" a="1"/>
  <c r="J55" i="1" s="1"/>
  <c r="I56" i="1" a="1"/>
  <c r="I56" i="1" s="1"/>
  <c r="J56" i="1" a="1"/>
  <c r="J56" i="1" s="1"/>
  <c r="I57" i="1" a="1"/>
  <c r="I57" i="1" s="1"/>
  <c r="J57" i="1" a="1"/>
  <c r="J57" i="1" s="1"/>
  <c r="I58" i="1" a="1"/>
  <c r="I58" i="1" s="1"/>
  <c r="J58" i="1" a="1"/>
  <c r="J58" i="1" s="1"/>
  <c r="I59" i="1" a="1"/>
  <c r="I59" i="1" s="1"/>
  <c r="J59" i="1" a="1"/>
  <c r="J59" i="1" s="1"/>
  <c r="I60" i="1" a="1"/>
  <c r="I60" i="1" s="1"/>
  <c r="J60" i="1" a="1"/>
  <c r="J60" i="1" s="1"/>
  <c r="I61" i="1" a="1"/>
  <c r="I61" i="1" s="1"/>
  <c r="J61" i="1" a="1"/>
  <c r="J61" i="1" s="1"/>
  <c r="I62" i="1" a="1"/>
  <c r="I62" i="1" s="1"/>
  <c r="J62" i="1" a="1"/>
  <c r="J62" i="1" s="1"/>
  <c r="I63" i="1" a="1"/>
  <c r="I63" i="1" s="1"/>
  <c r="J63" i="1" a="1"/>
  <c r="J63" i="1" s="1"/>
  <c r="I64" i="1" a="1"/>
  <c r="I64" i="1" s="1"/>
  <c r="J64" i="1" a="1"/>
  <c r="J64" i="1" s="1"/>
  <c r="I65" i="1" a="1"/>
  <c r="I65" i="1" s="1"/>
  <c r="J65" i="1" a="1"/>
  <c r="J65" i="1" s="1"/>
  <c r="I66" i="1" a="1"/>
  <c r="I66" i="1" s="1"/>
  <c r="J66" i="1" a="1"/>
  <c r="J66" i="1" s="1"/>
  <c r="I67" i="1" a="1"/>
  <c r="I67" i="1" s="1"/>
  <c r="J67" i="1" a="1"/>
  <c r="J67" i="1" s="1"/>
  <c r="I68" i="1" a="1"/>
  <c r="I68" i="1" s="1"/>
  <c r="J68" i="1" a="1"/>
  <c r="J68" i="1" s="1"/>
  <c r="I69" i="1" a="1"/>
  <c r="I69" i="1" s="1"/>
  <c r="J69" i="1" a="1"/>
  <c r="J69" i="1" s="1"/>
  <c r="I70" i="1" a="1"/>
  <c r="I70" i="1" s="1"/>
  <c r="J70" i="1" a="1"/>
  <c r="J70" i="1" s="1"/>
  <c r="I71" i="1" a="1"/>
  <c r="I71" i="1" s="1"/>
  <c r="J71" i="1" a="1"/>
  <c r="J71" i="1" s="1"/>
  <c r="I72" i="1" a="1"/>
  <c r="I72" i="1" s="1"/>
  <c r="J72" i="1" a="1"/>
  <c r="J72" i="1" s="1"/>
  <c r="I73" i="1" a="1"/>
  <c r="I73" i="1" s="1"/>
  <c r="J73" i="1" a="1"/>
  <c r="J73" i="1" s="1"/>
  <c r="I74" i="1" a="1"/>
  <c r="I74" i="1" s="1"/>
  <c r="J74" i="1" a="1"/>
  <c r="J74" i="1" s="1"/>
  <c r="I75" i="1" a="1"/>
  <c r="I75" i="1" s="1"/>
  <c r="J75" i="1" a="1"/>
  <c r="J75" i="1" s="1"/>
  <c r="I76" i="1" a="1"/>
  <c r="I76" i="1" s="1"/>
  <c r="J76" i="1" a="1"/>
  <c r="J76" i="1" s="1"/>
  <c r="I77" i="1" a="1"/>
  <c r="I77" i="1" s="1"/>
  <c r="J77" i="1" a="1"/>
  <c r="J77" i="1" s="1"/>
  <c r="I78" i="1" a="1"/>
  <c r="I78" i="1" s="1"/>
  <c r="J78" i="1" a="1"/>
  <c r="J78" i="1" s="1"/>
  <c r="I79" i="1" a="1"/>
  <c r="I79" i="1" s="1"/>
  <c r="J79" i="1" a="1"/>
  <c r="J79" i="1" s="1"/>
  <c r="I80" i="1" a="1"/>
  <c r="I80" i="1" s="1"/>
  <c r="J80" i="1" a="1"/>
  <c r="J80" i="1" s="1"/>
  <c r="I81" i="1" a="1"/>
  <c r="I81" i="1" s="1"/>
  <c r="J81" i="1" a="1"/>
  <c r="J81" i="1" s="1"/>
  <c r="I82" i="1" a="1"/>
  <c r="I82" i="1" s="1"/>
  <c r="J82" i="1" a="1"/>
  <c r="J82" i="1" s="1"/>
  <c r="I83" i="1" a="1"/>
  <c r="I83" i="1" s="1"/>
  <c r="J83" i="1" a="1"/>
  <c r="J83" i="1" s="1"/>
  <c r="I84" i="1" a="1"/>
  <c r="I84" i="1" s="1"/>
  <c r="J84" i="1" a="1"/>
  <c r="J84" i="1" s="1"/>
  <c r="I85" i="1" a="1"/>
  <c r="I85" i="1" s="1"/>
  <c r="J85" i="1" a="1"/>
  <c r="J85" i="1" s="1"/>
  <c r="I86" i="1" a="1"/>
  <c r="I86" i="1" s="1"/>
  <c r="J86" i="1" a="1"/>
  <c r="J86" i="1" s="1"/>
  <c r="I87" i="1" a="1"/>
  <c r="I87" i="1" s="1"/>
  <c r="J87" i="1" a="1"/>
  <c r="J87" i="1" s="1"/>
  <c r="I88" i="1" a="1"/>
  <c r="I88" i="1" s="1"/>
  <c r="J88" i="1" a="1"/>
  <c r="J88" i="1" s="1"/>
  <c r="I89" i="1" a="1"/>
  <c r="I89" i="1" s="1"/>
  <c r="J89" i="1" a="1"/>
  <c r="J89" i="1" s="1"/>
  <c r="I90" i="1" a="1"/>
  <c r="I90" i="1" s="1"/>
  <c r="J90" i="1" a="1"/>
  <c r="J90" i="1" s="1"/>
  <c r="I91" i="1" a="1"/>
  <c r="I91" i="1" s="1"/>
  <c r="J91" i="1" a="1"/>
  <c r="J91" i="1" s="1"/>
  <c r="I92" i="1" a="1"/>
  <c r="I92" i="1" s="1"/>
  <c r="J92" i="1" a="1"/>
  <c r="J92" i="1" s="1"/>
  <c r="I93" i="1" a="1"/>
  <c r="I93" i="1" s="1"/>
  <c r="J93" i="1" a="1"/>
  <c r="J93" i="1" s="1"/>
  <c r="I94" i="1" a="1"/>
  <c r="I94" i="1" s="1"/>
  <c r="J94" i="1" a="1"/>
  <c r="J94" i="1" s="1"/>
  <c r="I95" i="1" a="1"/>
  <c r="I95" i="1" s="1"/>
  <c r="J95" i="1" a="1"/>
  <c r="J95" i="1" s="1"/>
  <c r="I96" i="1" a="1"/>
  <c r="I96" i="1" s="1"/>
  <c r="J96" i="1" a="1"/>
  <c r="J96" i="1" s="1"/>
  <c r="I97" i="1" a="1"/>
  <c r="I97" i="1" s="1"/>
  <c r="J97" i="1" a="1"/>
  <c r="J97" i="1" s="1"/>
  <c r="I98" i="1" a="1"/>
  <c r="I98" i="1" s="1"/>
  <c r="J98" i="1" a="1"/>
  <c r="J98" i="1" s="1"/>
  <c r="I99" i="1" a="1"/>
  <c r="I99" i="1" s="1"/>
  <c r="J99" i="1" a="1"/>
  <c r="J99" i="1" s="1"/>
  <c r="I100" i="1" a="1"/>
  <c r="I100" i="1" s="1"/>
  <c r="J100" i="1" a="1"/>
  <c r="J100" i="1" s="1"/>
  <c r="I101" i="1" a="1"/>
  <c r="I101" i="1" s="1"/>
  <c r="J101" i="1" a="1"/>
  <c r="J101" i="1" s="1"/>
  <c r="I102" i="1" a="1"/>
  <c r="I102" i="1" s="1"/>
  <c r="J102" i="1" a="1"/>
  <c r="J102" i="1" s="1"/>
  <c r="I103" i="1" a="1"/>
  <c r="I103" i="1" s="1"/>
  <c r="J103" i="1" a="1"/>
  <c r="J103" i="1" s="1"/>
  <c r="I104" i="1" a="1"/>
  <c r="I104" i="1" s="1"/>
  <c r="J104" i="1" a="1"/>
  <c r="J104" i="1" s="1"/>
  <c r="I105" i="1" a="1"/>
  <c r="I105" i="1" s="1"/>
  <c r="J105" i="1" a="1"/>
  <c r="J105" i="1" s="1"/>
  <c r="I106" i="1" a="1"/>
  <c r="I106" i="1" s="1"/>
  <c r="J106" i="1" a="1"/>
  <c r="J106" i="1" s="1"/>
  <c r="I107" i="1" a="1"/>
  <c r="I107" i="1" s="1"/>
  <c r="J107" i="1" a="1"/>
  <c r="J107" i="1" s="1"/>
  <c r="I108" i="1" a="1"/>
  <c r="I108" i="1" s="1"/>
  <c r="J108" i="1" a="1"/>
  <c r="J108" i="1" s="1"/>
  <c r="I109" i="1" a="1"/>
  <c r="I109" i="1" s="1"/>
  <c r="J109" i="1" a="1"/>
  <c r="J109" i="1" s="1"/>
  <c r="I110" i="1" a="1"/>
  <c r="I110" i="1" s="1"/>
  <c r="J110" i="1" a="1"/>
  <c r="J110" i="1" s="1"/>
  <c r="I111" i="1" a="1"/>
  <c r="I111" i="1" s="1"/>
  <c r="J111" i="1" a="1"/>
  <c r="J111" i="1" s="1"/>
  <c r="I112" i="1" a="1"/>
  <c r="I112" i="1" s="1"/>
  <c r="J112" i="1" a="1"/>
  <c r="J112" i="1" s="1"/>
  <c r="I113" i="1" a="1"/>
  <c r="I113" i="1" s="1"/>
  <c r="J113" i="1" a="1"/>
  <c r="J113" i="1" s="1"/>
  <c r="I114" i="1" a="1"/>
  <c r="I114" i="1" s="1"/>
  <c r="J114" i="1" a="1"/>
  <c r="J114" i="1" s="1"/>
  <c r="I115" i="1" a="1"/>
  <c r="I115" i="1" s="1"/>
  <c r="J115" i="1" a="1"/>
  <c r="J115" i="1" s="1"/>
  <c r="I116" i="1" a="1"/>
  <c r="I116" i="1" s="1"/>
  <c r="J116" i="1" a="1"/>
  <c r="J116" i="1" s="1"/>
  <c r="I117" i="1" a="1"/>
  <c r="I117" i="1" s="1"/>
  <c r="J117" i="1" a="1"/>
  <c r="J117" i="1" s="1"/>
  <c r="I118" i="1" a="1"/>
  <c r="I118" i="1" s="1"/>
  <c r="J118" i="1" a="1"/>
  <c r="J118" i="1" s="1"/>
  <c r="I119" i="1" a="1"/>
  <c r="I119" i="1" s="1"/>
  <c r="J119" i="1" a="1"/>
  <c r="J119" i="1" s="1"/>
  <c r="I120" i="1" a="1"/>
  <c r="I120" i="1" s="1"/>
  <c r="J120" i="1" a="1"/>
  <c r="J120" i="1" s="1"/>
  <c r="I121" i="1" a="1"/>
  <c r="I121" i="1" s="1"/>
  <c r="J121" i="1" a="1"/>
  <c r="J121" i="1" s="1"/>
  <c r="I122" i="1" a="1"/>
  <c r="I122" i="1" s="1"/>
  <c r="J122" i="1" a="1"/>
  <c r="J122" i="1" s="1"/>
  <c r="I123" i="1" a="1"/>
  <c r="I123" i="1" s="1"/>
  <c r="J123" i="1" a="1"/>
  <c r="J123" i="1" s="1"/>
  <c r="I124" i="1" a="1"/>
  <c r="I124" i="1" s="1"/>
  <c r="J124" i="1" a="1"/>
  <c r="J124" i="1" s="1"/>
  <c r="I125" i="1" a="1"/>
  <c r="I125" i="1" s="1"/>
  <c r="J125" i="1" a="1"/>
  <c r="J125" i="1" s="1"/>
  <c r="I126" i="1" a="1"/>
  <c r="I126" i="1" s="1"/>
  <c r="J126" i="1" a="1"/>
  <c r="J126" i="1" s="1"/>
  <c r="I127" i="1" a="1"/>
  <c r="I127" i="1" s="1"/>
  <c r="J127" i="1" a="1"/>
  <c r="J127" i="1" s="1"/>
  <c r="I128" i="1" a="1"/>
  <c r="I128" i="1" s="1"/>
  <c r="J128" i="1" a="1"/>
  <c r="J128" i="1" s="1"/>
  <c r="I129" i="1" a="1"/>
  <c r="I129" i="1" s="1"/>
  <c r="J129" i="1" a="1"/>
  <c r="J129" i="1" s="1"/>
  <c r="I130" i="1" a="1"/>
  <c r="I130" i="1" s="1"/>
  <c r="J130" i="1" a="1"/>
  <c r="J130" i="1" s="1"/>
  <c r="I131" i="1" a="1"/>
  <c r="I131" i="1" s="1"/>
  <c r="J131" i="1" a="1"/>
  <c r="J131" i="1" s="1"/>
  <c r="I132" i="1" a="1"/>
  <c r="I132" i="1" s="1"/>
  <c r="J132" i="1" a="1"/>
  <c r="J132" i="1" s="1"/>
  <c r="I133" i="1" a="1"/>
  <c r="I133" i="1" s="1"/>
  <c r="J133" i="1" a="1"/>
  <c r="J133" i="1" s="1"/>
  <c r="I134" i="1" a="1"/>
  <c r="I134" i="1" s="1"/>
  <c r="J134" i="1" a="1"/>
  <c r="J134" i="1" s="1"/>
  <c r="I135" i="1" a="1"/>
  <c r="I135" i="1" s="1"/>
  <c r="J135" i="1" a="1"/>
  <c r="J135" i="1" s="1"/>
  <c r="I136" i="1" a="1"/>
  <c r="I136" i="1" s="1"/>
  <c r="J136" i="1" a="1"/>
  <c r="J136" i="1" s="1"/>
  <c r="I137" i="1" a="1"/>
  <c r="I137" i="1" s="1"/>
  <c r="J137" i="1" a="1"/>
  <c r="J137" i="1" s="1"/>
  <c r="I138" i="1" a="1"/>
  <c r="I138" i="1" s="1"/>
  <c r="J138" i="1" a="1"/>
  <c r="J138" i="1" s="1"/>
  <c r="I139" i="1" a="1"/>
  <c r="I139" i="1" s="1"/>
  <c r="J139" i="1" a="1"/>
  <c r="J139" i="1" s="1"/>
  <c r="I140" i="1" a="1"/>
  <c r="I140" i="1" s="1"/>
  <c r="J140" i="1" a="1"/>
  <c r="J140" i="1" s="1"/>
  <c r="I141" i="1" a="1"/>
  <c r="I141" i="1" s="1"/>
  <c r="J141" i="1" a="1"/>
  <c r="J141" i="1" s="1"/>
  <c r="I142" i="1" a="1"/>
  <c r="I142" i="1" s="1"/>
  <c r="J142" i="1" a="1"/>
  <c r="J142" i="1" s="1"/>
  <c r="I143" i="1" a="1"/>
  <c r="I143" i="1" s="1"/>
  <c r="J143" i="1" a="1"/>
  <c r="J143" i="1" s="1"/>
  <c r="I144" i="1" a="1"/>
  <c r="I144" i="1" s="1"/>
  <c r="J144" i="1" a="1"/>
  <c r="J144" i="1" s="1"/>
  <c r="I145" i="1" a="1"/>
  <c r="I145" i="1" s="1"/>
  <c r="J145" i="1" a="1"/>
  <c r="J145" i="1" s="1"/>
  <c r="I146" i="1" a="1"/>
  <c r="I146" i="1" s="1"/>
  <c r="J146" i="1" a="1"/>
  <c r="J146" i="1" s="1"/>
  <c r="I147" i="1" a="1"/>
  <c r="I147" i="1" s="1"/>
  <c r="J147" i="1" a="1"/>
  <c r="J147" i="1" s="1"/>
  <c r="I148" i="1" a="1"/>
  <c r="I148" i="1" s="1"/>
  <c r="J148" i="1" a="1"/>
  <c r="J148" i="1" s="1"/>
  <c r="I149" i="1" a="1"/>
  <c r="I149" i="1" s="1"/>
  <c r="J149" i="1" a="1"/>
  <c r="J149" i="1" s="1"/>
  <c r="I150" i="1" a="1"/>
  <c r="I150" i="1" s="1"/>
  <c r="J150" i="1" a="1"/>
  <c r="J150" i="1" s="1"/>
  <c r="I151" i="1" a="1"/>
  <c r="I151" i="1" s="1"/>
  <c r="J151" i="1" a="1"/>
  <c r="J151" i="1" s="1"/>
  <c r="I152" i="1" a="1"/>
  <c r="I152" i="1" s="1"/>
  <c r="J152" i="1" a="1"/>
  <c r="J152" i="1" s="1"/>
  <c r="I153" i="1" a="1"/>
  <c r="I153" i="1" s="1"/>
  <c r="J153" i="1" a="1"/>
  <c r="J153" i="1" s="1"/>
  <c r="I154" i="1" a="1"/>
  <c r="I154" i="1" s="1"/>
  <c r="J154" i="1" a="1"/>
  <c r="J154" i="1" s="1"/>
  <c r="I155" i="1" a="1"/>
  <c r="I155" i="1" s="1"/>
  <c r="J155" i="1" a="1"/>
  <c r="J155" i="1" s="1"/>
  <c r="I156" i="1" a="1"/>
  <c r="I156" i="1" s="1"/>
  <c r="J156" i="1" a="1"/>
  <c r="J156" i="1" s="1"/>
  <c r="I157" i="1" a="1"/>
  <c r="I157" i="1" s="1"/>
  <c r="J157" i="1" a="1"/>
  <c r="J157" i="1" s="1"/>
  <c r="I158" i="1" a="1"/>
  <c r="I158" i="1" s="1"/>
  <c r="J158" i="1" a="1"/>
  <c r="J158" i="1" s="1"/>
  <c r="I159" i="1" a="1"/>
  <c r="I159" i="1" s="1"/>
  <c r="J159" i="1" a="1"/>
  <c r="J159" i="1" s="1"/>
  <c r="I160" i="1" a="1"/>
  <c r="I160" i="1" s="1"/>
  <c r="J160" i="1" a="1"/>
  <c r="J160" i="1" s="1"/>
  <c r="I161" i="1" a="1"/>
  <c r="I161" i="1" s="1"/>
  <c r="J161" i="1" a="1"/>
  <c r="J161" i="1" s="1"/>
  <c r="I162" i="1" a="1"/>
  <c r="I162" i="1" s="1"/>
  <c r="J162" i="1" a="1"/>
  <c r="J162" i="1" s="1"/>
  <c r="I163" i="1" a="1"/>
  <c r="I163" i="1" s="1"/>
  <c r="J163" i="1" a="1"/>
  <c r="J163" i="1" s="1"/>
  <c r="I164" i="1" a="1"/>
  <c r="I164" i="1" s="1"/>
  <c r="J164" i="1" a="1"/>
  <c r="J164" i="1" s="1"/>
  <c r="I165" i="1" a="1"/>
  <c r="I165" i="1" s="1"/>
  <c r="J165" i="1" a="1"/>
  <c r="J165" i="1" s="1"/>
  <c r="I166" i="1" a="1"/>
  <c r="I166" i="1" s="1"/>
  <c r="J166" i="1" a="1"/>
  <c r="J166" i="1" s="1"/>
  <c r="I167" i="1" a="1"/>
  <c r="I167" i="1" s="1"/>
  <c r="J167" i="1" a="1"/>
  <c r="J167" i="1" s="1"/>
  <c r="I168" i="1" a="1"/>
  <c r="I168" i="1" s="1"/>
  <c r="J168" i="1" a="1"/>
  <c r="J168" i="1" s="1"/>
  <c r="I169" i="1" a="1"/>
  <c r="I169" i="1" s="1"/>
  <c r="J169" i="1" a="1"/>
  <c r="J169" i="1" s="1"/>
  <c r="I170" i="1" a="1"/>
  <c r="I170" i="1" s="1"/>
  <c r="J170" i="1" a="1"/>
  <c r="J170" i="1" s="1"/>
  <c r="I171" i="1" a="1"/>
  <c r="I171" i="1" s="1"/>
  <c r="J171" i="1" a="1"/>
  <c r="J171" i="1" s="1"/>
  <c r="I172" i="1" a="1"/>
  <c r="I172" i="1" s="1"/>
  <c r="J172" i="1" a="1"/>
  <c r="J172" i="1" s="1"/>
  <c r="I173" i="1" a="1"/>
  <c r="I173" i="1" s="1"/>
  <c r="J173" i="1" a="1"/>
  <c r="J173" i="1" s="1"/>
  <c r="I174" i="1" a="1"/>
  <c r="I174" i="1" s="1"/>
  <c r="J174" i="1" a="1"/>
  <c r="J174" i="1" s="1"/>
  <c r="I175" i="1" a="1"/>
  <c r="I175" i="1" s="1"/>
  <c r="J175" i="1" a="1"/>
  <c r="J175" i="1" s="1"/>
  <c r="I176" i="1" a="1"/>
  <c r="I176" i="1" s="1"/>
  <c r="J176" i="1" a="1"/>
  <c r="J176" i="1" s="1"/>
  <c r="I177" i="1" a="1"/>
  <c r="I177" i="1" s="1"/>
  <c r="J177" i="1" a="1"/>
  <c r="J177" i="1" s="1"/>
  <c r="I178" i="1" a="1"/>
  <c r="I178" i="1" s="1"/>
  <c r="J178" i="1" a="1"/>
  <c r="J178" i="1" s="1"/>
  <c r="I179" i="1" a="1"/>
  <c r="I179" i="1" s="1"/>
  <c r="J179" i="1" a="1"/>
  <c r="J179" i="1" s="1"/>
  <c r="I180" i="1" a="1"/>
  <c r="I180" i="1" s="1"/>
  <c r="J180" i="1" a="1"/>
  <c r="J180" i="1" s="1"/>
  <c r="I181" i="1" a="1"/>
  <c r="I181" i="1" s="1"/>
  <c r="J181" i="1" a="1"/>
  <c r="J181" i="1" s="1"/>
  <c r="I182" i="1" a="1"/>
  <c r="I182" i="1" s="1"/>
  <c r="J182" i="1" a="1"/>
  <c r="J182" i="1" s="1"/>
  <c r="I183" i="1" a="1"/>
  <c r="I183" i="1" s="1"/>
  <c r="J183" i="1" a="1"/>
  <c r="J183" i="1" s="1"/>
  <c r="I184" i="1" a="1"/>
  <c r="I184" i="1" s="1"/>
  <c r="J184" i="1" a="1"/>
  <c r="J184" i="1" s="1"/>
  <c r="I185" i="1" a="1"/>
  <c r="I185" i="1" s="1"/>
  <c r="J185" i="1" a="1"/>
  <c r="J185" i="1" s="1"/>
  <c r="I186" i="1" a="1"/>
  <c r="I186" i="1" s="1"/>
  <c r="J186" i="1" a="1"/>
  <c r="J186" i="1" s="1"/>
  <c r="I187" i="1" a="1"/>
  <c r="I187" i="1" s="1"/>
  <c r="J187" i="1" a="1"/>
  <c r="J187" i="1" s="1"/>
  <c r="I188" i="1" a="1"/>
  <c r="I188" i="1" s="1"/>
  <c r="J188" i="1" a="1"/>
  <c r="J188" i="1" s="1"/>
  <c r="I189" i="1" a="1"/>
  <c r="I189" i="1" s="1"/>
  <c r="J189" i="1" a="1"/>
  <c r="J189" i="1" s="1"/>
  <c r="I190" i="1" a="1"/>
  <c r="I190" i="1" s="1"/>
  <c r="J190" i="1" a="1"/>
  <c r="J190" i="1" s="1"/>
  <c r="I191" i="1" a="1"/>
  <c r="I191" i="1" s="1"/>
  <c r="J191" i="1" a="1"/>
  <c r="J191" i="1" s="1"/>
  <c r="I192" i="1" a="1"/>
  <c r="I192" i="1" s="1"/>
  <c r="J192" i="1" a="1"/>
  <c r="J192" i="1" s="1"/>
  <c r="I193" i="1" a="1"/>
  <c r="I193" i="1" s="1"/>
  <c r="J193" i="1" a="1"/>
  <c r="J193" i="1" s="1"/>
  <c r="I194" i="1" a="1"/>
  <c r="I194" i="1" s="1"/>
  <c r="J194" i="1" a="1"/>
  <c r="J194" i="1" s="1"/>
  <c r="I195" i="1" a="1"/>
  <c r="I195" i="1" s="1"/>
  <c r="J195" i="1" a="1"/>
  <c r="J195" i="1" s="1"/>
  <c r="I196" i="1" a="1"/>
  <c r="I196" i="1" s="1"/>
  <c r="J196" i="1" a="1"/>
  <c r="J196" i="1" s="1"/>
  <c r="I197" i="1" a="1"/>
  <c r="I197" i="1" s="1"/>
  <c r="J197" i="1" a="1"/>
  <c r="J197" i="1" s="1"/>
  <c r="I198" i="1" a="1"/>
  <c r="I198" i="1" s="1"/>
  <c r="J198" i="1" a="1"/>
  <c r="J198" i="1" s="1"/>
  <c r="I199" i="1" a="1"/>
  <c r="I199" i="1" s="1"/>
  <c r="J199" i="1" a="1"/>
  <c r="J199" i="1" s="1"/>
  <c r="I200" i="1" a="1"/>
  <c r="I200" i="1" s="1"/>
  <c r="J200" i="1" a="1"/>
  <c r="J200" i="1" s="1"/>
  <c r="AD12" i="1" a="1"/>
  <c r="AD12" i="1" s="1"/>
  <c r="V12" i="1" a="1"/>
  <c r="V12" i="1" s="1"/>
  <c r="W12" i="1" a="1"/>
  <c r="W12" i="1" s="1"/>
  <c r="X12" i="1" a="1"/>
  <c r="X12" i="1" s="1"/>
  <c r="U12" i="1" a="1"/>
  <c r="U12" i="1" s="1"/>
  <c r="S12" i="1" a="1"/>
  <c r="S12" i="1" s="1"/>
  <c r="Q12" i="1" a="1"/>
  <c r="Q12" i="1" s="1"/>
  <c r="J12" i="1" a="1"/>
  <c r="J12" i="1" s="1"/>
  <c r="I12" i="1" a="1"/>
  <c r="I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H101" i="1" a="1"/>
  <c r="H101" i="1" s="1"/>
  <c r="H102" i="1" a="1"/>
  <c r="H102" i="1" s="1"/>
  <c r="H103" i="1" a="1"/>
  <c r="H103" i="1" s="1"/>
  <c r="H104" i="1" a="1"/>
  <c r="H104" i="1" s="1"/>
  <c r="H105" i="1" a="1"/>
  <c r="H105" i="1" s="1"/>
  <c r="H106" i="1" a="1"/>
  <c r="H106" i="1" s="1"/>
  <c r="H107" i="1" a="1"/>
  <c r="H107" i="1" s="1"/>
  <c r="H108" i="1" a="1"/>
  <c r="H108" i="1" s="1"/>
  <c r="H109" i="1" a="1"/>
  <c r="H109" i="1" s="1"/>
  <c r="H110" i="1" a="1"/>
  <c r="H110" i="1" s="1"/>
  <c r="H111" i="1" a="1"/>
  <c r="H111" i="1" s="1"/>
  <c r="H112" i="1" a="1"/>
  <c r="H112" i="1" s="1"/>
  <c r="H113" i="1" a="1"/>
  <c r="H113" i="1" s="1"/>
  <c r="H114" i="1" a="1"/>
  <c r="H114" i="1" s="1"/>
  <c r="H115" i="1" a="1"/>
  <c r="H115" i="1" s="1"/>
  <c r="H116" i="1" a="1"/>
  <c r="H116" i="1" s="1"/>
  <c r="H117" i="1" a="1"/>
  <c r="H117" i="1" s="1"/>
  <c r="H118" i="1" a="1"/>
  <c r="H118" i="1" s="1"/>
  <c r="H119" i="1" a="1"/>
  <c r="H119" i="1" s="1"/>
  <c r="H120" i="1" a="1"/>
  <c r="H120" i="1" s="1"/>
  <c r="H121" i="1" a="1"/>
  <c r="H121" i="1" s="1"/>
  <c r="H122" i="1" a="1"/>
  <c r="H122" i="1" s="1"/>
  <c r="H123" i="1" a="1"/>
  <c r="H123" i="1" s="1"/>
  <c r="H124" i="1" a="1"/>
  <c r="H124" i="1" s="1"/>
  <c r="H125" i="1" a="1"/>
  <c r="H125" i="1" s="1"/>
  <c r="H126" i="1" a="1"/>
  <c r="H126" i="1" s="1"/>
  <c r="H127" i="1" a="1"/>
  <c r="H127" i="1" s="1"/>
  <c r="H128" i="1" a="1"/>
  <c r="H128" i="1" s="1"/>
  <c r="H129" i="1" a="1"/>
  <c r="H129" i="1" s="1"/>
  <c r="H130" i="1" a="1"/>
  <c r="H130" i="1" s="1"/>
  <c r="H131" i="1" a="1"/>
  <c r="H131" i="1" s="1"/>
  <c r="H132" i="1" a="1"/>
  <c r="H132" i="1" s="1"/>
  <c r="H133" i="1" a="1"/>
  <c r="H133" i="1" s="1"/>
  <c r="H134" i="1" a="1"/>
  <c r="H134" i="1" s="1"/>
  <c r="H135" i="1" a="1"/>
  <c r="H135" i="1" s="1"/>
  <c r="H136" i="1" a="1"/>
  <c r="H136" i="1" s="1"/>
  <c r="H137" i="1" a="1"/>
  <c r="H137" i="1" s="1"/>
  <c r="H138" i="1" a="1"/>
  <c r="H138" i="1" s="1"/>
  <c r="H139" i="1" a="1"/>
  <c r="H139" i="1" s="1"/>
  <c r="H140" i="1" a="1"/>
  <c r="H140" i="1" s="1"/>
  <c r="H141" i="1" a="1"/>
  <c r="H141" i="1" s="1"/>
  <c r="H142" i="1" a="1"/>
  <c r="H142" i="1" s="1"/>
  <c r="H143" i="1" a="1"/>
  <c r="H143" i="1" s="1"/>
  <c r="H144" i="1" a="1"/>
  <c r="H144" i="1" s="1"/>
  <c r="H145" i="1" a="1"/>
  <c r="H145" i="1" s="1"/>
  <c r="H146" i="1" a="1"/>
  <c r="H146" i="1" s="1"/>
  <c r="H147" i="1" a="1"/>
  <c r="H147" i="1" s="1"/>
  <c r="H148" i="1" a="1"/>
  <c r="H148" i="1" s="1"/>
  <c r="H149" i="1" a="1"/>
  <c r="H149" i="1" s="1"/>
  <c r="H150" i="1" a="1"/>
  <c r="H150" i="1" s="1"/>
  <c r="H151" i="1" a="1"/>
  <c r="H151" i="1" s="1"/>
  <c r="H152" i="1" a="1"/>
  <c r="H152" i="1" s="1"/>
  <c r="H153" i="1" a="1"/>
  <c r="H153" i="1" s="1"/>
  <c r="H154" i="1" a="1"/>
  <c r="H154" i="1" s="1"/>
  <c r="H155" i="1" a="1"/>
  <c r="H155" i="1" s="1"/>
  <c r="H156" i="1" a="1"/>
  <c r="H156" i="1" s="1"/>
  <c r="H157" i="1" a="1"/>
  <c r="H157" i="1" s="1"/>
  <c r="H158" i="1" a="1"/>
  <c r="H158" i="1" s="1"/>
  <c r="H159" i="1" a="1"/>
  <c r="H159" i="1" s="1"/>
  <c r="H160" i="1" a="1"/>
  <c r="H160" i="1" s="1"/>
  <c r="H161" i="1" a="1"/>
  <c r="H161" i="1" s="1"/>
  <c r="H162" i="1" a="1"/>
  <c r="H162" i="1" s="1"/>
  <c r="H163" i="1" a="1"/>
  <c r="H163" i="1" s="1"/>
  <c r="H164" i="1" a="1"/>
  <c r="H164" i="1" s="1"/>
  <c r="H165" i="1" a="1"/>
  <c r="H165" i="1" s="1"/>
  <c r="H166" i="1" a="1"/>
  <c r="H166" i="1" s="1"/>
  <c r="H167" i="1" a="1"/>
  <c r="H167" i="1" s="1"/>
  <c r="H168" i="1" a="1"/>
  <c r="H168" i="1" s="1"/>
  <c r="H169" i="1" a="1"/>
  <c r="H169" i="1" s="1"/>
  <c r="H170" i="1" a="1"/>
  <c r="H170" i="1" s="1"/>
  <c r="H171" i="1" a="1"/>
  <c r="H171" i="1" s="1"/>
  <c r="H172" i="1" a="1"/>
  <c r="H172" i="1" s="1"/>
  <c r="H173" i="1" a="1"/>
  <c r="H173" i="1" s="1"/>
  <c r="H174" i="1" a="1"/>
  <c r="H174" i="1" s="1"/>
  <c r="H175" i="1" a="1"/>
  <c r="H175" i="1" s="1"/>
  <c r="H176" i="1" a="1"/>
  <c r="H176" i="1" s="1"/>
  <c r="H177" i="1" a="1"/>
  <c r="H177" i="1" s="1"/>
  <c r="H178" i="1" a="1"/>
  <c r="H178" i="1" s="1"/>
  <c r="H179" i="1" a="1"/>
  <c r="H179" i="1" s="1"/>
  <c r="H180" i="1" a="1"/>
  <c r="H180" i="1" s="1"/>
  <c r="H181" i="1" a="1"/>
  <c r="H181" i="1" s="1"/>
  <c r="H182" i="1" a="1"/>
  <c r="H182" i="1" s="1"/>
  <c r="H183" i="1" a="1"/>
  <c r="H183" i="1" s="1"/>
  <c r="H184" i="1" a="1"/>
  <c r="H184" i="1" s="1"/>
  <c r="H185" i="1" a="1"/>
  <c r="H185" i="1" s="1"/>
  <c r="H186" i="1" a="1"/>
  <c r="H186" i="1" s="1"/>
  <c r="H187" i="1" a="1"/>
  <c r="H187" i="1" s="1"/>
  <c r="H188" i="1" a="1"/>
  <c r="H188" i="1" s="1"/>
  <c r="H189" i="1" a="1"/>
  <c r="H189" i="1" s="1"/>
  <c r="H190" i="1" a="1"/>
  <c r="H190" i="1" s="1"/>
  <c r="H191" i="1" a="1"/>
  <c r="H191" i="1" s="1"/>
  <c r="H192" i="1" a="1"/>
  <c r="H192" i="1" s="1"/>
  <c r="H193" i="1" a="1"/>
  <c r="H193" i="1" s="1"/>
  <c r="H194" i="1" a="1"/>
  <c r="H194" i="1" s="1"/>
  <c r="H195" i="1" a="1"/>
  <c r="H195" i="1" s="1"/>
  <c r="H196" i="1" a="1"/>
  <c r="H196" i="1" s="1"/>
  <c r="H197" i="1" a="1"/>
  <c r="H197" i="1" s="1"/>
  <c r="H198" i="1" a="1"/>
  <c r="H198" i="1" s="1"/>
  <c r="H199" i="1" a="1"/>
  <c r="H199" i="1" s="1"/>
  <c r="H200" i="1" a="1"/>
  <c r="H200" i="1" s="1"/>
  <c r="H12" i="1" a="1"/>
  <c r="H12" i="1" s="1"/>
  <c r="G13" i="1" a="1"/>
  <c r="G13" i="1" s="1"/>
  <c r="G14" i="1" a="1"/>
  <c r="G14" i="1" s="1"/>
  <c r="G15" i="1" a="1"/>
  <c r="G15" i="1" s="1"/>
  <c r="G16" i="1" a="1"/>
  <c r="G16" i="1" s="1"/>
  <c r="G17" i="1" a="1"/>
  <c r="G17" i="1" s="1"/>
  <c r="G18" i="1" a="1"/>
  <c r="G18" i="1" s="1"/>
  <c r="G19" i="1" a="1"/>
  <c r="G19" i="1" s="1"/>
  <c r="G20" i="1" a="1"/>
  <c r="G20" i="1" s="1"/>
  <c r="G21" i="1" a="1"/>
  <c r="G21" i="1" s="1"/>
  <c r="G22" i="1" a="1"/>
  <c r="G22" i="1" s="1"/>
  <c r="G23" i="1" a="1"/>
  <c r="G23" i="1" s="1"/>
  <c r="G24" i="1" a="1"/>
  <c r="G24" i="1" s="1"/>
  <c r="G25" i="1" a="1"/>
  <c r="G25" i="1" s="1"/>
  <c r="G26" i="1" a="1"/>
  <c r="G26" i="1" s="1"/>
  <c r="G27" i="1" a="1"/>
  <c r="G27" i="1" s="1"/>
  <c r="G28" i="1" a="1"/>
  <c r="G28" i="1" s="1"/>
  <c r="G29" i="1" a="1"/>
  <c r="G29" i="1" s="1"/>
  <c r="G30" i="1" a="1"/>
  <c r="G30" i="1" s="1"/>
  <c r="G31" i="1" a="1"/>
  <c r="G31" i="1" s="1"/>
  <c r="G32" i="1" a="1"/>
  <c r="G32" i="1" s="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s="1"/>
  <c r="G49" i="1" a="1"/>
  <c r="G49" i="1" s="1"/>
  <c r="G50" i="1" a="1"/>
  <c r="G50" i="1" s="1"/>
  <c r="G51" i="1" a="1"/>
  <c r="G51" i="1" s="1"/>
  <c r="G52" i="1" a="1"/>
  <c r="G52" i="1" s="1"/>
  <c r="G53" i="1" a="1"/>
  <c r="G53" i="1" s="1"/>
  <c r="G54" i="1" a="1"/>
  <c r="G54" i="1" s="1"/>
  <c r="G55" i="1" a="1"/>
  <c r="G55" i="1" s="1"/>
  <c r="G56" i="1" a="1"/>
  <c r="G56" i="1" s="1"/>
  <c r="G57" i="1" a="1"/>
  <c r="G57" i="1" s="1"/>
  <c r="G58" i="1" a="1"/>
  <c r="G58" i="1" s="1"/>
  <c r="G59" i="1" a="1"/>
  <c r="G59" i="1" s="1"/>
  <c r="G60" i="1" a="1"/>
  <c r="G60" i="1" s="1"/>
  <c r="G61" i="1" a="1"/>
  <c r="G61" i="1" s="1"/>
  <c r="G62" i="1" a="1"/>
  <c r="G62" i="1" s="1"/>
  <c r="G63" i="1" a="1"/>
  <c r="G63" i="1" s="1"/>
  <c r="G64" i="1" a="1"/>
  <c r="G64" i="1" s="1"/>
  <c r="G65" i="1" a="1"/>
  <c r="G65" i="1" s="1"/>
  <c r="G66" i="1" a="1"/>
  <c r="G66" i="1" s="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s="1"/>
  <c r="G81" i="1" a="1"/>
  <c r="G81" i="1" s="1"/>
  <c r="G82" i="1" a="1"/>
  <c r="G82" i="1" s="1"/>
  <c r="G83" i="1" a="1"/>
  <c r="G83" i="1" s="1"/>
  <c r="G84" i="1" a="1"/>
  <c r="G84" i="1" s="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s="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s="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s="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s="1"/>
  <c r="G149" i="1" a="1"/>
  <c r="G149" i="1" s="1"/>
  <c r="G150" i="1" a="1"/>
  <c r="G150" i="1" s="1"/>
  <c r="G151" i="1" a="1"/>
  <c r="G151" i="1" s="1"/>
  <c r="G152" i="1" a="1"/>
  <c r="G152" i="1" s="1"/>
  <c r="G153" i="1" a="1"/>
  <c r="G153" i="1" s="1"/>
  <c r="G154" i="1" a="1"/>
  <c r="G154" i="1" s="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s="1"/>
  <c r="G178" i="1" a="1"/>
  <c r="G178" i="1" s="1"/>
  <c r="G179" i="1" a="1"/>
  <c r="G179" i="1" s="1"/>
  <c r="G180" i="1" a="1"/>
  <c r="G180" i="1" s="1"/>
  <c r="G181" i="1" a="1"/>
  <c r="G181" i="1" s="1"/>
  <c r="G182" i="1" a="1"/>
  <c r="G182" i="1" s="1"/>
  <c r="G183" i="1" a="1"/>
  <c r="G183" i="1" s="1"/>
  <c r="G184" i="1" a="1"/>
  <c r="G184" i="1" s="1"/>
  <c r="G185" i="1" a="1"/>
  <c r="G185" i="1" s="1"/>
  <c r="G186" i="1" a="1"/>
  <c r="G186" i="1" s="1"/>
  <c r="G187" i="1" a="1"/>
  <c r="G187" i="1" s="1"/>
  <c r="G188" i="1" a="1"/>
  <c r="G188" i="1" s="1"/>
  <c r="G189" i="1" a="1"/>
  <c r="G189" i="1" s="1"/>
  <c r="G190" i="1" a="1"/>
  <c r="G190" i="1" s="1"/>
  <c r="G191" i="1" a="1"/>
  <c r="G191" i="1" s="1"/>
  <c r="G192" i="1" a="1"/>
  <c r="G192" i="1" s="1"/>
  <c r="G193" i="1" a="1"/>
  <c r="G193" i="1" s="1"/>
  <c r="G194" i="1" a="1"/>
  <c r="G194" i="1" s="1"/>
  <c r="G195" i="1" a="1"/>
  <c r="G195" i="1" s="1"/>
  <c r="G196" i="1" a="1"/>
  <c r="G196" i="1" s="1"/>
  <c r="G197" i="1" a="1"/>
  <c r="G197" i="1" s="1"/>
  <c r="G198" i="1" a="1"/>
  <c r="G198" i="1" s="1"/>
  <c r="G199" i="1" a="1"/>
  <c r="G199" i="1" s="1"/>
  <c r="G200" i="1" a="1"/>
  <c r="G200" i="1" s="1"/>
  <c r="G12" i="1" a="1"/>
  <c r="G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s="1"/>
  <c r="F112" i="1" a="1"/>
  <c r="F112" i="1" s="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s="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s="1"/>
  <c r="F178" i="1" a="1"/>
  <c r="F178" i="1" s="1"/>
  <c r="F179" i="1" a="1"/>
  <c r="F179" i="1" s="1"/>
  <c r="F180" i="1" a="1"/>
  <c r="F180" i="1" s="1"/>
  <c r="F181" i="1" a="1"/>
  <c r="F181" i="1" s="1"/>
  <c r="F182" i="1" a="1"/>
  <c r="F182" i="1" s="1"/>
  <c r="F183" i="1" a="1"/>
  <c r="F183" i="1" s="1"/>
  <c r="F184" i="1" a="1"/>
  <c r="F184" i="1" s="1"/>
  <c r="F185" i="1" a="1"/>
  <c r="F185" i="1" s="1"/>
  <c r="F186" i="1" a="1"/>
  <c r="F186" i="1" s="1"/>
  <c r="F187" i="1" a="1"/>
  <c r="F187" i="1" s="1"/>
  <c r="F188" i="1" a="1"/>
  <c r="F188" i="1" s="1"/>
  <c r="F189" i="1" a="1"/>
  <c r="F189" i="1" s="1"/>
  <c r="F190" i="1" a="1"/>
  <c r="F190" i="1" s="1"/>
  <c r="F191" i="1" a="1"/>
  <c r="F191" i="1" s="1"/>
  <c r="F192" i="1" a="1"/>
  <c r="F192" i="1" s="1"/>
  <c r="F193" i="1" a="1"/>
  <c r="F193" i="1" s="1"/>
  <c r="F194" i="1" a="1"/>
  <c r="F194" i="1" s="1"/>
  <c r="F195" i="1" a="1"/>
  <c r="F195" i="1" s="1"/>
  <c r="F196" i="1" a="1"/>
  <c r="F196" i="1" s="1"/>
  <c r="F197" i="1" a="1"/>
  <c r="F197" i="1" s="1"/>
  <c r="F198" i="1" a="1"/>
  <c r="F198" i="1" s="1"/>
  <c r="F199" i="1" a="1"/>
  <c r="F199" i="1" s="1"/>
  <c r="F200" i="1" a="1"/>
  <c r="F200" i="1" s="1"/>
  <c r="F12" i="1" a="1"/>
  <c r="F12" i="1" s="1"/>
  <c r="D13" i="1"/>
  <c r="E13" i="1" s="1"/>
  <c r="D14" i="1"/>
  <c r="E14" i="1" s="1"/>
  <c r="D15" i="1"/>
  <c r="E15" i="1" s="1"/>
  <c r="D16" i="1"/>
  <c r="E16" i="1" s="1"/>
  <c r="D17" i="1"/>
  <c r="E17" i="1" s="1"/>
  <c r="D18" i="1"/>
  <c r="E18" i="1" s="1"/>
  <c r="D19" i="1"/>
  <c r="E19" i="1" s="1"/>
  <c r="D20" i="1"/>
  <c r="E20" i="1" s="1"/>
  <c r="D21" i="1"/>
  <c r="E21" i="1" s="1"/>
  <c r="D22" i="1"/>
  <c r="E22" i="1" s="1"/>
  <c r="D23" i="1"/>
  <c r="E23" i="1" s="1"/>
  <c r="D24" i="1"/>
  <c r="E24" i="1" s="1"/>
  <c r="D25" i="1"/>
  <c r="E25" i="1" s="1"/>
  <c r="D26" i="1"/>
  <c r="E26" i="1" s="1"/>
  <c r="D27" i="1"/>
  <c r="E27" i="1" s="1"/>
  <c r="D28" i="1"/>
  <c r="E28" i="1" s="1"/>
  <c r="D29" i="1"/>
  <c r="E29" i="1" s="1"/>
  <c r="D30" i="1"/>
  <c r="E30" i="1" s="1"/>
  <c r="D31" i="1"/>
  <c r="E31" i="1" s="1"/>
  <c r="D32" i="1"/>
  <c r="E32" i="1" s="1"/>
  <c r="D33" i="1"/>
  <c r="E33" i="1" s="1"/>
  <c r="D34" i="1"/>
  <c r="E34" i="1" s="1"/>
  <c r="D35" i="1"/>
  <c r="E35" i="1" s="1"/>
  <c r="D36" i="1"/>
  <c r="E36" i="1" s="1"/>
  <c r="D37" i="1"/>
  <c r="E37" i="1" s="1"/>
  <c r="D38" i="1"/>
  <c r="E38" i="1" s="1"/>
  <c r="D39" i="1"/>
  <c r="E39" i="1" s="1"/>
  <c r="D40" i="1"/>
  <c r="E40" i="1" s="1"/>
  <c r="D41" i="1"/>
  <c r="E41" i="1" s="1"/>
  <c r="D42" i="1"/>
  <c r="E42" i="1" s="1"/>
  <c r="D43" i="1"/>
  <c r="E43" i="1" s="1"/>
  <c r="D44" i="1"/>
  <c r="E44" i="1" s="1"/>
  <c r="D45" i="1"/>
  <c r="E45" i="1" s="1"/>
  <c r="D46" i="1"/>
  <c r="E46" i="1" s="1"/>
  <c r="D47" i="1"/>
  <c r="E47" i="1" s="1"/>
  <c r="D48" i="1"/>
  <c r="E48" i="1" s="1"/>
  <c r="D49" i="1"/>
  <c r="E49" i="1" s="1"/>
  <c r="D50" i="1"/>
  <c r="E50" i="1" s="1"/>
  <c r="D51" i="1"/>
  <c r="E51" i="1" s="1"/>
  <c r="D52" i="1"/>
  <c r="E52" i="1" s="1"/>
  <c r="D53" i="1"/>
  <c r="E53" i="1" s="1"/>
  <c r="D54" i="1"/>
  <c r="E54" i="1" s="1"/>
  <c r="D55" i="1"/>
  <c r="E55" i="1" s="1"/>
  <c r="D56" i="1"/>
  <c r="E56" i="1" s="1"/>
  <c r="D57" i="1"/>
  <c r="E57" i="1" s="1"/>
  <c r="D58" i="1"/>
  <c r="E58" i="1" s="1"/>
  <c r="D59" i="1"/>
  <c r="E59" i="1" s="1"/>
  <c r="D60" i="1"/>
  <c r="E60" i="1" s="1"/>
  <c r="D61" i="1"/>
  <c r="E61" i="1" s="1"/>
  <c r="D62" i="1"/>
  <c r="E62" i="1" s="1"/>
  <c r="D63" i="1"/>
  <c r="E63" i="1" s="1"/>
  <c r="D64" i="1"/>
  <c r="E64" i="1" s="1"/>
  <c r="D65" i="1"/>
  <c r="E65" i="1" s="1"/>
  <c r="D66" i="1"/>
  <c r="E66" i="1" s="1"/>
  <c r="D67" i="1"/>
  <c r="E67" i="1" s="1"/>
  <c r="D68" i="1"/>
  <c r="E68" i="1" s="1"/>
  <c r="D69" i="1"/>
  <c r="E69" i="1" s="1"/>
  <c r="D70" i="1"/>
  <c r="E70" i="1" s="1"/>
  <c r="D71" i="1"/>
  <c r="E71" i="1" s="1"/>
  <c r="D72" i="1"/>
  <c r="E72" i="1" s="1"/>
  <c r="D73" i="1"/>
  <c r="E73" i="1" s="1"/>
  <c r="D74" i="1"/>
  <c r="E74" i="1" s="1"/>
  <c r="D75" i="1"/>
  <c r="E75" i="1" s="1"/>
  <c r="D76" i="1"/>
  <c r="E76" i="1" s="1"/>
  <c r="D77" i="1"/>
  <c r="E77" i="1" s="1"/>
  <c r="D78" i="1"/>
  <c r="E78" i="1" s="1"/>
  <c r="D79" i="1"/>
  <c r="E79" i="1" s="1"/>
  <c r="D80" i="1"/>
  <c r="E80" i="1" s="1"/>
  <c r="D81" i="1"/>
  <c r="E81" i="1" s="1"/>
  <c r="D82" i="1"/>
  <c r="E82" i="1" s="1"/>
  <c r="D83" i="1"/>
  <c r="E83" i="1" s="1"/>
  <c r="D84" i="1"/>
  <c r="E84" i="1" s="1"/>
  <c r="D85" i="1"/>
  <c r="E85" i="1" s="1"/>
  <c r="D86" i="1"/>
  <c r="E86" i="1" s="1"/>
  <c r="D87" i="1"/>
  <c r="E87" i="1" s="1"/>
  <c r="D88" i="1"/>
  <c r="E88" i="1" s="1"/>
  <c r="D89" i="1"/>
  <c r="E89" i="1" s="1"/>
  <c r="D90" i="1"/>
  <c r="E90" i="1" s="1"/>
  <c r="D91" i="1"/>
  <c r="E91" i="1" s="1"/>
  <c r="D92" i="1"/>
  <c r="E92" i="1" s="1"/>
  <c r="D93" i="1"/>
  <c r="E93" i="1" s="1"/>
  <c r="D94" i="1"/>
  <c r="E94" i="1" s="1"/>
  <c r="D95" i="1"/>
  <c r="E95" i="1" s="1"/>
  <c r="D96" i="1"/>
  <c r="E96" i="1" s="1"/>
  <c r="D97" i="1"/>
  <c r="E97" i="1" s="1"/>
  <c r="D98" i="1"/>
  <c r="E98" i="1" s="1"/>
  <c r="D99" i="1"/>
  <c r="E99" i="1" s="1"/>
  <c r="D100" i="1"/>
  <c r="E100" i="1" s="1"/>
  <c r="D101" i="1"/>
  <c r="E101" i="1" s="1"/>
  <c r="D102" i="1"/>
  <c r="E102" i="1" s="1"/>
  <c r="D103" i="1"/>
  <c r="E103" i="1" s="1"/>
  <c r="D104" i="1"/>
  <c r="E104" i="1" s="1"/>
  <c r="D105" i="1"/>
  <c r="E105" i="1" s="1"/>
  <c r="D106" i="1"/>
  <c r="E106" i="1" s="1"/>
  <c r="D107" i="1"/>
  <c r="E107" i="1" s="1"/>
  <c r="D108" i="1"/>
  <c r="E108" i="1" s="1"/>
  <c r="D109" i="1"/>
  <c r="E109" i="1" s="1"/>
  <c r="D110" i="1"/>
  <c r="E110" i="1" s="1"/>
  <c r="D111" i="1"/>
  <c r="E111" i="1" s="1"/>
  <c r="D112" i="1"/>
  <c r="E112" i="1" s="1"/>
  <c r="D113" i="1"/>
  <c r="E113" i="1" s="1"/>
  <c r="D114" i="1"/>
  <c r="E114" i="1" s="1"/>
  <c r="D115" i="1"/>
  <c r="E115" i="1" s="1"/>
  <c r="D116" i="1"/>
  <c r="E116" i="1" s="1"/>
  <c r="D117" i="1"/>
  <c r="E117" i="1" s="1"/>
  <c r="D118" i="1"/>
  <c r="E118" i="1" s="1"/>
  <c r="D119" i="1"/>
  <c r="E119" i="1" s="1"/>
  <c r="D120" i="1"/>
  <c r="E120" i="1" s="1"/>
  <c r="D121" i="1"/>
  <c r="E121" i="1" s="1"/>
  <c r="D122" i="1"/>
  <c r="E122" i="1" s="1"/>
  <c r="D123" i="1"/>
  <c r="E123" i="1" s="1"/>
  <c r="D124" i="1"/>
  <c r="E124" i="1" s="1"/>
  <c r="D125" i="1"/>
  <c r="E125" i="1" s="1"/>
  <c r="D126" i="1"/>
  <c r="E126" i="1" s="1"/>
  <c r="D127" i="1"/>
  <c r="E127" i="1" s="1"/>
  <c r="D128" i="1"/>
  <c r="E128" i="1" s="1"/>
  <c r="D129" i="1"/>
  <c r="E129" i="1" s="1"/>
  <c r="D130" i="1"/>
  <c r="E130" i="1" s="1"/>
  <c r="D131" i="1"/>
  <c r="E131" i="1" s="1"/>
  <c r="D132" i="1"/>
  <c r="E132" i="1" s="1"/>
  <c r="D133" i="1"/>
  <c r="E133" i="1" s="1"/>
  <c r="D134" i="1"/>
  <c r="E134" i="1" s="1"/>
  <c r="D135" i="1"/>
  <c r="E135" i="1" s="1"/>
  <c r="D136" i="1"/>
  <c r="E136" i="1" s="1"/>
  <c r="D137" i="1"/>
  <c r="E137" i="1" s="1"/>
  <c r="D138" i="1"/>
  <c r="E138" i="1" s="1"/>
  <c r="D139" i="1"/>
  <c r="E139" i="1" s="1"/>
  <c r="D140" i="1"/>
  <c r="E140" i="1" s="1"/>
  <c r="D141" i="1"/>
  <c r="E141" i="1" s="1"/>
  <c r="D142" i="1"/>
  <c r="E142" i="1" s="1"/>
  <c r="D143" i="1"/>
  <c r="E143" i="1" s="1"/>
  <c r="D144" i="1"/>
  <c r="E144" i="1" s="1"/>
  <c r="D145" i="1"/>
  <c r="E145" i="1" s="1"/>
  <c r="D146" i="1"/>
  <c r="E146" i="1" s="1"/>
  <c r="D147" i="1"/>
  <c r="E147" i="1" s="1"/>
  <c r="D148" i="1"/>
  <c r="E148" i="1" s="1"/>
  <c r="D149" i="1"/>
  <c r="E149" i="1" s="1"/>
  <c r="D150" i="1"/>
  <c r="E150" i="1" s="1"/>
  <c r="D151" i="1"/>
  <c r="E151" i="1" s="1"/>
  <c r="D152" i="1"/>
  <c r="E152" i="1" s="1"/>
  <c r="D153" i="1"/>
  <c r="E153" i="1" s="1"/>
  <c r="D154" i="1"/>
  <c r="E154" i="1" s="1"/>
  <c r="D155" i="1"/>
  <c r="E155" i="1" s="1"/>
  <c r="D156" i="1"/>
  <c r="E156" i="1" s="1"/>
  <c r="D157" i="1"/>
  <c r="E157" i="1" s="1"/>
  <c r="D158" i="1"/>
  <c r="E158" i="1" s="1"/>
  <c r="D159" i="1"/>
  <c r="E159" i="1" s="1"/>
  <c r="D160" i="1"/>
  <c r="E160" i="1" s="1"/>
  <c r="D161" i="1"/>
  <c r="E161" i="1" s="1"/>
  <c r="D162" i="1"/>
  <c r="E162" i="1" s="1"/>
  <c r="D163" i="1"/>
  <c r="E163" i="1" s="1"/>
  <c r="D164" i="1"/>
  <c r="E164" i="1" s="1"/>
  <c r="D165" i="1"/>
  <c r="E165" i="1" s="1"/>
  <c r="D166" i="1"/>
  <c r="E166" i="1" s="1"/>
  <c r="D167" i="1"/>
  <c r="E167" i="1" s="1"/>
  <c r="D168" i="1"/>
  <c r="E168" i="1" s="1"/>
  <c r="D169" i="1"/>
  <c r="E169" i="1" s="1"/>
  <c r="D170" i="1"/>
  <c r="E170" i="1" s="1"/>
  <c r="D171" i="1"/>
  <c r="E171" i="1" s="1"/>
  <c r="D172" i="1"/>
  <c r="E172" i="1" s="1"/>
  <c r="D173" i="1"/>
  <c r="E173" i="1" s="1"/>
  <c r="D174" i="1"/>
  <c r="E174" i="1" s="1"/>
  <c r="D175" i="1"/>
  <c r="E175" i="1" s="1"/>
  <c r="D176" i="1"/>
  <c r="E176" i="1" s="1"/>
  <c r="D177" i="1"/>
  <c r="E177" i="1" s="1"/>
  <c r="D178" i="1"/>
  <c r="E178" i="1" s="1"/>
  <c r="D179" i="1"/>
  <c r="E179" i="1" s="1"/>
  <c r="D180" i="1"/>
  <c r="E180" i="1" s="1"/>
  <c r="D181" i="1"/>
  <c r="E181" i="1" s="1"/>
  <c r="D182" i="1"/>
  <c r="E182" i="1" s="1"/>
  <c r="D183" i="1"/>
  <c r="E183" i="1" s="1"/>
  <c r="D184" i="1"/>
  <c r="E184" i="1" s="1"/>
  <c r="D185" i="1"/>
  <c r="E185" i="1" s="1"/>
  <c r="D186" i="1"/>
  <c r="E186" i="1" s="1"/>
  <c r="D187" i="1"/>
  <c r="E187" i="1" s="1"/>
  <c r="D188" i="1"/>
  <c r="E188" i="1" s="1"/>
  <c r="D189" i="1"/>
  <c r="E189" i="1" s="1"/>
  <c r="D190" i="1"/>
  <c r="E190" i="1" s="1"/>
  <c r="D191" i="1"/>
  <c r="E191" i="1" s="1"/>
  <c r="D192" i="1"/>
  <c r="E192" i="1" s="1"/>
  <c r="D193" i="1"/>
  <c r="E193" i="1" s="1"/>
  <c r="D194" i="1"/>
  <c r="E194" i="1" s="1"/>
  <c r="D195" i="1"/>
  <c r="E195" i="1" s="1"/>
  <c r="D196" i="1"/>
  <c r="E196" i="1" s="1"/>
  <c r="D197" i="1"/>
  <c r="E197" i="1" s="1"/>
  <c r="D198" i="1"/>
  <c r="E198" i="1" s="1"/>
  <c r="D199" i="1"/>
  <c r="E199" i="1" s="1"/>
  <c r="D200" i="1"/>
  <c r="E200" i="1" s="1"/>
  <c r="D12" i="1"/>
  <c r="E12" i="1" s="1"/>
  <c r="C13" i="1" a="1"/>
  <c r="C13" i="1" s="1"/>
  <c r="N13" i="1" s="1" a="1"/>
  <c r="N13" i="1" s="1"/>
  <c r="C14" i="1" a="1"/>
  <c r="C14" i="1" s="1"/>
  <c r="N14" i="1" s="1" a="1"/>
  <c r="N14" i="1" s="1"/>
  <c r="C15" i="1" a="1"/>
  <c r="C15" i="1" s="1"/>
  <c r="N15" i="1" s="1" a="1"/>
  <c r="N15" i="1" s="1"/>
  <c r="C16" i="1" a="1"/>
  <c r="C16" i="1" s="1"/>
  <c r="N16" i="1" s="1" a="1"/>
  <c r="N16" i="1" s="1"/>
  <c r="C17" i="1" a="1"/>
  <c r="C17" i="1" s="1"/>
  <c r="N17" i="1" s="1" a="1"/>
  <c r="N17" i="1" s="1"/>
  <c r="C18" i="1" a="1"/>
  <c r="C18" i="1" s="1"/>
  <c r="N18" i="1" s="1" a="1"/>
  <c r="N18" i="1" s="1"/>
  <c r="C19" i="1" a="1"/>
  <c r="C19" i="1" s="1"/>
  <c r="N19" i="1" s="1" a="1"/>
  <c r="N19" i="1" s="1"/>
  <c r="C20" i="1" a="1"/>
  <c r="C20" i="1" s="1"/>
  <c r="N20" i="1" s="1" a="1"/>
  <c r="N20" i="1" s="1"/>
  <c r="C21" i="1" a="1"/>
  <c r="C21" i="1" s="1"/>
  <c r="N21" i="1" s="1" a="1"/>
  <c r="N21" i="1" s="1"/>
  <c r="C22" i="1" a="1"/>
  <c r="C22" i="1" s="1"/>
  <c r="N22" i="1" s="1" a="1"/>
  <c r="N22" i="1" s="1"/>
  <c r="C23" i="1" a="1"/>
  <c r="C23" i="1" s="1"/>
  <c r="N23" i="1" s="1" a="1"/>
  <c r="N23" i="1" s="1"/>
  <c r="C24" i="1" a="1"/>
  <c r="C24" i="1" s="1"/>
  <c r="N24" i="1" s="1" a="1"/>
  <c r="N24" i="1" s="1"/>
  <c r="C25" i="1" a="1"/>
  <c r="C25" i="1" s="1"/>
  <c r="N25" i="1" s="1" a="1"/>
  <c r="N25" i="1" s="1"/>
  <c r="C26" i="1" a="1"/>
  <c r="C26" i="1" s="1"/>
  <c r="N26" i="1" s="1" a="1"/>
  <c r="N26" i="1" s="1"/>
  <c r="C27" i="1" a="1"/>
  <c r="C27" i="1" s="1"/>
  <c r="N27" i="1" s="1" a="1"/>
  <c r="N27" i="1" s="1"/>
  <c r="C28" i="1" a="1"/>
  <c r="C28" i="1" s="1"/>
  <c r="N28" i="1" s="1" a="1"/>
  <c r="N28" i="1" s="1"/>
  <c r="C29" i="1" a="1"/>
  <c r="C29" i="1" s="1"/>
  <c r="N29" i="1" s="1" a="1"/>
  <c r="N29" i="1" s="1"/>
  <c r="C30" i="1" a="1"/>
  <c r="C30" i="1" s="1"/>
  <c r="N30" i="1" s="1" a="1"/>
  <c r="N30" i="1" s="1"/>
  <c r="C31" i="1" a="1"/>
  <c r="C31" i="1" s="1"/>
  <c r="N31" i="1" s="1" a="1"/>
  <c r="N31" i="1" s="1"/>
  <c r="C32" i="1" a="1"/>
  <c r="C32" i="1" s="1"/>
  <c r="N32" i="1" s="1" a="1"/>
  <c r="N32" i="1" s="1"/>
  <c r="C33" i="1" a="1"/>
  <c r="C33" i="1" s="1"/>
  <c r="N33" i="1" s="1" a="1"/>
  <c r="N33" i="1" s="1"/>
  <c r="C34" i="1" a="1"/>
  <c r="C34" i="1" s="1"/>
  <c r="N34" i="1" s="1" a="1"/>
  <c r="N34" i="1" s="1"/>
  <c r="C35" i="1" a="1"/>
  <c r="C35" i="1" s="1"/>
  <c r="N35" i="1" s="1" a="1"/>
  <c r="N35" i="1" s="1"/>
  <c r="C36" i="1" a="1"/>
  <c r="C36" i="1" s="1"/>
  <c r="N36" i="1" s="1" a="1"/>
  <c r="N36" i="1" s="1"/>
  <c r="C37" i="1" a="1"/>
  <c r="C37" i="1" s="1"/>
  <c r="N37" i="1" s="1" a="1"/>
  <c r="N37" i="1" s="1"/>
  <c r="C38" i="1" a="1"/>
  <c r="C38" i="1" s="1"/>
  <c r="N38" i="1" s="1" a="1"/>
  <c r="N38" i="1" s="1"/>
  <c r="C39" i="1" a="1"/>
  <c r="C39" i="1" s="1"/>
  <c r="N39" i="1" s="1" a="1"/>
  <c r="N39" i="1" s="1"/>
  <c r="C40" i="1" a="1"/>
  <c r="C40" i="1" s="1"/>
  <c r="N40" i="1" s="1" a="1"/>
  <c r="N40" i="1" s="1"/>
  <c r="C41" i="1" a="1"/>
  <c r="C41" i="1" s="1"/>
  <c r="N41" i="1" s="1" a="1"/>
  <c r="N41" i="1" s="1"/>
  <c r="C42" i="1" a="1"/>
  <c r="C42" i="1" s="1"/>
  <c r="N42" i="1" s="1" a="1"/>
  <c r="N42" i="1" s="1"/>
  <c r="C43" i="1" a="1"/>
  <c r="C43" i="1" s="1"/>
  <c r="N43" i="1" s="1" a="1"/>
  <c r="N43" i="1" s="1"/>
  <c r="C44" i="1" a="1"/>
  <c r="C44" i="1" s="1"/>
  <c r="N44" i="1" s="1" a="1"/>
  <c r="N44" i="1" s="1"/>
  <c r="C45" i="1" a="1"/>
  <c r="C45" i="1" s="1"/>
  <c r="N45" i="1" s="1" a="1"/>
  <c r="N45" i="1" s="1"/>
  <c r="C46" i="1" a="1"/>
  <c r="C46" i="1" s="1"/>
  <c r="N46" i="1" s="1" a="1"/>
  <c r="N46" i="1" s="1"/>
  <c r="C47" i="1" a="1"/>
  <c r="C47" i="1" s="1"/>
  <c r="N47" i="1" s="1" a="1"/>
  <c r="N47" i="1" s="1"/>
  <c r="C48" i="1" a="1"/>
  <c r="C48" i="1" s="1"/>
  <c r="N48" i="1" s="1" a="1"/>
  <c r="N48" i="1" s="1"/>
  <c r="C49" i="1" a="1"/>
  <c r="C49" i="1" s="1"/>
  <c r="N49" i="1" s="1" a="1"/>
  <c r="N49" i="1" s="1"/>
  <c r="C50" i="1" a="1"/>
  <c r="C50" i="1" s="1"/>
  <c r="N50" i="1" s="1" a="1"/>
  <c r="N50" i="1" s="1"/>
  <c r="C51" i="1" a="1"/>
  <c r="C51" i="1" s="1"/>
  <c r="N51" i="1" s="1" a="1"/>
  <c r="N51" i="1" s="1"/>
  <c r="C52" i="1" a="1"/>
  <c r="C52" i="1" s="1"/>
  <c r="N52" i="1" s="1" a="1"/>
  <c r="N52" i="1" s="1"/>
  <c r="C53" i="1" a="1"/>
  <c r="C53" i="1" s="1"/>
  <c r="N53" i="1" s="1" a="1"/>
  <c r="N53" i="1" s="1"/>
  <c r="C54" i="1" a="1"/>
  <c r="C54" i="1" s="1"/>
  <c r="N54" i="1" s="1" a="1"/>
  <c r="N54" i="1" s="1"/>
  <c r="C55" i="1" a="1"/>
  <c r="C55" i="1" s="1"/>
  <c r="N55" i="1" s="1" a="1"/>
  <c r="N55" i="1" s="1"/>
  <c r="C56" i="1" a="1"/>
  <c r="C56" i="1" s="1"/>
  <c r="N56" i="1" s="1" a="1"/>
  <c r="N56" i="1" s="1"/>
  <c r="C57" i="1" a="1"/>
  <c r="C57" i="1" s="1"/>
  <c r="N57" i="1" s="1" a="1"/>
  <c r="N57" i="1" s="1"/>
  <c r="C58" i="1" a="1"/>
  <c r="C58" i="1" s="1"/>
  <c r="N58" i="1" s="1" a="1"/>
  <c r="N58" i="1" s="1"/>
  <c r="C59" i="1" a="1"/>
  <c r="C59" i="1" s="1"/>
  <c r="N59" i="1" s="1" a="1"/>
  <c r="N59" i="1" s="1"/>
  <c r="C60" i="1" a="1"/>
  <c r="C60" i="1" s="1"/>
  <c r="N60" i="1" s="1" a="1"/>
  <c r="N60" i="1" s="1"/>
  <c r="C61" i="1" a="1"/>
  <c r="C61" i="1" s="1"/>
  <c r="N61" i="1" s="1" a="1"/>
  <c r="N61" i="1" s="1"/>
  <c r="C62" i="1" a="1"/>
  <c r="C62" i="1" s="1"/>
  <c r="N62" i="1" s="1" a="1"/>
  <c r="N62" i="1" s="1"/>
  <c r="C63" i="1" a="1"/>
  <c r="C63" i="1" s="1"/>
  <c r="N63" i="1" s="1" a="1"/>
  <c r="N63" i="1" s="1"/>
  <c r="C64" i="1" a="1"/>
  <c r="C64" i="1" s="1"/>
  <c r="N64" i="1" s="1" a="1"/>
  <c r="N64" i="1" s="1"/>
  <c r="C65" i="1" a="1"/>
  <c r="C65" i="1" s="1"/>
  <c r="N65" i="1" s="1" a="1"/>
  <c r="N65" i="1" s="1"/>
  <c r="C66" i="1" a="1"/>
  <c r="C66" i="1" s="1"/>
  <c r="N66" i="1" s="1" a="1"/>
  <c r="N66" i="1" s="1"/>
  <c r="C67" i="1" a="1"/>
  <c r="C67" i="1" s="1"/>
  <c r="N67" i="1" s="1" a="1"/>
  <c r="N67" i="1" s="1"/>
  <c r="C68" i="1" a="1"/>
  <c r="C68" i="1" s="1"/>
  <c r="N68" i="1" s="1" a="1"/>
  <c r="N68" i="1" s="1"/>
  <c r="C69" i="1" a="1"/>
  <c r="C69" i="1" s="1"/>
  <c r="N69" i="1" s="1" a="1"/>
  <c r="N69" i="1" s="1"/>
  <c r="C70" i="1" a="1"/>
  <c r="C70" i="1" s="1"/>
  <c r="N70" i="1" s="1" a="1"/>
  <c r="N70" i="1" s="1"/>
  <c r="C71" i="1" a="1"/>
  <c r="C71" i="1" s="1"/>
  <c r="N71" i="1" s="1" a="1"/>
  <c r="N71" i="1" s="1"/>
  <c r="C72" i="1" a="1"/>
  <c r="C72" i="1" s="1"/>
  <c r="N72" i="1" s="1" a="1"/>
  <c r="N72" i="1" s="1"/>
  <c r="C73" i="1" a="1"/>
  <c r="C73" i="1" s="1"/>
  <c r="N73" i="1" s="1" a="1"/>
  <c r="N73" i="1" s="1"/>
  <c r="C74" i="1" a="1"/>
  <c r="C74" i="1" s="1"/>
  <c r="N74" i="1" s="1" a="1"/>
  <c r="N74" i="1" s="1"/>
  <c r="C75" i="1" a="1"/>
  <c r="C75" i="1" s="1"/>
  <c r="N75" i="1" s="1" a="1"/>
  <c r="N75" i="1" s="1"/>
  <c r="C76" i="1" a="1"/>
  <c r="C76" i="1" s="1"/>
  <c r="N76" i="1" s="1" a="1"/>
  <c r="N76" i="1" s="1"/>
  <c r="C77" i="1" a="1"/>
  <c r="C77" i="1" s="1"/>
  <c r="N77" i="1" s="1" a="1"/>
  <c r="N77" i="1" s="1"/>
  <c r="C78" i="1" a="1"/>
  <c r="C78" i="1" s="1"/>
  <c r="N78" i="1" s="1" a="1"/>
  <c r="N78" i="1" s="1"/>
  <c r="C79" i="1" a="1"/>
  <c r="C79" i="1" s="1"/>
  <c r="N79" i="1" s="1" a="1"/>
  <c r="N79" i="1" s="1"/>
  <c r="C80" i="1" a="1"/>
  <c r="C80" i="1" s="1"/>
  <c r="N80" i="1" s="1" a="1"/>
  <c r="N80" i="1" s="1"/>
  <c r="C81" i="1" a="1"/>
  <c r="C81" i="1" s="1"/>
  <c r="N81" i="1" s="1" a="1"/>
  <c r="N81" i="1" s="1"/>
  <c r="C82" i="1" a="1"/>
  <c r="C82" i="1" s="1"/>
  <c r="N82" i="1" s="1" a="1"/>
  <c r="N82" i="1" s="1"/>
  <c r="C83" i="1" a="1"/>
  <c r="C83" i="1" s="1"/>
  <c r="N83" i="1" s="1" a="1"/>
  <c r="N83" i="1" s="1"/>
  <c r="C84" i="1" a="1"/>
  <c r="C84" i="1" s="1"/>
  <c r="N84" i="1" s="1" a="1"/>
  <c r="N84" i="1" s="1"/>
  <c r="C85" i="1" a="1"/>
  <c r="C85" i="1" s="1"/>
  <c r="N85" i="1" s="1" a="1"/>
  <c r="N85" i="1" s="1"/>
  <c r="C86" i="1" a="1"/>
  <c r="C86" i="1" s="1"/>
  <c r="N86" i="1" s="1" a="1"/>
  <c r="N86" i="1" s="1"/>
  <c r="C87" i="1" a="1"/>
  <c r="C87" i="1" s="1"/>
  <c r="N87" i="1" s="1" a="1"/>
  <c r="N87" i="1" s="1"/>
  <c r="C88" i="1" a="1"/>
  <c r="C88" i="1" s="1"/>
  <c r="N88" i="1" s="1" a="1"/>
  <c r="N88" i="1" s="1"/>
  <c r="C89" i="1" a="1"/>
  <c r="C89" i="1" s="1"/>
  <c r="N89" i="1" s="1" a="1"/>
  <c r="N89" i="1" s="1"/>
  <c r="C90" i="1" a="1"/>
  <c r="C90" i="1" s="1"/>
  <c r="N90" i="1" s="1" a="1"/>
  <c r="N90" i="1" s="1"/>
  <c r="C91" i="1" a="1"/>
  <c r="C91" i="1" s="1"/>
  <c r="N91" i="1" s="1" a="1"/>
  <c r="N91" i="1" s="1"/>
  <c r="C92" i="1" a="1"/>
  <c r="C92" i="1" s="1"/>
  <c r="N92" i="1" s="1" a="1"/>
  <c r="N92" i="1" s="1"/>
  <c r="C93" i="1" a="1"/>
  <c r="C93" i="1" s="1"/>
  <c r="N93" i="1" s="1" a="1"/>
  <c r="N93" i="1" s="1"/>
  <c r="C94" i="1" a="1"/>
  <c r="C94" i="1" s="1"/>
  <c r="N94" i="1" s="1" a="1"/>
  <c r="N94" i="1" s="1"/>
  <c r="C95" i="1" a="1"/>
  <c r="C95" i="1" s="1"/>
  <c r="N95" i="1" s="1" a="1"/>
  <c r="N95" i="1" s="1"/>
  <c r="C96" i="1" a="1"/>
  <c r="C96" i="1" s="1"/>
  <c r="N96" i="1" s="1" a="1"/>
  <c r="N96" i="1" s="1"/>
  <c r="C97" i="1" a="1"/>
  <c r="C97" i="1" s="1"/>
  <c r="N97" i="1" s="1" a="1"/>
  <c r="N97" i="1" s="1"/>
  <c r="C98" i="1" a="1"/>
  <c r="C98" i="1" s="1"/>
  <c r="N98" i="1" s="1" a="1"/>
  <c r="N98" i="1" s="1"/>
  <c r="C99" i="1" a="1"/>
  <c r="C99" i="1" s="1"/>
  <c r="N99" i="1" s="1" a="1"/>
  <c r="N99" i="1" s="1"/>
  <c r="C100" i="1" a="1"/>
  <c r="C100" i="1" s="1"/>
  <c r="N100" i="1" s="1" a="1"/>
  <c r="N100" i="1" s="1"/>
  <c r="C101" i="1" a="1"/>
  <c r="C101" i="1" s="1"/>
  <c r="N101" i="1" s="1" a="1"/>
  <c r="N101" i="1" s="1"/>
  <c r="C102" i="1" a="1"/>
  <c r="C102" i="1" s="1"/>
  <c r="N102" i="1" s="1" a="1"/>
  <c r="N102" i="1" s="1"/>
  <c r="C103" i="1" a="1"/>
  <c r="C103" i="1" s="1"/>
  <c r="N103" i="1" s="1" a="1"/>
  <c r="N103" i="1" s="1"/>
  <c r="C104" i="1" a="1"/>
  <c r="C104" i="1" s="1"/>
  <c r="N104" i="1" s="1" a="1"/>
  <c r="N104" i="1" s="1"/>
  <c r="C105" i="1" a="1"/>
  <c r="C105" i="1" s="1"/>
  <c r="N105" i="1" s="1" a="1"/>
  <c r="N105" i="1" s="1"/>
  <c r="C106" i="1" a="1"/>
  <c r="C106" i="1" s="1"/>
  <c r="N106" i="1" s="1" a="1"/>
  <c r="N106" i="1" s="1"/>
  <c r="C107" i="1" a="1"/>
  <c r="C107" i="1" s="1"/>
  <c r="N107" i="1" s="1" a="1"/>
  <c r="N107" i="1" s="1"/>
  <c r="C108" i="1" a="1"/>
  <c r="C108" i="1" s="1"/>
  <c r="N108" i="1" s="1" a="1"/>
  <c r="N108" i="1" s="1"/>
  <c r="C109" i="1" a="1"/>
  <c r="C109" i="1" s="1"/>
  <c r="N109" i="1" s="1" a="1"/>
  <c r="N109" i="1" s="1"/>
  <c r="C110" i="1" a="1"/>
  <c r="C110" i="1" s="1"/>
  <c r="N110" i="1" s="1" a="1"/>
  <c r="N110" i="1" s="1"/>
  <c r="C111" i="1" a="1"/>
  <c r="C111" i="1" s="1"/>
  <c r="N111" i="1" s="1" a="1"/>
  <c r="N111" i="1" s="1"/>
  <c r="C112" i="1" a="1"/>
  <c r="C112" i="1" s="1"/>
  <c r="N112" i="1" s="1" a="1"/>
  <c r="N112" i="1" s="1"/>
  <c r="C113" i="1" a="1"/>
  <c r="C113" i="1" s="1"/>
  <c r="N113" i="1" s="1" a="1"/>
  <c r="N113" i="1" s="1"/>
  <c r="C114" i="1" a="1"/>
  <c r="C114" i="1" s="1"/>
  <c r="N114" i="1" s="1" a="1"/>
  <c r="N114" i="1" s="1"/>
  <c r="C115" i="1" a="1"/>
  <c r="C115" i="1" s="1"/>
  <c r="N115" i="1" s="1" a="1"/>
  <c r="N115" i="1" s="1"/>
  <c r="C116" i="1" a="1"/>
  <c r="C116" i="1" s="1"/>
  <c r="N116" i="1" s="1" a="1"/>
  <c r="N116" i="1" s="1"/>
  <c r="C117" i="1" a="1"/>
  <c r="C117" i="1" s="1"/>
  <c r="N117" i="1" s="1" a="1"/>
  <c r="N117" i="1" s="1"/>
  <c r="C118" i="1" a="1"/>
  <c r="C118" i="1" s="1"/>
  <c r="N118" i="1" s="1" a="1"/>
  <c r="N118" i="1" s="1"/>
  <c r="C119" i="1" a="1"/>
  <c r="C119" i="1" s="1"/>
  <c r="N119" i="1" s="1" a="1"/>
  <c r="N119" i="1" s="1"/>
  <c r="C120" i="1" a="1"/>
  <c r="C120" i="1" s="1"/>
  <c r="N120" i="1" s="1" a="1"/>
  <c r="N120" i="1" s="1"/>
  <c r="C121" i="1" a="1"/>
  <c r="C121" i="1" s="1"/>
  <c r="N121" i="1" s="1" a="1"/>
  <c r="N121" i="1" s="1"/>
  <c r="C122" i="1" a="1"/>
  <c r="C122" i="1" s="1"/>
  <c r="N122" i="1" s="1" a="1"/>
  <c r="N122" i="1" s="1"/>
  <c r="C123" i="1" a="1"/>
  <c r="C123" i="1" s="1"/>
  <c r="N123" i="1" s="1" a="1"/>
  <c r="N123" i="1" s="1"/>
  <c r="C124" i="1" a="1"/>
  <c r="C124" i="1" s="1"/>
  <c r="N124" i="1" s="1" a="1"/>
  <c r="N124" i="1" s="1"/>
  <c r="C125" i="1" a="1"/>
  <c r="C125" i="1" s="1"/>
  <c r="N125" i="1" s="1" a="1"/>
  <c r="N125" i="1" s="1"/>
  <c r="C126" i="1" a="1"/>
  <c r="C126" i="1" s="1"/>
  <c r="N126" i="1" s="1" a="1"/>
  <c r="N126" i="1" s="1"/>
  <c r="C127" i="1" a="1"/>
  <c r="C127" i="1" s="1"/>
  <c r="N127" i="1" s="1" a="1"/>
  <c r="N127" i="1" s="1"/>
  <c r="C128" i="1" a="1"/>
  <c r="C128" i="1" s="1"/>
  <c r="N128" i="1" s="1" a="1"/>
  <c r="N128" i="1" s="1"/>
  <c r="C129" i="1" a="1"/>
  <c r="C129" i="1" s="1"/>
  <c r="N129" i="1" s="1" a="1"/>
  <c r="N129" i="1" s="1"/>
  <c r="C130" i="1" a="1"/>
  <c r="C130" i="1" s="1"/>
  <c r="N130" i="1" s="1" a="1"/>
  <c r="N130" i="1" s="1"/>
  <c r="C131" i="1" a="1"/>
  <c r="C131" i="1" s="1"/>
  <c r="N131" i="1" s="1" a="1"/>
  <c r="N131" i="1" s="1"/>
  <c r="C132" i="1" a="1"/>
  <c r="C132" i="1" s="1"/>
  <c r="N132" i="1" s="1" a="1"/>
  <c r="N132" i="1" s="1"/>
  <c r="C133" i="1" a="1"/>
  <c r="C133" i="1" s="1"/>
  <c r="N133" i="1" s="1" a="1"/>
  <c r="N133" i="1" s="1"/>
  <c r="C134" i="1" a="1"/>
  <c r="C134" i="1" s="1"/>
  <c r="N134" i="1" s="1" a="1"/>
  <c r="N134" i="1" s="1"/>
  <c r="C135" i="1" a="1"/>
  <c r="C135" i="1" s="1"/>
  <c r="N135" i="1" s="1" a="1"/>
  <c r="N135" i="1" s="1"/>
  <c r="C136" i="1" a="1"/>
  <c r="C136" i="1" s="1"/>
  <c r="N136" i="1" s="1" a="1"/>
  <c r="N136" i="1" s="1"/>
  <c r="C137" i="1" a="1"/>
  <c r="C137" i="1" s="1"/>
  <c r="N137" i="1" s="1" a="1"/>
  <c r="N137" i="1" s="1"/>
  <c r="C138" i="1" a="1"/>
  <c r="C138" i="1" s="1"/>
  <c r="N138" i="1" s="1" a="1"/>
  <c r="N138" i="1" s="1"/>
  <c r="C139" i="1" a="1"/>
  <c r="C139" i="1" s="1"/>
  <c r="N139" i="1" s="1" a="1"/>
  <c r="N139" i="1" s="1"/>
  <c r="C140" i="1" a="1"/>
  <c r="C140" i="1" s="1"/>
  <c r="N140" i="1" s="1" a="1"/>
  <c r="N140" i="1" s="1"/>
  <c r="C141" i="1" a="1"/>
  <c r="C141" i="1" s="1"/>
  <c r="N141" i="1" s="1" a="1"/>
  <c r="N141" i="1" s="1"/>
  <c r="C142" i="1" a="1"/>
  <c r="C142" i="1" s="1"/>
  <c r="N142" i="1" s="1" a="1"/>
  <c r="N142" i="1" s="1"/>
  <c r="C143" i="1" a="1"/>
  <c r="C143" i="1" s="1"/>
  <c r="N143" i="1" s="1" a="1"/>
  <c r="N143" i="1" s="1"/>
  <c r="C144" i="1" a="1"/>
  <c r="C144" i="1" s="1"/>
  <c r="N144" i="1" s="1" a="1"/>
  <c r="N144" i="1" s="1"/>
  <c r="C145" i="1" a="1"/>
  <c r="C145" i="1" s="1"/>
  <c r="N145" i="1" s="1" a="1"/>
  <c r="N145" i="1" s="1"/>
  <c r="C146" i="1" a="1"/>
  <c r="C146" i="1" s="1"/>
  <c r="N146" i="1" s="1" a="1"/>
  <c r="N146" i="1" s="1"/>
  <c r="C147" i="1" a="1"/>
  <c r="C147" i="1" s="1"/>
  <c r="N147" i="1" s="1" a="1"/>
  <c r="N147" i="1" s="1"/>
  <c r="C148" i="1" a="1"/>
  <c r="C148" i="1" s="1"/>
  <c r="N148" i="1" s="1" a="1"/>
  <c r="N148" i="1" s="1"/>
  <c r="C149" i="1" a="1"/>
  <c r="C149" i="1" s="1"/>
  <c r="N149" i="1" s="1" a="1"/>
  <c r="N149" i="1" s="1"/>
  <c r="C150" i="1" a="1"/>
  <c r="C150" i="1" s="1"/>
  <c r="N150" i="1" s="1" a="1"/>
  <c r="N150" i="1" s="1"/>
  <c r="C151" i="1" a="1"/>
  <c r="C151" i="1" s="1"/>
  <c r="N151" i="1" s="1" a="1"/>
  <c r="N151" i="1" s="1"/>
  <c r="C152" i="1" a="1"/>
  <c r="C152" i="1" s="1"/>
  <c r="N152" i="1" s="1" a="1"/>
  <c r="N152" i="1" s="1"/>
  <c r="C153" i="1" a="1"/>
  <c r="C153" i="1" s="1"/>
  <c r="N153" i="1" s="1" a="1"/>
  <c r="N153" i="1" s="1"/>
  <c r="C154" i="1" a="1"/>
  <c r="C154" i="1" s="1"/>
  <c r="N154" i="1" s="1" a="1"/>
  <c r="N154" i="1" s="1"/>
  <c r="C155" i="1" a="1"/>
  <c r="C155" i="1" s="1"/>
  <c r="N155" i="1" s="1" a="1"/>
  <c r="N155" i="1" s="1"/>
  <c r="C156" i="1" a="1"/>
  <c r="C156" i="1" s="1"/>
  <c r="N156" i="1" s="1" a="1"/>
  <c r="N156" i="1" s="1"/>
  <c r="C157" i="1" a="1"/>
  <c r="C157" i="1" s="1"/>
  <c r="N157" i="1" s="1" a="1"/>
  <c r="N157" i="1" s="1"/>
  <c r="C158" i="1" a="1"/>
  <c r="C158" i="1" s="1"/>
  <c r="N158" i="1" s="1" a="1"/>
  <c r="N158" i="1" s="1"/>
  <c r="C159" i="1" a="1"/>
  <c r="C159" i="1" s="1"/>
  <c r="N159" i="1" s="1" a="1"/>
  <c r="N159" i="1" s="1"/>
  <c r="C160" i="1" a="1"/>
  <c r="C160" i="1" s="1"/>
  <c r="N160" i="1" s="1" a="1"/>
  <c r="N160" i="1" s="1"/>
  <c r="C161" i="1" a="1"/>
  <c r="C161" i="1" s="1"/>
  <c r="N161" i="1" s="1" a="1"/>
  <c r="N161" i="1" s="1"/>
  <c r="C162" i="1" a="1"/>
  <c r="C162" i="1" s="1"/>
  <c r="N162" i="1" s="1" a="1"/>
  <c r="N162" i="1" s="1"/>
  <c r="C163" i="1" a="1"/>
  <c r="C163" i="1" s="1"/>
  <c r="N163" i="1" s="1" a="1"/>
  <c r="N163" i="1" s="1"/>
  <c r="C164" i="1" a="1"/>
  <c r="C164" i="1" s="1"/>
  <c r="N164" i="1" s="1" a="1"/>
  <c r="N164" i="1" s="1"/>
  <c r="C165" i="1" a="1"/>
  <c r="C165" i="1" s="1"/>
  <c r="N165" i="1" s="1" a="1"/>
  <c r="N165" i="1" s="1"/>
  <c r="C166" i="1" a="1"/>
  <c r="C166" i="1" s="1"/>
  <c r="N166" i="1" s="1" a="1"/>
  <c r="N166" i="1" s="1"/>
  <c r="C167" i="1" a="1"/>
  <c r="C167" i="1" s="1"/>
  <c r="N167" i="1" s="1" a="1"/>
  <c r="N167" i="1" s="1"/>
  <c r="C168" i="1" a="1"/>
  <c r="C168" i="1" s="1"/>
  <c r="N168" i="1" s="1" a="1"/>
  <c r="N168" i="1" s="1"/>
  <c r="C169" i="1" a="1"/>
  <c r="C169" i="1" s="1"/>
  <c r="N169" i="1" s="1" a="1"/>
  <c r="N169" i="1" s="1"/>
  <c r="C170" i="1" a="1"/>
  <c r="C170" i="1" s="1"/>
  <c r="N170" i="1" s="1" a="1"/>
  <c r="N170" i="1" s="1"/>
  <c r="C171" i="1" a="1"/>
  <c r="C171" i="1" s="1"/>
  <c r="N171" i="1" s="1" a="1"/>
  <c r="N171" i="1" s="1"/>
  <c r="C172" i="1" a="1"/>
  <c r="C172" i="1" s="1"/>
  <c r="N172" i="1" s="1" a="1"/>
  <c r="N172" i="1" s="1"/>
  <c r="C173" i="1" a="1"/>
  <c r="C173" i="1" s="1"/>
  <c r="N173" i="1" s="1" a="1"/>
  <c r="N173" i="1" s="1"/>
  <c r="C174" i="1" a="1"/>
  <c r="C174" i="1" s="1"/>
  <c r="N174" i="1" s="1" a="1"/>
  <c r="N174" i="1" s="1"/>
  <c r="C175" i="1" a="1"/>
  <c r="C175" i="1" s="1"/>
  <c r="N175" i="1" s="1" a="1"/>
  <c r="N175" i="1" s="1"/>
  <c r="C176" i="1" a="1"/>
  <c r="C176" i="1" s="1"/>
  <c r="N176" i="1" s="1" a="1"/>
  <c r="N176" i="1" s="1"/>
  <c r="C177" i="1" a="1"/>
  <c r="C177" i="1" s="1"/>
  <c r="N177" i="1" s="1" a="1"/>
  <c r="N177" i="1" s="1"/>
  <c r="C178" i="1" a="1"/>
  <c r="C178" i="1" s="1"/>
  <c r="N178" i="1" s="1" a="1"/>
  <c r="N178" i="1" s="1"/>
  <c r="C179" i="1" a="1"/>
  <c r="C179" i="1" s="1"/>
  <c r="N179" i="1" s="1" a="1"/>
  <c r="N179" i="1" s="1"/>
  <c r="C180" i="1" a="1"/>
  <c r="C180" i="1" s="1"/>
  <c r="N180" i="1" s="1" a="1"/>
  <c r="N180" i="1" s="1"/>
  <c r="C181" i="1" a="1"/>
  <c r="C181" i="1" s="1"/>
  <c r="N181" i="1" s="1" a="1"/>
  <c r="N181" i="1" s="1"/>
  <c r="C182" i="1" a="1"/>
  <c r="C182" i="1" s="1"/>
  <c r="N182" i="1" s="1" a="1"/>
  <c r="N182" i="1" s="1"/>
  <c r="C183" i="1" a="1"/>
  <c r="C183" i="1" s="1"/>
  <c r="N183" i="1" s="1" a="1"/>
  <c r="N183" i="1" s="1"/>
  <c r="C184" i="1" a="1"/>
  <c r="C184" i="1" s="1"/>
  <c r="N184" i="1" s="1" a="1"/>
  <c r="N184" i="1" s="1"/>
  <c r="C185" i="1" a="1"/>
  <c r="C185" i="1" s="1"/>
  <c r="N185" i="1" s="1" a="1"/>
  <c r="N185" i="1" s="1"/>
  <c r="C186" i="1" a="1"/>
  <c r="C186" i="1" s="1"/>
  <c r="N186" i="1" s="1" a="1"/>
  <c r="N186" i="1" s="1"/>
  <c r="C187" i="1" a="1"/>
  <c r="C187" i="1" s="1"/>
  <c r="N187" i="1" s="1" a="1"/>
  <c r="N187" i="1" s="1"/>
  <c r="C188" i="1" a="1"/>
  <c r="C188" i="1" s="1"/>
  <c r="N188" i="1" s="1" a="1"/>
  <c r="N188" i="1" s="1"/>
  <c r="C189" i="1" a="1"/>
  <c r="C189" i="1" s="1"/>
  <c r="N189" i="1" s="1" a="1"/>
  <c r="N189" i="1" s="1"/>
  <c r="C190" i="1" a="1"/>
  <c r="C190" i="1" s="1"/>
  <c r="N190" i="1" s="1" a="1"/>
  <c r="N190" i="1" s="1"/>
  <c r="C191" i="1" a="1"/>
  <c r="C191" i="1" s="1"/>
  <c r="N191" i="1" s="1" a="1"/>
  <c r="N191" i="1" s="1"/>
  <c r="C192" i="1" a="1"/>
  <c r="C192" i="1" s="1"/>
  <c r="N192" i="1" s="1" a="1"/>
  <c r="N192" i="1" s="1"/>
  <c r="C193" i="1" a="1"/>
  <c r="C193" i="1" s="1"/>
  <c r="N193" i="1" s="1" a="1"/>
  <c r="N193" i="1" s="1"/>
  <c r="C194" i="1" a="1"/>
  <c r="C194" i="1" s="1"/>
  <c r="N194" i="1" s="1" a="1"/>
  <c r="N194" i="1" s="1"/>
  <c r="C195" i="1" a="1"/>
  <c r="C195" i="1" s="1"/>
  <c r="N195" i="1" s="1" a="1"/>
  <c r="N195" i="1" s="1"/>
  <c r="C196" i="1" a="1"/>
  <c r="C196" i="1" s="1"/>
  <c r="N196" i="1" s="1" a="1"/>
  <c r="N196" i="1" s="1"/>
  <c r="C197" i="1" a="1"/>
  <c r="C197" i="1" s="1"/>
  <c r="N197" i="1" s="1" a="1"/>
  <c r="N197" i="1" s="1"/>
  <c r="C198" i="1" a="1"/>
  <c r="C198" i="1" s="1"/>
  <c r="N198" i="1" s="1" a="1"/>
  <c r="N198" i="1" s="1"/>
  <c r="C199" i="1" a="1"/>
  <c r="C199" i="1" s="1"/>
  <c r="N199" i="1" s="1" a="1"/>
  <c r="N199" i="1" s="1"/>
  <c r="C200" i="1" a="1"/>
  <c r="C200" i="1" s="1"/>
  <c r="N200" i="1" s="1" a="1"/>
  <c r="N200" i="1" s="1"/>
  <c r="C12" i="1" a="1"/>
  <c r="C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B101" i="1" a="1"/>
  <c r="B101" i="1" s="1"/>
  <c r="B102" i="1" a="1"/>
  <c r="B102" i="1" s="1"/>
  <c r="B103" i="1" a="1"/>
  <c r="B103" i="1" s="1"/>
  <c r="B104" i="1" a="1"/>
  <c r="B104" i="1" s="1"/>
  <c r="B105" i="1" a="1"/>
  <c r="B105" i="1" s="1"/>
  <c r="B106" i="1" a="1"/>
  <c r="B106" i="1" s="1"/>
  <c r="B107" i="1" a="1"/>
  <c r="B107" i="1" s="1"/>
  <c r="B108" i="1" a="1"/>
  <c r="B108" i="1" s="1"/>
  <c r="B109" i="1" a="1"/>
  <c r="B109" i="1" s="1"/>
  <c r="B110" i="1" a="1"/>
  <c r="B110" i="1" s="1"/>
  <c r="B111" i="1" a="1"/>
  <c r="B111" i="1" s="1"/>
  <c r="B112" i="1" a="1"/>
  <c r="B112" i="1" s="1"/>
  <c r="B113" i="1" a="1"/>
  <c r="B113" i="1" s="1"/>
  <c r="B114" i="1" a="1"/>
  <c r="B114" i="1" s="1"/>
  <c r="B115" i="1" a="1"/>
  <c r="B115" i="1" s="1"/>
  <c r="B116" i="1" a="1"/>
  <c r="B116" i="1" s="1"/>
  <c r="B117" i="1" a="1"/>
  <c r="B117" i="1" s="1"/>
  <c r="B118" i="1" a="1"/>
  <c r="B118" i="1" s="1"/>
  <c r="B119" i="1" a="1"/>
  <c r="B119" i="1" s="1"/>
  <c r="B120" i="1" a="1"/>
  <c r="B120" i="1" s="1"/>
  <c r="B121" i="1" a="1"/>
  <c r="B121" i="1" s="1"/>
  <c r="B122" i="1" a="1"/>
  <c r="B122" i="1" s="1"/>
  <c r="B123" i="1" a="1"/>
  <c r="B123" i="1" s="1"/>
  <c r="B124" i="1" a="1"/>
  <c r="B124" i="1" s="1"/>
  <c r="B125" i="1" a="1"/>
  <c r="B125" i="1" s="1"/>
  <c r="B126" i="1" a="1"/>
  <c r="B126" i="1" s="1"/>
  <c r="B127" i="1" a="1"/>
  <c r="B127" i="1" s="1"/>
  <c r="B128" i="1" a="1"/>
  <c r="B128" i="1" s="1"/>
  <c r="B129" i="1" a="1"/>
  <c r="B129" i="1" s="1"/>
  <c r="B130" i="1" a="1"/>
  <c r="B130" i="1" s="1"/>
  <c r="B131" i="1" a="1"/>
  <c r="B131" i="1" s="1"/>
  <c r="B132" i="1" a="1"/>
  <c r="B132" i="1" s="1"/>
  <c r="B133" i="1" a="1"/>
  <c r="B133" i="1" s="1"/>
  <c r="B134" i="1" a="1"/>
  <c r="B134" i="1" s="1"/>
  <c r="B135" i="1" a="1"/>
  <c r="B135" i="1" s="1"/>
  <c r="B136" i="1" a="1"/>
  <c r="B136" i="1" s="1"/>
  <c r="B137" i="1" a="1"/>
  <c r="B137" i="1" s="1"/>
  <c r="B138" i="1" a="1"/>
  <c r="B138" i="1" s="1"/>
  <c r="B139" i="1" a="1"/>
  <c r="B139" i="1" s="1"/>
  <c r="B140" i="1" a="1"/>
  <c r="B140" i="1" s="1"/>
  <c r="B141" i="1" a="1"/>
  <c r="B141" i="1" s="1"/>
  <c r="B142" i="1" a="1"/>
  <c r="B142" i="1" s="1"/>
  <c r="B143" i="1" a="1"/>
  <c r="B143" i="1" s="1"/>
  <c r="B144" i="1" a="1"/>
  <c r="B144" i="1" s="1"/>
  <c r="B145" i="1" a="1"/>
  <c r="B145" i="1" s="1"/>
  <c r="B146" i="1" a="1"/>
  <c r="B146" i="1" s="1"/>
  <c r="B147" i="1" a="1"/>
  <c r="B147" i="1" s="1"/>
  <c r="B148" i="1" a="1"/>
  <c r="B148" i="1" s="1"/>
  <c r="B149" i="1" a="1"/>
  <c r="B149" i="1" s="1"/>
  <c r="B150" i="1" a="1"/>
  <c r="B150" i="1" s="1"/>
  <c r="B151" i="1" a="1"/>
  <c r="B151" i="1" s="1"/>
  <c r="B152" i="1" a="1"/>
  <c r="B152" i="1" s="1"/>
  <c r="B153" i="1" a="1"/>
  <c r="B153" i="1" s="1"/>
  <c r="B154" i="1" a="1"/>
  <c r="B154" i="1" s="1"/>
  <c r="B155" i="1" a="1"/>
  <c r="B155" i="1" s="1"/>
  <c r="B156" i="1" a="1"/>
  <c r="B156" i="1" s="1"/>
  <c r="B157" i="1" a="1"/>
  <c r="B157" i="1" s="1"/>
  <c r="B158" i="1" a="1"/>
  <c r="B158" i="1" s="1"/>
  <c r="B159" i="1" a="1"/>
  <c r="B159" i="1" s="1"/>
  <c r="B160" i="1" a="1"/>
  <c r="B160" i="1" s="1"/>
  <c r="B161" i="1" a="1"/>
  <c r="B161" i="1" s="1"/>
  <c r="B162" i="1" a="1"/>
  <c r="B162" i="1" s="1"/>
  <c r="B163" i="1" a="1"/>
  <c r="B163" i="1" s="1"/>
  <c r="B164" i="1" a="1"/>
  <c r="B164" i="1" s="1"/>
  <c r="B165" i="1" a="1"/>
  <c r="B165" i="1" s="1"/>
  <c r="B166" i="1" a="1"/>
  <c r="B166" i="1" s="1"/>
  <c r="B167" i="1" a="1"/>
  <c r="B167" i="1" s="1"/>
  <c r="B168" i="1" a="1"/>
  <c r="B168" i="1" s="1"/>
  <c r="B169" i="1" a="1"/>
  <c r="B169" i="1" s="1"/>
  <c r="B170" i="1" a="1"/>
  <c r="B170" i="1" s="1"/>
  <c r="B171" i="1" a="1"/>
  <c r="B171" i="1" s="1"/>
  <c r="B172" i="1" a="1"/>
  <c r="B172" i="1" s="1"/>
  <c r="B173" i="1" a="1"/>
  <c r="B173" i="1" s="1"/>
  <c r="B174" i="1" a="1"/>
  <c r="B174" i="1" s="1"/>
  <c r="B175" i="1" a="1"/>
  <c r="B175" i="1" s="1"/>
  <c r="B176" i="1" a="1"/>
  <c r="B176" i="1" s="1"/>
  <c r="B177" i="1" a="1"/>
  <c r="B177" i="1" s="1"/>
  <c r="B178" i="1" a="1"/>
  <c r="B178" i="1" s="1"/>
  <c r="B179" i="1" a="1"/>
  <c r="B179" i="1" s="1"/>
  <c r="B180" i="1" a="1"/>
  <c r="B180" i="1" s="1"/>
  <c r="B181" i="1" a="1"/>
  <c r="B181" i="1" s="1"/>
  <c r="B182" i="1" a="1"/>
  <c r="B182" i="1" s="1"/>
  <c r="B183" i="1" a="1"/>
  <c r="B183" i="1" s="1"/>
  <c r="B184" i="1" a="1"/>
  <c r="B184" i="1" s="1"/>
  <c r="B185" i="1" a="1"/>
  <c r="B185" i="1" s="1"/>
  <c r="B186" i="1" a="1"/>
  <c r="B186" i="1" s="1"/>
  <c r="B187" i="1" a="1"/>
  <c r="B187" i="1" s="1"/>
  <c r="B188" i="1" a="1"/>
  <c r="B188" i="1" s="1"/>
  <c r="B189" i="1" a="1"/>
  <c r="B189" i="1" s="1"/>
  <c r="B190" i="1" a="1"/>
  <c r="B190" i="1" s="1"/>
  <c r="B191" i="1" a="1"/>
  <c r="B191" i="1" s="1"/>
  <c r="B192" i="1" a="1"/>
  <c r="B192" i="1" s="1"/>
  <c r="B193" i="1" a="1"/>
  <c r="B193" i="1" s="1"/>
  <c r="B194" i="1" a="1"/>
  <c r="B194" i="1" s="1"/>
  <c r="B195" i="1" a="1"/>
  <c r="B195" i="1" s="1"/>
  <c r="B196" i="1" a="1"/>
  <c r="B196" i="1" s="1"/>
  <c r="B197" i="1" a="1"/>
  <c r="B197" i="1" s="1"/>
  <c r="B198" i="1" a="1"/>
  <c r="B198" i="1" s="1"/>
  <c r="B199" i="1" a="1"/>
  <c r="B199" i="1" s="1"/>
  <c r="B200" i="1" a="1"/>
  <c r="B200" i="1" s="1"/>
  <c r="B12" i="1" a="1"/>
  <c r="B12" i="1" s="1"/>
  <c r="DT44" i="1" l="1"/>
  <c r="DU55" i="1"/>
  <c r="DU31" i="1"/>
  <c r="DU83" i="1"/>
  <c r="DU59" i="1"/>
  <c r="DU32" i="1"/>
  <c r="DU52" i="1"/>
  <c r="DU28" i="1"/>
  <c r="DU23" i="1"/>
  <c r="DU43" i="1"/>
  <c r="DU20" i="1"/>
  <c r="DU91" i="1"/>
  <c r="DU40" i="1"/>
  <c r="DU87" i="1"/>
  <c r="DU79" i="1"/>
  <c r="DU51" i="1"/>
  <c r="DU19" i="1"/>
  <c r="DU75" i="1"/>
  <c r="DU48" i="1"/>
  <c r="DU39" i="1"/>
  <c r="DU16" i="1"/>
  <c r="DU103" i="1"/>
  <c r="DU71" i="1"/>
  <c r="DU36" i="1"/>
  <c r="DU27" i="1"/>
  <c r="DU99" i="1"/>
  <c r="DU67" i="1"/>
  <c r="DU47" i="1"/>
  <c r="DU24" i="1"/>
  <c r="DU15" i="1"/>
  <c r="DU95" i="1"/>
  <c r="DU63" i="1"/>
  <c r="DU35" i="1"/>
  <c r="DU200" i="1"/>
  <c r="DU196" i="1"/>
  <c r="DU192" i="1"/>
  <c r="DU188" i="1"/>
  <c r="DU184" i="1"/>
  <c r="DU180" i="1"/>
  <c r="DU176" i="1"/>
  <c r="DU172" i="1"/>
  <c r="DU168" i="1"/>
  <c r="DU164" i="1"/>
  <c r="DU160" i="1"/>
  <c r="DU156" i="1"/>
  <c r="DU152" i="1"/>
  <c r="DU148" i="1"/>
  <c r="DU144" i="1"/>
  <c r="DU140" i="1"/>
  <c r="DU136" i="1"/>
  <c r="DU132" i="1"/>
  <c r="DU128" i="1"/>
  <c r="DU124" i="1"/>
  <c r="DU120" i="1"/>
  <c r="DU116" i="1"/>
  <c r="DU112" i="1"/>
  <c r="DU108" i="1"/>
  <c r="DU104" i="1"/>
  <c r="DU100" i="1"/>
  <c r="DU96" i="1"/>
  <c r="DU92" i="1"/>
  <c r="DU88" i="1"/>
  <c r="DU84" i="1"/>
  <c r="DU80" i="1"/>
  <c r="DU76" i="1"/>
  <c r="DU72" i="1"/>
  <c r="DU68" i="1"/>
  <c r="DU64" i="1"/>
  <c r="DU60" i="1"/>
  <c r="DU56" i="1"/>
  <c r="DU199" i="1"/>
  <c r="DU195" i="1"/>
  <c r="DU191" i="1"/>
  <c r="DU187" i="1"/>
  <c r="DU183" i="1"/>
  <c r="DU179" i="1"/>
  <c r="DU175" i="1"/>
  <c r="DU171" i="1"/>
  <c r="DU167" i="1"/>
  <c r="DU163" i="1"/>
  <c r="DU159" i="1"/>
  <c r="DU155" i="1"/>
  <c r="DU151" i="1"/>
  <c r="DU147" i="1"/>
  <c r="DU143" i="1"/>
  <c r="DU139" i="1"/>
  <c r="DU135" i="1"/>
  <c r="DU131" i="1"/>
  <c r="DU127" i="1"/>
  <c r="DU123" i="1"/>
  <c r="DU119" i="1"/>
  <c r="DU115" i="1"/>
  <c r="DU111" i="1"/>
  <c r="DU107" i="1"/>
  <c r="DU198" i="1"/>
  <c r="DU194" i="1"/>
  <c r="DU190" i="1"/>
  <c r="DU186" i="1"/>
  <c r="DU182" i="1"/>
  <c r="DU178" i="1"/>
  <c r="DU174" i="1"/>
  <c r="DU170" i="1"/>
  <c r="DU166" i="1"/>
  <c r="DU162" i="1"/>
  <c r="DU158" i="1"/>
  <c r="DU154" i="1"/>
  <c r="DU150" i="1"/>
  <c r="DU146" i="1"/>
  <c r="DU142" i="1"/>
  <c r="DU138" i="1"/>
  <c r="DU134" i="1"/>
  <c r="DU130" i="1"/>
  <c r="DU126" i="1"/>
  <c r="DU122" i="1"/>
  <c r="DU118" i="1"/>
  <c r="DU114" i="1"/>
  <c r="DU110" i="1"/>
  <c r="DU106" i="1"/>
  <c r="DU102" i="1"/>
  <c r="DU98" i="1"/>
  <c r="DU94" i="1"/>
  <c r="DU90" i="1"/>
  <c r="DU86" i="1"/>
  <c r="DU82" i="1"/>
  <c r="DU78" i="1"/>
  <c r="DU74" i="1"/>
  <c r="DU70" i="1"/>
  <c r="DU66" i="1"/>
  <c r="DU62" i="1"/>
  <c r="DU58" i="1"/>
  <c r="DU54" i="1"/>
  <c r="DU50" i="1"/>
  <c r="DU46" i="1"/>
  <c r="DU42" i="1"/>
  <c r="DU38" i="1"/>
  <c r="DU34" i="1"/>
  <c r="DU30" i="1"/>
  <c r="DU26" i="1"/>
  <c r="DU22" i="1"/>
  <c r="DU18" i="1"/>
  <c r="DU14" i="1"/>
  <c r="DU197" i="1"/>
  <c r="DU193" i="1"/>
  <c r="DU189" i="1"/>
  <c r="DU185" i="1"/>
  <c r="DU181" i="1"/>
  <c r="DU177" i="1"/>
  <c r="DU173" i="1"/>
  <c r="DU169" i="1"/>
  <c r="DU165" i="1"/>
  <c r="DU161" i="1"/>
  <c r="DU157" i="1"/>
  <c r="DU153" i="1"/>
  <c r="DU149" i="1"/>
  <c r="DU145" i="1"/>
  <c r="DU141" i="1"/>
  <c r="DU137" i="1"/>
  <c r="DU133" i="1"/>
  <c r="DU129" i="1"/>
  <c r="DU125" i="1"/>
  <c r="DU121" i="1"/>
  <c r="DU117" i="1"/>
  <c r="DU113" i="1"/>
  <c r="DU109" i="1"/>
  <c r="DU105" i="1"/>
  <c r="DU101" i="1"/>
  <c r="DU97" i="1"/>
  <c r="DU93" i="1"/>
  <c r="DU89" i="1"/>
  <c r="DU85" i="1"/>
  <c r="DU81" i="1"/>
  <c r="DU77" i="1"/>
  <c r="DU73" i="1"/>
  <c r="DU69" i="1"/>
  <c r="DU65" i="1"/>
  <c r="DU61" i="1"/>
  <c r="DU57" i="1"/>
  <c r="DU53" i="1"/>
  <c r="DU49" i="1"/>
  <c r="DU45" i="1"/>
  <c r="DU41" i="1"/>
  <c r="DU37" i="1"/>
  <c r="DU33" i="1"/>
  <c r="DU29" i="1"/>
  <c r="DU25" i="1"/>
  <c r="DU21" i="1"/>
  <c r="DU17" i="1"/>
  <c r="DU13" i="1"/>
  <c r="BK200" i="1"/>
  <c r="BK192" i="1"/>
  <c r="BK184" i="1"/>
  <c r="BK176" i="1"/>
  <c r="BK168" i="1"/>
  <c r="DU12" i="1"/>
  <c r="DP190" i="1"/>
  <c r="DQ190" i="1" s="1"/>
  <c r="DQ158" i="1"/>
  <c r="DQ76" i="1"/>
  <c r="DP105" i="1"/>
  <c r="DQ105" i="1" s="1"/>
  <c r="DJ194" i="1" a="1"/>
  <c r="DJ194" i="1" s="1"/>
  <c r="DJ191" i="1" a="1"/>
  <c r="DJ191" i="1" s="1"/>
  <c r="DQ66" i="1"/>
  <c r="DQ90" i="1"/>
  <c r="DQ154" i="1"/>
  <c r="DQ100" i="1"/>
  <c r="DQ188" i="1"/>
  <c r="DQ196" i="1"/>
  <c r="DQ70" i="1"/>
  <c r="DK180" i="1" a="1"/>
  <c r="DK180" i="1" s="1"/>
  <c r="DJ186" i="1" a="1"/>
  <c r="DJ186" i="1" s="1"/>
  <c r="DQ164" i="1"/>
  <c r="DQ74" i="1"/>
  <c r="DK196" i="1" a="1"/>
  <c r="DK196" i="1" s="1"/>
  <c r="DQ46" i="1"/>
  <c r="DP168" i="1"/>
  <c r="DQ168" i="1" s="1"/>
  <c r="DP148" i="1"/>
  <c r="DQ148" i="1" s="1"/>
  <c r="DP40" i="1"/>
  <c r="DQ40" i="1" s="1"/>
  <c r="DJ193" i="1" a="1"/>
  <c r="DJ193" i="1" s="1"/>
  <c r="DJ185" i="1" a="1"/>
  <c r="DJ185" i="1" s="1"/>
  <c r="DQ184" i="1"/>
  <c r="DQ176" i="1"/>
  <c r="DQ146" i="1"/>
  <c r="DQ127" i="1"/>
  <c r="DQ123" i="1"/>
  <c r="DQ64" i="1"/>
  <c r="DQ18" i="1"/>
  <c r="DK188" i="1" a="1"/>
  <c r="DK188" i="1" s="1"/>
  <c r="DQ152" i="1"/>
  <c r="DQ103" i="1"/>
  <c r="DQ102" i="1"/>
  <c r="DQ60" i="1"/>
  <c r="DQ48" i="1"/>
  <c r="DJ199" i="1" a="1"/>
  <c r="DJ199" i="1" s="1"/>
  <c r="DK193" i="1" a="1"/>
  <c r="DK193" i="1" s="1"/>
  <c r="DJ175" i="1" a="1"/>
  <c r="DJ175" i="1" s="1"/>
  <c r="DI177" i="1" a="1"/>
  <c r="DI177" i="1" s="1"/>
  <c r="DK177" i="1" a="1"/>
  <c r="DK177" i="1" s="1"/>
  <c r="DE169" i="1" a="1"/>
  <c r="DE169" i="1" s="1"/>
  <c r="DK169" i="1" a="1"/>
  <c r="DK169" i="1" s="1"/>
  <c r="DB161" i="1" a="1"/>
  <c r="DB161" i="1" s="1"/>
  <c r="DK161" i="1" a="1"/>
  <c r="DK161" i="1" s="1"/>
  <c r="DB129" i="1" a="1"/>
  <c r="DB129" i="1" s="1"/>
  <c r="DK129" i="1" a="1"/>
  <c r="DK129" i="1" s="1"/>
  <c r="DJ129" i="1" a="1"/>
  <c r="DJ129" i="1" s="1"/>
  <c r="DC121" i="1" a="1"/>
  <c r="DC121" i="1" s="1"/>
  <c r="DJ121" i="1" a="1"/>
  <c r="DJ121" i="1" s="1"/>
  <c r="DK121" i="1" a="1"/>
  <c r="DK121" i="1" s="1"/>
  <c r="DB113" i="1" a="1"/>
  <c r="DB113" i="1" s="1"/>
  <c r="DJ113" i="1" a="1"/>
  <c r="DJ113" i="1" s="1"/>
  <c r="DK113" i="1" a="1"/>
  <c r="DK113" i="1" s="1"/>
  <c r="DB105" i="1" a="1"/>
  <c r="DB105" i="1" s="1"/>
  <c r="DJ105" i="1" a="1"/>
  <c r="DJ105" i="1" s="1"/>
  <c r="DK105" i="1" a="1"/>
  <c r="DK105" i="1" s="1"/>
  <c r="DG97" i="1" a="1"/>
  <c r="DG97" i="1" s="1"/>
  <c r="DJ97" i="1" a="1"/>
  <c r="DJ97" i="1" s="1"/>
  <c r="DK97" i="1" a="1"/>
  <c r="DK97" i="1" s="1"/>
  <c r="DJ89" i="1" a="1"/>
  <c r="DJ89" i="1" s="1"/>
  <c r="DK89" i="1" a="1"/>
  <c r="DK89" i="1" s="1"/>
  <c r="DF81" i="1" a="1"/>
  <c r="DF81" i="1" s="1"/>
  <c r="DJ81" i="1" a="1"/>
  <c r="DJ81" i="1" s="1"/>
  <c r="DK81" i="1" a="1"/>
  <c r="DK81" i="1" s="1"/>
  <c r="DF73" i="1" a="1"/>
  <c r="DF73" i="1" s="1"/>
  <c r="DJ73" i="1" a="1"/>
  <c r="DJ73" i="1" s="1"/>
  <c r="DK73" i="1" a="1"/>
  <c r="DK73" i="1" s="1"/>
  <c r="DK65" i="1" a="1"/>
  <c r="DK65" i="1" s="1"/>
  <c r="DJ65" i="1" a="1"/>
  <c r="DJ65" i="1" s="1"/>
  <c r="DG57" i="1" a="1"/>
  <c r="DG57" i="1" s="1"/>
  <c r="DK57" i="1" a="1"/>
  <c r="DK57" i="1" s="1"/>
  <c r="DJ57" i="1" a="1"/>
  <c r="DJ57" i="1" s="1"/>
  <c r="DE49" i="1" a="1"/>
  <c r="DE49" i="1" s="1"/>
  <c r="DK49" i="1" a="1"/>
  <c r="DK49" i="1" s="1"/>
  <c r="DJ49" i="1" a="1"/>
  <c r="DJ49" i="1" s="1"/>
  <c r="DF41" i="1" a="1"/>
  <c r="DF41" i="1" s="1"/>
  <c r="DJ41" i="1" a="1"/>
  <c r="DJ41" i="1" s="1"/>
  <c r="DK41" i="1" a="1"/>
  <c r="DK41" i="1" s="1"/>
  <c r="DJ28" i="1" a="1"/>
  <c r="DJ28" i="1" s="1"/>
  <c r="DK28" i="1" a="1"/>
  <c r="DK28" i="1" s="1"/>
  <c r="DJ20" i="1" a="1"/>
  <c r="DJ20" i="1" s="1"/>
  <c r="DK20" i="1" a="1"/>
  <c r="DK20" i="1" s="1"/>
  <c r="DP197" i="1"/>
  <c r="DQ197" i="1" s="1"/>
  <c r="DP189" i="1"/>
  <c r="DQ189" i="1" s="1"/>
  <c r="DK185" i="1" a="1"/>
  <c r="DK185" i="1" s="1"/>
  <c r="DK176" i="1" a="1"/>
  <c r="DK176" i="1" s="1"/>
  <c r="DJ172" i="1" a="1"/>
  <c r="DJ172" i="1" s="1"/>
  <c r="DJ165" i="1" a="1"/>
  <c r="DJ165" i="1" s="1"/>
  <c r="DJ157" i="1" a="1"/>
  <c r="DJ157" i="1" s="1"/>
  <c r="DJ149" i="1" a="1"/>
  <c r="DJ149" i="1" s="1"/>
  <c r="DP138" i="1"/>
  <c r="DQ138" i="1" s="1"/>
  <c r="DF150" i="1" a="1"/>
  <c r="DF150" i="1" s="1"/>
  <c r="DJ150" i="1" a="1"/>
  <c r="DJ150" i="1" s="1"/>
  <c r="DH118" i="1" a="1"/>
  <c r="DH118" i="1" s="1"/>
  <c r="DK118" i="1" a="1"/>
  <c r="DK118" i="1" s="1"/>
  <c r="DK110" i="1" a="1"/>
  <c r="DK110" i="1" s="1"/>
  <c r="DJ110" i="1" a="1"/>
  <c r="DJ110" i="1" s="1"/>
  <c r="DJ102" i="1" a="1"/>
  <c r="DJ102" i="1" s="1"/>
  <c r="DK102" i="1" a="1"/>
  <c r="DK102" i="1" s="1"/>
  <c r="DK94" i="1" a="1"/>
  <c r="DK94" i="1" s="1"/>
  <c r="DJ94" i="1" a="1"/>
  <c r="DJ94" i="1" s="1"/>
  <c r="DB86" i="1" a="1"/>
  <c r="DB86" i="1" s="1"/>
  <c r="DK86" i="1" a="1"/>
  <c r="DK86" i="1" s="1"/>
  <c r="DJ86" i="1" a="1"/>
  <c r="DJ86" i="1" s="1"/>
  <c r="DI78" i="1" a="1"/>
  <c r="DI78" i="1" s="1"/>
  <c r="DK78" i="1" a="1"/>
  <c r="DK78" i="1" s="1"/>
  <c r="DJ78" i="1" a="1"/>
  <c r="DJ78" i="1" s="1"/>
  <c r="DF70" i="1" a="1"/>
  <c r="DF70" i="1" s="1"/>
  <c r="DK70" i="1" a="1"/>
  <c r="DK70" i="1" s="1"/>
  <c r="DJ70" i="1" a="1"/>
  <c r="DJ70" i="1" s="1"/>
  <c r="DF62" i="1" a="1"/>
  <c r="DF62" i="1" s="1"/>
  <c r="DK62" i="1" a="1"/>
  <c r="DK62" i="1" s="1"/>
  <c r="DJ62" i="1" a="1"/>
  <c r="DJ62" i="1" s="1"/>
  <c r="DJ54" i="1" a="1"/>
  <c r="DJ54" i="1" s="1"/>
  <c r="DK54" i="1" a="1"/>
  <c r="DK54" i="1" s="1"/>
  <c r="DE46" i="1" a="1"/>
  <c r="DE46" i="1" s="1"/>
  <c r="DK46" i="1" a="1"/>
  <c r="DK46" i="1" s="1"/>
  <c r="DJ46" i="1" a="1"/>
  <c r="DJ46" i="1" s="1"/>
  <c r="DJ38" i="1" a="1"/>
  <c r="DJ38" i="1" s="1"/>
  <c r="DK38" i="1" a="1"/>
  <c r="DK38" i="1" s="1"/>
  <c r="DI33" i="1" a="1"/>
  <c r="DI33" i="1" s="1"/>
  <c r="DJ33" i="1" a="1"/>
  <c r="DJ33" i="1" s="1"/>
  <c r="DK33" i="1" a="1"/>
  <c r="DK33" i="1" s="1"/>
  <c r="DF25" i="1" a="1"/>
  <c r="DF25" i="1" s="1"/>
  <c r="DJ25" i="1" a="1"/>
  <c r="DJ25" i="1" s="1"/>
  <c r="DK25" i="1" a="1"/>
  <c r="DK25" i="1" s="1"/>
  <c r="DC17" i="1" a="1"/>
  <c r="DC17" i="1" s="1"/>
  <c r="DJ17" i="1" a="1"/>
  <c r="DJ17" i="1" s="1"/>
  <c r="DK17" i="1" a="1"/>
  <c r="DK17" i="1" s="1"/>
  <c r="DJ182" i="1" a="1"/>
  <c r="DJ182" i="1" s="1"/>
  <c r="DK170" i="1" a="1"/>
  <c r="DK170" i="1" s="1"/>
  <c r="DQ167" i="1"/>
  <c r="DJ166" i="1" a="1"/>
  <c r="DJ166" i="1" s="1"/>
  <c r="DQ161" i="1"/>
  <c r="DK148" i="1" a="1"/>
  <c r="DK148" i="1" s="1"/>
  <c r="DQ143" i="1"/>
  <c r="DE179" i="1" a="1"/>
  <c r="DE179" i="1" s="1"/>
  <c r="DK179" i="1" a="1"/>
  <c r="DK179" i="1" s="1"/>
  <c r="DG171" i="1" a="1"/>
  <c r="DG171" i="1" s="1"/>
  <c r="DK171" i="1" a="1"/>
  <c r="DK171" i="1" s="1"/>
  <c r="DB147" i="1" a="1"/>
  <c r="DB147" i="1" s="1"/>
  <c r="DK147" i="1" a="1"/>
  <c r="DK147" i="1" s="1"/>
  <c r="DB139" i="1" a="1"/>
  <c r="DB139" i="1" s="1"/>
  <c r="DK139" i="1" a="1"/>
  <c r="DK139" i="1" s="1"/>
  <c r="DJ139" i="1" a="1"/>
  <c r="DJ139" i="1" s="1"/>
  <c r="DF123" i="1" a="1"/>
  <c r="DF123" i="1" s="1"/>
  <c r="DJ123" i="1" a="1"/>
  <c r="DJ123" i="1" s="1"/>
  <c r="DC115" i="1" a="1"/>
  <c r="DC115" i="1" s="1"/>
  <c r="DK115" i="1" a="1"/>
  <c r="DK115" i="1" s="1"/>
  <c r="DJ115" i="1" a="1"/>
  <c r="DJ115" i="1" s="1"/>
  <c r="DF107" i="1" a="1"/>
  <c r="DF107" i="1" s="1"/>
  <c r="DJ107" i="1" a="1"/>
  <c r="DJ107" i="1" s="1"/>
  <c r="DK107" i="1" a="1"/>
  <c r="DK107" i="1" s="1"/>
  <c r="DC99" i="1" a="1"/>
  <c r="DC99" i="1" s="1"/>
  <c r="DJ99" i="1" a="1"/>
  <c r="DJ99" i="1" s="1"/>
  <c r="DK99" i="1" a="1"/>
  <c r="DK99" i="1" s="1"/>
  <c r="DB91" i="1" a="1"/>
  <c r="DB91" i="1" s="1"/>
  <c r="DJ91" i="1" a="1"/>
  <c r="DJ91" i="1" s="1"/>
  <c r="DK91" i="1" a="1"/>
  <c r="DK91" i="1" s="1"/>
  <c r="DJ83" i="1" a="1"/>
  <c r="DJ83" i="1" s="1"/>
  <c r="DK83" i="1" a="1"/>
  <c r="DK83" i="1" s="1"/>
  <c r="DH75" i="1" a="1"/>
  <c r="DH75" i="1" s="1"/>
  <c r="DJ75" i="1" a="1"/>
  <c r="DJ75" i="1" s="1"/>
  <c r="DK75" i="1" a="1"/>
  <c r="DK75" i="1" s="1"/>
  <c r="DF67" i="1" a="1"/>
  <c r="DF67" i="1" s="1"/>
  <c r="DJ67" i="1" a="1"/>
  <c r="DJ67" i="1" s="1"/>
  <c r="DK67" i="1" a="1"/>
  <c r="DK67" i="1" s="1"/>
  <c r="DF59" i="1" a="1"/>
  <c r="DF59" i="1" s="1"/>
  <c r="DK59" i="1" a="1"/>
  <c r="DK59" i="1" s="1"/>
  <c r="DJ59" i="1" a="1"/>
  <c r="DJ59" i="1" s="1"/>
  <c r="DF51" i="1" a="1"/>
  <c r="DF51" i="1" s="1"/>
  <c r="DK51" i="1" a="1"/>
  <c r="DK51" i="1" s="1"/>
  <c r="DJ51" i="1" a="1"/>
  <c r="DJ51" i="1" s="1"/>
  <c r="DJ43" i="1" a="1"/>
  <c r="DJ43" i="1" s="1"/>
  <c r="DK43" i="1" a="1"/>
  <c r="DK43" i="1" s="1"/>
  <c r="DG35" i="1" a="1"/>
  <c r="DG35" i="1" s="1"/>
  <c r="DJ35" i="1" a="1"/>
  <c r="DJ35" i="1" s="1"/>
  <c r="DK35" i="1" a="1"/>
  <c r="DK35" i="1" s="1"/>
  <c r="DJ30" i="1" a="1"/>
  <c r="DJ30" i="1" s="1"/>
  <c r="DK30" i="1" a="1"/>
  <c r="DK30" i="1" s="1"/>
  <c r="DF22" i="1" a="1"/>
  <c r="DF22" i="1" s="1"/>
  <c r="DK22" i="1" a="1"/>
  <c r="DK22" i="1" s="1"/>
  <c r="DJ22" i="1" a="1"/>
  <c r="DJ22" i="1" s="1"/>
  <c r="DI14" i="1" a="1"/>
  <c r="DI14" i="1" s="1"/>
  <c r="DK14" i="1" a="1"/>
  <c r="DK14" i="1" s="1"/>
  <c r="DJ14" i="1" a="1"/>
  <c r="DJ14" i="1" s="1"/>
  <c r="DQ177" i="1"/>
  <c r="DJ169" i="1" a="1"/>
  <c r="DJ169" i="1" s="1"/>
  <c r="DK164" i="1" a="1"/>
  <c r="DK164" i="1" s="1"/>
  <c r="DQ159" i="1"/>
  <c r="DJ155" i="1" a="1"/>
  <c r="DJ155" i="1" s="1"/>
  <c r="DQ151" i="1"/>
  <c r="DJ147" i="1" a="1"/>
  <c r="DJ147" i="1" s="1"/>
  <c r="DQ141" i="1"/>
  <c r="DK123" i="1" a="1"/>
  <c r="DK123" i="1" s="1"/>
  <c r="DF160" i="1" a="1"/>
  <c r="DF160" i="1" s="1"/>
  <c r="DJ160" i="1" a="1"/>
  <c r="DJ160" i="1" s="1"/>
  <c r="DF152" i="1" a="1"/>
  <c r="DF152" i="1" s="1"/>
  <c r="DJ152" i="1" a="1"/>
  <c r="DJ152" i="1" s="1"/>
  <c r="DB144" i="1" a="1"/>
  <c r="DB144" i="1" s="1"/>
  <c r="DJ144" i="1" a="1"/>
  <c r="DJ144" i="1" s="1"/>
  <c r="DB136" i="1" a="1"/>
  <c r="DB136" i="1" s="1"/>
  <c r="DK136" i="1" a="1"/>
  <c r="DK136" i="1" s="1"/>
  <c r="DJ136" i="1" a="1"/>
  <c r="DJ136" i="1" s="1"/>
  <c r="DE128" i="1" a="1"/>
  <c r="DE128" i="1" s="1"/>
  <c r="DK128" i="1" a="1"/>
  <c r="DK128" i="1" s="1"/>
  <c r="DJ128" i="1" a="1"/>
  <c r="DJ128" i="1" s="1"/>
  <c r="DK120" i="1" a="1"/>
  <c r="DK120" i="1" s="1"/>
  <c r="DJ120" i="1" a="1"/>
  <c r="DJ120" i="1" s="1"/>
  <c r="DK112" i="1" a="1"/>
  <c r="DK112" i="1" s="1"/>
  <c r="DJ112" i="1" a="1"/>
  <c r="DJ112" i="1" s="1"/>
  <c r="DI104" i="1" a="1"/>
  <c r="DI104" i="1" s="1"/>
  <c r="DJ104" i="1" a="1"/>
  <c r="DJ104" i="1" s="1"/>
  <c r="DK104" i="1" a="1"/>
  <c r="DK104" i="1" s="1"/>
  <c r="DE96" i="1" a="1"/>
  <c r="DE96" i="1" s="1"/>
  <c r="DJ96" i="1" a="1"/>
  <c r="DJ96" i="1" s="1"/>
  <c r="DK96" i="1" a="1"/>
  <c r="DK96" i="1" s="1"/>
  <c r="DJ88" i="1" a="1"/>
  <c r="DJ88" i="1" s="1"/>
  <c r="DK88" i="1" a="1"/>
  <c r="DK88" i="1" s="1"/>
  <c r="DB80" i="1" a="1"/>
  <c r="DB80" i="1" s="1"/>
  <c r="DJ80" i="1" a="1"/>
  <c r="DJ80" i="1" s="1"/>
  <c r="DK80" i="1" a="1"/>
  <c r="DK80" i="1" s="1"/>
  <c r="DB72" i="1" a="1"/>
  <c r="DB72" i="1" s="1"/>
  <c r="DJ72" i="1" a="1"/>
  <c r="DJ72" i="1" s="1"/>
  <c r="DK72" i="1" a="1"/>
  <c r="DK72" i="1" s="1"/>
  <c r="DJ64" i="1" a="1"/>
  <c r="DJ64" i="1" s="1"/>
  <c r="DK64" i="1" a="1"/>
  <c r="DK64" i="1" s="1"/>
  <c r="DK56" i="1" a="1"/>
  <c r="DK56" i="1" s="1"/>
  <c r="DJ56" i="1" a="1"/>
  <c r="DJ56" i="1" s="1"/>
  <c r="DJ48" i="1" a="1"/>
  <c r="DJ48" i="1" s="1"/>
  <c r="DK48" i="1" a="1"/>
  <c r="DK48" i="1" s="1"/>
  <c r="DJ40" i="1" a="1"/>
  <c r="DJ40" i="1" s="1"/>
  <c r="DK40" i="1" a="1"/>
  <c r="DK40" i="1" s="1"/>
  <c r="DJ27" i="1" a="1"/>
  <c r="DJ27" i="1" s="1"/>
  <c r="DK27" i="1" a="1"/>
  <c r="DK27" i="1" s="1"/>
  <c r="DJ19" i="1" a="1"/>
  <c r="DJ19" i="1" s="1"/>
  <c r="DK19" i="1" a="1"/>
  <c r="DK19" i="1" s="1"/>
  <c r="DK198" i="1" a="1"/>
  <c r="DK198" i="1" s="1"/>
  <c r="DK195" i="1" a="1"/>
  <c r="DK195" i="1" s="1"/>
  <c r="DK190" i="1" a="1"/>
  <c r="DK190" i="1" s="1"/>
  <c r="DK187" i="1" a="1"/>
  <c r="DK187" i="1" s="1"/>
  <c r="DK184" i="1" a="1"/>
  <c r="DK184" i="1" s="1"/>
  <c r="DJ179" i="1" a="1"/>
  <c r="DJ179" i="1" s="1"/>
  <c r="DK174" i="1" a="1"/>
  <c r="DK174" i="1" s="1"/>
  <c r="DQ171" i="1"/>
  <c r="DJ170" i="1" a="1"/>
  <c r="DJ170" i="1" s="1"/>
  <c r="DJ163" i="1" a="1"/>
  <c r="DJ163" i="1" s="1"/>
  <c r="DK127" i="1" a="1"/>
  <c r="DK127" i="1" s="1"/>
  <c r="DK126" i="1" a="1"/>
  <c r="DK126" i="1" s="1"/>
  <c r="DB181" i="1" a="1"/>
  <c r="DB181" i="1" s="1"/>
  <c r="DK181" i="1" a="1"/>
  <c r="DK181" i="1" s="1"/>
  <c r="DB133" i="1" a="1"/>
  <c r="DB133" i="1" s="1"/>
  <c r="DK133" i="1" a="1"/>
  <c r="DK133" i="1" s="1"/>
  <c r="DJ133" i="1" a="1"/>
  <c r="DJ133" i="1" s="1"/>
  <c r="DG125" i="1" a="1"/>
  <c r="DG125" i="1" s="1"/>
  <c r="DK125" i="1" a="1"/>
  <c r="DK125" i="1" s="1"/>
  <c r="DJ125" i="1" a="1"/>
  <c r="DJ125" i="1" s="1"/>
  <c r="DF117" i="1" a="1"/>
  <c r="DF117" i="1" s="1"/>
  <c r="DJ117" i="1" a="1"/>
  <c r="DJ117" i="1" s="1"/>
  <c r="DK117" i="1" a="1"/>
  <c r="DK117" i="1" s="1"/>
  <c r="DG109" i="1" a="1"/>
  <c r="DG109" i="1" s="1"/>
  <c r="DK109" i="1" a="1"/>
  <c r="DK109" i="1" s="1"/>
  <c r="DJ109" i="1" a="1"/>
  <c r="DJ109" i="1" s="1"/>
  <c r="DE101" i="1" a="1"/>
  <c r="DE101" i="1" s="1"/>
  <c r="DJ101" i="1" a="1"/>
  <c r="DJ101" i="1" s="1"/>
  <c r="DK101" i="1" a="1"/>
  <c r="DK101" i="1" s="1"/>
  <c r="DF93" i="1" a="1"/>
  <c r="DF93" i="1" s="1"/>
  <c r="DJ93" i="1" a="1"/>
  <c r="DJ93" i="1" s="1"/>
  <c r="DK93" i="1" a="1"/>
  <c r="DK93" i="1" s="1"/>
  <c r="DC85" i="1" a="1"/>
  <c r="DC85" i="1" s="1"/>
  <c r="DK85" i="1" a="1"/>
  <c r="DK85" i="1" s="1"/>
  <c r="DJ85" i="1" a="1"/>
  <c r="DJ85" i="1" s="1"/>
  <c r="DJ77" i="1" a="1"/>
  <c r="DJ77" i="1" s="1"/>
  <c r="DK77" i="1" a="1"/>
  <c r="DK77" i="1" s="1"/>
  <c r="DJ69" i="1" a="1"/>
  <c r="DJ69" i="1" s="1"/>
  <c r="DK69" i="1" a="1"/>
  <c r="DK69" i="1" s="1"/>
  <c r="DG61" i="1" a="1"/>
  <c r="DG61" i="1" s="1"/>
  <c r="DK61" i="1" a="1"/>
  <c r="DK61" i="1" s="1"/>
  <c r="DJ61" i="1" a="1"/>
  <c r="DJ61" i="1" s="1"/>
  <c r="DK53" i="1" a="1"/>
  <c r="DK53" i="1" s="1"/>
  <c r="DJ53" i="1" a="1"/>
  <c r="DJ53" i="1" s="1"/>
  <c r="DK45" i="1" a="1"/>
  <c r="DK45" i="1" s="1"/>
  <c r="DJ45" i="1" a="1"/>
  <c r="DJ45" i="1" s="1"/>
  <c r="DJ37" i="1" a="1"/>
  <c r="DJ37" i="1" s="1"/>
  <c r="DK37" i="1" a="1"/>
  <c r="DK37" i="1" s="1"/>
  <c r="DK32" i="1" a="1"/>
  <c r="DK32" i="1" s="1"/>
  <c r="DJ32" i="1" a="1"/>
  <c r="DJ32" i="1" s="1"/>
  <c r="DJ24" i="1" a="1"/>
  <c r="DJ24" i="1" s="1"/>
  <c r="DK24" i="1" a="1"/>
  <c r="DK24" i="1" s="1"/>
  <c r="DF16" i="1" a="1"/>
  <c r="DF16" i="1" s="1"/>
  <c r="DJ16" i="1" a="1"/>
  <c r="DJ16" i="1" s="1"/>
  <c r="DK16" i="1" a="1"/>
  <c r="DK16" i="1" s="1"/>
  <c r="DQ185" i="1"/>
  <c r="DK183" i="1" a="1"/>
  <c r="DK183" i="1" s="1"/>
  <c r="DQ181" i="1"/>
  <c r="DJ180" i="1" a="1"/>
  <c r="DJ180" i="1" s="1"/>
  <c r="DJ173" i="1" a="1"/>
  <c r="DJ173" i="1" s="1"/>
  <c r="DK168" i="1" a="1"/>
  <c r="DK168" i="1" s="1"/>
  <c r="DQ165" i="1"/>
  <c r="DK162" i="1" a="1"/>
  <c r="DK162" i="1" s="1"/>
  <c r="DQ157" i="1"/>
  <c r="DJ153" i="1" a="1"/>
  <c r="DJ153" i="1" s="1"/>
  <c r="DQ149" i="1"/>
  <c r="DJ145" i="1" a="1"/>
  <c r="DJ145" i="1" s="1"/>
  <c r="DK144" i="1" a="1"/>
  <c r="DK144" i="1" s="1"/>
  <c r="DK131" i="1" a="1"/>
  <c r="DK131" i="1" s="1"/>
  <c r="DK130" i="1" a="1"/>
  <c r="DK130" i="1" s="1"/>
  <c r="DJ126" i="1" a="1"/>
  <c r="DJ126" i="1" s="1"/>
  <c r="DQ120" i="1"/>
  <c r="DC154" i="1" a="1"/>
  <c r="DC154" i="1" s="1"/>
  <c r="DJ154" i="1" a="1"/>
  <c r="DJ154" i="1" s="1"/>
  <c r="DC146" i="1" a="1"/>
  <c r="DC146" i="1" s="1"/>
  <c r="DJ146" i="1" a="1"/>
  <c r="DJ146" i="1" s="1"/>
  <c r="DC138" i="1" a="1"/>
  <c r="DC138" i="1" s="1"/>
  <c r="DK138" i="1" a="1"/>
  <c r="DK138" i="1" s="1"/>
  <c r="DB122" i="1" a="1"/>
  <c r="DB122" i="1" s="1"/>
  <c r="DK122" i="1" a="1"/>
  <c r="DK122" i="1" s="1"/>
  <c r="DB114" i="1" a="1"/>
  <c r="DB114" i="1" s="1"/>
  <c r="DK114" i="1" a="1"/>
  <c r="DK114" i="1" s="1"/>
  <c r="DJ114" i="1" a="1"/>
  <c r="DJ114" i="1" s="1"/>
  <c r="DK106" i="1" a="1"/>
  <c r="DK106" i="1" s="1"/>
  <c r="DJ106" i="1" a="1"/>
  <c r="DJ106" i="1" s="1"/>
  <c r="DK98" i="1" a="1"/>
  <c r="DK98" i="1" s="1"/>
  <c r="DJ98" i="1" a="1"/>
  <c r="DJ98" i="1" s="1"/>
  <c r="DB90" i="1" a="1"/>
  <c r="DB90" i="1" s="1"/>
  <c r="DK90" i="1" a="1"/>
  <c r="DK90" i="1" s="1"/>
  <c r="DJ90" i="1" a="1"/>
  <c r="DJ90" i="1" s="1"/>
  <c r="DK82" i="1" a="1"/>
  <c r="DK82" i="1" s="1"/>
  <c r="DJ82" i="1" a="1"/>
  <c r="DJ82" i="1" s="1"/>
  <c r="DC74" i="1" a="1"/>
  <c r="DC74" i="1" s="1"/>
  <c r="DK74" i="1" a="1"/>
  <c r="DK74" i="1" s="1"/>
  <c r="DJ74" i="1" a="1"/>
  <c r="DJ74" i="1" s="1"/>
  <c r="DC66" i="1" a="1"/>
  <c r="DC66" i="1" s="1"/>
  <c r="DK66" i="1" a="1"/>
  <c r="DK66" i="1" s="1"/>
  <c r="DJ66" i="1" a="1"/>
  <c r="DJ66" i="1" s="1"/>
  <c r="DJ58" i="1" a="1"/>
  <c r="DJ58" i="1" s="1"/>
  <c r="DK58" i="1" a="1"/>
  <c r="DK58" i="1" s="1"/>
  <c r="DJ50" i="1" a="1"/>
  <c r="DJ50" i="1" s="1"/>
  <c r="DK50" i="1" a="1"/>
  <c r="DK50" i="1" s="1"/>
  <c r="DJ42" i="1" a="1"/>
  <c r="DJ42" i="1" s="1"/>
  <c r="DK42" i="1" a="1"/>
  <c r="DK42" i="1" s="1"/>
  <c r="DK34" i="1" a="1"/>
  <c r="DK34" i="1" s="1"/>
  <c r="DJ34" i="1" a="1"/>
  <c r="DJ34" i="1" s="1"/>
  <c r="DB29" i="1" a="1"/>
  <c r="DB29" i="1" s="1"/>
  <c r="DJ29" i="1" a="1"/>
  <c r="DJ29" i="1" s="1"/>
  <c r="DK29" i="1" a="1"/>
  <c r="DK29" i="1" s="1"/>
  <c r="DB21" i="1" a="1"/>
  <c r="DB21" i="1" s="1"/>
  <c r="DJ21" i="1" a="1"/>
  <c r="DJ21" i="1" s="1"/>
  <c r="DK21" i="1" a="1"/>
  <c r="DK21" i="1" s="1"/>
  <c r="DJ13" i="1" a="1"/>
  <c r="DJ13" i="1" s="1"/>
  <c r="DK13" i="1" a="1"/>
  <c r="DK13" i="1" s="1"/>
  <c r="DK200" i="1" a="1"/>
  <c r="DK200" i="1" s="1"/>
  <c r="DJ198" i="1" a="1"/>
  <c r="DJ198" i="1" s="1"/>
  <c r="DK197" i="1" a="1"/>
  <c r="DK197" i="1" s="1"/>
  <c r="DJ195" i="1" a="1"/>
  <c r="DJ195" i="1" s="1"/>
  <c r="DK192" i="1" a="1"/>
  <c r="DK192" i="1" s="1"/>
  <c r="DJ190" i="1" a="1"/>
  <c r="DJ190" i="1" s="1"/>
  <c r="DK189" i="1" a="1"/>
  <c r="DK189" i="1" s="1"/>
  <c r="DJ187" i="1" a="1"/>
  <c r="DJ187" i="1" s="1"/>
  <c r="DK178" i="1" a="1"/>
  <c r="DK178" i="1" s="1"/>
  <c r="DQ175" i="1"/>
  <c r="DJ167" i="1" a="1"/>
  <c r="DJ167" i="1" s="1"/>
  <c r="DJ161" i="1" a="1"/>
  <c r="DJ161" i="1" s="1"/>
  <c r="DK152" i="1" a="1"/>
  <c r="DK152" i="1" s="1"/>
  <c r="DK142" i="1" a="1"/>
  <c r="DK142" i="1" s="1"/>
  <c r="DK140" i="1" a="1"/>
  <c r="DK140" i="1" s="1"/>
  <c r="DJ138" i="1" a="1"/>
  <c r="DJ138" i="1" s="1"/>
  <c r="DK137" i="1" a="1"/>
  <c r="DK137" i="1" s="1"/>
  <c r="DK135" i="1" a="1"/>
  <c r="DK135" i="1" s="1"/>
  <c r="DK134" i="1" a="1"/>
  <c r="DK134" i="1" s="1"/>
  <c r="DJ130" i="1" a="1"/>
  <c r="DJ130" i="1" s="1"/>
  <c r="DJ127" i="1" a="1"/>
  <c r="DJ127" i="1" s="1"/>
  <c r="DQ124" i="1"/>
  <c r="DI151" i="1" a="1"/>
  <c r="DI151" i="1" s="1"/>
  <c r="DK151" i="1" a="1"/>
  <c r="DK151" i="1" s="1"/>
  <c r="DF143" i="1" a="1"/>
  <c r="DF143" i="1" s="1"/>
  <c r="DK143" i="1" a="1"/>
  <c r="DK143" i="1" s="1"/>
  <c r="DF119" i="1" a="1"/>
  <c r="DF119" i="1" s="1"/>
  <c r="DK119" i="1" a="1"/>
  <c r="DK119" i="1" s="1"/>
  <c r="DF111" i="1" a="1"/>
  <c r="DF111" i="1" s="1"/>
  <c r="DJ111" i="1" a="1"/>
  <c r="DJ111" i="1" s="1"/>
  <c r="DK111" i="1" a="1"/>
  <c r="DK111" i="1" s="1"/>
  <c r="DB103" i="1" a="1"/>
  <c r="DB103" i="1" s="1"/>
  <c r="DK103" i="1" a="1"/>
  <c r="DK103" i="1" s="1"/>
  <c r="DJ103" i="1" a="1"/>
  <c r="DJ103" i="1" s="1"/>
  <c r="DG95" i="1" a="1"/>
  <c r="DG95" i="1" s="1"/>
  <c r="DJ95" i="1" a="1"/>
  <c r="DJ95" i="1" s="1"/>
  <c r="DK95" i="1" a="1"/>
  <c r="DK95" i="1" s="1"/>
  <c r="DH87" i="1" a="1"/>
  <c r="DH87" i="1" s="1"/>
  <c r="DJ87" i="1" a="1"/>
  <c r="DJ87" i="1" s="1"/>
  <c r="DK87" i="1" a="1"/>
  <c r="DK87" i="1" s="1"/>
  <c r="DJ79" i="1" a="1"/>
  <c r="DJ79" i="1" s="1"/>
  <c r="DK79" i="1" a="1"/>
  <c r="DK79" i="1" s="1"/>
  <c r="DJ71" i="1" a="1"/>
  <c r="DJ71" i="1" s="1"/>
  <c r="DK71" i="1" a="1"/>
  <c r="DK71" i="1" s="1"/>
  <c r="DE63" i="1" a="1"/>
  <c r="DE63" i="1" s="1"/>
  <c r="DK63" i="1" a="1"/>
  <c r="DK63" i="1" s="1"/>
  <c r="DJ63" i="1" a="1"/>
  <c r="DJ63" i="1" s="1"/>
  <c r="DE55" i="1" a="1"/>
  <c r="DE55" i="1" s="1"/>
  <c r="DK55" i="1" a="1"/>
  <c r="DK55" i="1" s="1"/>
  <c r="DJ55" i="1" a="1"/>
  <c r="DJ55" i="1" s="1"/>
  <c r="DK47" i="1" a="1"/>
  <c r="DK47" i="1" s="1"/>
  <c r="DJ47" i="1" a="1"/>
  <c r="DJ47" i="1" s="1"/>
  <c r="DF39" i="1" a="1"/>
  <c r="DF39" i="1" s="1"/>
  <c r="DJ39" i="1" a="1"/>
  <c r="DJ39" i="1" s="1"/>
  <c r="DK39" i="1" a="1"/>
  <c r="DK39" i="1" s="1"/>
  <c r="DJ26" i="1" a="1"/>
  <c r="DJ26" i="1" s="1"/>
  <c r="DK26" i="1" a="1"/>
  <c r="DK26" i="1" s="1"/>
  <c r="DJ18" i="1" a="1"/>
  <c r="DJ18" i="1" s="1"/>
  <c r="DK18" i="1" a="1"/>
  <c r="DK18" i="1" s="1"/>
  <c r="DJ177" i="1" a="1"/>
  <c r="DJ177" i="1" s="1"/>
  <c r="DK172" i="1" a="1"/>
  <c r="DK172" i="1" s="1"/>
  <c r="DQ169" i="1"/>
  <c r="DJ168" i="1" a="1"/>
  <c r="DJ168" i="1" s="1"/>
  <c r="DJ162" i="1" a="1"/>
  <c r="DJ162" i="1" s="1"/>
  <c r="DK160" i="1" a="1"/>
  <c r="DK160" i="1" s="1"/>
  <c r="DJ159" i="1" a="1"/>
  <c r="DJ159" i="1" s="1"/>
  <c r="DQ155" i="1"/>
  <c r="DJ151" i="1" a="1"/>
  <c r="DJ151" i="1" s="1"/>
  <c r="DQ147" i="1"/>
  <c r="DJ141" i="1" a="1"/>
  <c r="DJ141" i="1" s="1"/>
  <c r="DJ131" i="1" a="1"/>
  <c r="DJ131" i="1" s="1"/>
  <c r="DQ128" i="1"/>
  <c r="DJ118" i="1" a="1"/>
  <c r="DJ118" i="1" s="1"/>
  <c r="DB156" i="1" a="1"/>
  <c r="DB156" i="1" s="1"/>
  <c r="DJ156" i="1" a="1"/>
  <c r="DJ156" i="1" s="1"/>
  <c r="DK132" i="1" a="1"/>
  <c r="DK132" i="1" s="1"/>
  <c r="DJ132" i="1" a="1"/>
  <c r="DJ132" i="1" s="1"/>
  <c r="DG124" i="1" a="1"/>
  <c r="DG124" i="1" s="1"/>
  <c r="DK124" i="1" a="1"/>
  <c r="DK124" i="1" s="1"/>
  <c r="DJ124" i="1" a="1"/>
  <c r="DJ124" i="1" s="1"/>
  <c r="DG116" i="1" a="1"/>
  <c r="DG116" i="1" s="1"/>
  <c r="DK116" i="1" a="1"/>
  <c r="DK116" i="1" s="1"/>
  <c r="DJ116" i="1" a="1"/>
  <c r="DJ116" i="1" s="1"/>
  <c r="DG108" i="1" a="1"/>
  <c r="DG108" i="1" s="1"/>
  <c r="DK108" i="1" a="1"/>
  <c r="DK108" i="1" s="1"/>
  <c r="DJ108" i="1" a="1"/>
  <c r="DJ108" i="1" s="1"/>
  <c r="DJ100" i="1" a="1"/>
  <c r="DJ100" i="1" s="1"/>
  <c r="DK100" i="1" a="1"/>
  <c r="DK100" i="1" s="1"/>
  <c r="DG92" i="1" a="1"/>
  <c r="DG92" i="1" s="1"/>
  <c r="DJ92" i="1" a="1"/>
  <c r="DJ92" i="1" s="1"/>
  <c r="DK92" i="1" a="1"/>
  <c r="DK92" i="1" s="1"/>
  <c r="DJ84" i="1" a="1"/>
  <c r="DJ84" i="1" s="1"/>
  <c r="DK84" i="1" a="1"/>
  <c r="DK84" i="1" s="1"/>
  <c r="DB76" i="1" a="1"/>
  <c r="DB76" i="1" s="1"/>
  <c r="DJ76" i="1" a="1"/>
  <c r="DJ76" i="1" s="1"/>
  <c r="DK76" i="1" a="1"/>
  <c r="DK76" i="1" s="1"/>
  <c r="DB68" i="1" a="1"/>
  <c r="DB68" i="1" s="1"/>
  <c r="DJ68" i="1" a="1"/>
  <c r="DJ68" i="1" s="1"/>
  <c r="DK68" i="1" a="1"/>
  <c r="DK68" i="1" s="1"/>
  <c r="DJ60" i="1" a="1"/>
  <c r="DJ60" i="1" s="1"/>
  <c r="DK60" i="1" a="1"/>
  <c r="DK60" i="1" s="1"/>
  <c r="DH52" i="1" a="1"/>
  <c r="DH52" i="1" s="1"/>
  <c r="DJ52" i="1" a="1"/>
  <c r="DJ52" i="1" s="1"/>
  <c r="DK52" i="1" a="1"/>
  <c r="DK52" i="1" s="1"/>
  <c r="DB44" i="1" a="1"/>
  <c r="DB44" i="1" s="1"/>
  <c r="DJ44" i="1" a="1"/>
  <c r="DJ44" i="1" s="1"/>
  <c r="DK44" i="1" a="1"/>
  <c r="DK44" i="1" s="1"/>
  <c r="DB36" i="1" a="1"/>
  <c r="DB36" i="1" s="1"/>
  <c r="DJ36" i="1" a="1"/>
  <c r="DJ36" i="1" s="1"/>
  <c r="DK36" i="1" a="1"/>
  <c r="DK36" i="1" s="1"/>
  <c r="DF31" i="1" a="1"/>
  <c r="DF31" i="1" s="1"/>
  <c r="DJ31" i="1" a="1"/>
  <c r="DJ31" i="1" s="1"/>
  <c r="DK31" i="1" a="1"/>
  <c r="DK31" i="1" s="1"/>
  <c r="DF23" i="1" a="1"/>
  <c r="DF23" i="1" s="1"/>
  <c r="DJ23" i="1" a="1"/>
  <c r="DJ23" i="1" s="1"/>
  <c r="DK23" i="1" a="1"/>
  <c r="DK23" i="1" s="1"/>
  <c r="DJ15" i="1" a="1"/>
  <c r="DJ15" i="1" s="1"/>
  <c r="DK15" i="1" a="1"/>
  <c r="DK15" i="1" s="1"/>
  <c r="DJ200" i="1" a="1"/>
  <c r="DJ200" i="1" s="1"/>
  <c r="DK199" i="1" a="1"/>
  <c r="DK199" i="1" s="1"/>
  <c r="DK194" i="1" a="1"/>
  <c r="DK194" i="1" s="1"/>
  <c r="DJ192" i="1" a="1"/>
  <c r="DJ192" i="1" s="1"/>
  <c r="DK186" i="1" a="1"/>
  <c r="DK186" i="1" s="1"/>
  <c r="DP183" i="1"/>
  <c r="DQ183" i="1" s="1"/>
  <c r="DQ179" i="1"/>
  <c r="DJ178" i="1" a="1"/>
  <c r="DJ178" i="1" s="1"/>
  <c r="DP173" i="1"/>
  <c r="DQ173" i="1" s="1"/>
  <c r="DJ171" i="1" a="1"/>
  <c r="DJ171" i="1" s="1"/>
  <c r="DQ163" i="1"/>
  <c r="DK158" i="1" a="1"/>
  <c r="DK158" i="1" s="1"/>
  <c r="DP153" i="1"/>
  <c r="DQ153" i="1" s="1"/>
  <c r="DK150" i="1" a="1"/>
  <c r="DK150" i="1" s="1"/>
  <c r="DP145" i="1"/>
  <c r="DQ145" i="1" s="1"/>
  <c r="DP136" i="1"/>
  <c r="DQ136" i="1" s="1"/>
  <c r="DJ135" i="1" a="1"/>
  <c r="DJ135" i="1" s="1"/>
  <c r="DQ132" i="1"/>
  <c r="DJ119" i="1" a="1"/>
  <c r="DJ119" i="1" s="1"/>
  <c r="DP71" i="1"/>
  <c r="DQ71" i="1" s="1"/>
  <c r="DQ110" i="1"/>
  <c r="DP75" i="1"/>
  <c r="DQ75" i="1" s="1"/>
  <c r="DP79" i="1"/>
  <c r="DQ79" i="1" s="1"/>
  <c r="DQ114" i="1"/>
  <c r="DP108" i="1"/>
  <c r="DQ108" i="1" s="1"/>
  <c r="DP83" i="1"/>
  <c r="DQ83" i="1" s="1"/>
  <c r="DP106" i="1"/>
  <c r="DQ106" i="1" s="1"/>
  <c r="DP87" i="1"/>
  <c r="DQ87" i="1" s="1"/>
  <c r="DQ55" i="1"/>
  <c r="DQ118" i="1"/>
  <c r="DP91" i="1"/>
  <c r="DQ91" i="1" s="1"/>
  <c r="DQ112" i="1"/>
  <c r="DP95" i="1"/>
  <c r="DQ95" i="1" s="1"/>
  <c r="DQ134" i="1"/>
  <c r="DQ130" i="1"/>
  <c r="DQ126" i="1"/>
  <c r="DQ122" i="1"/>
  <c r="DP116" i="1"/>
  <c r="DQ116" i="1" s="1"/>
  <c r="DP101" i="1"/>
  <c r="DQ101" i="1" s="1"/>
  <c r="DP67" i="1"/>
  <c r="DQ67" i="1" s="1"/>
  <c r="DQ61" i="1"/>
  <c r="DP57" i="1"/>
  <c r="DQ57" i="1" s="1"/>
  <c r="DQ63" i="1"/>
  <c r="DQ47" i="1"/>
  <c r="DP37" i="1"/>
  <c r="DQ37" i="1" s="1"/>
  <c r="DP25" i="1"/>
  <c r="DQ25" i="1" s="1"/>
  <c r="DP17" i="1"/>
  <c r="DQ17" i="1" s="1"/>
  <c r="DP35" i="1"/>
  <c r="DQ35" i="1" s="1"/>
  <c r="DQ51" i="1"/>
  <c r="DP33" i="1"/>
  <c r="DQ33" i="1" s="1"/>
  <c r="DP23" i="1"/>
  <c r="DQ23" i="1" s="1"/>
  <c r="DP15" i="1"/>
  <c r="DQ15" i="1" s="1"/>
  <c r="DQ45" i="1"/>
  <c r="DP31" i="1"/>
  <c r="DQ31" i="1" s="1"/>
  <c r="DP29" i="1"/>
  <c r="DQ29" i="1" s="1"/>
  <c r="DP21" i="1"/>
  <c r="DQ21" i="1" s="1"/>
  <c r="DP13" i="1"/>
  <c r="DQ13" i="1" s="1"/>
  <c r="DQ93" i="1"/>
  <c r="DQ89" i="1"/>
  <c r="DQ85" i="1"/>
  <c r="DQ81" i="1"/>
  <c r="DQ77" i="1"/>
  <c r="DQ73" i="1"/>
  <c r="DQ69" i="1"/>
  <c r="DQ65" i="1"/>
  <c r="DQ49" i="1"/>
  <c r="DP43" i="1"/>
  <c r="DQ43" i="1" s="1"/>
  <c r="DQ59" i="1"/>
  <c r="DP41" i="1"/>
  <c r="DQ41" i="1" s="1"/>
  <c r="DP27" i="1"/>
  <c r="DQ27" i="1" s="1"/>
  <c r="DP19" i="1"/>
  <c r="DQ19" i="1" s="1"/>
  <c r="DQ53" i="1"/>
  <c r="DP39" i="1"/>
  <c r="DQ39" i="1" s="1"/>
  <c r="DQ12" i="1"/>
  <c r="DF15" i="1" a="1"/>
  <c r="DF15" i="1" s="1"/>
  <c r="DI15" i="1" a="1"/>
  <c r="DI15" i="1" s="1"/>
  <c r="DH25" i="1" a="1"/>
  <c r="DH25" i="1" s="1"/>
  <c r="DG131" i="1" a="1"/>
  <c r="DG131" i="1" s="1"/>
  <c r="DC87" i="1" a="1"/>
  <c r="DC87" i="1" s="1"/>
  <c r="BK160" i="1"/>
  <c r="BK144" i="1"/>
  <c r="DI123" i="1" a="1"/>
  <c r="DI123" i="1" s="1"/>
  <c r="DH123" i="1" a="1"/>
  <c r="DH123" i="1" s="1"/>
  <c r="DC123" i="1" a="1"/>
  <c r="DC123" i="1" s="1"/>
  <c r="DI128" i="1" a="1"/>
  <c r="DI128" i="1" s="1"/>
  <c r="DI178" i="1" a="1"/>
  <c r="DI178" i="1" s="1"/>
  <c r="DC105" i="1" a="1"/>
  <c r="DC105" i="1" s="1"/>
  <c r="DF178" i="1" a="1"/>
  <c r="DF178" i="1" s="1"/>
  <c r="DG117" i="1" a="1"/>
  <c r="DG117" i="1" s="1"/>
  <c r="DH97" i="1" a="1"/>
  <c r="DH97" i="1" s="1"/>
  <c r="DH44" i="1" a="1"/>
  <c r="DH44" i="1" s="1"/>
  <c r="DH175" i="1" a="1"/>
  <c r="DH175" i="1" s="1"/>
  <c r="DF175" i="1" a="1"/>
  <c r="DF175" i="1" s="1"/>
  <c r="DH65" i="1" a="1"/>
  <c r="DH65" i="1" s="1"/>
  <c r="DG65" i="1" a="1"/>
  <c r="DG65" i="1" s="1"/>
  <c r="DG170" i="1" a="1"/>
  <c r="DG170" i="1" s="1"/>
  <c r="DH115" i="1" a="1"/>
  <c r="DH115" i="1" s="1"/>
  <c r="DE80" i="1" a="1"/>
  <c r="DE80" i="1" s="1"/>
  <c r="DH131" i="1" a="1"/>
  <c r="DH131" i="1" s="1"/>
  <c r="DF127" i="1" a="1"/>
  <c r="DF127" i="1" s="1"/>
  <c r="DE123" i="1" a="1"/>
  <c r="DE123" i="1" s="1"/>
  <c r="DB121" i="1" a="1"/>
  <c r="DB121" i="1" s="1"/>
  <c r="DE72" i="1" a="1"/>
  <c r="DE72" i="1" s="1"/>
  <c r="DI138" i="1" a="1"/>
  <c r="DI138" i="1" s="1"/>
  <c r="DB131" i="1" a="1"/>
  <c r="DB131" i="1" s="1"/>
  <c r="DE87" i="1" a="1"/>
  <c r="DE87" i="1" s="1"/>
  <c r="DI44" i="1" a="1"/>
  <c r="DI44" i="1" s="1"/>
  <c r="DE27" i="1" a="1"/>
  <c r="DE27" i="1" s="1"/>
  <c r="DB27" i="1" a="1"/>
  <c r="DB27" i="1" s="1"/>
  <c r="BK136" i="1"/>
  <c r="BK128" i="1"/>
  <c r="DH187" i="1" a="1"/>
  <c r="DH187" i="1" s="1"/>
  <c r="DE178" i="1" a="1"/>
  <c r="DE178" i="1" s="1"/>
  <c r="DE135" i="1" a="1"/>
  <c r="DE135" i="1" s="1"/>
  <c r="DH105" i="1" a="1"/>
  <c r="DH105" i="1" s="1"/>
  <c r="DF95" i="1" a="1"/>
  <c r="DF95" i="1" s="1"/>
  <c r="DE41" i="1" a="1"/>
  <c r="DE41" i="1" s="1"/>
  <c r="DG105" i="1" a="1"/>
  <c r="DG105" i="1" s="1"/>
  <c r="DI36" i="1" a="1"/>
  <c r="DI36" i="1" s="1"/>
  <c r="DI25" i="1" a="1"/>
  <c r="DI25" i="1" s="1"/>
  <c r="DF105" i="1" a="1"/>
  <c r="DF105" i="1" s="1"/>
  <c r="DG70" i="1" a="1"/>
  <c r="DG70" i="1" s="1"/>
  <c r="DB31" i="1" a="1"/>
  <c r="DB31" i="1" s="1"/>
  <c r="DK12" i="1" a="1"/>
  <c r="DK12" i="1" s="1"/>
  <c r="DC84" i="1" a="1"/>
  <c r="DC84" i="1" s="1"/>
  <c r="DB84" i="1" a="1"/>
  <c r="DB84" i="1" s="1"/>
  <c r="DB134" i="1" a="1"/>
  <c r="DB134" i="1" s="1"/>
  <c r="DG134" i="1" a="1"/>
  <c r="DG134" i="1" s="1"/>
  <c r="DC18" i="1" a="1"/>
  <c r="DC18" i="1" s="1"/>
  <c r="DB18" i="1" a="1"/>
  <c r="DB18" i="1" s="1"/>
  <c r="DF30" i="1" a="1"/>
  <c r="DF30" i="1" s="1"/>
  <c r="DE30" i="1" a="1"/>
  <c r="DE30" i="1" s="1"/>
  <c r="DH195" i="1" a="1"/>
  <c r="DH195" i="1" s="1"/>
  <c r="DC178" i="1" a="1"/>
  <c r="DC178" i="1" s="1"/>
  <c r="DB123" i="1" a="1"/>
  <c r="DB123" i="1" s="1"/>
  <c r="DG115" i="1" a="1"/>
  <c r="DG115" i="1" s="1"/>
  <c r="DF109" i="1" a="1"/>
  <c r="DF109" i="1" s="1"/>
  <c r="DF90" i="1" a="1"/>
  <c r="DF90" i="1" s="1"/>
  <c r="DC86" i="1" a="1"/>
  <c r="DC86" i="1" s="1"/>
  <c r="DG195" i="1" a="1"/>
  <c r="DG195" i="1" s="1"/>
  <c r="DB178" i="1" a="1"/>
  <c r="DB178" i="1" s="1"/>
  <c r="DB172" i="1" a="1"/>
  <c r="DB172" i="1" s="1"/>
  <c r="DI154" i="1" a="1"/>
  <c r="DI154" i="1" s="1"/>
  <c r="DH138" i="1" a="1"/>
  <c r="DH138" i="1" s="1"/>
  <c r="DI130" i="1" a="1"/>
  <c r="DI130" i="1" s="1"/>
  <c r="DB115" i="1" a="1"/>
  <c r="DB115" i="1" s="1"/>
  <c r="DG80" i="1" a="1"/>
  <c r="DG80" i="1" s="1"/>
  <c r="DC52" i="1" a="1"/>
  <c r="DC52" i="1" s="1"/>
  <c r="DH41" i="1" a="1"/>
  <c r="DH41" i="1" s="1"/>
  <c r="DH33" i="1" a="1"/>
  <c r="DH33" i="1" s="1"/>
  <c r="DC195" i="1" a="1"/>
  <c r="DC195" i="1" s="1"/>
  <c r="DH170" i="1" a="1"/>
  <c r="DH170" i="1" s="1"/>
  <c r="DE130" i="1" a="1"/>
  <c r="DE130" i="1" s="1"/>
  <c r="DF80" i="1" a="1"/>
  <c r="DF80" i="1" s="1"/>
  <c r="DG67" i="1" a="1"/>
  <c r="DG67" i="1" s="1"/>
  <c r="DB52" i="1" a="1"/>
  <c r="DB52" i="1" s="1"/>
  <c r="DI35" i="1" a="1"/>
  <c r="DI35" i="1" s="1"/>
  <c r="DF33" i="1" a="1"/>
  <c r="DF33" i="1" s="1"/>
  <c r="DI22" i="1" a="1"/>
  <c r="DI22" i="1" s="1"/>
  <c r="DJ12" i="1" a="1"/>
  <c r="DJ12" i="1" s="1"/>
  <c r="DB188" i="1" a="1"/>
  <c r="DB188" i="1" s="1"/>
  <c r="DG188" i="1" a="1"/>
  <c r="DG188" i="1" s="1"/>
  <c r="DF64" i="1" a="1"/>
  <c r="DF64" i="1" s="1"/>
  <c r="DC64" i="1" a="1"/>
  <c r="DC64" i="1" s="1"/>
  <c r="DE64" i="1" a="1"/>
  <c r="DE64" i="1" s="1"/>
  <c r="DG64" i="1" a="1"/>
  <c r="DG64" i="1" s="1"/>
  <c r="DH64" i="1" a="1"/>
  <c r="DH64" i="1" s="1"/>
  <c r="DB197" i="1" a="1"/>
  <c r="DB197" i="1" s="1"/>
  <c r="DC197" i="1" a="1"/>
  <c r="DC197" i="1" s="1"/>
  <c r="DE197" i="1" a="1"/>
  <c r="DE197" i="1" s="1"/>
  <c r="DH197" i="1" a="1"/>
  <c r="DH197" i="1" s="1"/>
  <c r="DI197" i="1" a="1"/>
  <c r="DI197" i="1" s="1"/>
  <c r="DC163" i="1" a="1"/>
  <c r="DC163" i="1" s="1"/>
  <c r="DB163" i="1" a="1"/>
  <c r="DB163" i="1" s="1"/>
  <c r="DH163" i="1" a="1"/>
  <c r="DH163" i="1" s="1"/>
  <c r="DF94" i="1" a="1"/>
  <c r="DF94" i="1" s="1"/>
  <c r="DI94" i="1" a="1"/>
  <c r="DI94" i="1" s="1"/>
  <c r="DC94" i="1" a="1"/>
  <c r="DC94" i="1" s="1"/>
  <c r="DE94" i="1" a="1"/>
  <c r="DE94" i="1" s="1"/>
  <c r="DH94" i="1" a="1"/>
  <c r="DH94" i="1" s="1"/>
  <c r="DB43" i="1" a="1"/>
  <c r="DB43" i="1" s="1"/>
  <c r="DI43" i="1" a="1"/>
  <c r="DI43" i="1" s="1"/>
  <c r="DB196" i="1" a="1"/>
  <c r="DB196" i="1" s="1"/>
  <c r="DG196" i="1" a="1"/>
  <c r="DG196" i="1" s="1"/>
  <c r="DB189" i="1" a="1"/>
  <c r="DB189" i="1" s="1"/>
  <c r="DC189" i="1" a="1"/>
  <c r="DC189" i="1" s="1"/>
  <c r="DE189" i="1" a="1"/>
  <c r="DE189" i="1" s="1"/>
  <c r="DH189" i="1" a="1"/>
  <c r="DH189" i="1" s="1"/>
  <c r="DI189" i="1" a="1"/>
  <c r="DI189" i="1" s="1"/>
  <c r="DH167" i="1" a="1"/>
  <c r="DH167" i="1" s="1"/>
  <c r="DE167" i="1" a="1"/>
  <c r="DE167" i="1" s="1"/>
  <c r="DF167" i="1" a="1"/>
  <c r="DF167" i="1" s="1"/>
  <c r="DI167" i="1" a="1"/>
  <c r="DI167" i="1" s="1"/>
  <c r="DB42" i="1" a="1"/>
  <c r="DB42" i="1" s="1"/>
  <c r="DF42" i="1" a="1"/>
  <c r="DF42" i="1" s="1"/>
  <c r="DG42" i="1" a="1"/>
  <c r="DG42" i="1" s="1"/>
  <c r="DB13" i="1" a="1"/>
  <c r="DB13" i="1" s="1"/>
  <c r="DC13" i="1" a="1"/>
  <c r="DC13" i="1" s="1"/>
  <c r="DF157" i="1" a="1"/>
  <c r="DF157" i="1" s="1"/>
  <c r="DE157" i="1" a="1"/>
  <c r="DE157" i="1" s="1"/>
  <c r="DH157" i="1" a="1"/>
  <c r="DH157" i="1" s="1"/>
  <c r="DC157" i="1" a="1"/>
  <c r="DC157" i="1" s="1"/>
  <c r="DG132" i="1" a="1"/>
  <c r="DG132" i="1" s="1"/>
  <c r="DC132" i="1" a="1"/>
  <c r="DC132" i="1" s="1"/>
  <c r="DE48" i="1" a="1"/>
  <c r="DE48" i="1" s="1"/>
  <c r="DB48" i="1" a="1"/>
  <c r="DB48" i="1" s="1"/>
  <c r="DE175" i="1" a="1"/>
  <c r="DE175" i="1" s="1"/>
  <c r="DI39" i="1" a="1"/>
  <c r="DI39" i="1" s="1"/>
  <c r="DH78" i="1" a="1"/>
  <c r="DH78" i="1" s="1"/>
  <c r="DE39" i="1" a="1"/>
  <c r="DE39" i="1" s="1"/>
  <c r="DC198" i="1" a="1"/>
  <c r="DC198" i="1" s="1"/>
  <c r="DI181" i="1" a="1"/>
  <c r="DI181" i="1" s="1"/>
  <c r="DC171" i="1" a="1"/>
  <c r="DC171" i="1" s="1"/>
  <c r="DC170" i="1" a="1"/>
  <c r="DC170" i="1" s="1"/>
  <c r="DH147" i="1" a="1"/>
  <c r="DH147" i="1" s="1"/>
  <c r="DI146" i="1" a="1"/>
  <c r="DI146" i="1" s="1"/>
  <c r="DF128" i="1" a="1"/>
  <c r="DF128" i="1" s="1"/>
  <c r="DE78" i="1" a="1"/>
  <c r="DE78" i="1" s="1"/>
  <c r="DC46" i="1" a="1"/>
  <c r="DC46" i="1" s="1"/>
  <c r="DC36" i="1" a="1"/>
  <c r="DC36" i="1" s="1"/>
  <c r="DC33" i="1" a="1"/>
  <c r="DC33" i="1" s="1"/>
  <c r="DI31" i="1" a="1"/>
  <c r="DI31" i="1" s="1"/>
  <c r="DH181" i="1" a="1"/>
  <c r="DH181" i="1" s="1"/>
  <c r="DG147" i="1" a="1"/>
  <c r="DG147" i="1" s="1"/>
  <c r="DE146" i="1" a="1"/>
  <c r="DE146" i="1" s="1"/>
  <c r="DI135" i="1" a="1"/>
  <c r="DI135" i="1" s="1"/>
  <c r="DI86" i="1" a="1"/>
  <c r="DI86" i="1" s="1"/>
  <c r="DC78" i="1" a="1"/>
  <c r="DC78" i="1" s="1"/>
  <c r="DH49" i="1" a="1"/>
  <c r="DH49" i="1" s="1"/>
  <c r="DC39" i="1" a="1"/>
  <c r="DC39" i="1" s="1"/>
  <c r="DG31" i="1" a="1"/>
  <c r="DG31" i="1" s="1"/>
  <c r="DE181" i="1" a="1"/>
  <c r="DE181" i="1" s="1"/>
  <c r="DH178" i="1" a="1"/>
  <c r="DH178" i="1" s="1"/>
  <c r="DG156" i="1" a="1"/>
  <c r="DG156" i="1" s="1"/>
  <c r="DH86" i="1" a="1"/>
  <c r="DH86" i="1" s="1"/>
  <c r="DF49" i="1" a="1"/>
  <c r="DF49" i="1" s="1"/>
  <c r="DE31" i="1" a="1"/>
  <c r="DE31" i="1" s="1"/>
  <c r="DF27" i="1" a="1"/>
  <c r="DF27" i="1" s="1"/>
  <c r="DC181" i="1" a="1"/>
  <c r="DC181" i="1" s="1"/>
  <c r="DI175" i="1" a="1"/>
  <c r="DI175" i="1" s="1"/>
  <c r="DC172" i="1" a="1"/>
  <c r="DC172" i="1" s="1"/>
  <c r="DF156" i="1" a="1"/>
  <c r="DF156" i="1" s="1"/>
  <c r="DC147" i="1" a="1"/>
  <c r="DC147" i="1" s="1"/>
  <c r="DI115" i="1" a="1"/>
  <c r="DI115" i="1" s="1"/>
  <c r="DE86" i="1" a="1"/>
  <c r="DE86" i="1" s="1"/>
  <c r="DB78" i="1" a="1"/>
  <c r="DB78" i="1" s="1"/>
  <c r="DI74" i="1" a="1"/>
  <c r="DI74" i="1" s="1"/>
  <c r="DB39" i="1" a="1"/>
  <c r="DB39" i="1" s="1"/>
  <c r="DC31" i="1" a="1"/>
  <c r="DC31" i="1" s="1"/>
  <c r="DI17" i="1" a="1"/>
  <c r="DI17" i="1" s="1"/>
  <c r="DE182" i="1" a="1"/>
  <c r="DE182" i="1" s="1"/>
  <c r="DC182" i="1" a="1"/>
  <c r="DC182" i="1" s="1"/>
  <c r="DH182" i="1" a="1"/>
  <c r="DH182" i="1" s="1"/>
  <c r="DF141" i="1" a="1"/>
  <c r="DF141" i="1" s="1"/>
  <c r="DC141" i="1" a="1"/>
  <c r="DC141" i="1" s="1"/>
  <c r="DE141" i="1" a="1"/>
  <c r="DE141" i="1" s="1"/>
  <c r="DH141" i="1" a="1"/>
  <c r="DH141" i="1" s="1"/>
  <c r="DI141" i="1" a="1"/>
  <c r="DI141" i="1" s="1"/>
  <c r="DF102" i="1" a="1"/>
  <c r="DF102" i="1" s="1"/>
  <c r="DH102" i="1" a="1"/>
  <c r="DH102" i="1" s="1"/>
  <c r="DI102" i="1" a="1"/>
  <c r="DI102" i="1" s="1"/>
  <c r="DC102" i="1" a="1"/>
  <c r="DC102" i="1" s="1"/>
  <c r="DE102" i="1" a="1"/>
  <c r="DE102" i="1" s="1"/>
  <c r="DB89" i="1" a="1"/>
  <c r="DB89" i="1" s="1"/>
  <c r="DG89" i="1" a="1"/>
  <c r="DG89" i="1" s="1"/>
  <c r="DB37" i="1" a="1"/>
  <c r="DB37" i="1" s="1"/>
  <c r="DC37" i="1" a="1"/>
  <c r="DC37" i="1" s="1"/>
  <c r="DH37" i="1" a="1"/>
  <c r="DH37" i="1" s="1"/>
  <c r="DF47" i="1" a="1"/>
  <c r="DF47" i="1" s="1"/>
  <c r="DB47" i="1" a="1"/>
  <c r="DB47" i="1" s="1"/>
  <c r="DI47" i="1" a="1"/>
  <c r="DI47" i="1" s="1"/>
  <c r="DC47" i="1" a="1"/>
  <c r="DC47" i="1" s="1"/>
  <c r="DE47" i="1" a="1"/>
  <c r="DE47" i="1" s="1"/>
  <c r="DH47" i="1" a="1"/>
  <c r="DH47" i="1" s="1"/>
  <c r="DB45" i="1" a="1"/>
  <c r="DB45" i="1" s="1"/>
  <c r="DH45" i="1" a="1"/>
  <c r="DH45" i="1" s="1"/>
  <c r="DB50" i="1" a="1"/>
  <c r="DB50" i="1" s="1"/>
  <c r="DF50" i="1" a="1"/>
  <c r="DF50" i="1" s="1"/>
  <c r="DH50" i="1" a="1"/>
  <c r="DH50" i="1" s="1"/>
  <c r="DC77" i="1" a="1"/>
  <c r="DC77" i="1" s="1"/>
  <c r="DE77" i="1" a="1"/>
  <c r="DE77" i="1" s="1"/>
  <c r="DH77" i="1" a="1"/>
  <c r="DH77" i="1" s="1"/>
  <c r="DI77" i="1" a="1"/>
  <c r="DI77" i="1" s="1"/>
  <c r="DF56" i="1" a="1"/>
  <c r="DF56" i="1" s="1"/>
  <c r="DC56" i="1" a="1"/>
  <c r="DC56" i="1" s="1"/>
  <c r="DE56" i="1" a="1"/>
  <c r="DE56" i="1" s="1"/>
  <c r="DG56" i="1" a="1"/>
  <c r="DG56" i="1" s="1"/>
  <c r="DH56" i="1" a="1"/>
  <c r="DH56" i="1" s="1"/>
  <c r="DI56" i="1" a="1"/>
  <c r="DI56" i="1" s="1"/>
  <c r="DI54" i="1" a="1"/>
  <c r="DI54" i="1" s="1"/>
  <c r="DC54" i="1" a="1"/>
  <c r="DC54" i="1" s="1"/>
  <c r="DE54" i="1" a="1"/>
  <c r="DE54" i="1" s="1"/>
  <c r="DF54" i="1" a="1"/>
  <c r="DF54" i="1" s="1"/>
  <c r="DH54" i="1" a="1"/>
  <c r="DH54" i="1" s="1"/>
  <c r="DB173" i="1" a="1"/>
  <c r="DB173" i="1" s="1"/>
  <c r="DG173" i="1" a="1"/>
  <c r="DG173" i="1" s="1"/>
  <c r="DH165" i="1" a="1"/>
  <c r="DH165" i="1" s="1"/>
  <c r="DE165" i="1" a="1"/>
  <c r="DE165" i="1" s="1"/>
  <c r="DB155" i="1" a="1"/>
  <c r="DB155" i="1" s="1"/>
  <c r="DC155" i="1" a="1"/>
  <c r="DC155" i="1" s="1"/>
  <c r="DG155" i="1" a="1"/>
  <c r="DG155" i="1" s="1"/>
  <c r="DH155" i="1" a="1"/>
  <c r="DH155" i="1" s="1"/>
  <c r="DC38" i="1" a="1"/>
  <c r="DC38" i="1" s="1"/>
  <c r="DE38" i="1" a="1"/>
  <c r="DE38" i="1" s="1"/>
  <c r="DF38" i="1" a="1"/>
  <c r="DF38" i="1" s="1"/>
  <c r="DI38" i="1" a="1"/>
  <c r="DI38" i="1" s="1"/>
  <c r="DF149" i="1" a="1"/>
  <c r="DF149" i="1" s="1"/>
  <c r="DC149" i="1" a="1"/>
  <c r="DC149" i="1" s="1"/>
  <c r="DE149" i="1" a="1"/>
  <c r="DE149" i="1" s="1"/>
  <c r="DH149" i="1" a="1"/>
  <c r="DH149" i="1" s="1"/>
  <c r="DI149" i="1" a="1"/>
  <c r="DI149" i="1" s="1"/>
  <c r="DB34" i="1" a="1"/>
  <c r="DB34" i="1" s="1"/>
  <c r="DF34" i="1" a="1"/>
  <c r="DF34" i="1" s="1"/>
  <c r="DB26" i="1" a="1"/>
  <c r="DB26" i="1" s="1"/>
  <c r="DC26" i="1" a="1"/>
  <c r="DC26" i="1" s="1"/>
  <c r="DH26" i="1" a="1"/>
  <c r="DH26" i="1" s="1"/>
  <c r="DC100" i="1" a="1"/>
  <c r="DC100" i="1" s="1"/>
  <c r="DG100" i="1" a="1"/>
  <c r="DG100" i="1" s="1"/>
  <c r="DH100" i="1" a="1"/>
  <c r="DH100" i="1" s="1"/>
  <c r="DB100" i="1" a="1"/>
  <c r="DB100" i="1" s="1"/>
  <c r="DI79" i="1" a="1"/>
  <c r="DI79" i="1" s="1"/>
  <c r="DE79" i="1" a="1"/>
  <c r="DE79" i="1" s="1"/>
  <c r="DF79" i="1" a="1"/>
  <c r="DF79" i="1" s="1"/>
  <c r="DB40" i="1" a="1"/>
  <c r="DB40" i="1" s="1"/>
  <c r="DE40" i="1" a="1"/>
  <c r="DE40" i="1" s="1"/>
  <c r="DF40" i="1" a="1"/>
  <c r="DF40" i="1" s="1"/>
  <c r="DI40" i="1" a="1"/>
  <c r="DI40" i="1" s="1"/>
  <c r="DB193" i="1" a="1"/>
  <c r="DB193" i="1" s="1"/>
  <c r="DB170" i="1" a="1"/>
  <c r="DB170" i="1" s="1"/>
  <c r="DH160" i="1" a="1"/>
  <c r="DH160" i="1" s="1"/>
  <c r="DB152" i="1" a="1"/>
  <c r="DB152" i="1" s="1"/>
  <c r="DE143" i="1" a="1"/>
  <c r="DE143" i="1" s="1"/>
  <c r="DI129" i="1" a="1"/>
  <c r="DI129" i="1" s="1"/>
  <c r="DC107" i="1" a="1"/>
  <c r="DC107" i="1" s="1"/>
  <c r="DH23" i="1" a="1"/>
  <c r="DH23" i="1" s="1"/>
  <c r="DB198" i="1" a="1"/>
  <c r="DB198" i="1" s="1"/>
  <c r="DE177" i="1" a="1"/>
  <c r="DE177" i="1" s="1"/>
  <c r="DB171" i="1" a="1"/>
  <c r="DB171" i="1" s="1"/>
  <c r="DB160" i="1" a="1"/>
  <c r="DB160" i="1" s="1"/>
  <c r="DB132" i="1" a="1"/>
  <c r="DB132" i="1" s="1"/>
  <c r="DH129" i="1" a="1"/>
  <c r="DH129" i="1" s="1"/>
  <c r="DB95" i="1" a="1"/>
  <c r="DB95" i="1" s="1"/>
  <c r="DI93" i="1" a="1"/>
  <c r="DI93" i="1" s="1"/>
  <c r="DE76" i="1" a="1"/>
  <c r="DE76" i="1" s="1"/>
  <c r="DI48" i="1" a="1"/>
  <c r="DI48" i="1" s="1"/>
  <c r="DH15" i="1" a="1"/>
  <c r="DH15" i="1" s="1"/>
  <c r="DI162" i="1" a="1"/>
  <c r="DI162" i="1" s="1"/>
  <c r="DG129" i="1" a="1"/>
  <c r="DG129" i="1" s="1"/>
  <c r="DH93" i="1" a="1"/>
  <c r="DH93" i="1" s="1"/>
  <c r="DI85" i="1" a="1"/>
  <c r="DI85" i="1" s="1"/>
  <c r="DG23" i="1" a="1"/>
  <c r="DG23" i="1" s="1"/>
  <c r="DH21" i="1" a="1"/>
  <c r="DH21" i="1" s="1"/>
  <c r="DG15" i="1" a="1"/>
  <c r="DG15" i="1" s="1"/>
  <c r="DF170" i="1" a="1"/>
  <c r="DF170" i="1" s="1"/>
  <c r="DF131" i="1" a="1"/>
  <c r="DF131" i="1" s="1"/>
  <c r="DF129" i="1" a="1"/>
  <c r="DF129" i="1" s="1"/>
  <c r="DF115" i="1" a="1"/>
  <c r="DF115" i="1" s="1"/>
  <c r="DG93" i="1" a="1"/>
  <c r="DG93" i="1" s="1"/>
  <c r="DI84" i="1" a="1"/>
  <c r="DI84" i="1" s="1"/>
  <c r="DF48" i="1" a="1"/>
  <c r="DF48" i="1" s="1"/>
  <c r="DI46" i="1" a="1"/>
  <c r="DI46" i="1" s="1"/>
  <c r="DE23" i="1" a="1"/>
  <c r="DE23" i="1" s="1"/>
  <c r="DF21" i="1" a="1"/>
  <c r="DF21" i="1" s="1"/>
  <c r="DE15" i="1" a="1"/>
  <c r="DE15" i="1" s="1"/>
  <c r="DH198" i="1" a="1"/>
  <c r="DH198" i="1" s="1"/>
  <c r="DH179" i="1" a="1"/>
  <c r="DH179" i="1" s="1"/>
  <c r="DH171" i="1" a="1"/>
  <c r="DH171" i="1" s="1"/>
  <c r="DH162" i="1" a="1"/>
  <c r="DH162" i="1" s="1"/>
  <c r="DI152" i="1" a="1"/>
  <c r="DI152" i="1" s="1"/>
  <c r="DC136" i="1" a="1"/>
  <c r="DC136" i="1" s="1"/>
  <c r="DE131" i="1" a="1"/>
  <c r="DE131" i="1" s="1"/>
  <c r="DE129" i="1" a="1"/>
  <c r="DE129" i="1" s="1"/>
  <c r="DG123" i="1" a="1"/>
  <c r="DG123" i="1" s="1"/>
  <c r="DG119" i="1" a="1"/>
  <c r="DG119" i="1" s="1"/>
  <c r="DE115" i="1" a="1"/>
  <c r="DE115" i="1" s="1"/>
  <c r="DG107" i="1" a="1"/>
  <c r="DG107" i="1" s="1"/>
  <c r="DH85" i="1" a="1"/>
  <c r="DH85" i="1" s="1"/>
  <c r="DH84" i="1" a="1"/>
  <c r="DH84" i="1" s="1"/>
  <c r="DI65" i="1" a="1"/>
  <c r="DI65" i="1" s="1"/>
  <c r="DF46" i="1" a="1"/>
  <c r="DF46" i="1" s="1"/>
  <c r="DC23" i="1" a="1"/>
  <c r="DC23" i="1" s="1"/>
  <c r="DC21" i="1" a="1"/>
  <c r="DC21" i="1" s="1"/>
  <c r="DH18" i="1" a="1"/>
  <c r="DH18" i="1" s="1"/>
  <c r="DC15" i="1" a="1"/>
  <c r="DC15" i="1" s="1"/>
  <c r="CV85" i="1" a="1"/>
  <c r="CV85" i="1" s="1"/>
  <c r="DG193" i="1" a="1"/>
  <c r="DG193" i="1" s="1"/>
  <c r="DG179" i="1" a="1"/>
  <c r="DG179" i="1" s="1"/>
  <c r="DE170" i="1" a="1"/>
  <c r="DE170" i="1" s="1"/>
  <c r="DF162" i="1" a="1"/>
  <c r="DF162" i="1" s="1"/>
  <c r="DH152" i="1" a="1"/>
  <c r="DH152" i="1" s="1"/>
  <c r="DE138" i="1" a="1"/>
  <c r="DE138" i="1" s="1"/>
  <c r="DH132" i="1" a="1"/>
  <c r="DH132" i="1" s="1"/>
  <c r="DC131" i="1" a="1"/>
  <c r="DC131" i="1" s="1"/>
  <c r="DC129" i="1" a="1"/>
  <c r="DC129" i="1" s="1"/>
  <c r="DE85" i="1" a="1"/>
  <c r="DE85" i="1" s="1"/>
  <c r="DE84" i="1" a="1"/>
  <c r="DE84" i="1" s="1"/>
  <c r="DB74" i="1" a="1"/>
  <c r="DB74" i="1" s="1"/>
  <c r="DG72" i="1" a="1"/>
  <c r="DG72" i="1" s="1"/>
  <c r="DI66" i="1" a="1"/>
  <c r="DI66" i="1" s="1"/>
  <c r="DG62" i="1" a="1"/>
  <c r="DG62" i="1" s="1"/>
  <c r="DI52" i="1" a="1"/>
  <c r="DI52" i="1" s="1"/>
  <c r="DI51" i="1" a="1"/>
  <c r="DI51" i="1" s="1"/>
  <c r="DC44" i="1" a="1"/>
  <c r="DC44" i="1" s="1"/>
  <c r="DH39" i="1" a="1"/>
  <c r="DH39" i="1" s="1"/>
  <c r="CT13" i="1"/>
  <c r="DC179" i="1" a="1"/>
  <c r="DC179" i="1" s="1"/>
  <c r="DI157" i="1" a="1"/>
  <c r="DI157" i="1" s="1"/>
  <c r="DC152" i="1" a="1"/>
  <c r="DC152" i="1" s="1"/>
  <c r="DE107" i="1" a="1"/>
  <c r="DE107" i="1" s="1"/>
  <c r="DE93" i="1" a="1"/>
  <c r="DE93" i="1" s="1"/>
  <c r="DF72" i="1" a="1"/>
  <c r="DF72" i="1" s="1"/>
  <c r="DI64" i="1" a="1"/>
  <c r="DI64" i="1" s="1"/>
  <c r="DG51" i="1" a="1"/>
  <c r="DG51" i="1" s="1"/>
  <c r="DH31" i="1" a="1"/>
  <c r="DH31" i="1" s="1"/>
  <c r="DI23" i="1" a="1"/>
  <c r="DI23" i="1" s="1"/>
  <c r="DB23" i="1" a="1"/>
  <c r="DB23" i="1" s="1"/>
  <c r="DB15" i="1" a="1"/>
  <c r="DB15" i="1" s="1"/>
  <c r="DC191" i="1" a="1"/>
  <c r="DC191" i="1" s="1"/>
  <c r="DH191" i="1" a="1"/>
  <c r="DH191" i="1" s="1"/>
  <c r="DB191" i="1" a="1"/>
  <c r="DB191" i="1" s="1"/>
  <c r="DG191" i="1" a="1"/>
  <c r="DG191" i="1" s="1"/>
  <c r="DE191" i="1" a="1"/>
  <c r="DE191" i="1" s="1"/>
  <c r="DF191" i="1" a="1"/>
  <c r="DF191" i="1" s="1"/>
  <c r="DI191" i="1" a="1"/>
  <c r="DI191" i="1" s="1"/>
  <c r="DC183" i="1" a="1"/>
  <c r="DC183" i="1" s="1"/>
  <c r="DH183" i="1" a="1"/>
  <c r="DH183" i="1" s="1"/>
  <c r="DE183" i="1" a="1"/>
  <c r="DE183" i="1" s="1"/>
  <c r="DI183" i="1" a="1"/>
  <c r="DI183" i="1" s="1"/>
  <c r="DB183" i="1" a="1"/>
  <c r="DB183" i="1" s="1"/>
  <c r="DG183" i="1" a="1"/>
  <c r="DG183" i="1" s="1"/>
  <c r="DF183" i="1" a="1"/>
  <c r="DF183" i="1" s="1"/>
  <c r="DF199" i="1" a="1"/>
  <c r="DF199" i="1" s="1"/>
  <c r="DF192" i="1" a="1"/>
  <c r="DF192" i="1" s="1"/>
  <c r="DB192" i="1" a="1"/>
  <c r="DB192" i="1" s="1"/>
  <c r="DG192" i="1" a="1"/>
  <c r="DG192" i="1" s="1"/>
  <c r="DC192" i="1" a="1"/>
  <c r="DC192" i="1" s="1"/>
  <c r="DH192" i="1" a="1"/>
  <c r="DH192" i="1" s="1"/>
  <c r="DG180" i="1" a="1"/>
  <c r="DG180" i="1" s="1"/>
  <c r="DB174" i="1" a="1"/>
  <c r="DB174" i="1" s="1"/>
  <c r="DH174" i="1" a="1"/>
  <c r="DH174" i="1" s="1"/>
  <c r="DC174" i="1" a="1"/>
  <c r="DC174" i="1" s="1"/>
  <c r="DI174" i="1" a="1"/>
  <c r="DI174" i="1" s="1"/>
  <c r="DE174" i="1" a="1"/>
  <c r="DE174" i="1" s="1"/>
  <c r="DG174" i="1" a="1"/>
  <c r="DG174" i="1" s="1"/>
  <c r="DC164" i="1" a="1"/>
  <c r="DC164" i="1" s="1"/>
  <c r="DH164" i="1" a="1"/>
  <c r="DH164" i="1" s="1"/>
  <c r="DG164" i="1" a="1"/>
  <c r="DG164" i="1" s="1"/>
  <c r="DI164" i="1" a="1"/>
  <c r="DI164" i="1" s="1"/>
  <c r="DB164" i="1" a="1"/>
  <c r="DB164" i="1" s="1"/>
  <c r="DE164" i="1" a="1"/>
  <c r="DE164" i="1" s="1"/>
  <c r="DE158" i="1" a="1"/>
  <c r="DE158" i="1" s="1"/>
  <c r="DI158" i="1" a="1"/>
  <c r="DI158" i="1" s="1"/>
  <c r="DF158" i="1" a="1"/>
  <c r="DF158" i="1" s="1"/>
  <c r="DG158" i="1" a="1"/>
  <c r="DG158" i="1" s="1"/>
  <c r="DH158" i="1" a="1"/>
  <c r="DH158" i="1" s="1"/>
  <c r="DB158" i="1" a="1"/>
  <c r="DB158" i="1" s="1"/>
  <c r="DC158" i="1" a="1"/>
  <c r="DC158" i="1" s="1"/>
  <c r="DF200" i="1" a="1"/>
  <c r="DF200" i="1" s="1"/>
  <c r="DB200" i="1" a="1"/>
  <c r="DB200" i="1" s="1"/>
  <c r="DG200" i="1" a="1"/>
  <c r="DG200" i="1" s="1"/>
  <c r="DF184" i="1" a="1"/>
  <c r="DF184" i="1" s="1"/>
  <c r="DB184" i="1" a="1"/>
  <c r="DB184" i="1" s="1"/>
  <c r="DG184" i="1" a="1"/>
  <c r="DG184" i="1" s="1"/>
  <c r="DC184" i="1" a="1"/>
  <c r="DC184" i="1" s="1"/>
  <c r="DH184" i="1" a="1"/>
  <c r="DH184" i="1" s="1"/>
  <c r="DG176" i="1" a="1"/>
  <c r="DG176" i="1" s="1"/>
  <c r="DB176" i="1" a="1"/>
  <c r="DB176" i="1" s="1"/>
  <c r="DH176" i="1" a="1"/>
  <c r="DH176" i="1" s="1"/>
  <c r="DC176" i="1" a="1"/>
  <c r="DC176" i="1" s="1"/>
  <c r="DF176" i="1" a="1"/>
  <c r="DF176" i="1" s="1"/>
  <c r="DB166" i="1" a="1"/>
  <c r="DB166" i="1" s="1"/>
  <c r="DH166" i="1" a="1"/>
  <c r="DH166" i="1" s="1"/>
  <c r="DC166" i="1" a="1"/>
  <c r="DC166" i="1" s="1"/>
  <c r="DI166" i="1" a="1"/>
  <c r="DI166" i="1" s="1"/>
  <c r="DE166" i="1" a="1"/>
  <c r="DE166" i="1" s="1"/>
  <c r="DF166" i="1" a="1"/>
  <c r="DF166" i="1" s="1"/>
  <c r="DG166" i="1" a="1"/>
  <c r="DG166" i="1" s="1"/>
  <c r="DC153" i="1" a="1"/>
  <c r="DC153" i="1" s="1"/>
  <c r="DH153" i="1" a="1"/>
  <c r="DH153" i="1" s="1"/>
  <c r="DE153" i="1" a="1"/>
  <c r="DE153" i="1" s="1"/>
  <c r="DI153" i="1" a="1"/>
  <c r="DI153" i="1" s="1"/>
  <c r="DB153" i="1" a="1"/>
  <c r="DB153" i="1" s="1"/>
  <c r="DF153" i="1" a="1"/>
  <c r="DF153" i="1" s="1"/>
  <c r="DG153" i="1" a="1"/>
  <c r="DG153" i="1" s="1"/>
  <c r="DC145" i="1" a="1"/>
  <c r="DC145" i="1" s="1"/>
  <c r="DH145" i="1" a="1"/>
  <c r="DH145" i="1" s="1"/>
  <c r="DE145" i="1" a="1"/>
  <c r="DE145" i="1" s="1"/>
  <c r="DI145" i="1" a="1"/>
  <c r="DI145" i="1" s="1"/>
  <c r="DB145" i="1" a="1"/>
  <c r="DB145" i="1" s="1"/>
  <c r="DF145" i="1" a="1"/>
  <c r="DF145" i="1" s="1"/>
  <c r="DG145" i="1" a="1"/>
  <c r="DG145" i="1" s="1"/>
  <c r="DE190" i="1" a="1"/>
  <c r="DE190" i="1" s="1"/>
  <c r="DI190" i="1" a="1"/>
  <c r="DI190" i="1" s="1"/>
  <c r="DF190" i="1" a="1"/>
  <c r="DF190" i="1" s="1"/>
  <c r="DB190" i="1" a="1"/>
  <c r="DB190" i="1" s="1"/>
  <c r="DG190" i="1" a="1"/>
  <c r="DG190" i="1" s="1"/>
  <c r="DE185" i="1" a="1"/>
  <c r="DE185" i="1" s="1"/>
  <c r="DI185" i="1" a="1"/>
  <c r="DI185" i="1" s="1"/>
  <c r="DF185" i="1" a="1"/>
  <c r="DF185" i="1" s="1"/>
  <c r="DC185" i="1" a="1"/>
  <c r="DC185" i="1" s="1"/>
  <c r="DH185" i="1" a="1"/>
  <c r="DH185" i="1" s="1"/>
  <c r="DG168" i="1" a="1"/>
  <c r="DG168" i="1" s="1"/>
  <c r="DB168" i="1" a="1"/>
  <c r="DB168" i="1" s="1"/>
  <c r="DH168" i="1" a="1"/>
  <c r="DH168" i="1" s="1"/>
  <c r="DC168" i="1" a="1"/>
  <c r="DC168" i="1" s="1"/>
  <c r="DI168" i="1" a="1"/>
  <c r="DI168" i="1" s="1"/>
  <c r="DF168" i="1" a="1"/>
  <c r="DF168" i="1" s="1"/>
  <c r="DE150" i="1" a="1"/>
  <c r="DE150" i="1" s="1"/>
  <c r="DI150" i="1" a="1"/>
  <c r="DI150" i="1" s="1"/>
  <c r="DG150" i="1" a="1"/>
  <c r="DG150" i="1" s="1"/>
  <c r="DH150" i="1" a="1"/>
  <c r="DH150" i="1" s="1"/>
  <c r="DB150" i="1" a="1"/>
  <c r="DB150" i="1" s="1"/>
  <c r="DC150" i="1" a="1"/>
  <c r="DC150" i="1" s="1"/>
  <c r="DC140" i="1" a="1"/>
  <c r="DC140" i="1" s="1"/>
  <c r="DH140" i="1" a="1"/>
  <c r="DH140" i="1" s="1"/>
  <c r="DB140" i="1" a="1"/>
  <c r="DB140" i="1" s="1"/>
  <c r="DG140" i="1" a="1"/>
  <c r="DG140" i="1" s="1"/>
  <c r="DE140" i="1" a="1"/>
  <c r="DE140" i="1" s="1"/>
  <c r="DF140" i="1" a="1"/>
  <c r="DF140" i="1" s="1"/>
  <c r="DI140" i="1" a="1"/>
  <c r="DI140" i="1" s="1"/>
  <c r="DC137" i="1" a="1"/>
  <c r="DC137" i="1" s="1"/>
  <c r="DH137" i="1" a="1"/>
  <c r="DH137" i="1" s="1"/>
  <c r="DE137" i="1" a="1"/>
  <c r="DE137" i="1" s="1"/>
  <c r="DI137" i="1" a="1"/>
  <c r="DI137" i="1" s="1"/>
  <c r="DB137" i="1" a="1"/>
  <c r="DB137" i="1" s="1"/>
  <c r="DF137" i="1" a="1"/>
  <c r="DF137" i="1" s="1"/>
  <c r="DG137" i="1" a="1"/>
  <c r="DG137" i="1" s="1"/>
  <c r="DH200" i="1" a="1"/>
  <c r="DH200" i="1" s="1"/>
  <c r="DC199" i="1" a="1"/>
  <c r="DC199" i="1" s="1"/>
  <c r="DH199" i="1" a="1"/>
  <c r="DH199" i="1" s="1"/>
  <c r="DB199" i="1" a="1"/>
  <c r="DB199" i="1" s="1"/>
  <c r="DG199" i="1" a="1"/>
  <c r="DG199" i="1" s="1"/>
  <c r="DB186" i="1" a="1"/>
  <c r="DB186" i="1" s="1"/>
  <c r="DG186" i="1" a="1"/>
  <c r="DG186" i="1" s="1"/>
  <c r="DC186" i="1" a="1"/>
  <c r="DC186" i="1" s="1"/>
  <c r="DH186" i="1" a="1"/>
  <c r="DH186" i="1" s="1"/>
  <c r="DE186" i="1" a="1"/>
  <c r="DE186" i="1" s="1"/>
  <c r="DI186" i="1" a="1"/>
  <c r="DI186" i="1" s="1"/>
  <c r="DC180" i="1" a="1"/>
  <c r="DC180" i="1" s="1"/>
  <c r="DH180" i="1" a="1"/>
  <c r="DH180" i="1" s="1"/>
  <c r="DE180" i="1" a="1"/>
  <c r="DE180" i="1" s="1"/>
  <c r="DI180" i="1" a="1"/>
  <c r="DI180" i="1" s="1"/>
  <c r="DF180" i="1" a="1"/>
  <c r="DF180" i="1" s="1"/>
  <c r="DC177" i="1" a="1"/>
  <c r="DC177" i="1" s="1"/>
  <c r="DH177" i="1" a="1"/>
  <c r="DH177" i="1" s="1"/>
  <c r="DF177" i="1" a="1"/>
  <c r="DF177" i="1" s="1"/>
  <c r="DG177" i="1" a="1"/>
  <c r="DG177" i="1" s="1"/>
  <c r="DB177" i="1" a="1"/>
  <c r="DB177" i="1" s="1"/>
  <c r="DB159" i="1" a="1"/>
  <c r="DB159" i="1" s="1"/>
  <c r="DG159" i="1" a="1"/>
  <c r="DG159" i="1" s="1"/>
  <c r="DC159" i="1" a="1"/>
  <c r="DC159" i="1" s="1"/>
  <c r="DH159" i="1" a="1"/>
  <c r="DH159" i="1" s="1"/>
  <c r="DI159" i="1" a="1"/>
  <c r="DI159" i="1" s="1"/>
  <c r="DE159" i="1" a="1"/>
  <c r="DE159" i="1" s="1"/>
  <c r="DF159" i="1" a="1"/>
  <c r="DF159" i="1" s="1"/>
  <c r="DC148" i="1" a="1"/>
  <c r="DC148" i="1" s="1"/>
  <c r="DH148" i="1" a="1"/>
  <c r="DH148" i="1" s="1"/>
  <c r="DE148" i="1" a="1"/>
  <c r="DE148" i="1" s="1"/>
  <c r="DF148" i="1" a="1"/>
  <c r="DF148" i="1" s="1"/>
  <c r="DG148" i="1" a="1"/>
  <c r="DG148" i="1" s="1"/>
  <c r="DI148" i="1" a="1"/>
  <c r="DI148" i="1" s="1"/>
  <c r="DB148" i="1" a="1"/>
  <c r="DB148" i="1" s="1"/>
  <c r="DE200" i="1" a="1"/>
  <c r="DE200" i="1" s="1"/>
  <c r="DC196" i="1" a="1"/>
  <c r="DC196" i="1" s="1"/>
  <c r="DH196" i="1" a="1"/>
  <c r="DH196" i="1" s="1"/>
  <c r="DE196" i="1" a="1"/>
  <c r="DE196" i="1" s="1"/>
  <c r="DI196" i="1" a="1"/>
  <c r="DI196" i="1" s="1"/>
  <c r="DF196" i="1" a="1"/>
  <c r="DF196" i="1" s="1"/>
  <c r="DE192" i="1" a="1"/>
  <c r="DE192" i="1" s="1"/>
  <c r="DH190" i="1" a="1"/>
  <c r="DH190" i="1" s="1"/>
  <c r="DC188" i="1" a="1"/>
  <c r="DC188" i="1" s="1"/>
  <c r="DH188" i="1" a="1"/>
  <c r="DH188" i="1" s="1"/>
  <c r="DE188" i="1" a="1"/>
  <c r="DE188" i="1" s="1"/>
  <c r="DI188" i="1" a="1"/>
  <c r="DI188" i="1" s="1"/>
  <c r="DF188" i="1" a="1"/>
  <c r="DF188" i="1" s="1"/>
  <c r="DF187" i="1" a="1"/>
  <c r="DF187" i="1" s="1"/>
  <c r="DB187" i="1" a="1"/>
  <c r="DB187" i="1" s="1"/>
  <c r="DG187" i="1" a="1"/>
  <c r="DG187" i="1" s="1"/>
  <c r="DE187" i="1" a="1"/>
  <c r="DE187" i="1" s="1"/>
  <c r="DI187" i="1" a="1"/>
  <c r="DI187" i="1" s="1"/>
  <c r="DI184" i="1" a="1"/>
  <c r="DI184" i="1" s="1"/>
  <c r="DB151" i="1" a="1"/>
  <c r="DB151" i="1" s="1"/>
  <c r="DG151" i="1" a="1"/>
  <c r="DG151" i="1" s="1"/>
  <c r="DC151" i="1" a="1"/>
  <c r="DC151" i="1" s="1"/>
  <c r="DH151" i="1" a="1"/>
  <c r="DH151" i="1" s="1"/>
  <c r="DE151" i="1" a="1"/>
  <c r="DE151" i="1" s="1"/>
  <c r="DF151" i="1" a="1"/>
  <c r="DF151" i="1" s="1"/>
  <c r="DE142" i="1" a="1"/>
  <c r="DE142" i="1" s="1"/>
  <c r="DI142" i="1" a="1"/>
  <c r="DI142" i="1" s="1"/>
  <c r="DC142" i="1" a="1"/>
  <c r="DC142" i="1" s="1"/>
  <c r="DH142" i="1" a="1"/>
  <c r="DH142" i="1" s="1"/>
  <c r="DB142" i="1" a="1"/>
  <c r="DB142" i="1" s="1"/>
  <c r="DF142" i="1" a="1"/>
  <c r="DF142" i="1" s="1"/>
  <c r="DG142" i="1" a="1"/>
  <c r="DG142" i="1" s="1"/>
  <c r="DC106" i="1" a="1"/>
  <c r="DC106" i="1" s="1"/>
  <c r="DH106" i="1" a="1"/>
  <c r="DH106" i="1" s="1"/>
  <c r="DE106" i="1" a="1"/>
  <c r="DE106" i="1" s="1"/>
  <c r="DI106" i="1" a="1"/>
  <c r="DI106" i="1" s="1"/>
  <c r="DF106" i="1" a="1"/>
  <c r="DF106" i="1" s="1"/>
  <c r="DB106" i="1" a="1"/>
  <c r="DB106" i="1" s="1"/>
  <c r="DG106" i="1" a="1"/>
  <c r="DG106" i="1" s="1"/>
  <c r="DI199" i="1" a="1"/>
  <c r="DI199" i="1" s="1"/>
  <c r="DI176" i="1" a="1"/>
  <c r="DI176" i="1" s="1"/>
  <c r="DC169" i="1" a="1"/>
  <c r="DC169" i="1" s="1"/>
  <c r="DH169" i="1" a="1"/>
  <c r="DH169" i="1" s="1"/>
  <c r="DF169" i="1" a="1"/>
  <c r="DF169" i="1" s="1"/>
  <c r="DG169" i="1" a="1"/>
  <c r="DG169" i="1" s="1"/>
  <c r="DB169" i="1" a="1"/>
  <c r="DB169" i="1" s="1"/>
  <c r="DI169" i="1" a="1"/>
  <c r="DI169" i="1" s="1"/>
  <c r="DC200" i="1" a="1"/>
  <c r="DC200" i="1" s="1"/>
  <c r="DE198" i="1" a="1"/>
  <c r="DE198" i="1" s="1"/>
  <c r="DI198" i="1" a="1"/>
  <c r="DI198" i="1" s="1"/>
  <c r="DF198" i="1" a="1"/>
  <c r="DF198" i="1" s="1"/>
  <c r="DF195" i="1" a="1"/>
  <c r="DF195" i="1" s="1"/>
  <c r="DE195" i="1" a="1"/>
  <c r="DE195" i="1" s="1"/>
  <c r="DI195" i="1" a="1"/>
  <c r="DI195" i="1" s="1"/>
  <c r="DB194" i="1" a="1"/>
  <c r="DB194" i="1" s="1"/>
  <c r="DG194" i="1" a="1"/>
  <c r="DG194" i="1" s="1"/>
  <c r="DC194" i="1" a="1"/>
  <c r="DC194" i="1" s="1"/>
  <c r="DH194" i="1" a="1"/>
  <c r="DH194" i="1" s="1"/>
  <c r="DE194" i="1" a="1"/>
  <c r="DE194" i="1" s="1"/>
  <c r="DI194" i="1" a="1"/>
  <c r="DI194" i="1" s="1"/>
  <c r="DE193" i="1" a="1"/>
  <c r="DE193" i="1" s="1"/>
  <c r="DI193" i="1" a="1"/>
  <c r="DI193" i="1" s="1"/>
  <c r="DC193" i="1" a="1"/>
  <c r="DC193" i="1" s="1"/>
  <c r="DH193" i="1" a="1"/>
  <c r="DH193" i="1" s="1"/>
  <c r="DG185" i="1" a="1"/>
  <c r="DG185" i="1" s="1"/>
  <c r="DE184" i="1" a="1"/>
  <c r="DE184" i="1" s="1"/>
  <c r="DE176" i="1" a="1"/>
  <c r="DE176" i="1" s="1"/>
  <c r="DF174" i="1" a="1"/>
  <c r="DF174" i="1" s="1"/>
  <c r="DF173" i="1" a="1"/>
  <c r="DF173" i="1" s="1"/>
  <c r="DC173" i="1" a="1"/>
  <c r="DC173" i="1" s="1"/>
  <c r="DI173" i="1" a="1"/>
  <c r="DI173" i="1" s="1"/>
  <c r="DE173" i="1" a="1"/>
  <c r="DE173" i="1" s="1"/>
  <c r="DH173" i="1" a="1"/>
  <c r="DH173" i="1" s="1"/>
  <c r="DE172" i="1" a="1"/>
  <c r="DE172" i="1" s="1"/>
  <c r="DF172" i="1" a="1"/>
  <c r="DF172" i="1" s="1"/>
  <c r="DG172" i="1" a="1"/>
  <c r="DG172" i="1" s="1"/>
  <c r="DI172" i="1" a="1"/>
  <c r="DI172" i="1" s="1"/>
  <c r="DF164" i="1" a="1"/>
  <c r="DF164" i="1" s="1"/>
  <c r="DF197" i="1" a="1"/>
  <c r="DF197" i="1" s="1"/>
  <c r="DF189" i="1" a="1"/>
  <c r="DF189" i="1" s="1"/>
  <c r="DF181" i="1" a="1"/>
  <c r="DF181" i="1" s="1"/>
  <c r="DI179" i="1" a="1"/>
  <c r="DI179" i="1" s="1"/>
  <c r="DF165" i="1" a="1"/>
  <c r="DF165" i="1" s="1"/>
  <c r="DB165" i="1" a="1"/>
  <c r="DB165" i="1" s="1"/>
  <c r="DG165" i="1" a="1"/>
  <c r="DG165" i="1" s="1"/>
  <c r="DB162" i="1" a="1"/>
  <c r="DB162" i="1" s="1"/>
  <c r="DG162" i="1" a="1"/>
  <c r="DG162" i="1" s="1"/>
  <c r="DF161" i="1" a="1"/>
  <c r="DF161" i="1" s="1"/>
  <c r="DI160" i="1" a="1"/>
  <c r="DI160" i="1" s="1"/>
  <c r="DI156" i="1" a="1"/>
  <c r="DI156" i="1" s="1"/>
  <c r="DB125" i="1" a="1"/>
  <c r="DB125" i="1" s="1"/>
  <c r="DI125" i="1" a="1"/>
  <c r="DI125" i="1" s="1"/>
  <c r="DC125" i="1" a="1"/>
  <c r="DC125" i="1" s="1"/>
  <c r="DE125" i="1" a="1"/>
  <c r="DE125" i="1" s="1"/>
  <c r="DH125" i="1" a="1"/>
  <c r="DH125" i="1" s="1"/>
  <c r="DC98" i="1" a="1"/>
  <c r="DC98" i="1" s="1"/>
  <c r="DH98" i="1" a="1"/>
  <c r="DH98" i="1" s="1"/>
  <c r="DE98" i="1" a="1"/>
  <c r="DE98" i="1" s="1"/>
  <c r="DI98" i="1" a="1"/>
  <c r="DI98" i="1" s="1"/>
  <c r="DG98" i="1" a="1"/>
  <c r="DG98" i="1" s="1"/>
  <c r="DE82" i="1" a="1"/>
  <c r="DE82" i="1" s="1"/>
  <c r="DF82" i="1" a="1"/>
  <c r="DF82" i="1" s="1"/>
  <c r="DH82" i="1" a="1"/>
  <c r="DH82" i="1" s="1"/>
  <c r="DI82" i="1" a="1"/>
  <c r="DI82" i="1" s="1"/>
  <c r="DB82" i="1" a="1"/>
  <c r="DB82" i="1" s="1"/>
  <c r="DG82" i="1" a="1"/>
  <c r="DG82" i="1" s="1"/>
  <c r="DB58" i="1" a="1"/>
  <c r="DB58" i="1" s="1"/>
  <c r="DG58" i="1" a="1"/>
  <c r="DG58" i="1" s="1"/>
  <c r="DE58" i="1" a="1"/>
  <c r="DE58" i="1" s="1"/>
  <c r="DF58" i="1" a="1"/>
  <c r="DF58" i="1" s="1"/>
  <c r="DH58" i="1" a="1"/>
  <c r="DH58" i="1" s="1"/>
  <c r="DC58" i="1" a="1"/>
  <c r="DC58" i="1" s="1"/>
  <c r="DI58" i="1" a="1"/>
  <c r="DI58" i="1" s="1"/>
  <c r="DE133" i="1" a="1"/>
  <c r="DE133" i="1" s="1"/>
  <c r="DF133" i="1" a="1"/>
  <c r="DF133" i="1" s="1"/>
  <c r="DI133" i="1" a="1"/>
  <c r="DI133" i="1" s="1"/>
  <c r="DC122" i="1" a="1"/>
  <c r="DC122" i="1" s="1"/>
  <c r="DH122" i="1" a="1"/>
  <c r="DH122" i="1" s="1"/>
  <c r="DE122" i="1" a="1"/>
  <c r="DE122" i="1" s="1"/>
  <c r="DI122" i="1" a="1"/>
  <c r="DI122" i="1" s="1"/>
  <c r="DG122" i="1" a="1"/>
  <c r="DG122" i="1" s="1"/>
  <c r="DF122" i="1" a="1"/>
  <c r="DF122" i="1" s="1"/>
  <c r="DE113" i="1" a="1"/>
  <c r="DE113" i="1" s="1"/>
  <c r="DF113" i="1" a="1"/>
  <c r="DF113" i="1" s="1"/>
  <c r="DG113" i="1" a="1"/>
  <c r="DG113" i="1" s="1"/>
  <c r="DB99" i="1" a="1"/>
  <c r="DB99" i="1" s="1"/>
  <c r="DG99" i="1" a="1"/>
  <c r="DG99" i="1" s="1"/>
  <c r="DF99" i="1" a="1"/>
  <c r="DF99" i="1" s="1"/>
  <c r="DH99" i="1" a="1"/>
  <c r="DH99" i="1" s="1"/>
  <c r="DE99" i="1" a="1"/>
  <c r="DE99" i="1" s="1"/>
  <c r="DE88" i="1" a="1"/>
  <c r="DE88" i="1" s="1"/>
  <c r="DF88" i="1" a="1"/>
  <c r="DF88" i="1" s="1"/>
  <c r="DI88" i="1" a="1"/>
  <c r="DI88" i="1" s="1"/>
  <c r="DC88" i="1" a="1"/>
  <c r="DC88" i="1" s="1"/>
  <c r="DG88" i="1" a="1"/>
  <c r="DG88" i="1" s="1"/>
  <c r="DB88" i="1" a="1"/>
  <c r="DB88" i="1" s="1"/>
  <c r="DC60" i="1" a="1"/>
  <c r="DC60" i="1" s="1"/>
  <c r="DH60" i="1" a="1"/>
  <c r="DH60" i="1" s="1"/>
  <c r="DI60" i="1" a="1"/>
  <c r="DI60" i="1" s="1"/>
  <c r="DE60" i="1" a="1"/>
  <c r="DE60" i="1" s="1"/>
  <c r="DG60" i="1" a="1"/>
  <c r="DG60" i="1" s="1"/>
  <c r="DF60" i="1" a="1"/>
  <c r="DF60" i="1" s="1"/>
  <c r="DB60" i="1" a="1"/>
  <c r="DB60" i="1" s="1"/>
  <c r="DB154" i="1" a="1"/>
  <c r="DB154" i="1" s="1"/>
  <c r="DG154" i="1" a="1"/>
  <c r="DG154" i="1" s="1"/>
  <c r="DF144" i="1" a="1"/>
  <c r="DF144" i="1" s="1"/>
  <c r="DE144" i="1" a="1"/>
  <c r="DE144" i="1" s="1"/>
  <c r="DI144" i="1" a="1"/>
  <c r="DI144" i="1" s="1"/>
  <c r="DE139" i="1" a="1"/>
  <c r="DE139" i="1" s="1"/>
  <c r="DI139" i="1" a="1"/>
  <c r="DI139" i="1" s="1"/>
  <c r="DF139" i="1" a="1"/>
  <c r="DF139" i="1" s="1"/>
  <c r="DI113" i="1" a="1"/>
  <c r="DI113" i="1" s="1"/>
  <c r="DB112" i="1" a="1"/>
  <c r="DB112" i="1" s="1"/>
  <c r="DG112" i="1" a="1"/>
  <c r="DG112" i="1" s="1"/>
  <c r="DC112" i="1" a="1"/>
  <c r="DC112" i="1" s="1"/>
  <c r="DH112" i="1" a="1"/>
  <c r="DH112" i="1" s="1"/>
  <c r="DE112" i="1" a="1"/>
  <c r="DE112" i="1" s="1"/>
  <c r="DF112" i="1" a="1"/>
  <c r="DF112" i="1" s="1"/>
  <c r="DI111" i="1" a="1"/>
  <c r="DI111" i="1" s="1"/>
  <c r="DC111" i="1" a="1"/>
  <c r="DC111" i="1" s="1"/>
  <c r="DE111" i="1" a="1"/>
  <c r="DE111" i="1" s="1"/>
  <c r="DB111" i="1" a="1"/>
  <c r="DB111" i="1" s="1"/>
  <c r="DH111" i="1" a="1"/>
  <c r="DH111" i="1" s="1"/>
  <c r="DC92" i="1" a="1"/>
  <c r="DC92" i="1" s="1"/>
  <c r="DI92" i="1" a="1"/>
  <c r="DI92" i="1" s="1"/>
  <c r="DE92" i="1" a="1"/>
  <c r="DE92" i="1" s="1"/>
  <c r="DB92" i="1" a="1"/>
  <c r="DB92" i="1" s="1"/>
  <c r="DH92" i="1" a="1"/>
  <c r="DH92" i="1" s="1"/>
  <c r="DF92" i="1" a="1"/>
  <c r="DF92" i="1" s="1"/>
  <c r="DG182" i="1" a="1"/>
  <c r="DG182" i="1" s="1"/>
  <c r="DB182" i="1" a="1"/>
  <c r="DB182" i="1" s="1"/>
  <c r="DB179" i="1" a="1"/>
  <c r="DB179" i="1" s="1"/>
  <c r="DE163" i="1" a="1"/>
  <c r="DE163" i="1" s="1"/>
  <c r="DI163" i="1" a="1"/>
  <c r="DI163" i="1" s="1"/>
  <c r="DF163" i="1" a="1"/>
  <c r="DF163" i="1" s="1"/>
  <c r="DH144" i="1" a="1"/>
  <c r="DH144" i="1" s="1"/>
  <c r="DH139" i="1" a="1"/>
  <c r="DH139" i="1" s="1"/>
  <c r="DE121" i="1" a="1"/>
  <c r="DE121" i="1" s="1"/>
  <c r="DF121" i="1" a="1"/>
  <c r="DF121" i="1" s="1"/>
  <c r="DG121" i="1" a="1"/>
  <c r="DG121" i="1" s="1"/>
  <c r="DF110" i="1" a="1"/>
  <c r="DF110" i="1" s="1"/>
  <c r="DB110" i="1" a="1"/>
  <c r="DB110" i="1" s="1"/>
  <c r="DG110" i="1" a="1"/>
  <c r="DG110" i="1" s="1"/>
  <c r="DC110" i="1" a="1"/>
  <c r="DC110" i="1" s="1"/>
  <c r="DI110" i="1" a="1"/>
  <c r="DI110" i="1" s="1"/>
  <c r="DE110" i="1" a="1"/>
  <c r="DE110" i="1" s="1"/>
  <c r="DE83" i="1" a="1"/>
  <c r="DE83" i="1" s="1"/>
  <c r="DI83" i="1" a="1"/>
  <c r="DI83" i="1" s="1"/>
  <c r="DF83" i="1" a="1"/>
  <c r="DF83" i="1" s="1"/>
  <c r="DG83" i="1" a="1"/>
  <c r="DG83" i="1" s="1"/>
  <c r="DC83" i="1" a="1"/>
  <c r="DC83" i="1" s="1"/>
  <c r="DH83" i="1" a="1"/>
  <c r="DH83" i="1" s="1"/>
  <c r="DB83" i="1" a="1"/>
  <c r="DB83" i="1" s="1"/>
  <c r="DE171" i="1" a="1"/>
  <c r="DE171" i="1" s="1"/>
  <c r="DI171" i="1" a="1"/>
  <c r="DI171" i="1" s="1"/>
  <c r="DC161" i="1" a="1"/>
  <c r="DC161" i="1" s="1"/>
  <c r="DH161" i="1" a="1"/>
  <c r="DH161" i="1" s="1"/>
  <c r="DE161" i="1" a="1"/>
  <c r="DE161" i="1" s="1"/>
  <c r="DI161" i="1" a="1"/>
  <c r="DI161" i="1" s="1"/>
  <c r="DG160" i="1" a="1"/>
  <c r="DG160" i="1" s="1"/>
  <c r="DH154" i="1" a="1"/>
  <c r="DH154" i="1" s="1"/>
  <c r="DB146" i="1" a="1"/>
  <c r="DB146" i="1" s="1"/>
  <c r="DG146" i="1" a="1"/>
  <c r="DG146" i="1" s="1"/>
  <c r="DB143" i="1" a="1"/>
  <c r="DB143" i="1" s="1"/>
  <c r="DG143" i="1" a="1"/>
  <c r="DG143" i="1" s="1"/>
  <c r="DC143" i="1" a="1"/>
  <c r="DC143" i="1" s="1"/>
  <c r="DH143" i="1" a="1"/>
  <c r="DH143" i="1" s="1"/>
  <c r="DF136" i="1" a="1"/>
  <c r="DF136" i="1" s="1"/>
  <c r="DE136" i="1" a="1"/>
  <c r="DE136" i="1" s="1"/>
  <c r="DI136" i="1" a="1"/>
  <c r="DI136" i="1" s="1"/>
  <c r="DH133" i="1" a="1"/>
  <c r="DH133" i="1" s="1"/>
  <c r="DI121" i="1" a="1"/>
  <c r="DI121" i="1" s="1"/>
  <c r="DB120" i="1" a="1"/>
  <c r="DB120" i="1" s="1"/>
  <c r="DG120" i="1" a="1"/>
  <c r="DG120" i="1" s="1"/>
  <c r="DC120" i="1" a="1"/>
  <c r="DC120" i="1" s="1"/>
  <c r="DH120" i="1" a="1"/>
  <c r="DH120" i="1" s="1"/>
  <c r="DE120" i="1" a="1"/>
  <c r="DE120" i="1" s="1"/>
  <c r="DF120" i="1" a="1"/>
  <c r="DF120" i="1" s="1"/>
  <c r="DI119" i="1" a="1"/>
  <c r="DI119" i="1" s="1"/>
  <c r="DC119" i="1" a="1"/>
  <c r="DC119" i="1" s="1"/>
  <c r="DE119" i="1" a="1"/>
  <c r="DE119" i="1" s="1"/>
  <c r="DB119" i="1" a="1"/>
  <c r="DB119" i="1" s="1"/>
  <c r="DH119" i="1" a="1"/>
  <c r="DH119" i="1" s="1"/>
  <c r="DH113" i="1" a="1"/>
  <c r="DH113" i="1" s="1"/>
  <c r="DB109" i="1" a="1"/>
  <c r="DB109" i="1" s="1"/>
  <c r="DI109" i="1" a="1"/>
  <c r="DI109" i="1" s="1"/>
  <c r="DC109" i="1" a="1"/>
  <c r="DC109" i="1" s="1"/>
  <c r="DE109" i="1" a="1"/>
  <c r="DE109" i="1" s="1"/>
  <c r="DH109" i="1" a="1"/>
  <c r="DH109" i="1" s="1"/>
  <c r="DE103" i="1" a="1"/>
  <c r="DE103" i="1" s="1"/>
  <c r="DI103" i="1" a="1"/>
  <c r="DI103" i="1" s="1"/>
  <c r="DC103" i="1" a="1"/>
  <c r="DC103" i="1" s="1"/>
  <c r="DH103" i="1" a="1"/>
  <c r="DH103" i="1" s="1"/>
  <c r="DG103" i="1" a="1"/>
  <c r="DG103" i="1" s="1"/>
  <c r="DF103" i="1" a="1"/>
  <c r="DF103" i="1" s="1"/>
  <c r="DI90" i="1" a="1"/>
  <c r="DI90" i="1" s="1"/>
  <c r="DE90" i="1" a="1"/>
  <c r="DE90" i="1" s="1"/>
  <c r="DC90" i="1" a="1"/>
  <c r="DC90" i="1" s="1"/>
  <c r="DH90" i="1" a="1"/>
  <c r="DH90" i="1" s="1"/>
  <c r="DG90" i="1" a="1"/>
  <c r="DG90" i="1" s="1"/>
  <c r="DC81" i="1" a="1"/>
  <c r="DC81" i="1" s="1"/>
  <c r="DH81" i="1" a="1"/>
  <c r="DH81" i="1" s="1"/>
  <c r="DE81" i="1" a="1"/>
  <c r="DE81" i="1" s="1"/>
  <c r="DI81" i="1" a="1"/>
  <c r="DI81" i="1" s="1"/>
  <c r="DB81" i="1" a="1"/>
  <c r="DB81" i="1" s="1"/>
  <c r="DG81" i="1" a="1"/>
  <c r="DG81" i="1" s="1"/>
  <c r="DF182" i="1" a="1"/>
  <c r="DF182" i="1" s="1"/>
  <c r="DC175" i="1" a="1"/>
  <c r="DC175" i="1" s="1"/>
  <c r="DC167" i="1" a="1"/>
  <c r="DC167" i="1" s="1"/>
  <c r="DG163" i="1" a="1"/>
  <c r="DG163" i="1" s="1"/>
  <c r="DE162" i="1" a="1"/>
  <c r="DE162" i="1" s="1"/>
  <c r="DE160" i="1" a="1"/>
  <c r="DE160" i="1" s="1"/>
  <c r="DE156" i="1" a="1"/>
  <c r="DE156" i="1" s="1"/>
  <c r="DE155" i="1" a="1"/>
  <c r="DE155" i="1" s="1"/>
  <c r="DI155" i="1" a="1"/>
  <c r="DI155" i="1" s="1"/>
  <c r="DF155" i="1" a="1"/>
  <c r="DF155" i="1" s="1"/>
  <c r="DF154" i="1" a="1"/>
  <c r="DF154" i="1" s="1"/>
  <c r="DG144" i="1" a="1"/>
  <c r="DG144" i="1" s="1"/>
  <c r="DG139" i="1" a="1"/>
  <c r="DG139" i="1" s="1"/>
  <c r="DH136" i="1" a="1"/>
  <c r="DH136" i="1" s="1"/>
  <c r="DG133" i="1" a="1"/>
  <c r="DG133" i="1" s="1"/>
  <c r="DE132" i="1" a="1"/>
  <c r="DE132" i="1" s="1"/>
  <c r="DI132" i="1" a="1"/>
  <c r="DI132" i="1" s="1"/>
  <c r="DF132" i="1" a="1"/>
  <c r="DF132" i="1" s="1"/>
  <c r="DF118" i="1" a="1"/>
  <c r="DF118" i="1" s="1"/>
  <c r="DB118" i="1" a="1"/>
  <c r="DB118" i="1" s="1"/>
  <c r="DG118" i="1" a="1"/>
  <c r="DG118" i="1" s="1"/>
  <c r="DC118" i="1" a="1"/>
  <c r="DC118" i="1" s="1"/>
  <c r="DI118" i="1" a="1"/>
  <c r="DI118" i="1" s="1"/>
  <c r="DE118" i="1" a="1"/>
  <c r="DE118" i="1" s="1"/>
  <c r="DI112" i="1" a="1"/>
  <c r="DI112" i="1" s="1"/>
  <c r="DF98" i="1" a="1"/>
  <c r="DF98" i="1" s="1"/>
  <c r="DB96" i="1" a="1"/>
  <c r="DB96" i="1" s="1"/>
  <c r="DG96" i="1" a="1"/>
  <c r="DG96" i="1" s="1"/>
  <c r="DC96" i="1" a="1"/>
  <c r="DC96" i="1" s="1"/>
  <c r="DH96" i="1" a="1"/>
  <c r="DH96" i="1" s="1"/>
  <c r="DF96" i="1" a="1"/>
  <c r="DF96" i="1" s="1"/>
  <c r="DI96" i="1" a="1"/>
  <c r="DI96" i="1" s="1"/>
  <c r="DG197" i="1" a="1"/>
  <c r="DG197" i="1" s="1"/>
  <c r="DG189" i="1" a="1"/>
  <c r="DG189" i="1" s="1"/>
  <c r="DG181" i="1" a="1"/>
  <c r="DG181" i="1" s="1"/>
  <c r="DF179" i="1" a="1"/>
  <c r="DF179" i="1" s="1"/>
  <c r="DF171" i="1" a="1"/>
  <c r="DF171" i="1" s="1"/>
  <c r="DI165" i="1" a="1"/>
  <c r="DI165" i="1" s="1"/>
  <c r="DC165" i="1" a="1"/>
  <c r="DC165" i="1" s="1"/>
  <c r="DG161" i="1" a="1"/>
  <c r="DG161" i="1" s="1"/>
  <c r="DG152" i="1" a="1"/>
  <c r="DG152" i="1" s="1"/>
  <c r="DH146" i="1" a="1"/>
  <c r="DH146" i="1" s="1"/>
  <c r="DI143" i="1" a="1"/>
  <c r="DI143" i="1" s="1"/>
  <c r="DB138" i="1" a="1"/>
  <c r="DB138" i="1" s="1"/>
  <c r="DG138" i="1" a="1"/>
  <c r="DG138" i="1" s="1"/>
  <c r="DF138" i="1" a="1"/>
  <c r="DF138" i="1" s="1"/>
  <c r="DB135" i="1" a="1"/>
  <c r="DB135" i="1" s="1"/>
  <c r="DG135" i="1" a="1"/>
  <c r="DG135" i="1" s="1"/>
  <c r="DC135" i="1" a="1"/>
  <c r="DC135" i="1" s="1"/>
  <c r="DH135" i="1" a="1"/>
  <c r="DH135" i="1" s="1"/>
  <c r="DB128" i="1" a="1"/>
  <c r="DB128" i="1" s="1"/>
  <c r="DG128" i="1" a="1"/>
  <c r="DG128" i="1" s="1"/>
  <c r="DH128" i="1" a="1"/>
  <c r="DH128" i="1" s="1"/>
  <c r="DC128" i="1" a="1"/>
  <c r="DC128" i="1" s="1"/>
  <c r="DF125" i="1" a="1"/>
  <c r="DF125" i="1" s="1"/>
  <c r="DH121" i="1" a="1"/>
  <c r="DH121" i="1" s="1"/>
  <c r="DB117" i="1" a="1"/>
  <c r="DB117" i="1" s="1"/>
  <c r="DI117" i="1" a="1"/>
  <c r="DI117" i="1" s="1"/>
  <c r="DC117" i="1" a="1"/>
  <c r="DC117" i="1" s="1"/>
  <c r="DE117" i="1" a="1"/>
  <c r="DE117" i="1" s="1"/>
  <c r="DH117" i="1" a="1"/>
  <c r="DH117" i="1" s="1"/>
  <c r="DC113" i="1" a="1"/>
  <c r="DC113" i="1" s="1"/>
  <c r="DB104" i="1" a="1"/>
  <c r="DB104" i="1" s="1"/>
  <c r="DG104" i="1" a="1"/>
  <c r="DG104" i="1" s="1"/>
  <c r="DC104" i="1" a="1"/>
  <c r="DC104" i="1" s="1"/>
  <c r="DH104" i="1" a="1"/>
  <c r="DH104" i="1" s="1"/>
  <c r="DE104" i="1" a="1"/>
  <c r="DE104" i="1" s="1"/>
  <c r="DF104" i="1" a="1"/>
  <c r="DF104" i="1" s="1"/>
  <c r="DC101" i="1" a="1"/>
  <c r="DC101" i="1" s="1"/>
  <c r="DH101" i="1" a="1"/>
  <c r="DH101" i="1" s="1"/>
  <c r="DB101" i="1" a="1"/>
  <c r="DB101" i="1" s="1"/>
  <c r="DG101" i="1" a="1"/>
  <c r="DG101" i="1" s="1"/>
  <c r="DI101" i="1" a="1"/>
  <c r="DI101" i="1" s="1"/>
  <c r="DF101" i="1" a="1"/>
  <c r="DF101" i="1" s="1"/>
  <c r="DI99" i="1" a="1"/>
  <c r="DI99" i="1" s="1"/>
  <c r="DI182" i="1" a="1"/>
  <c r="DI182" i="1" s="1"/>
  <c r="DB175" i="1" a="1"/>
  <c r="DB175" i="1" s="1"/>
  <c r="DG175" i="1" a="1"/>
  <c r="DG175" i="1" s="1"/>
  <c r="DB167" i="1" a="1"/>
  <c r="DB167" i="1" s="1"/>
  <c r="DG167" i="1" a="1"/>
  <c r="DG167" i="1" s="1"/>
  <c r="DC160" i="1" a="1"/>
  <c r="DC160" i="1" s="1"/>
  <c r="DC156" i="1" a="1"/>
  <c r="DC156" i="1" s="1"/>
  <c r="DH156" i="1" a="1"/>
  <c r="DH156" i="1" s="1"/>
  <c r="DE154" i="1" a="1"/>
  <c r="DE154" i="1" s="1"/>
  <c r="DE152" i="1" a="1"/>
  <c r="DE152" i="1" s="1"/>
  <c r="DE147" i="1" a="1"/>
  <c r="DE147" i="1" s="1"/>
  <c r="DI147" i="1" a="1"/>
  <c r="DI147" i="1" s="1"/>
  <c r="DF147" i="1" a="1"/>
  <c r="DF147" i="1" s="1"/>
  <c r="DF146" i="1" a="1"/>
  <c r="DF146" i="1" s="1"/>
  <c r="DC144" i="1" a="1"/>
  <c r="DC144" i="1" s="1"/>
  <c r="DC139" i="1" a="1"/>
  <c r="DC139" i="1" s="1"/>
  <c r="DG136" i="1" a="1"/>
  <c r="DG136" i="1" s="1"/>
  <c r="DF134" i="1" a="1"/>
  <c r="DF134" i="1" s="1"/>
  <c r="DC134" i="1" a="1"/>
  <c r="DC134" i="1" s="1"/>
  <c r="DI134" i="1" a="1"/>
  <c r="DI134" i="1" s="1"/>
  <c r="DE134" i="1" a="1"/>
  <c r="DE134" i="1" s="1"/>
  <c r="DH134" i="1" a="1"/>
  <c r="DH134" i="1" s="1"/>
  <c r="DC133" i="1" a="1"/>
  <c r="DC133" i="1" s="1"/>
  <c r="DC130" i="1" a="1"/>
  <c r="DC130" i="1" s="1"/>
  <c r="DH130" i="1" a="1"/>
  <c r="DH130" i="1" s="1"/>
  <c r="DF130" i="1" a="1"/>
  <c r="DF130" i="1" s="1"/>
  <c r="DG130" i="1" a="1"/>
  <c r="DG130" i="1" s="1"/>
  <c r="DB127" i="1" a="1"/>
  <c r="DB127" i="1" s="1"/>
  <c r="DH127" i="1" a="1"/>
  <c r="DH127" i="1" s="1"/>
  <c r="DC127" i="1" a="1"/>
  <c r="DC127" i="1" s="1"/>
  <c r="DI127" i="1" a="1"/>
  <c r="DI127" i="1" s="1"/>
  <c r="DG127" i="1" a="1"/>
  <c r="DG127" i="1" s="1"/>
  <c r="DF126" i="1" a="1"/>
  <c r="DF126" i="1" s="1"/>
  <c r="DB126" i="1" a="1"/>
  <c r="DB126" i="1" s="1"/>
  <c r="DC126" i="1" a="1"/>
  <c r="DC126" i="1" s="1"/>
  <c r="DI126" i="1" a="1"/>
  <c r="DI126" i="1" s="1"/>
  <c r="DE126" i="1" a="1"/>
  <c r="DE126" i="1" s="1"/>
  <c r="DH126" i="1" a="1"/>
  <c r="DH126" i="1" s="1"/>
  <c r="DI120" i="1" a="1"/>
  <c r="DI120" i="1" s="1"/>
  <c r="DC114" i="1" a="1"/>
  <c r="DC114" i="1" s="1"/>
  <c r="DH114" i="1" a="1"/>
  <c r="DH114" i="1" s="1"/>
  <c r="DE114" i="1" a="1"/>
  <c r="DE114" i="1" s="1"/>
  <c r="DI114" i="1" a="1"/>
  <c r="DI114" i="1" s="1"/>
  <c r="DG114" i="1" a="1"/>
  <c r="DG114" i="1" s="1"/>
  <c r="DF114" i="1" a="1"/>
  <c r="DF114" i="1" s="1"/>
  <c r="DG111" i="1" a="1"/>
  <c r="DG111" i="1" s="1"/>
  <c r="DH110" i="1" a="1"/>
  <c r="DH110" i="1" s="1"/>
  <c r="DB98" i="1" a="1"/>
  <c r="DB98" i="1" s="1"/>
  <c r="DF97" i="1" a="1"/>
  <c r="DF97" i="1" s="1"/>
  <c r="DE97" i="1" a="1"/>
  <c r="DE97" i="1" s="1"/>
  <c r="DI97" i="1" a="1"/>
  <c r="DI97" i="1" s="1"/>
  <c r="DC97" i="1" a="1"/>
  <c r="DC97" i="1" s="1"/>
  <c r="DB97" i="1" a="1"/>
  <c r="DB97" i="1" s="1"/>
  <c r="DE91" i="1" a="1"/>
  <c r="DE91" i="1" s="1"/>
  <c r="DI91" i="1" a="1"/>
  <c r="DI91" i="1" s="1"/>
  <c r="DC91" i="1" a="1"/>
  <c r="DC91" i="1" s="1"/>
  <c r="DH91" i="1" a="1"/>
  <c r="DH91" i="1" s="1"/>
  <c r="DG91" i="1" a="1"/>
  <c r="DG91" i="1" s="1"/>
  <c r="DF91" i="1" a="1"/>
  <c r="DF91" i="1" s="1"/>
  <c r="DH88" i="1" a="1"/>
  <c r="DH88" i="1" s="1"/>
  <c r="DC82" i="1" a="1"/>
  <c r="DC82" i="1" s="1"/>
  <c r="DE124" i="1" a="1"/>
  <c r="DE124" i="1" s="1"/>
  <c r="DI124" i="1" a="1"/>
  <c r="DI124" i="1" s="1"/>
  <c r="DF124" i="1" a="1"/>
  <c r="DF124" i="1" s="1"/>
  <c r="DE116" i="1" a="1"/>
  <c r="DE116" i="1" s="1"/>
  <c r="DI116" i="1" a="1"/>
  <c r="DI116" i="1" s="1"/>
  <c r="DF116" i="1" a="1"/>
  <c r="DF116" i="1" s="1"/>
  <c r="DE108" i="1" a="1"/>
  <c r="DE108" i="1" s="1"/>
  <c r="DI108" i="1" a="1"/>
  <c r="DI108" i="1" s="1"/>
  <c r="DF108" i="1" a="1"/>
  <c r="DF108" i="1" s="1"/>
  <c r="DH76" i="1" a="1"/>
  <c r="DH76" i="1" s="1"/>
  <c r="DE75" i="1" a="1"/>
  <c r="DE75" i="1" s="1"/>
  <c r="DI75" i="1" a="1"/>
  <c r="DI75" i="1" s="1"/>
  <c r="DF75" i="1" a="1"/>
  <c r="DF75" i="1" s="1"/>
  <c r="DG75" i="1" a="1"/>
  <c r="DG75" i="1" s="1"/>
  <c r="DH69" i="1" a="1"/>
  <c r="DH69" i="1" s="1"/>
  <c r="DC69" i="1" a="1"/>
  <c r="DC69" i="1" s="1"/>
  <c r="DI69" i="1" a="1"/>
  <c r="DI69" i="1" s="1"/>
  <c r="DE69" i="1" a="1"/>
  <c r="DE69" i="1" s="1"/>
  <c r="DF69" i="1" a="1"/>
  <c r="DF69" i="1" s="1"/>
  <c r="DB69" i="1" a="1"/>
  <c r="DB69" i="1" s="1"/>
  <c r="DE53" i="1" a="1"/>
  <c r="DE53" i="1" s="1"/>
  <c r="DI53" i="1" a="1"/>
  <c r="DI53" i="1" s="1"/>
  <c r="DG53" i="1" a="1"/>
  <c r="DG53" i="1" s="1"/>
  <c r="DF53" i="1" a="1"/>
  <c r="DF53" i="1" s="1"/>
  <c r="DH53" i="1" a="1"/>
  <c r="DH53" i="1" s="1"/>
  <c r="DC53" i="1" a="1"/>
  <c r="DC53" i="1" s="1"/>
  <c r="DC73" i="1" a="1"/>
  <c r="DC73" i="1" s="1"/>
  <c r="DH73" i="1" a="1"/>
  <c r="DH73" i="1" s="1"/>
  <c r="DE73" i="1" a="1"/>
  <c r="DE73" i="1" s="1"/>
  <c r="DI73" i="1" a="1"/>
  <c r="DI73" i="1" s="1"/>
  <c r="DB73" i="1" a="1"/>
  <c r="DB73" i="1" s="1"/>
  <c r="DG71" i="1" a="1"/>
  <c r="DG71" i="1" s="1"/>
  <c r="DB71" i="1" a="1"/>
  <c r="DB71" i="1" s="1"/>
  <c r="DC71" i="1" a="1"/>
  <c r="DC71" i="1" s="1"/>
  <c r="DH71" i="1" a="1"/>
  <c r="DH71" i="1" s="1"/>
  <c r="DI71" i="1" a="1"/>
  <c r="DI71" i="1" s="1"/>
  <c r="DF71" i="1" a="1"/>
  <c r="DF71" i="1" s="1"/>
  <c r="DC59" i="1" a="1"/>
  <c r="DC59" i="1" s="1"/>
  <c r="DI59" i="1" a="1"/>
  <c r="DI59" i="1" s="1"/>
  <c r="DE59" i="1" a="1"/>
  <c r="DE59" i="1" s="1"/>
  <c r="DB59" i="1" a="1"/>
  <c r="DB59" i="1" s="1"/>
  <c r="DH59" i="1" a="1"/>
  <c r="DH59" i="1" s="1"/>
  <c r="DF57" i="1" a="1"/>
  <c r="DF57" i="1" s="1"/>
  <c r="DC57" i="1" a="1"/>
  <c r="DC57" i="1" s="1"/>
  <c r="DE57" i="1" a="1"/>
  <c r="DE57" i="1" s="1"/>
  <c r="DB57" i="1" a="1"/>
  <c r="DB57" i="1" s="1"/>
  <c r="DC76" i="1" a="1"/>
  <c r="DC76" i="1" s="1"/>
  <c r="DE74" i="1" a="1"/>
  <c r="DE74" i="1" s="1"/>
  <c r="DF74" i="1" a="1"/>
  <c r="DF74" i="1" s="1"/>
  <c r="DH61" i="1" a="1"/>
  <c r="DH61" i="1" s="1"/>
  <c r="DC61" i="1" a="1"/>
  <c r="DC61" i="1" s="1"/>
  <c r="DI61" i="1" a="1"/>
  <c r="DI61" i="1" s="1"/>
  <c r="DE61" i="1" a="1"/>
  <c r="DE61" i="1" s="1"/>
  <c r="DF61" i="1" a="1"/>
  <c r="DF61" i="1" s="1"/>
  <c r="DB61" i="1" a="1"/>
  <c r="DB61" i="1" s="1"/>
  <c r="DG63" i="1" a="1"/>
  <c r="DG63" i="1" s="1"/>
  <c r="DB63" i="1" a="1"/>
  <c r="DB63" i="1" s="1"/>
  <c r="DH63" i="1" a="1"/>
  <c r="DH63" i="1" s="1"/>
  <c r="DC63" i="1" a="1"/>
  <c r="DC63" i="1" s="1"/>
  <c r="DI63" i="1" a="1"/>
  <c r="DI63" i="1" s="1"/>
  <c r="DF63" i="1" a="1"/>
  <c r="DF63" i="1" s="1"/>
  <c r="DF76" i="1" a="1"/>
  <c r="DF76" i="1" s="1"/>
  <c r="DG76" i="1" a="1"/>
  <c r="DG76" i="1" s="1"/>
  <c r="DG157" i="1" a="1"/>
  <c r="DG157" i="1" s="1"/>
  <c r="DB157" i="1" a="1"/>
  <c r="DB157" i="1" s="1"/>
  <c r="DG149" i="1" a="1"/>
  <c r="DG149" i="1" s="1"/>
  <c r="DB149" i="1" a="1"/>
  <c r="DB149" i="1" s="1"/>
  <c r="DG141" i="1" a="1"/>
  <c r="DG141" i="1" s="1"/>
  <c r="DB141" i="1" a="1"/>
  <c r="DB141" i="1" s="1"/>
  <c r="DC124" i="1" a="1"/>
  <c r="DC124" i="1" s="1"/>
  <c r="DC116" i="1" a="1"/>
  <c r="DC116" i="1" s="1"/>
  <c r="DC108" i="1" a="1"/>
  <c r="DC108" i="1" s="1"/>
  <c r="DI107" i="1" a="1"/>
  <c r="DI107" i="1" s="1"/>
  <c r="DB107" i="1" a="1"/>
  <c r="DB107" i="1" s="1"/>
  <c r="DE95" i="1" a="1"/>
  <c r="DE95" i="1" s="1"/>
  <c r="DI95" i="1" a="1"/>
  <c r="DI95" i="1" s="1"/>
  <c r="DC95" i="1" a="1"/>
  <c r="DC95" i="1" s="1"/>
  <c r="DH95" i="1" a="1"/>
  <c r="DH95" i="1" s="1"/>
  <c r="DC89" i="1" a="1"/>
  <c r="DC89" i="1" s="1"/>
  <c r="DH89" i="1" a="1"/>
  <c r="DH89" i="1" s="1"/>
  <c r="DE89" i="1" a="1"/>
  <c r="DE89" i="1" s="1"/>
  <c r="DF89" i="1" a="1"/>
  <c r="DF89" i="1" s="1"/>
  <c r="DI89" i="1" a="1"/>
  <c r="DI89" i="1" s="1"/>
  <c r="DB87" i="1" a="1"/>
  <c r="DB87" i="1" s="1"/>
  <c r="DG87" i="1" a="1"/>
  <c r="DG87" i="1" s="1"/>
  <c r="DF87" i="1" a="1"/>
  <c r="DF87" i="1" s="1"/>
  <c r="DF84" i="1" a="1"/>
  <c r="DF84" i="1" s="1"/>
  <c r="DG84" i="1" a="1"/>
  <c r="DG84" i="1" s="1"/>
  <c r="DC75" i="1" a="1"/>
  <c r="DC75" i="1" s="1"/>
  <c r="DI57" i="1" a="1"/>
  <c r="DI57" i="1" s="1"/>
  <c r="DG55" i="1" a="1"/>
  <c r="DG55" i="1" s="1"/>
  <c r="DB55" i="1" a="1"/>
  <c r="DB55" i="1" s="1"/>
  <c r="DH55" i="1" a="1"/>
  <c r="DH55" i="1" s="1"/>
  <c r="DC55" i="1" a="1"/>
  <c r="DC55" i="1" s="1"/>
  <c r="DI55" i="1" a="1"/>
  <c r="DI55" i="1" s="1"/>
  <c r="DF55" i="1" a="1"/>
  <c r="DF55" i="1" s="1"/>
  <c r="DI87" i="1" a="1"/>
  <c r="DI87" i="1" s="1"/>
  <c r="DG78" i="1" a="1"/>
  <c r="DG78" i="1" s="1"/>
  <c r="DF78" i="1" a="1"/>
  <c r="DF78" i="1" s="1"/>
  <c r="DH74" i="1" a="1"/>
  <c r="DH74" i="1" s="1"/>
  <c r="DG73" i="1" a="1"/>
  <c r="DG73" i="1" s="1"/>
  <c r="DC68" i="1" a="1"/>
  <c r="DC68" i="1" s="1"/>
  <c r="DH68" i="1" a="1"/>
  <c r="DH68" i="1" s="1"/>
  <c r="DI68" i="1" a="1"/>
  <c r="DI68" i="1" s="1"/>
  <c r="DE68" i="1" a="1"/>
  <c r="DE68" i="1" s="1"/>
  <c r="DG68" i="1" a="1"/>
  <c r="DG68" i="1" s="1"/>
  <c r="DF68" i="1" a="1"/>
  <c r="DF68" i="1" s="1"/>
  <c r="DB66" i="1" a="1"/>
  <c r="DB66" i="1" s="1"/>
  <c r="DG66" i="1" a="1"/>
  <c r="DG66" i="1" s="1"/>
  <c r="DE66" i="1" a="1"/>
  <c r="DE66" i="1" s="1"/>
  <c r="DF66" i="1" a="1"/>
  <c r="DF66" i="1" s="1"/>
  <c r="DH66" i="1" a="1"/>
  <c r="DH66" i="1" s="1"/>
  <c r="DG59" i="1" a="1"/>
  <c r="DG59" i="1" s="1"/>
  <c r="DH57" i="1" a="1"/>
  <c r="DH57" i="1" s="1"/>
  <c r="DH124" i="1" a="1"/>
  <c r="DH124" i="1" s="1"/>
  <c r="DB124" i="1" a="1"/>
  <c r="DB124" i="1" s="1"/>
  <c r="DH116" i="1" a="1"/>
  <c r="DH116" i="1" s="1"/>
  <c r="DB116" i="1" a="1"/>
  <c r="DB116" i="1" s="1"/>
  <c r="DH108" i="1" a="1"/>
  <c r="DH108" i="1" s="1"/>
  <c r="DB108" i="1" a="1"/>
  <c r="DB108" i="1" s="1"/>
  <c r="DH107" i="1" a="1"/>
  <c r="DH107" i="1" s="1"/>
  <c r="DE105" i="1" a="1"/>
  <c r="DE105" i="1" s="1"/>
  <c r="DI105" i="1" a="1"/>
  <c r="DI105" i="1" s="1"/>
  <c r="DE100" i="1" a="1"/>
  <c r="DE100" i="1" s="1"/>
  <c r="DI100" i="1" a="1"/>
  <c r="DI100" i="1" s="1"/>
  <c r="DF100" i="1" a="1"/>
  <c r="DF100" i="1" s="1"/>
  <c r="DG86" i="1" a="1"/>
  <c r="DG86" i="1" s="1"/>
  <c r="DF86" i="1" a="1"/>
  <c r="DF86" i="1" s="1"/>
  <c r="DI76" i="1" a="1"/>
  <c r="DI76" i="1" s="1"/>
  <c r="DB75" i="1" a="1"/>
  <c r="DB75" i="1" s="1"/>
  <c r="DG74" i="1" a="1"/>
  <c r="DG74" i="1" s="1"/>
  <c r="DE71" i="1" a="1"/>
  <c r="DE71" i="1" s="1"/>
  <c r="DG69" i="1" a="1"/>
  <c r="DG69" i="1" s="1"/>
  <c r="DC67" i="1" a="1"/>
  <c r="DC67" i="1" s="1"/>
  <c r="DI67" i="1" a="1"/>
  <c r="DI67" i="1" s="1"/>
  <c r="DE67" i="1" a="1"/>
  <c r="DE67" i="1" s="1"/>
  <c r="DB67" i="1" a="1"/>
  <c r="DB67" i="1" s="1"/>
  <c r="DH67" i="1" a="1"/>
  <c r="DH67" i="1" s="1"/>
  <c r="DF65" i="1" a="1"/>
  <c r="DF65" i="1" s="1"/>
  <c r="DC65" i="1" a="1"/>
  <c r="DC65" i="1" s="1"/>
  <c r="DE65" i="1" a="1"/>
  <c r="DE65" i="1" s="1"/>
  <c r="DB65" i="1" a="1"/>
  <c r="DB65" i="1" s="1"/>
  <c r="DB53" i="1" a="1"/>
  <c r="DB53" i="1" s="1"/>
  <c r="DF28" i="1" a="1"/>
  <c r="DF28" i="1" s="1"/>
  <c r="DB28" i="1" a="1"/>
  <c r="DB28" i="1" s="1"/>
  <c r="DG28" i="1" a="1"/>
  <c r="DG28" i="1" s="1"/>
  <c r="DC28" i="1" a="1"/>
  <c r="DC28" i="1" s="1"/>
  <c r="DE28" i="1" a="1"/>
  <c r="DE28" i="1" s="1"/>
  <c r="DH28" i="1" a="1"/>
  <c r="DH28" i="1" s="1"/>
  <c r="DI28" i="1" a="1"/>
  <c r="DI28" i="1" s="1"/>
  <c r="DE29" i="1" a="1"/>
  <c r="DE29" i="1" s="1"/>
  <c r="DI29" i="1" a="1"/>
  <c r="DI29" i="1" s="1"/>
  <c r="DF29" i="1" a="1"/>
  <c r="DF29" i="1" s="1"/>
  <c r="DG29" i="1" a="1"/>
  <c r="DG29" i="1" s="1"/>
  <c r="DC29" i="1" a="1"/>
  <c r="DC29" i="1" s="1"/>
  <c r="DH29" i="1" a="1"/>
  <c r="DH29" i="1" s="1"/>
  <c r="DF20" i="1" a="1"/>
  <c r="DF20" i="1" s="1"/>
  <c r="DB20" i="1" a="1"/>
  <c r="DB20" i="1" s="1"/>
  <c r="DG20" i="1" a="1"/>
  <c r="DG20" i="1" s="1"/>
  <c r="DE20" i="1" a="1"/>
  <c r="DE20" i="1" s="1"/>
  <c r="DC20" i="1" a="1"/>
  <c r="DC20" i="1" s="1"/>
  <c r="DH20" i="1" a="1"/>
  <c r="DH20" i="1" s="1"/>
  <c r="DI20" i="1" a="1"/>
  <c r="DI20" i="1" s="1"/>
  <c r="DE45" i="1" a="1"/>
  <c r="DE45" i="1" s="1"/>
  <c r="DI45" i="1" a="1"/>
  <c r="DI45" i="1" s="1"/>
  <c r="DF45" i="1" a="1"/>
  <c r="DF45" i="1" s="1"/>
  <c r="DG45" i="1" a="1"/>
  <c r="DG45" i="1" s="1"/>
  <c r="DC45" i="1" a="1"/>
  <c r="DC45" i="1" s="1"/>
  <c r="DC43" i="1" a="1"/>
  <c r="DC43" i="1" s="1"/>
  <c r="DH43" i="1" a="1"/>
  <c r="DH43" i="1" s="1"/>
  <c r="DE43" i="1" a="1"/>
  <c r="DE43" i="1" s="1"/>
  <c r="DF43" i="1" a="1"/>
  <c r="DF43" i="1" s="1"/>
  <c r="DG43" i="1" a="1"/>
  <c r="DG43" i="1" s="1"/>
  <c r="DE34" i="1" a="1"/>
  <c r="DE34" i="1" s="1"/>
  <c r="DI34" i="1" a="1"/>
  <c r="DI34" i="1" s="1"/>
  <c r="DC34" i="1" a="1"/>
  <c r="DC34" i="1" s="1"/>
  <c r="DG34" i="1" a="1"/>
  <c r="DG34" i="1" s="1"/>
  <c r="DH34" i="1" a="1"/>
  <c r="DH34" i="1" s="1"/>
  <c r="DG102" i="1" a="1"/>
  <c r="DG102" i="1" s="1"/>
  <c r="DB102" i="1" a="1"/>
  <c r="DB102" i="1" s="1"/>
  <c r="DG94" i="1" a="1"/>
  <c r="DG94" i="1" s="1"/>
  <c r="DB94" i="1" a="1"/>
  <c r="DB94" i="1" s="1"/>
  <c r="DC93" i="1" a="1"/>
  <c r="DC93" i="1" s="1"/>
  <c r="DF85" i="1" a="1"/>
  <c r="DF85" i="1" s="1"/>
  <c r="DB85" i="1" a="1"/>
  <c r="DB85" i="1" s="1"/>
  <c r="DG85" i="1" a="1"/>
  <c r="DG85" i="1" s="1"/>
  <c r="DI80" i="1" a="1"/>
  <c r="DI80" i="1" s="1"/>
  <c r="DC80" i="1" a="1"/>
  <c r="DC80" i="1" s="1"/>
  <c r="DF77" i="1" a="1"/>
  <c r="DF77" i="1" s="1"/>
  <c r="DB77" i="1" a="1"/>
  <c r="DB77" i="1" s="1"/>
  <c r="DG77" i="1" a="1"/>
  <c r="DG77" i="1" s="1"/>
  <c r="DI72" i="1" a="1"/>
  <c r="DI72" i="1" s="1"/>
  <c r="DC72" i="1" a="1"/>
  <c r="DC72" i="1" s="1"/>
  <c r="DE52" i="1" a="1"/>
  <c r="DE52" i="1" s="1"/>
  <c r="DF52" i="1" a="1"/>
  <c r="DF52" i="1" s="1"/>
  <c r="DG52" i="1" a="1"/>
  <c r="DG52" i="1" s="1"/>
  <c r="DB79" i="1" a="1"/>
  <c r="DB79" i="1" s="1"/>
  <c r="DG79" i="1" a="1"/>
  <c r="DG79" i="1" s="1"/>
  <c r="DC79" i="1" a="1"/>
  <c r="DC79" i="1" s="1"/>
  <c r="DH79" i="1" a="1"/>
  <c r="DH79" i="1" s="1"/>
  <c r="DE70" i="1" a="1"/>
  <c r="DE70" i="1" s="1"/>
  <c r="DI70" i="1" a="1"/>
  <c r="DI70" i="1" s="1"/>
  <c r="DB70" i="1" a="1"/>
  <c r="DB70" i="1" s="1"/>
  <c r="DH70" i="1" a="1"/>
  <c r="DH70" i="1" s="1"/>
  <c r="DC70" i="1" a="1"/>
  <c r="DC70" i="1" s="1"/>
  <c r="DE62" i="1" a="1"/>
  <c r="DE62" i="1" s="1"/>
  <c r="DI62" i="1" a="1"/>
  <c r="DI62" i="1" s="1"/>
  <c r="DB62" i="1" a="1"/>
  <c r="DB62" i="1" s="1"/>
  <c r="DH62" i="1" a="1"/>
  <c r="DH62" i="1" s="1"/>
  <c r="DC62" i="1" a="1"/>
  <c r="DC62" i="1" s="1"/>
  <c r="DC51" i="1" a="1"/>
  <c r="DC51" i="1" s="1"/>
  <c r="DH51" i="1" a="1"/>
  <c r="DH51" i="1" s="1"/>
  <c r="DE51" i="1" a="1"/>
  <c r="DE51" i="1" s="1"/>
  <c r="DB51" i="1" a="1"/>
  <c r="DB51" i="1" s="1"/>
  <c r="DE50" i="1" a="1"/>
  <c r="DE50" i="1" s="1"/>
  <c r="DI50" i="1" a="1"/>
  <c r="DI50" i="1" s="1"/>
  <c r="DC50" i="1" a="1"/>
  <c r="DC50" i="1" s="1"/>
  <c r="DG50" i="1" a="1"/>
  <c r="DG50" i="1" s="1"/>
  <c r="DC35" i="1" a="1"/>
  <c r="DC35" i="1" s="1"/>
  <c r="DH35" i="1" a="1"/>
  <c r="DH35" i="1" s="1"/>
  <c r="DE35" i="1" a="1"/>
  <c r="DE35" i="1" s="1"/>
  <c r="DF35" i="1" a="1"/>
  <c r="DF35" i="1" s="1"/>
  <c r="DB35" i="1" a="1"/>
  <c r="DB35" i="1" s="1"/>
  <c r="DC32" i="1" a="1"/>
  <c r="DC32" i="1" s="1"/>
  <c r="DH32" i="1" a="1"/>
  <c r="DH32" i="1" s="1"/>
  <c r="DE32" i="1" a="1"/>
  <c r="DE32" i="1" s="1"/>
  <c r="DI32" i="1" a="1"/>
  <c r="DI32" i="1" s="1"/>
  <c r="DF32" i="1" a="1"/>
  <c r="DF32" i="1" s="1"/>
  <c r="DB32" i="1" a="1"/>
  <c r="DB32" i="1" s="1"/>
  <c r="DG32" i="1" a="1"/>
  <c r="DG32" i="1" s="1"/>
  <c r="DC24" i="1" a="1"/>
  <c r="DC24" i="1" s="1"/>
  <c r="DH24" i="1" a="1"/>
  <c r="DH24" i="1" s="1"/>
  <c r="DE24" i="1" a="1"/>
  <c r="DE24" i="1" s="1"/>
  <c r="DI24" i="1" a="1"/>
  <c r="DI24" i="1" s="1"/>
  <c r="DG24" i="1" a="1"/>
  <c r="DG24" i="1" s="1"/>
  <c r="DF24" i="1" a="1"/>
  <c r="DF24" i="1" s="1"/>
  <c r="DB24" i="1" a="1"/>
  <c r="DB24" i="1" s="1"/>
  <c r="DC19" i="1" a="1"/>
  <c r="DC19" i="1" s="1"/>
  <c r="DH19" i="1" a="1"/>
  <c r="DH19" i="1" s="1"/>
  <c r="DB19" i="1" a="1"/>
  <c r="DB19" i="1" s="1"/>
  <c r="DE19" i="1" a="1"/>
  <c r="DE19" i="1" s="1"/>
  <c r="DI19" i="1" a="1"/>
  <c r="DI19" i="1" s="1"/>
  <c r="DF19" i="1" a="1"/>
  <c r="DF19" i="1" s="1"/>
  <c r="DG19" i="1" a="1"/>
  <c r="DG19" i="1" s="1"/>
  <c r="DB93" i="1" a="1"/>
  <c r="DB93" i="1" s="1"/>
  <c r="DH80" i="1" a="1"/>
  <c r="DH80" i="1" s="1"/>
  <c r="DH72" i="1" a="1"/>
  <c r="DH72" i="1" s="1"/>
  <c r="DC16" i="1" a="1"/>
  <c r="DC16" i="1" s="1"/>
  <c r="DH16" i="1" a="1"/>
  <c r="DH16" i="1" s="1"/>
  <c r="DE16" i="1" a="1"/>
  <c r="DE16" i="1" s="1"/>
  <c r="DI16" i="1" a="1"/>
  <c r="DI16" i="1" s="1"/>
  <c r="DB16" i="1" a="1"/>
  <c r="DB16" i="1" s="1"/>
  <c r="DG16" i="1" a="1"/>
  <c r="DG16" i="1" s="1"/>
  <c r="DB17" i="1" a="1"/>
  <c r="DB17" i="1" s="1"/>
  <c r="DG17" i="1" a="1"/>
  <c r="DG17" i="1" s="1"/>
  <c r="DE17" i="1" a="1"/>
  <c r="DE17" i="1" s="1"/>
  <c r="DF17" i="1" a="1"/>
  <c r="DF17" i="1" s="1"/>
  <c r="DH17" i="1" a="1"/>
  <c r="DH17" i="1" s="1"/>
  <c r="DE42" i="1" a="1"/>
  <c r="DE42" i="1" s="1"/>
  <c r="DI42" i="1" a="1"/>
  <c r="DI42" i="1" s="1"/>
  <c r="DC42" i="1" a="1"/>
  <c r="DC42" i="1" s="1"/>
  <c r="DF36" i="1" a="1"/>
  <c r="DF36" i="1" s="1"/>
  <c r="DE36" i="1" a="1"/>
  <c r="DE36" i="1" s="1"/>
  <c r="DG36" i="1" a="1"/>
  <c r="DG36" i="1" s="1"/>
  <c r="DB64" i="1" a="1"/>
  <c r="DB64" i="1" s="1"/>
  <c r="DB56" i="1" a="1"/>
  <c r="DB56" i="1" s="1"/>
  <c r="DB54" i="1" a="1"/>
  <c r="DB54" i="1" s="1"/>
  <c r="DB41" i="1" a="1"/>
  <c r="DB41" i="1" s="1"/>
  <c r="DG41" i="1" a="1"/>
  <c r="DG41" i="1" s="1"/>
  <c r="DC41" i="1" a="1"/>
  <c r="DC41" i="1" s="1"/>
  <c r="DI41" i="1" a="1"/>
  <c r="DI41" i="1" s="1"/>
  <c r="DB14" i="1" a="1"/>
  <c r="DB14" i="1" s="1"/>
  <c r="DG14" i="1" a="1"/>
  <c r="DG14" i="1" s="1"/>
  <c r="DC14" i="1" a="1"/>
  <c r="DC14" i="1" s="1"/>
  <c r="DH14" i="1" a="1"/>
  <c r="DH14" i="1" s="1"/>
  <c r="DE14" i="1" a="1"/>
  <c r="DE14" i="1" s="1"/>
  <c r="DF14" i="1" a="1"/>
  <c r="DF14" i="1" s="1"/>
  <c r="DB49" i="1" a="1"/>
  <c r="DB49" i="1" s="1"/>
  <c r="DG49" i="1" a="1"/>
  <c r="DG49" i="1" s="1"/>
  <c r="DC49" i="1" a="1"/>
  <c r="DC49" i="1" s="1"/>
  <c r="DI49" i="1" a="1"/>
  <c r="DI49" i="1" s="1"/>
  <c r="DF44" i="1" a="1"/>
  <c r="DF44" i="1" s="1"/>
  <c r="DE44" i="1" a="1"/>
  <c r="DE44" i="1" s="1"/>
  <c r="DG44" i="1" a="1"/>
  <c r="DG44" i="1" s="1"/>
  <c r="DH42" i="1" a="1"/>
  <c r="DH42" i="1" s="1"/>
  <c r="DH36" i="1" a="1"/>
  <c r="DH36" i="1" s="1"/>
  <c r="DB22" i="1" a="1"/>
  <c r="DB22" i="1" s="1"/>
  <c r="DG22" i="1" a="1"/>
  <c r="DG22" i="1" s="1"/>
  <c r="DC22" i="1" a="1"/>
  <c r="DC22" i="1" s="1"/>
  <c r="DH22" i="1" a="1"/>
  <c r="DH22" i="1" s="1"/>
  <c r="DE22" i="1" a="1"/>
  <c r="DE22" i="1" s="1"/>
  <c r="DG54" i="1" a="1"/>
  <c r="DG54" i="1" s="1"/>
  <c r="DE37" i="1" a="1"/>
  <c r="DE37" i="1" s="1"/>
  <c r="DI37" i="1" a="1"/>
  <c r="DI37" i="1" s="1"/>
  <c r="DF37" i="1" a="1"/>
  <c r="DF37" i="1" s="1"/>
  <c r="DG37" i="1" a="1"/>
  <c r="DG37" i="1" s="1"/>
  <c r="DE26" i="1" a="1"/>
  <c r="DE26" i="1" s="1"/>
  <c r="DI26" i="1" a="1"/>
  <c r="DI26" i="1" s="1"/>
  <c r="DF26" i="1" a="1"/>
  <c r="DF26" i="1" s="1"/>
  <c r="DG26" i="1" a="1"/>
  <c r="DG26" i="1" s="1"/>
  <c r="DB25" i="1" a="1"/>
  <c r="DB25" i="1" s="1"/>
  <c r="DG25" i="1" a="1"/>
  <c r="DG25" i="1" s="1"/>
  <c r="DE13" i="1" a="1"/>
  <c r="DE13" i="1" s="1"/>
  <c r="DI13" i="1" a="1"/>
  <c r="DI13" i="1" s="1"/>
  <c r="DF13" i="1" a="1"/>
  <c r="DF13" i="1" s="1"/>
  <c r="DB46" i="1" a="1"/>
  <c r="DB46" i="1" s="1"/>
  <c r="DG46" i="1" a="1"/>
  <c r="DG46" i="1" s="1"/>
  <c r="DB38" i="1" a="1"/>
  <c r="DB38" i="1" s="1"/>
  <c r="DG38" i="1" a="1"/>
  <c r="DG38" i="1" s="1"/>
  <c r="DC27" i="1" a="1"/>
  <c r="DC27" i="1" s="1"/>
  <c r="DH27" i="1" a="1"/>
  <c r="DH27" i="1" s="1"/>
  <c r="DE25" i="1" a="1"/>
  <c r="DE25" i="1" s="1"/>
  <c r="DE21" i="1" a="1"/>
  <c r="DE21" i="1" s="1"/>
  <c r="DI21" i="1" a="1"/>
  <c r="DI21" i="1" s="1"/>
  <c r="DE18" i="1" a="1"/>
  <c r="DE18" i="1" s="1"/>
  <c r="DI18" i="1" a="1"/>
  <c r="DI18" i="1" s="1"/>
  <c r="DF18" i="1" a="1"/>
  <c r="DF18" i="1" s="1"/>
  <c r="DH13" i="1" a="1"/>
  <c r="DH13" i="1" s="1"/>
  <c r="DC48" i="1" a="1"/>
  <c r="DC48" i="1" s="1"/>
  <c r="DH48" i="1" a="1"/>
  <c r="DH48" i="1" s="1"/>
  <c r="DH46" i="1" a="1"/>
  <c r="DH46" i="1" s="1"/>
  <c r="DC40" i="1" a="1"/>
  <c r="DC40" i="1" s="1"/>
  <c r="DH40" i="1" a="1"/>
  <c r="DH40" i="1" s="1"/>
  <c r="DH38" i="1" a="1"/>
  <c r="DH38" i="1" s="1"/>
  <c r="DB33" i="1" a="1"/>
  <c r="DB33" i="1" s="1"/>
  <c r="DG33" i="1" a="1"/>
  <c r="DG33" i="1" s="1"/>
  <c r="DB30" i="1" a="1"/>
  <c r="DB30" i="1" s="1"/>
  <c r="DG30" i="1" a="1"/>
  <c r="DG30" i="1" s="1"/>
  <c r="DC30" i="1" a="1"/>
  <c r="DC30" i="1" s="1"/>
  <c r="DH30" i="1" a="1"/>
  <c r="DH30" i="1" s="1"/>
  <c r="DI27" i="1" a="1"/>
  <c r="DI27" i="1" s="1"/>
  <c r="DG48" i="1" a="1"/>
  <c r="DG48" i="1" s="1"/>
  <c r="DG47" i="1" a="1"/>
  <c r="DG47" i="1" s="1"/>
  <c r="DG40" i="1" a="1"/>
  <c r="DG40" i="1" s="1"/>
  <c r="DG39" i="1" a="1"/>
  <c r="DG39" i="1" s="1"/>
  <c r="DI30" i="1" a="1"/>
  <c r="DI30" i="1" s="1"/>
  <c r="DG27" i="1" a="1"/>
  <c r="DG27" i="1" s="1"/>
  <c r="DC25" i="1" a="1"/>
  <c r="DC25" i="1" s="1"/>
  <c r="DG21" i="1" a="1"/>
  <c r="DG21" i="1" s="1"/>
  <c r="DG18" i="1" a="1"/>
  <c r="DG18" i="1" s="1"/>
  <c r="DG13" i="1" a="1"/>
  <c r="DG13" i="1" s="1"/>
  <c r="CV106" i="1" a="1"/>
  <c r="CV106" i="1" s="1"/>
  <c r="CT144" i="1"/>
  <c r="DI12" i="1" a="1"/>
  <c r="DI12" i="1" s="1"/>
  <c r="CU100" i="1"/>
  <c r="CT93" i="1"/>
  <c r="CT135" i="1"/>
  <c r="CV101" i="1" a="1"/>
  <c r="CV101" i="1" s="1"/>
  <c r="DH12" i="1" a="1"/>
  <c r="DH12" i="1" s="1"/>
  <c r="CW29" i="1"/>
  <c r="CV119" i="1" a="1"/>
  <c r="CV119" i="1" s="1"/>
  <c r="DG12" i="1" a="1"/>
  <c r="DG12" i="1" s="1"/>
  <c r="CU102" i="1"/>
  <c r="CW120" i="1"/>
  <c r="CT18" i="1"/>
  <c r="DF12" i="1" a="1"/>
  <c r="DF12" i="1" s="1"/>
  <c r="BW60" i="1"/>
  <c r="CV29" i="1" a="1"/>
  <c r="CV29" i="1" s="1"/>
  <c r="CU163" i="1"/>
  <c r="CT87" i="1"/>
  <c r="CU105" i="1"/>
  <c r="DE12" i="1" a="1"/>
  <c r="DE12" i="1" s="1"/>
  <c r="CW28" i="1"/>
  <c r="CT146" i="1"/>
  <c r="CV187" i="1" a="1"/>
  <c r="CV187" i="1" s="1"/>
  <c r="CW135" i="1"/>
  <c r="CW134" i="1"/>
  <c r="CT37" i="1"/>
  <c r="CU148" i="1"/>
  <c r="CT141" i="1"/>
  <c r="CV135" i="1" a="1"/>
  <c r="CV135" i="1" s="1"/>
  <c r="CT64" i="1"/>
  <c r="CU62" i="1"/>
  <c r="CW13" i="1"/>
  <c r="CX13" i="1" s="1"/>
  <c r="CV63" i="1" a="1"/>
  <c r="CV63" i="1" s="1"/>
  <c r="CT24" i="1"/>
  <c r="CT152" i="1"/>
  <c r="CT167" i="1"/>
  <c r="CV168" i="1" a="1"/>
  <c r="CV168" i="1" s="1"/>
  <c r="CT15" i="1"/>
  <c r="CW113" i="1"/>
  <c r="CT105" i="1"/>
  <c r="CV60" i="1" a="1"/>
  <c r="CV60" i="1" s="1"/>
  <c r="CT43" i="1"/>
  <c r="CV160" i="1" a="1"/>
  <c r="CV160" i="1" s="1"/>
  <c r="DC12" i="1" a="1"/>
  <c r="DC12" i="1" s="1"/>
  <c r="CU123" i="1"/>
  <c r="CT184" i="1"/>
  <c r="CW199" i="1"/>
  <c r="CV172" i="1" a="1"/>
  <c r="CV172" i="1" s="1"/>
  <c r="CT151" i="1"/>
  <c r="CT122" i="1"/>
  <c r="CV57" i="1" a="1"/>
  <c r="CV57" i="1" s="1"/>
  <c r="CW36" i="1"/>
  <c r="CV199" i="1" a="1"/>
  <c r="CV199" i="1" s="1"/>
  <c r="CW144" i="1"/>
  <c r="CW142" i="1"/>
  <c r="CT94" i="1"/>
  <c r="CT88" i="1"/>
  <c r="CW67" i="1"/>
  <c r="CU65" i="1"/>
  <c r="CV20" i="1" a="1"/>
  <c r="CV20" i="1" s="1"/>
  <c r="CT19" i="1"/>
  <c r="CX19" i="1" s="1"/>
  <c r="BK172" i="1"/>
  <c r="BK164" i="1"/>
  <c r="CT187" i="1"/>
  <c r="CV144" i="1" a="1"/>
  <c r="CV144" i="1" s="1"/>
  <c r="CT143" i="1"/>
  <c r="CX143" i="1" s="1"/>
  <c r="CT116" i="1"/>
  <c r="CT109" i="1"/>
  <c r="CX109" i="1" s="1"/>
  <c r="CW102" i="1"/>
  <c r="CT96" i="1"/>
  <c r="CX96" i="1" s="1"/>
  <c r="CT85" i="1"/>
  <c r="CT79" i="1"/>
  <c r="CV67" i="1" a="1"/>
  <c r="CV67" i="1" s="1"/>
  <c r="CV66" i="1" a="1"/>
  <c r="CV66" i="1" s="1"/>
  <c r="CT23" i="1"/>
  <c r="CT16" i="1"/>
  <c r="CW187" i="1"/>
  <c r="CW168" i="1"/>
  <c r="CW163" i="1"/>
  <c r="CV123" i="1" a="1"/>
  <c r="CV123" i="1" s="1"/>
  <c r="CW100" i="1"/>
  <c r="CU75" i="1"/>
  <c r="CV195" i="1" a="1"/>
  <c r="CV195" i="1" s="1"/>
  <c r="CU167" i="1"/>
  <c r="CT121" i="1"/>
  <c r="CT117" i="1"/>
  <c r="CW116" i="1"/>
  <c r="CV98" i="1" a="1"/>
  <c r="CV98" i="1" s="1"/>
  <c r="CW81" i="1"/>
  <c r="CT81" i="1"/>
  <c r="CT75" i="1"/>
  <c r="CU42" i="1"/>
  <c r="CU33" i="1"/>
  <c r="CW20" i="1"/>
  <c r="CV83" i="1" a="1"/>
  <c r="CV83" i="1" s="1"/>
  <c r="CV81" i="1" a="1"/>
  <c r="CV81" i="1" s="1"/>
  <c r="CT179" i="1"/>
  <c r="CT150" i="1"/>
  <c r="CT148" i="1"/>
  <c r="CX148" i="1" s="1"/>
  <c r="CX93" i="1"/>
  <c r="CU83" i="1"/>
  <c r="CV58" i="1" a="1"/>
  <c r="CV58" i="1" s="1"/>
  <c r="CU160" i="1"/>
  <c r="CU134" i="1"/>
  <c r="CU122" i="1"/>
  <c r="CT69" i="1"/>
  <c r="CW176" i="1"/>
  <c r="CW167" i="1"/>
  <c r="CX167" i="1" s="1"/>
  <c r="CW159" i="1"/>
  <c r="CT154" i="1"/>
  <c r="CT71" i="1"/>
  <c r="CT195" i="1"/>
  <c r="CV176" i="1" a="1"/>
  <c r="CV176" i="1" s="1"/>
  <c r="CV159" i="1" a="1"/>
  <c r="CV159" i="1" s="1"/>
  <c r="CT159" i="1"/>
  <c r="CT158" i="1"/>
  <c r="CX158" i="1" s="1"/>
  <c r="CT155" i="1"/>
  <c r="CT130" i="1"/>
  <c r="CT126" i="1"/>
  <c r="CU66" i="1"/>
  <c r="CT65" i="1"/>
  <c r="CW44" i="1"/>
  <c r="CT39" i="1"/>
  <c r="CT29" i="1"/>
  <c r="CV28" i="1" a="1"/>
  <c r="CV28" i="1" s="1"/>
  <c r="CU27" i="1"/>
  <c r="CT26" i="1"/>
  <c r="CX26" i="1" s="1"/>
  <c r="CT199" i="1"/>
  <c r="CW195" i="1"/>
  <c r="CV167" i="1" a="1"/>
  <c r="CV167" i="1" s="1"/>
  <c r="CT166" i="1"/>
  <c r="CU158" i="1"/>
  <c r="CT157" i="1"/>
  <c r="CX157" i="1" s="1"/>
  <c r="CV156" i="1" a="1"/>
  <c r="CV156" i="1" s="1"/>
  <c r="CV90" i="1" a="1"/>
  <c r="CV90" i="1" s="1"/>
  <c r="CW88" i="1"/>
  <c r="CW53" i="1"/>
  <c r="CV42" i="1" a="1"/>
  <c r="CV42" i="1" s="1"/>
  <c r="CV41" i="1" a="1"/>
  <c r="CV41" i="1" s="1"/>
  <c r="CT27" i="1"/>
  <c r="CT162" i="1"/>
  <c r="CT138" i="1"/>
  <c r="CT132" i="1"/>
  <c r="CT119" i="1"/>
  <c r="CX119" i="1" s="1"/>
  <c r="CT102" i="1"/>
  <c r="CT67" i="1"/>
  <c r="CX67" i="1" s="1"/>
  <c r="CT60" i="1"/>
  <c r="CX60" i="1" s="1"/>
  <c r="CT56" i="1"/>
  <c r="CT31" i="1"/>
  <c r="CT190" i="1"/>
  <c r="CV180" i="1" a="1"/>
  <c r="CV180" i="1" s="1"/>
  <c r="CU140" i="1"/>
  <c r="CT139" i="1"/>
  <c r="CT134" i="1"/>
  <c r="CT133" i="1"/>
  <c r="CW126" i="1"/>
  <c r="CT110" i="1"/>
  <c r="CX110" i="1" s="1"/>
  <c r="CT91" i="1"/>
  <c r="CT180" i="1"/>
  <c r="CX180" i="1" s="1"/>
  <c r="CW151" i="1"/>
  <c r="CU126" i="1"/>
  <c r="CT115" i="1"/>
  <c r="CW43" i="1"/>
  <c r="CT35" i="1"/>
  <c r="CV34" i="1" a="1"/>
  <c r="CV34" i="1" s="1"/>
  <c r="CT200" i="1"/>
  <c r="CT165" i="1"/>
  <c r="CV157" i="1" a="1"/>
  <c r="CV157" i="1" s="1"/>
  <c r="CV151" i="1" a="1"/>
  <c r="CV151" i="1" s="1"/>
  <c r="CU113" i="1"/>
  <c r="CT47" i="1"/>
  <c r="CT44" i="1"/>
  <c r="CV43" i="1" a="1"/>
  <c r="CV43" i="1" s="1"/>
  <c r="CT36" i="1"/>
  <c r="CW27" i="1"/>
  <c r="CV19" i="1" a="1"/>
  <c r="CV19" i="1" s="1"/>
  <c r="CT17" i="1"/>
  <c r="CX17" i="1" s="1"/>
  <c r="CT192" i="1"/>
  <c r="CT183" i="1"/>
  <c r="CX183" i="1" s="1"/>
  <c r="CU157" i="1"/>
  <c r="CV148" i="1" a="1"/>
  <c r="CV148" i="1" s="1"/>
  <c r="CU136" i="1"/>
  <c r="CV51" i="1" a="1"/>
  <c r="CV51" i="1" s="1"/>
  <c r="CU43" i="1"/>
  <c r="CU19" i="1"/>
  <c r="CV198" i="1" a="1"/>
  <c r="CV198" i="1" s="1"/>
  <c r="CT191" i="1"/>
  <c r="CW190" i="1"/>
  <c r="CV182" i="1" a="1"/>
  <c r="CV182" i="1" s="1"/>
  <c r="CT178" i="1"/>
  <c r="CX178" i="1" s="1"/>
  <c r="CV173" i="1" a="1"/>
  <c r="CV173" i="1" s="1"/>
  <c r="CV158" i="1" a="1"/>
  <c r="CV158" i="1" s="1"/>
  <c r="CT149" i="1"/>
  <c r="CX149" i="1" s="1"/>
  <c r="CU143" i="1"/>
  <c r="CV97" i="1" a="1"/>
  <c r="CV97" i="1" s="1"/>
  <c r="CT97" i="1"/>
  <c r="CU97" i="1"/>
  <c r="CW55" i="1"/>
  <c r="CT55" i="1"/>
  <c r="CW50" i="1"/>
  <c r="CU50" i="1"/>
  <c r="CV50" i="1" a="1"/>
  <c r="CV50" i="1" s="1"/>
  <c r="CU198" i="1"/>
  <c r="CU194" i="1"/>
  <c r="CV190" i="1" a="1"/>
  <c r="CV190" i="1" s="1"/>
  <c r="CV184" i="1" a="1"/>
  <c r="CV184" i="1" s="1"/>
  <c r="CU182" i="1"/>
  <c r="CW133" i="1"/>
  <c r="CU133" i="1"/>
  <c r="CV133" i="1" a="1"/>
  <c r="CV133" i="1" s="1"/>
  <c r="CU130" i="1"/>
  <c r="CV130" i="1" a="1"/>
  <c r="CV130" i="1" s="1"/>
  <c r="CT127" i="1"/>
  <c r="CV127" i="1" a="1"/>
  <c r="CV127" i="1" s="1"/>
  <c r="CV124" i="1" a="1"/>
  <c r="CV124" i="1" s="1"/>
  <c r="CT124" i="1"/>
  <c r="CU94" i="1"/>
  <c r="CV94" i="1" a="1"/>
  <c r="CV94" i="1" s="1"/>
  <c r="CU77" i="1"/>
  <c r="CT77" i="1"/>
  <c r="CV77" i="1" a="1"/>
  <c r="CV77" i="1" s="1"/>
  <c r="CT198" i="1"/>
  <c r="CX198" i="1" s="1"/>
  <c r="CV197" i="1" a="1"/>
  <c r="CV197" i="1" s="1"/>
  <c r="CT194" i="1"/>
  <c r="CT193" i="1"/>
  <c r="CU190" i="1"/>
  <c r="CU189" i="1"/>
  <c r="CU184" i="1"/>
  <c r="CT182" i="1"/>
  <c r="CX182" i="1" s="1"/>
  <c r="CT181" i="1"/>
  <c r="CW171" i="1"/>
  <c r="CU165" i="1"/>
  <c r="CW141" i="1"/>
  <c r="CU141" i="1"/>
  <c r="CV141" i="1" a="1"/>
  <c r="CV141" i="1" s="1"/>
  <c r="CW140" i="1"/>
  <c r="CT140" i="1"/>
  <c r="CT136" i="1"/>
  <c r="CX136" i="1" s="1"/>
  <c r="CV136" i="1" a="1"/>
  <c r="CV136" i="1" s="1"/>
  <c r="CV121" i="1" a="1"/>
  <c r="CV121" i="1" s="1"/>
  <c r="CU121" i="1"/>
  <c r="CU93" i="1"/>
  <c r="CV93" i="1" a="1"/>
  <c r="CV93" i="1" s="1"/>
  <c r="CV92" i="1" a="1"/>
  <c r="CV92" i="1" s="1"/>
  <c r="CT92" i="1"/>
  <c r="CX92" i="1" s="1"/>
  <c r="CU92" i="1"/>
  <c r="CV89" i="1" a="1"/>
  <c r="CV89" i="1" s="1"/>
  <c r="CT89" i="1"/>
  <c r="CX89" i="1" s="1"/>
  <c r="CU89" i="1"/>
  <c r="CU87" i="1"/>
  <c r="CV87" i="1" a="1"/>
  <c r="CV87" i="1" s="1"/>
  <c r="CW87" i="1"/>
  <c r="CV86" i="1" a="1"/>
  <c r="CV86" i="1" s="1"/>
  <c r="CT86" i="1"/>
  <c r="CX86" i="1" s="1"/>
  <c r="CU86" i="1"/>
  <c r="CU79" i="1"/>
  <c r="CV79" i="1" a="1"/>
  <c r="CV79" i="1" s="1"/>
  <c r="CW79" i="1"/>
  <c r="CU76" i="1"/>
  <c r="CV76" i="1" a="1"/>
  <c r="CV76" i="1" s="1"/>
  <c r="CW76" i="1"/>
  <c r="CT196" i="1"/>
  <c r="CX196" i="1" s="1"/>
  <c r="CW192" i="1"/>
  <c r="CT164" i="1"/>
  <c r="CX164" i="1" s="1"/>
  <c r="CT160" i="1"/>
  <c r="CX160" i="1" s="1"/>
  <c r="CT142" i="1"/>
  <c r="CU142" i="1"/>
  <c r="CW125" i="1"/>
  <c r="CU125" i="1"/>
  <c r="CV125" i="1" a="1"/>
  <c r="CV125" i="1" s="1"/>
  <c r="CT107" i="1"/>
  <c r="CW165" i="1"/>
  <c r="CX165" i="1" s="1"/>
  <c r="CV165" i="1" a="1"/>
  <c r="CV165" i="1" s="1"/>
  <c r="CT118" i="1"/>
  <c r="CU118" i="1"/>
  <c r="CW118" i="1"/>
  <c r="CU114" i="1"/>
  <c r="CV114" i="1" a="1"/>
  <c r="CV114" i="1" s="1"/>
  <c r="CU110" i="1"/>
  <c r="CV110" i="1" a="1"/>
  <c r="CV110" i="1" s="1"/>
  <c r="CU45" i="1"/>
  <c r="CT45" i="1"/>
  <c r="CV45" i="1" a="1"/>
  <c r="CV45" i="1" s="1"/>
  <c r="CW45" i="1"/>
  <c r="CW191" i="1"/>
  <c r="CV183" i="1" a="1"/>
  <c r="CV183" i="1" s="1"/>
  <c r="CU180" i="1"/>
  <c r="CT176" i="1"/>
  <c r="CV175" i="1" a="1"/>
  <c r="CV175" i="1" s="1"/>
  <c r="CT163" i="1"/>
  <c r="CW161" i="1"/>
  <c r="CU156" i="1"/>
  <c r="CW152" i="1"/>
  <c r="CU144" i="1"/>
  <c r="CU109" i="1"/>
  <c r="CV109" i="1" a="1"/>
  <c r="CV109" i="1" s="1"/>
  <c r="CT101" i="1"/>
  <c r="CX101" i="1" s="1"/>
  <c r="CU101" i="1"/>
  <c r="CT99" i="1"/>
  <c r="CV191" i="1" a="1"/>
  <c r="CV191" i="1" s="1"/>
  <c r="CU183" i="1"/>
  <c r="CU175" i="1"/>
  <c r="CT168" i="1"/>
  <c r="CV152" i="1" a="1"/>
  <c r="CV152" i="1" s="1"/>
  <c r="CV149" i="1" a="1"/>
  <c r="CV149" i="1" s="1"/>
  <c r="CV116" i="1" a="1"/>
  <c r="CV116" i="1" s="1"/>
  <c r="CU116" i="1"/>
  <c r="CW94" i="1"/>
  <c r="CU69" i="1"/>
  <c r="CV69" i="1" a="1"/>
  <c r="CV69" i="1" s="1"/>
  <c r="CW69" i="1"/>
  <c r="CU61" i="1"/>
  <c r="CT61" i="1"/>
  <c r="CV61" i="1" a="1"/>
  <c r="CV61" i="1" s="1"/>
  <c r="CW61" i="1"/>
  <c r="CW49" i="1"/>
  <c r="CV49" i="1" a="1"/>
  <c r="CV49" i="1" s="1"/>
  <c r="CW194" i="1"/>
  <c r="CW184" i="1"/>
  <c r="CX184" i="1" s="1"/>
  <c r="CT175" i="1"/>
  <c r="CX175" i="1" s="1"/>
  <c r="CV174" i="1" a="1"/>
  <c r="CV174" i="1" s="1"/>
  <c r="CU152" i="1"/>
  <c r="CV150" i="1" a="1"/>
  <c r="CV150" i="1" s="1"/>
  <c r="CW150" i="1"/>
  <c r="CU149" i="1"/>
  <c r="CV143" i="1" a="1"/>
  <c r="CV143" i="1" s="1"/>
  <c r="CW130" i="1"/>
  <c r="CW127" i="1"/>
  <c r="CX127" i="1" s="1"/>
  <c r="CW97" i="1"/>
  <c r="CW77" i="1"/>
  <c r="CU73" i="1"/>
  <c r="CV73" i="1" a="1"/>
  <c r="CV73" i="1" s="1"/>
  <c r="CW73" i="1"/>
  <c r="CT59" i="1"/>
  <c r="CU59" i="1"/>
  <c r="CV59" i="1" a="1"/>
  <c r="CV59" i="1" s="1"/>
  <c r="CW59" i="1"/>
  <c r="CT52" i="1"/>
  <c r="CU52" i="1"/>
  <c r="CV52" i="1" a="1"/>
  <c r="CV52" i="1" s="1"/>
  <c r="CW52" i="1"/>
  <c r="CT50" i="1"/>
  <c r="CT48" i="1"/>
  <c r="CT125" i="1"/>
  <c r="CU119" i="1"/>
  <c r="CT113" i="1"/>
  <c r="CT83" i="1"/>
  <c r="CX83" i="1" s="1"/>
  <c r="CU82" i="1"/>
  <c r="CT63" i="1"/>
  <c r="CU60" i="1"/>
  <c r="CT58" i="1"/>
  <c r="CX58" i="1" s="1"/>
  <c r="CU57" i="1"/>
  <c r="CV53" i="1" a="1"/>
  <c r="CV53" i="1" s="1"/>
  <c r="CU51" i="1"/>
  <c r="CU44" i="1"/>
  <c r="CT42" i="1"/>
  <c r="CX42" i="1" s="1"/>
  <c r="CU41" i="1"/>
  <c r="CU34" i="1"/>
  <c r="CT28" i="1"/>
  <c r="CT112" i="1"/>
  <c r="CX112" i="1" s="1"/>
  <c r="CT74" i="1"/>
  <c r="CT57" i="1"/>
  <c r="CX57" i="1" s="1"/>
  <c r="CT53" i="1"/>
  <c r="CT51" i="1"/>
  <c r="CX51" i="1" s="1"/>
  <c r="CT41" i="1"/>
  <c r="CX41" i="1" s="1"/>
  <c r="CV36" i="1" a="1"/>
  <c r="CV36" i="1" s="1"/>
  <c r="CT34" i="1"/>
  <c r="CX34" i="1" s="1"/>
  <c r="CV33" i="1" a="1"/>
  <c r="CV33" i="1" s="1"/>
  <c r="CW18" i="1"/>
  <c r="CX18" i="1" s="1"/>
  <c r="CW21" i="1"/>
  <c r="CW37" i="1"/>
  <c r="CW35" i="1"/>
  <c r="CV18" i="1" a="1"/>
  <c r="CV18" i="1" s="1"/>
  <c r="CT170" i="1"/>
  <c r="CX170" i="1" s="1"/>
  <c r="CW122" i="1"/>
  <c r="CV120" i="1" a="1"/>
  <c r="CV120" i="1" s="1"/>
  <c r="CT100" i="1"/>
  <c r="CW75" i="1"/>
  <c r="CV35" i="1" a="1"/>
  <c r="CV35" i="1" s="1"/>
  <c r="CV26" i="1" a="1"/>
  <c r="CV26" i="1" s="1"/>
  <c r="CV21" i="1" a="1"/>
  <c r="CV21" i="1" s="1"/>
  <c r="CT20" i="1"/>
  <c r="CU18" i="1"/>
  <c r="CV17" i="1" a="1"/>
  <c r="CV17" i="1" s="1"/>
  <c r="CW105" i="1"/>
  <c r="CT66" i="1"/>
  <c r="CX66" i="1" s="1"/>
  <c r="CV37" i="1" a="1"/>
  <c r="CV37" i="1" s="1"/>
  <c r="CT32" i="1"/>
  <c r="CU26" i="1"/>
  <c r="CT25" i="1"/>
  <c r="CX25" i="1" s="1"/>
  <c r="CT21" i="1"/>
  <c r="CU17" i="1"/>
  <c r="CU200" i="1"/>
  <c r="CU196" i="1"/>
  <c r="CV193" i="1" a="1"/>
  <c r="CV193" i="1" s="1"/>
  <c r="CV189" i="1" a="1"/>
  <c r="CV189" i="1" s="1"/>
  <c r="CT188" i="1"/>
  <c r="CX188" i="1" s="1"/>
  <c r="CW186" i="1"/>
  <c r="CT185" i="1"/>
  <c r="CU181" i="1"/>
  <c r="CU179" i="1"/>
  <c r="CU169" i="1"/>
  <c r="CT169" i="1"/>
  <c r="CX169" i="1" s="1"/>
  <c r="CU166" i="1"/>
  <c r="CU164" i="1"/>
  <c r="CW147" i="1"/>
  <c r="CV147" i="1" a="1"/>
  <c r="CV147" i="1" s="1"/>
  <c r="CV129" i="1" a="1"/>
  <c r="CV129" i="1" s="1"/>
  <c r="CT129" i="1"/>
  <c r="CU129" i="1"/>
  <c r="CW129" i="1"/>
  <c r="CU128" i="1"/>
  <c r="CV128" i="1" a="1"/>
  <c r="CV128" i="1" s="1"/>
  <c r="CW128" i="1"/>
  <c r="CT128" i="1"/>
  <c r="CW155" i="1"/>
  <c r="CV155" i="1" a="1"/>
  <c r="CV155" i="1" s="1"/>
  <c r="CV138" i="1" a="1"/>
  <c r="CV138" i="1" s="1"/>
  <c r="CW138" i="1"/>
  <c r="CU138" i="1"/>
  <c r="CU132" i="1"/>
  <c r="CU197" i="1"/>
  <c r="CT189" i="1"/>
  <c r="CX189" i="1" s="1"/>
  <c r="CU186" i="1"/>
  <c r="CU177" i="1"/>
  <c r="CT177" i="1"/>
  <c r="CU174" i="1"/>
  <c r="CU172" i="1"/>
  <c r="CV162" i="1" a="1"/>
  <c r="CV162" i="1" s="1"/>
  <c r="CU162" i="1"/>
  <c r="CV146" i="1" a="1"/>
  <c r="CV146" i="1" s="1"/>
  <c r="CW146" i="1"/>
  <c r="CX146" i="1" s="1"/>
  <c r="CU146" i="1"/>
  <c r="CT197" i="1"/>
  <c r="CX197" i="1" s="1"/>
  <c r="CT186" i="1"/>
  <c r="CT174" i="1"/>
  <c r="CX174" i="1" s="1"/>
  <c r="CT172" i="1"/>
  <c r="CX172" i="1" s="1"/>
  <c r="CV154" i="1" a="1"/>
  <c r="CV154" i="1" s="1"/>
  <c r="CW154" i="1"/>
  <c r="CU154" i="1"/>
  <c r="CU137" i="1"/>
  <c r="CV137" i="1" a="1"/>
  <c r="CV137" i="1" s="1"/>
  <c r="CT137" i="1"/>
  <c r="CX137" i="1" s="1"/>
  <c r="CW132" i="1"/>
  <c r="CV132" i="1" a="1"/>
  <c r="CV132" i="1" s="1"/>
  <c r="CV170" i="1" a="1"/>
  <c r="CV170" i="1" s="1"/>
  <c r="CU170" i="1"/>
  <c r="CU145" i="1"/>
  <c r="CV145" i="1" a="1"/>
  <c r="CV145" i="1" s="1"/>
  <c r="CT145" i="1"/>
  <c r="CX145" i="1" s="1"/>
  <c r="CW131" i="1"/>
  <c r="CU131" i="1"/>
  <c r="CV131" i="1" a="1"/>
  <c r="CV131" i="1" s="1"/>
  <c r="CT131" i="1"/>
  <c r="CW200" i="1"/>
  <c r="CX200" i="1" s="1"/>
  <c r="CW185" i="1"/>
  <c r="CW181" i="1"/>
  <c r="CW166" i="1"/>
  <c r="CU153" i="1"/>
  <c r="CV153" i="1" a="1"/>
  <c r="CV153" i="1" s="1"/>
  <c r="CT153" i="1"/>
  <c r="CX153" i="1" s="1"/>
  <c r="CW193" i="1"/>
  <c r="CV192" i="1" a="1"/>
  <c r="CV192" i="1" s="1"/>
  <c r="CV188" i="1" a="1"/>
  <c r="CV188" i="1" s="1"/>
  <c r="CV178" i="1" a="1"/>
  <c r="CV178" i="1" s="1"/>
  <c r="CU178" i="1"/>
  <c r="CU173" i="1"/>
  <c r="CU171" i="1"/>
  <c r="CU161" i="1"/>
  <c r="CT161" i="1"/>
  <c r="CT156" i="1"/>
  <c r="CX156" i="1" s="1"/>
  <c r="CU147" i="1"/>
  <c r="CV200" i="1" a="1"/>
  <c r="CV200" i="1" s="1"/>
  <c r="CV196" i="1" a="1"/>
  <c r="CV196" i="1" s="1"/>
  <c r="CU192" i="1"/>
  <c r="CU188" i="1"/>
  <c r="CV185" i="1" a="1"/>
  <c r="CV185" i="1" s="1"/>
  <c r="CW179" i="1"/>
  <c r="CW177" i="1"/>
  <c r="CT173" i="1"/>
  <c r="CX173" i="1" s="1"/>
  <c r="CT171" i="1"/>
  <c r="CV169" i="1" a="1"/>
  <c r="CV169" i="1" s="1"/>
  <c r="CV164" i="1" a="1"/>
  <c r="CV164" i="1" s="1"/>
  <c r="CW162" i="1"/>
  <c r="CU155" i="1"/>
  <c r="CT147" i="1"/>
  <c r="CW139" i="1"/>
  <c r="CV139" i="1" a="1"/>
  <c r="CV139" i="1" s="1"/>
  <c r="CU124" i="1"/>
  <c r="CU117" i="1"/>
  <c r="CT108" i="1"/>
  <c r="CU104" i="1"/>
  <c r="CV104" i="1" a="1"/>
  <c r="CV104" i="1" s="1"/>
  <c r="CV80" i="1" a="1"/>
  <c r="CV80" i="1" s="1"/>
  <c r="CW80" i="1"/>
  <c r="CT80" i="1"/>
  <c r="CV72" i="1" a="1"/>
  <c r="CV72" i="1" s="1"/>
  <c r="CW72" i="1"/>
  <c r="CU72" i="1"/>
  <c r="CT111" i="1"/>
  <c r="CU111" i="1"/>
  <c r="CT95" i="1"/>
  <c r="CU95" i="1"/>
  <c r="CV95" i="1" a="1"/>
  <c r="CV95" i="1" s="1"/>
  <c r="CU71" i="1"/>
  <c r="CV71" i="1" a="1"/>
  <c r="CV71" i="1" s="1"/>
  <c r="CW115" i="1"/>
  <c r="CU115" i="1"/>
  <c r="CV107" i="1" a="1"/>
  <c r="CV107" i="1" s="1"/>
  <c r="CT103" i="1"/>
  <c r="CX103" i="1" s="1"/>
  <c r="CU103" i="1"/>
  <c r="CV103" i="1" a="1"/>
  <c r="CV103" i="1" s="1"/>
  <c r="CV91" i="1" a="1"/>
  <c r="CV91" i="1" s="1"/>
  <c r="CW82" i="1"/>
  <c r="CT82" i="1"/>
  <c r="CT68" i="1"/>
  <c r="CV68" i="1" a="1"/>
  <c r="CV68" i="1" s="1"/>
  <c r="CT70" i="1"/>
  <c r="CV70" i="1" a="1"/>
  <c r="CV70" i="1" s="1"/>
  <c r="CW70" i="1"/>
  <c r="CW107" i="1"/>
  <c r="CU107" i="1"/>
  <c r="CW91" i="1"/>
  <c r="CU91" i="1"/>
  <c r="CT84" i="1"/>
  <c r="CX84" i="1" s="1"/>
  <c r="CU84" i="1"/>
  <c r="CV84" i="1" a="1"/>
  <c r="CV84" i="1" s="1"/>
  <c r="CT78" i="1"/>
  <c r="CX78" i="1" s="1"/>
  <c r="CV78" i="1" a="1"/>
  <c r="CV78" i="1" s="1"/>
  <c r="CU78" i="1"/>
  <c r="CW74" i="1"/>
  <c r="CU74" i="1"/>
  <c r="CV74" i="1" a="1"/>
  <c r="CV74" i="1" s="1"/>
  <c r="CW124" i="1"/>
  <c r="CW114" i="1"/>
  <c r="CT114" i="1"/>
  <c r="CW108" i="1"/>
  <c r="CW99" i="1"/>
  <c r="CU99" i="1"/>
  <c r="CT73" i="1"/>
  <c r="CV40" i="1" a="1"/>
  <c r="CV40" i="1" s="1"/>
  <c r="CW40" i="1"/>
  <c r="CT40" i="1"/>
  <c r="CU40" i="1"/>
  <c r="CU39" i="1"/>
  <c r="CV39" i="1" a="1"/>
  <c r="CV39" i="1" s="1"/>
  <c r="CW39" i="1"/>
  <c r="CT22" i="1"/>
  <c r="CU22" i="1"/>
  <c r="CV22" i="1" a="1"/>
  <c r="CV22" i="1" s="1"/>
  <c r="CW22" i="1"/>
  <c r="CW117" i="1"/>
  <c r="CX117" i="1" s="1"/>
  <c r="CU112" i="1"/>
  <c r="CV112" i="1" a="1"/>
  <c r="CV112" i="1" s="1"/>
  <c r="CW111" i="1"/>
  <c r="CW90" i="1"/>
  <c r="CT90" i="1"/>
  <c r="CU88" i="1"/>
  <c r="CV88" i="1" a="1"/>
  <c r="CV88" i="1" s="1"/>
  <c r="CT123" i="1"/>
  <c r="CX123" i="1" s="1"/>
  <c r="CW121" i="1"/>
  <c r="CX121" i="1" s="1"/>
  <c r="CT120" i="1"/>
  <c r="CU108" i="1"/>
  <c r="CW106" i="1"/>
  <c r="CT106" i="1"/>
  <c r="CT104" i="1"/>
  <c r="CX104" i="1" s="1"/>
  <c r="CW98" i="1"/>
  <c r="CT98" i="1"/>
  <c r="CU96" i="1"/>
  <c r="CV96" i="1" a="1"/>
  <c r="CV96" i="1" s="1"/>
  <c r="CW95" i="1"/>
  <c r="CU80" i="1"/>
  <c r="CT72" i="1"/>
  <c r="CW71" i="1"/>
  <c r="CX71" i="1" s="1"/>
  <c r="CW68" i="1"/>
  <c r="CT54" i="1"/>
  <c r="CU54" i="1"/>
  <c r="CV54" i="1" a="1"/>
  <c r="CV54" i="1" s="1"/>
  <c r="CW54" i="1"/>
  <c r="CU58" i="1"/>
  <c r="CV56" i="1" a="1"/>
  <c r="CV56" i="1" s="1"/>
  <c r="CW56" i="1"/>
  <c r="CV48" i="1" a="1"/>
  <c r="CV48" i="1" s="1"/>
  <c r="CW48" i="1"/>
  <c r="CT33" i="1"/>
  <c r="CX33" i="1" s="1"/>
  <c r="CT30" i="1"/>
  <c r="CX30" i="1" s="1"/>
  <c r="CU30" i="1"/>
  <c r="CV30" i="1" a="1"/>
  <c r="CV30" i="1" s="1"/>
  <c r="CU47" i="1"/>
  <c r="CV47" i="1" a="1"/>
  <c r="CV47" i="1" s="1"/>
  <c r="CW47" i="1"/>
  <c r="CU55" i="1"/>
  <c r="CV55" i="1" a="1"/>
  <c r="CV55" i="1" s="1"/>
  <c r="CT38" i="1"/>
  <c r="CX38" i="1" s="1"/>
  <c r="CU38" i="1"/>
  <c r="CV38" i="1" a="1"/>
  <c r="CV38" i="1" s="1"/>
  <c r="CV24" i="1" a="1"/>
  <c r="CV24" i="1" s="1"/>
  <c r="CW24" i="1"/>
  <c r="CV16" i="1" a="1"/>
  <c r="CV16" i="1" s="1"/>
  <c r="CW16" i="1"/>
  <c r="CU15" i="1"/>
  <c r="CV15" i="1" a="1"/>
  <c r="CV15" i="1" s="1"/>
  <c r="CW15" i="1"/>
  <c r="CU49" i="1"/>
  <c r="CU23" i="1"/>
  <c r="CV23" i="1" a="1"/>
  <c r="CV23" i="1" s="1"/>
  <c r="CW23" i="1"/>
  <c r="CT14" i="1"/>
  <c r="CU14" i="1"/>
  <c r="CV14" i="1" a="1"/>
  <c r="CV14" i="1" s="1"/>
  <c r="CW14" i="1"/>
  <c r="CW85" i="1"/>
  <c r="CT76" i="1"/>
  <c r="CW65" i="1"/>
  <c r="CT49" i="1"/>
  <c r="CT46" i="1"/>
  <c r="CX46" i="1" s="1"/>
  <c r="CU46" i="1"/>
  <c r="CV46" i="1" a="1"/>
  <c r="CV46" i="1" s="1"/>
  <c r="CV32" i="1" a="1"/>
  <c r="CV32" i="1" s="1"/>
  <c r="CW32" i="1"/>
  <c r="CV25" i="1" a="1"/>
  <c r="CV25" i="1" s="1"/>
  <c r="CV64" i="1" a="1"/>
  <c r="CV64" i="1" s="1"/>
  <c r="CW64" i="1"/>
  <c r="CX64" i="1" s="1"/>
  <c r="CW63" i="1"/>
  <c r="CT62" i="1"/>
  <c r="CX62" i="1" s="1"/>
  <c r="CV62" i="1" a="1"/>
  <c r="CV62" i="1" s="1"/>
  <c r="CU31" i="1"/>
  <c r="CV31" i="1" a="1"/>
  <c r="CV31" i="1" s="1"/>
  <c r="CW31" i="1"/>
  <c r="CX31" i="1" s="1"/>
  <c r="CU25" i="1"/>
  <c r="CV13" i="1" a="1"/>
  <c r="CV13" i="1" s="1"/>
  <c r="BK127" i="1"/>
  <c r="CT12" i="1"/>
  <c r="CX12" i="1" s="1"/>
  <c r="CV12" i="1" a="1"/>
  <c r="CV12" i="1" s="1"/>
  <c r="CU12" i="1"/>
  <c r="BK112" i="1"/>
  <c r="BK166" i="1"/>
  <c r="BK122" i="1"/>
  <c r="BK114" i="1"/>
  <c r="BK106" i="1"/>
  <c r="BK98" i="1"/>
  <c r="BK90" i="1"/>
  <c r="BK104" i="1"/>
  <c r="BK96" i="1"/>
  <c r="BK88" i="1"/>
  <c r="BK72" i="1"/>
  <c r="BK64" i="1"/>
  <c r="BK82" i="1"/>
  <c r="BK74" i="1"/>
  <c r="BK66" i="1"/>
  <c r="BK58" i="1"/>
  <c r="BK50" i="1"/>
  <c r="BK56" i="1"/>
  <c r="BK32" i="1"/>
  <c r="BX142" i="1"/>
  <c r="BW84" i="1"/>
  <c r="BW98" i="1"/>
  <c r="BW128" i="1"/>
  <c r="BX162" i="1"/>
  <c r="BW163" i="1"/>
  <c r="BW106" i="1"/>
  <c r="BW68" i="1"/>
  <c r="BW13" i="1"/>
  <c r="BX13" i="1"/>
  <c r="BX123" i="1"/>
  <c r="BX56" i="1"/>
  <c r="BX138" i="1"/>
  <c r="BW63" i="1"/>
  <c r="BW45" i="1"/>
  <c r="BX179" i="1"/>
  <c r="BW179" i="1"/>
  <c r="BW155" i="1"/>
  <c r="BX155" i="1"/>
  <c r="BW137" i="1"/>
  <c r="BX137" i="1"/>
  <c r="BX122" i="1"/>
  <c r="BW122" i="1"/>
  <c r="BX109" i="1"/>
  <c r="BW109" i="1"/>
  <c r="BW148" i="1"/>
  <c r="BX83" i="1"/>
  <c r="BW29" i="1"/>
  <c r="BW124" i="1"/>
  <c r="BX136" i="1"/>
  <c r="BX104" i="1"/>
  <c r="BX88" i="1"/>
  <c r="BX79" i="1"/>
  <c r="BW51" i="1"/>
  <c r="BX199" i="1"/>
  <c r="BW199" i="1"/>
  <c r="BW194" i="1"/>
  <c r="BX194" i="1"/>
  <c r="BW166" i="1"/>
  <c r="BX166" i="1"/>
  <c r="BW182" i="1"/>
  <c r="BX182" i="1"/>
  <c r="BX140" i="1"/>
  <c r="BW140" i="1"/>
  <c r="BX191" i="1"/>
  <c r="BW191" i="1"/>
  <c r="BW133" i="1"/>
  <c r="BX133" i="1"/>
  <c r="BW198" i="1"/>
  <c r="BX198" i="1"/>
  <c r="BX195" i="1"/>
  <c r="BW195" i="1"/>
  <c r="BX167" i="1"/>
  <c r="BW167" i="1"/>
  <c r="BW144" i="1"/>
  <c r="BX144" i="1"/>
  <c r="BW190" i="1"/>
  <c r="BX190" i="1"/>
  <c r="BX171" i="1"/>
  <c r="BW171" i="1"/>
  <c r="BW139" i="1"/>
  <c r="BX139" i="1"/>
  <c r="BX130" i="1"/>
  <c r="BW130" i="1"/>
  <c r="BW132" i="1"/>
  <c r="BX132" i="1"/>
  <c r="BW157" i="1"/>
  <c r="BX157" i="1"/>
  <c r="BX146" i="1"/>
  <c r="BX135" i="1"/>
  <c r="BX131" i="1"/>
  <c r="BX108" i="1"/>
  <c r="BW99" i="1"/>
  <c r="BX99" i="1"/>
  <c r="BW183" i="1"/>
  <c r="BX178" i="1"/>
  <c r="BW103" i="1"/>
  <c r="BX103" i="1"/>
  <c r="BX101" i="1"/>
  <c r="BW101" i="1"/>
  <c r="BX96" i="1"/>
  <c r="BW91" i="1"/>
  <c r="BX91" i="1"/>
  <c r="BW129" i="1"/>
  <c r="BX129" i="1"/>
  <c r="BW80" i="1"/>
  <c r="BW76" i="1"/>
  <c r="BX76" i="1"/>
  <c r="BW127" i="1"/>
  <c r="BX127" i="1"/>
  <c r="BX82" i="1"/>
  <c r="BW82" i="1"/>
  <c r="BX21" i="1"/>
  <c r="BW21" i="1"/>
  <c r="BK198" i="1"/>
  <c r="BK190" i="1"/>
  <c r="BK182" i="1"/>
  <c r="BW175" i="1"/>
  <c r="BX174" i="1"/>
  <c r="BX160" i="1"/>
  <c r="BW107" i="1"/>
  <c r="BX107" i="1"/>
  <c r="BX100" i="1"/>
  <c r="BX78" i="1"/>
  <c r="BW78" i="1"/>
  <c r="BX152" i="1"/>
  <c r="BW95" i="1"/>
  <c r="BX95" i="1"/>
  <c r="BX92" i="1"/>
  <c r="BW87" i="1"/>
  <c r="BX87" i="1"/>
  <c r="BW49" i="1"/>
  <c r="BX49" i="1"/>
  <c r="BX33" i="1"/>
  <c r="BW33" i="1"/>
  <c r="BW187" i="1"/>
  <c r="BX186" i="1"/>
  <c r="BX170" i="1"/>
  <c r="BW134" i="1"/>
  <c r="BX126" i="1"/>
  <c r="BW126" i="1"/>
  <c r="BX25" i="1"/>
  <c r="BW25" i="1"/>
  <c r="BW41" i="1"/>
  <c r="BX64" i="1"/>
  <c r="BW54" i="1"/>
  <c r="BW37" i="1"/>
  <c r="BX75" i="1"/>
  <c r="BW61" i="1"/>
  <c r="BW55" i="1"/>
  <c r="BW50" i="1"/>
  <c r="BX180" i="1"/>
  <c r="BW180" i="1"/>
  <c r="BW145" i="1"/>
  <c r="BX145" i="1"/>
  <c r="BX200" i="1"/>
  <c r="BW200" i="1"/>
  <c r="BX168" i="1"/>
  <c r="BW168" i="1"/>
  <c r="BW113" i="1"/>
  <c r="BX113" i="1"/>
  <c r="BX188" i="1"/>
  <c r="BW188" i="1"/>
  <c r="BW117" i="1"/>
  <c r="BX117" i="1"/>
  <c r="BX176" i="1"/>
  <c r="BW176" i="1"/>
  <c r="BW121" i="1"/>
  <c r="BX121" i="1"/>
  <c r="BX196" i="1"/>
  <c r="BW196" i="1"/>
  <c r="BX164" i="1"/>
  <c r="BW164" i="1"/>
  <c r="BX184" i="1"/>
  <c r="BW184" i="1"/>
  <c r="BW141" i="1"/>
  <c r="BX141" i="1"/>
  <c r="BX172" i="1"/>
  <c r="BW172" i="1"/>
  <c r="BX192" i="1"/>
  <c r="BW192" i="1"/>
  <c r="BW158" i="1"/>
  <c r="BX158" i="1"/>
  <c r="BX154" i="1"/>
  <c r="BW85" i="1"/>
  <c r="BX85" i="1"/>
  <c r="BW47" i="1"/>
  <c r="BX47" i="1"/>
  <c r="BX159" i="1"/>
  <c r="BX153" i="1"/>
  <c r="BX147" i="1"/>
  <c r="BX120" i="1"/>
  <c r="BX116" i="1"/>
  <c r="BX112" i="1"/>
  <c r="BX111" i="1"/>
  <c r="BW110" i="1"/>
  <c r="BW105" i="1"/>
  <c r="BW94" i="1"/>
  <c r="BW81" i="1"/>
  <c r="BX81" i="1"/>
  <c r="BW72" i="1"/>
  <c r="BX72" i="1"/>
  <c r="BX66" i="1"/>
  <c r="BW66" i="1"/>
  <c r="BX125" i="1"/>
  <c r="BX119" i="1"/>
  <c r="BW118" i="1"/>
  <c r="BX115" i="1"/>
  <c r="BW114" i="1"/>
  <c r="BW90" i="1"/>
  <c r="BW77" i="1"/>
  <c r="BX77" i="1"/>
  <c r="BX62" i="1"/>
  <c r="BW62" i="1"/>
  <c r="BW86" i="1"/>
  <c r="BW73" i="1"/>
  <c r="BX73" i="1"/>
  <c r="BX151" i="1"/>
  <c r="BW57" i="1"/>
  <c r="BX57" i="1"/>
  <c r="BX197" i="1"/>
  <c r="BX193" i="1"/>
  <c r="BX189" i="1"/>
  <c r="BX185" i="1"/>
  <c r="BX181" i="1"/>
  <c r="BX177" i="1"/>
  <c r="BX173" i="1"/>
  <c r="BX169" i="1"/>
  <c r="BX165" i="1"/>
  <c r="BX161" i="1"/>
  <c r="BX156" i="1"/>
  <c r="BX150" i="1"/>
  <c r="BW97" i="1"/>
  <c r="BX97" i="1"/>
  <c r="BX149" i="1"/>
  <c r="BX143" i="1"/>
  <c r="BW102" i="1"/>
  <c r="BW93" i="1"/>
  <c r="BX93" i="1"/>
  <c r="BW74" i="1"/>
  <c r="BX69" i="1"/>
  <c r="BX59" i="1"/>
  <c r="BW59" i="1"/>
  <c r="BW89" i="1"/>
  <c r="BX89" i="1"/>
  <c r="BX67" i="1"/>
  <c r="BW67" i="1"/>
  <c r="BX38" i="1"/>
  <c r="BW38" i="1"/>
  <c r="BW31" i="1"/>
  <c r="BX31" i="1"/>
  <c r="BW70" i="1"/>
  <c r="BX65" i="1"/>
  <c r="BX34" i="1"/>
  <c r="BW34" i="1"/>
  <c r="BX71" i="1"/>
  <c r="BW43" i="1"/>
  <c r="BX43" i="1"/>
  <c r="BW27" i="1"/>
  <c r="BX27" i="1"/>
  <c r="BW52" i="1"/>
  <c r="BX52" i="1"/>
  <c r="BX46" i="1"/>
  <c r="BW46" i="1"/>
  <c r="BX30" i="1"/>
  <c r="BW30" i="1"/>
  <c r="BW23" i="1"/>
  <c r="BX23" i="1"/>
  <c r="BX58" i="1"/>
  <c r="BW58" i="1"/>
  <c r="BW39" i="1"/>
  <c r="BX39" i="1"/>
  <c r="BW19" i="1"/>
  <c r="BX19" i="1"/>
  <c r="BW53" i="1"/>
  <c r="BX42" i="1"/>
  <c r="BW42" i="1"/>
  <c r="BX26" i="1"/>
  <c r="BW26" i="1"/>
  <c r="BW35" i="1"/>
  <c r="BX35" i="1"/>
  <c r="BX22" i="1"/>
  <c r="BW22" i="1"/>
  <c r="BX18" i="1"/>
  <c r="BW18" i="1"/>
  <c r="BX14" i="1"/>
  <c r="BW14" i="1"/>
  <c r="BW15" i="1"/>
  <c r="BX15" i="1"/>
  <c r="BX48" i="1"/>
  <c r="BX44" i="1"/>
  <c r="BX40" i="1"/>
  <c r="BX36" i="1"/>
  <c r="BX32" i="1"/>
  <c r="BX28" i="1"/>
  <c r="BX24" i="1"/>
  <c r="BX20" i="1"/>
  <c r="BX17" i="1"/>
  <c r="BX16" i="1"/>
  <c r="BK171" i="1"/>
  <c r="BK163" i="1"/>
  <c r="BK155" i="1"/>
  <c r="BK147" i="1"/>
  <c r="BK139" i="1"/>
  <c r="BK131" i="1"/>
  <c r="BK123" i="1"/>
  <c r="BK115" i="1"/>
  <c r="BK107" i="1"/>
  <c r="BK99" i="1"/>
  <c r="BK91" i="1"/>
  <c r="BK75" i="1"/>
  <c r="BK67" i="1"/>
  <c r="BK59" i="1"/>
  <c r="BK51" i="1"/>
  <c r="BK174" i="1"/>
  <c r="BX12" i="1"/>
  <c r="BK42" i="1"/>
  <c r="BK34" i="1"/>
  <c r="BK26" i="1"/>
  <c r="BK18" i="1"/>
  <c r="BK196" i="1"/>
  <c r="BK156" i="1"/>
  <c r="BK148" i="1"/>
  <c r="BK140" i="1"/>
  <c r="BK132" i="1"/>
  <c r="BK124" i="1"/>
  <c r="BK116" i="1"/>
  <c r="BK108" i="1"/>
  <c r="BK100" i="1"/>
  <c r="BK92" i="1"/>
  <c r="BK84" i="1"/>
  <c r="BK188" i="1"/>
  <c r="BK180" i="1"/>
  <c r="BK43" i="1"/>
  <c r="BK27" i="1"/>
  <c r="BK19" i="1"/>
  <c r="BK60" i="1"/>
  <c r="BK52" i="1"/>
  <c r="BK44" i="1"/>
  <c r="BK20" i="1"/>
  <c r="BK158" i="1"/>
  <c r="BK142" i="1"/>
  <c r="BK134" i="1"/>
  <c r="BK119" i="1"/>
  <c r="BK111" i="1"/>
  <c r="BK103" i="1"/>
  <c r="BK95" i="1"/>
  <c r="BK87" i="1"/>
  <c r="BK79" i="1"/>
  <c r="BK71" i="1"/>
  <c r="BK63" i="1"/>
  <c r="BK55" i="1"/>
  <c r="BK47" i="1"/>
  <c r="BK39" i="1"/>
  <c r="BK31" i="1"/>
  <c r="BK23" i="1"/>
  <c r="BK193" i="1"/>
  <c r="BK185" i="1"/>
  <c r="BK177" i="1"/>
  <c r="BK68" i="1"/>
  <c r="BK28" i="1"/>
  <c r="BG128" i="1"/>
  <c r="BH16" i="1"/>
  <c r="BK105" i="1"/>
  <c r="BK25" i="1"/>
  <c r="BK48" i="1"/>
  <c r="BK24" i="1"/>
  <c r="BK152" i="1"/>
  <c r="BK150" i="1"/>
  <c r="BK83" i="1"/>
  <c r="BK40" i="1"/>
  <c r="BK16" i="1"/>
  <c r="BH14" i="1"/>
  <c r="BK121" i="1"/>
  <c r="BK80" i="1"/>
  <c r="BK36" i="1"/>
  <c r="BK120" i="1"/>
  <c r="BK76" i="1"/>
  <c r="BK35" i="1"/>
  <c r="BK195" i="1"/>
  <c r="BK187" i="1"/>
  <c r="BK179" i="1"/>
  <c r="BK194" i="1"/>
  <c r="BK186" i="1"/>
  <c r="BK178" i="1"/>
  <c r="BK170" i="1"/>
  <c r="BK162" i="1"/>
  <c r="BK154" i="1"/>
  <c r="BK146" i="1"/>
  <c r="BK138" i="1"/>
  <c r="BK130" i="1"/>
  <c r="BK199" i="1"/>
  <c r="BK191" i="1"/>
  <c r="BK183" i="1"/>
  <c r="BK175" i="1"/>
  <c r="BK167" i="1"/>
  <c r="BK159" i="1"/>
  <c r="BK151" i="1"/>
  <c r="BK143" i="1"/>
  <c r="BK135" i="1"/>
  <c r="BK15" i="1"/>
  <c r="BK126" i="1"/>
  <c r="BK118" i="1"/>
  <c r="BK110" i="1"/>
  <c r="BK102" i="1"/>
  <c r="BK94" i="1"/>
  <c r="BK86" i="1"/>
  <c r="BK78" i="1"/>
  <c r="BK70" i="1"/>
  <c r="BK62" i="1"/>
  <c r="BK54" i="1"/>
  <c r="BK46" i="1"/>
  <c r="BK38" i="1"/>
  <c r="BK30" i="1"/>
  <c r="BK22" i="1"/>
  <c r="BK14" i="1"/>
  <c r="BK197" i="1"/>
  <c r="BK189" i="1"/>
  <c r="BK181" i="1"/>
  <c r="BK173" i="1"/>
  <c r="BK165" i="1"/>
  <c r="BK157" i="1"/>
  <c r="BK149" i="1"/>
  <c r="BK141" i="1"/>
  <c r="BK133" i="1"/>
  <c r="BK125" i="1"/>
  <c r="BK117" i="1"/>
  <c r="BK109" i="1"/>
  <c r="BK101" i="1"/>
  <c r="BK93" i="1"/>
  <c r="BK85" i="1"/>
  <c r="BK77" i="1"/>
  <c r="BK69" i="1"/>
  <c r="BK61" i="1"/>
  <c r="BK53" i="1"/>
  <c r="BK45" i="1"/>
  <c r="BK37" i="1"/>
  <c r="BK29" i="1"/>
  <c r="BK21" i="1"/>
  <c r="BK13" i="1"/>
  <c r="BK12" i="1"/>
  <c r="BG187" i="1"/>
  <c r="BH136" i="1"/>
  <c r="BH182" i="1"/>
  <c r="BG168" i="1"/>
  <c r="BH123" i="1"/>
  <c r="BH116" i="1"/>
  <c r="BH101" i="1"/>
  <c r="BG22" i="1"/>
  <c r="BG180" i="1"/>
  <c r="BH200" i="1"/>
  <c r="BG141" i="1"/>
  <c r="L196" i="1"/>
  <c r="L188" i="1"/>
  <c r="L180" i="1"/>
  <c r="L172" i="1"/>
  <c r="L164" i="1"/>
  <c r="L156" i="1"/>
  <c r="L148" i="1"/>
  <c r="L140" i="1"/>
  <c r="L132" i="1"/>
  <c r="L124" i="1"/>
  <c r="L116" i="1"/>
  <c r="L108" i="1"/>
  <c r="L100" i="1"/>
  <c r="L92" i="1"/>
  <c r="L84" i="1"/>
  <c r="L76" i="1"/>
  <c r="L68" i="1"/>
  <c r="L60" i="1"/>
  <c r="L52" i="1"/>
  <c r="L44" i="1"/>
  <c r="L36" i="1"/>
  <c r="L28" i="1"/>
  <c r="L20" i="1"/>
  <c r="L200" i="1"/>
  <c r="L192" i="1"/>
  <c r="L184" i="1"/>
  <c r="L176" i="1"/>
  <c r="L168" i="1"/>
  <c r="L160" i="1"/>
  <c r="L152" i="1"/>
  <c r="L144" i="1"/>
  <c r="L136" i="1"/>
  <c r="L128" i="1"/>
  <c r="L120" i="1"/>
  <c r="L112" i="1"/>
  <c r="L104" i="1"/>
  <c r="L96" i="1"/>
  <c r="L88" i="1"/>
  <c r="L80" i="1"/>
  <c r="L72" i="1"/>
  <c r="L64" i="1"/>
  <c r="L56" i="1"/>
  <c r="L48" i="1"/>
  <c r="L40" i="1"/>
  <c r="L32" i="1"/>
  <c r="L24" i="1"/>
  <c r="L16" i="1"/>
  <c r="BG27" i="1"/>
  <c r="BG33" i="1"/>
  <c r="L198" i="1"/>
  <c r="L190" i="1"/>
  <c r="L182" i="1"/>
  <c r="L174" i="1"/>
  <c r="L166" i="1"/>
  <c r="L158" i="1"/>
  <c r="L150" i="1"/>
  <c r="L142" i="1"/>
  <c r="L134" i="1"/>
  <c r="L126" i="1"/>
  <c r="L118" i="1"/>
  <c r="L110" i="1"/>
  <c r="L102" i="1"/>
  <c r="L94" i="1"/>
  <c r="L86" i="1"/>
  <c r="L78" i="1"/>
  <c r="L70" i="1"/>
  <c r="L62" i="1"/>
  <c r="L54" i="1"/>
  <c r="L46" i="1"/>
  <c r="L38" i="1"/>
  <c r="L30" i="1"/>
  <c r="L22" i="1"/>
  <c r="L14" i="1"/>
  <c r="BG25" i="1"/>
  <c r="BH19" i="1"/>
  <c r="BH67" i="1"/>
  <c r="BH196" i="1"/>
  <c r="BG189" i="1"/>
  <c r="BH139" i="1"/>
  <c r="BH112" i="1"/>
  <c r="BG52" i="1"/>
  <c r="BG181" i="1"/>
  <c r="BH144" i="1"/>
  <c r="BH133" i="1"/>
  <c r="BG113" i="1"/>
  <c r="BH94" i="1"/>
  <c r="BH72" i="1"/>
  <c r="BG100" i="1"/>
  <c r="BH57" i="1"/>
  <c r="BH36" i="1"/>
  <c r="BG184" i="1"/>
  <c r="BG104" i="1"/>
  <c r="BG76" i="1"/>
  <c r="BG118" i="1"/>
  <c r="BG132" i="1"/>
  <c r="BH126" i="1"/>
  <c r="BG155" i="1"/>
  <c r="BH148" i="1"/>
  <c r="BH120" i="1"/>
  <c r="BG56" i="1"/>
  <c r="BH177" i="1"/>
  <c r="BH164" i="1"/>
  <c r="BH158" i="1"/>
  <c r="BG102" i="1"/>
  <c r="BH97" i="1"/>
  <c r="BG91" i="1"/>
  <c r="BH84" i="1"/>
  <c r="BH59" i="1"/>
  <c r="BH41" i="1"/>
  <c r="BH192" i="1"/>
  <c r="BH145" i="1"/>
  <c r="BG140" i="1"/>
  <c r="BH93" i="1"/>
  <c r="BG81" i="1"/>
  <c r="BH64" i="1"/>
  <c r="BH35" i="1"/>
  <c r="BG160" i="1"/>
  <c r="BH149" i="1"/>
  <c r="BG109" i="1"/>
  <c r="BG86" i="1"/>
  <c r="BH174" i="1"/>
  <c r="BG108" i="1"/>
  <c r="BG99" i="1"/>
  <c r="BH190" i="1"/>
  <c r="BH152" i="1"/>
  <c r="BH197" i="1"/>
  <c r="BH193" i="1"/>
  <c r="BH171" i="1"/>
  <c r="BH166" i="1"/>
  <c r="BH142" i="1"/>
  <c r="BH134" i="1"/>
  <c r="BG92" i="1"/>
  <c r="BH70" i="1"/>
  <c r="BG176" i="1"/>
  <c r="BG129" i="1"/>
  <c r="BG80" i="1"/>
  <c r="BG65" i="1"/>
  <c r="BI196" i="1"/>
  <c r="BI188" i="1"/>
  <c r="BI180" i="1"/>
  <c r="BI172" i="1"/>
  <c r="BI164" i="1"/>
  <c r="BI156" i="1"/>
  <c r="BI148" i="1"/>
  <c r="BI140" i="1"/>
  <c r="BI132" i="1"/>
  <c r="BI124" i="1"/>
  <c r="BI116" i="1"/>
  <c r="BI108" i="1"/>
  <c r="BI100" i="1"/>
  <c r="BI92" i="1"/>
  <c r="BI84" i="1"/>
  <c r="BI76" i="1"/>
  <c r="BI68" i="1"/>
  <c r="BI60" i="1"/>
  <c r="BI52" i="1"/>
  <c r="BI44" i="1"/>
  <c r="BI36" i="1"/>
  <c r="BI28" i="1"/>
  <c r="BI20" i="1"/>
  <c r="BG156" i="1"/>
  <c r="BG124" i="1"/>
  <c r="BI195" i="1"/>
  <c r="BI187" i="1"/>
  <c r="BI179" i="1"/>
  <c r="BI171" i="1"/>
  <c r="BI163" i="1"/>
  <c r="BI155" i="1"/>
  <c r="BI147" i="1"/>
  <c r="BI139" i="1"/>
  <c r="BI131" i="1"/>
  <c r="BI123" i="1"/>
  <c r="BI115" i="1"/>
  <c r="BI107" i="1"/>
  <c r="BI99" i="1"/>
  <c r="BI91" i="1"/>
  <c r="BI83" i="1"/>
  <c r="BI75" i="1"/>
  <c r="BI67" i="1"/>
  <c r="BI59" i="1"/>
  <c r="BI51" i="1"/>
  <c r="BI43" i="1"/>
  <c r="BI35" i="1"/>
  <c r="BI27" i="1"/>
  <c r="BI19" i="1"/>
  <c r="BI194" i="1"/>
  <c r="BI186" i="1"/>
  <c r="BI178" i="1"/>
  <c r="BI170" i="1"/>
  <c r="BI162" i="1"/>
  <c r="BI154" i="1"/>
  <c r="BI146" i="1"/>
  <c r="BI138" i="1"/>
  <c r="BI130" i="1"/>
  <c r="BI122" i="1"/>
  <c r="BI114" i="1"/>
  <c r="BI106" i="1"/>
  <c r="BI98" i="1"/>
  <c r="BI90" i="1"/>
  <c r="BI82" i="1"/>
  <c r="BI74" i="1"/>
  <c r="BI66" i="1"/>
  <c r="BI58" i="1"/>
  <c r="BI50" i="1"/>
  <c r="BI42" i="1"/>
  <c r="BI34" i="1"/>
  <c r="BI26" i="1"/>
  <c r="BI18" i="1"/>
  <c r="BI193" i="1"/>
  <c r="BI185" i="1"/>
  <c r="BI177" i="1"/>
  <c r="BI169" i="1"/>
  <c r="BI161" i="1"/>
  <c r="BI153" i="1"/>
  <c r="BI145" i="1"/>
  <c r="BI137" i="1"/>
  <c r="BI129" i="1"/>
  <c r="BI121" i="1"/>
  <c r="BI113" i="1"/>
  <c r="BI105" i="1"/>
  <c r="BI97" i="1"/>
  <c r="BI89" i="1"/>
  <c r="BI81" i="1"/>
  <c r="BI73" i="1"/>
  <c r="BI65" i="1"/>
  <c r="BI57" i="1"/>
  <c r="BI49" i="1"/>
  <c r="BI41" i="1"/>
  <c r="BI33" i="1"/>
  <c r="BI25" i="1"/>
  <c r="BI17" i="1"/>
  <c r="BG88" i="1"/>
  <c r="BG54" i="1"/>
  <c r="BH49" i="1"/>
  <c r="BH44" i="1"/>
  <c r="BI200" i="1"/>
  <c r="BI192" i="1"/>
  <c r="BI184" i="1"/>
  <c r="BI176" i="1"/>
  <c r="BI168" i="1"/>
  <c r="BI160" i="1"/>
  <c r="BI152" i="1"/>
  <c r="BI144" i="1"/>
  <c r="BI136" i="1"/>
  <c r="BI128" i="1"/>
  <c r="BI120" i="1"/>
  <c r="BI112" i="1"/>
  <c r="BI104" i="1"/>
  <c r="BI96" i="1"/>
  <c r="BI88" i="1"/>
  <c r="BI80" i="1"/>
  <c r="BI72" i="1"/>
  <c r="BI64" i="1"/>
  <c r="BI56" i="1"/>
  <c r="BI48" i="1"/>
  <c r="BI40" i="1"/>
  <c r="BI32" i="1"/>
  <c r="BI24" i="1"/>
  <c r="BI16" i="1"/>
  <c r="BH40" i="1"/>
  <c r="BI199" i="1"/>
  <c r="BI191" i="1"/>
  <c r="BI183" i="1"/>
  <c r="BI175" i="1"/>
  <c r="BI167" i="1"/>
  <c r="BI159" i="1"/>
  <c r="BI151" i="1"/>
  <c r="BI143" i="1"/>
  <c r="BI135" i="1"/>
  <c r="BI127" i="1"/>
  <c r="BI119" i="1"/>
  <c r="BI111" i="1"/>
  <c r="BI103" i="1"/>
  <c r="BI95" i="1"/>
  <c r="BI87" i="1"/>
  <c r="BI79" i="1"/>
  <c r="BI71" i="1"/>
  <c r="BI63" i="1"/>
  <c r="BI55" i="1"/>
  <c r="BI47" i="1"/>
  <c r="BI39" i="1"/>
  <c r="BI31" i="1"/>
  <c r="BI23" i="1"/>
  <c r="BI15" i="1"/>
  <c r="BH157" i="1"/>
  <c r="BH83" i="1"/>
  <c r="BH60" i="1"/>
  <c r="BG20" i="1"/>
  <c r="BI198" i="1"/>
  <c r="BI190" i="1"/>
  <c r="BI182" i="1"/>
  <c r="BI174" i="1"/>
  <c r="BI166" i="1"/>
  <c r="BI158" i="1"/>
  <c r="BI150" i="1"/>
  <c r="BI142" i="1"/>
  <c r="BI134" i="1"/>
  <c r="BI126" i="1"/>
  <c r="BI118" i="1"/>
  <c r="BI110" i="1"/>
  <c r="BI102" i="1"/>
  <c r="BI94" i="1"/>
  <c r="BI86" i="1"/>
  <c r="BI78" i="1"/>
  <c r="BI70" i="1"/>
  <c r="BI62" i="1"/>
  <c r="BI54" i="1"/>
  <c r="BI46" i="1"/>
  <c r="BI38" i="1"/>
  <c r="BI30" i="1"/>
  <c r="BI22" i="1"/>
  <c r="BI14" i="1"/>
  <c r="BG198" i="1"/>
  <c r="BG117" i="1"/>
  <c r="BH69" i="1"/>
  <c r="BH48" i="1"/>
  <c r="BG43" i="1"/>
  <c r="BH24" i="1"/>
  <c r="BI197" i="1"/>
  <c r="BI189" i="1"/>
  <c r="BI181" i="1"/>
  <c r="BI173" i="1"/>
  <c r="BI165" i="1"/>
  <c r="BI157" i="1"/>
  <c r="BI149" i="1"/>
  <c r="BI141" i="1"/>
  <c r="BI133" i="1"/>
  <c r="BI125" i="1"/>
  <c r="BI117" i="1"/>
  <c r="BI109" i="1"/>
  <c r="BI101" i="1"/>
  <c r="BI93" i="1"/>
  <c r="BI85" i="1"/>
  <c r="BI77" i="1"/>
  <c r="BI69" i="1"/>
  <c r="BI61" i="1"/>
  <c r="BI53" i="1"/>
  <c r="BI45" i="1"/>
  <c r="BI37" i="1"/>
  <c r="BI29" i="1"/>
  <c r="BI21" i="1"/>
  <c r="BI13" i="1"/>
  <c r="BH173" i="1"/>
  <c r="BH165" i="1"/>
  <c r="BH161" i="1"/>
  <c r="BH150" i="1"/>
  <c r="BH125" i="1"/>
  <c r="BH110" i="1"/>
  <c r="BH107" i="1"/>
  <c r="BH96" i="1"/>
  <c r="BH89" i="1"/>
  <c r="BH73" i="1"/>
  <c r="BH62" i="1"/>
  <c r="BH46" i="1"/>
  <c r="BH38" i="1"/>
  <c r="BH30" i="1"/>
  <c r="BH85" i="1"/>
  <c r="BH77" i="1"/>
  <c r="BI12" i="1"/>
  <c r="BG188" i="1"/>
  <c r="BG172" i="1"/>
  <c r="BH195" i="1"/>
  <c r="BH185" i="1"/>
  <c r="BH179" i="1"/>
  <c r="BH169" i="1"/>
  <c r="BH163" i="1"/>
  <c r="BH153" i="1"/>
  <c r="BH147" i="1"/>
  <c r="BH137" i="1"/>
  <c r="BH131" i="1"/>
  <c r="BH121" i="1"/>
  <c r="BH115" i="1"/>
  <c r="BH105" i="1"/>
  <c r="BH78" i="1"/>
  <c r="BH75" i="1"/>
  <c r="BH68" i="1"/>
  <c r="BH51" i="1"/>
  <c r="BH28" i="1"/>
  <c r="BH17" i="1"/>
  <c r="BH61" i="1"/>
  <c r="BH32" i="1"/>
  <c r="BG199" i="1"/>
  <c r="BG191" i="1"/>
  <c r="BG183" i="1"/>
  <c r="BG175" i="1"/>
  <c r="BG167" i="1"/>
  <c r="BG159" i="1"/>
  <c r="BG151" i="1"/>
  <c r="BG143" i="1"/>
  <c r="BG135" i="1"/>
  <c r="BG127" i="1"/>
  <c r="BG119" i="1"/>
  <c r="BG111" i="1"/>
  <c r="BG103" i="1"/>
  <c r="BG95" i="1"/>
  <c r="BG87" i="1"/>
  <c r="BG79" i="1"/>
  <c r="BG71" i="1"/>
  <c r="BG63" i="1"/>
  <c r="BG55" i="1"/>
  <c r="BG47" i="1"/>
  <c r="BG39" i="1"/>
  <c r="BG31" i="1"/>
  <c r="BG23" i="1"/>
  <c r="BG15" i="1"/>
  <c r="L186" i="1"/>
  <c r="L170" i="1"/>
  <c r="L154" i="1"/>
  <c r="L138" i="1"/>
  <c r="L122" i="1"/>
  <c r="L106" i="1"/>
  <c r="L90" i="1"/>
  <c r="L66" i="1"/>
  <c r="L50" i="1"/>
  <c r="L42" i="1"/>
  <c r="L26" i="1"/>
  <c r="L194" i="1"/>
  <c r="L178" i="1"/>
  <c r="L162" i="1"/>
  <c r="L146" i="1"/>
  <c r="L130" i="1"/>
  <c r="L114" i="1"/>
  <c r="L98" i="1"/>
  <c r="L82" i="1"/>
  <c r="L74" i="1"/>
  <c r="L58" i="1"/>
  <c r="L34" i="1"/>
  <c r="L18" i="1"/>
  <c r="BH53" i="1"/>
  <c r="BH45" i="1"/>
  <c r="BH37" i="1"/>
  <c r="BH29" i="1"/>
  <c r="BH21" i="1"/>
  <c r="BH13" i="1"/>
  <c r="BH194" i="1"/>
  <c r="BH186" i="1"/>
  <c r="BH178" i="1"/>
  <c r="BH170" i="1"/>
  <c r="BH162" i="1"/>
  <c r="BH154" i="1"/>
  <c r="BH146" i="1"/>
  <c r="BH138" i="1"/>
  <c r="BH130" i="1"/>
  <c r="BH122" i="1"/>
  <c r="BH114" i="1"/>
  <c r="BH106" i="1"/>
  <c r="BH98" i="1"/>
  <c r="BH90" i="1"/>
  <c r="BH82" i="1"/>
  <c r="BH74" i="1"/>
  <c r="BH66" i="1"/>
  <c r="BH58" i="1"/>
  <c r="BH50" i="1"/>
  <c r="BH42" i="1"/>
  <c r="BH34" i="1"/>
  <c r="BH26" i="1"/>
  <c r="BH18" i="1"/>
  <c r="L199" i="1"/>
  <c r="L191" i="1"/>
  <c r="L183" i="1"/>
  <c r="L175" i="1"/>
  <c r="L167" i="1"/>
  <c r="L159" i="1"/>
  <c r="L151" i="1"/>
  <c r="L143" i="1"/>
  <c r="L135" i="1"/>
  <c r="L127" i="1"/>
  <c r="L119" i="1"/>
  <c r="L111" i="1"/>
  <c r="L103" i="1"/>
  <c r="L95" i="1"/>
  <c r="L87" i="1"/>
  <c r="L79" i="1"/>
  <c r="L71" i="1"/>
  <c r="L63" i="1"/>
  <c r="L55" i="1"/>
  <c r="L47" i="1"/>
  <c r="L39" i="1"/>
  <c r="L31" i="1"/>
  <c r="L23" i="1"/>
  <c r="L15" i="1"/>
  <c r="L197" i="1"/>
  <c r="L189" i="1"/>
  <c r="L181" i="1"/>
  <c r="L173" i="1"/>
  <c r="L165" i="1"/>
  <c r="L157" i="1"/>
  <c r="L149" i="1"/>
  <c r="L141" i="1"/>
  <c r="L133" i="1"/>
  <c r="L125" i="1"/>
  <c r="L117" i="1"/>
  <c r="L109" i="1"/>
  <c r="L101" i="1"/>
  <c r="L93" i="1"/>
  <c r="L85" i="1"/>
  <c r="L77" i="1"/>
  <c r="L69" i="1"/>
  <c r="L61" i="1"/>
  <c r="L53" i="1"/>
  <c r="L45" i="1"/>
  <c r="L37" i="1"/>
  <c r="L29" i="1"/>
  <c r="L21" i="1"/>
  <c r="L13" i="1"/>
  <c r="L195" i="1"/>
  <c r="L187" i="1"/>
  <c r="L179" i="1"/>
  <c r="L171" i="1"/>
  <c r="L163" i="1"/>
  <c r="L155" i="1"/>
  <c r="L147" i="1"/>
  <c r="L139" i="1"/>
  <c r="L131" i="1"/>
  <c r="L123" i="1"/>
  <c r="L115" i="1"/>
  <c r="L107" i="1"/>
  <c r="L99" i="1"/>
  <c r="L91" i="1"/>
  <c r="L83" i="1"/>
  <c r="L75" i="1"/>
  <c r="L67" i="1"/>
  <c r="L59" i="1"/>
  <c r="L51" i="1"/>
  <c r="L43" i="1"/>
  <c r="L35" i="1"/>
  <c r="L27" i="1"/>
  <c r="L19" i="1"/>
  <c r="L193" i="1"/>
  <c r="L185" i="1"/>
  <c r="L177" i="1"/>
  <c r="L169" i="1"/>
  <c r="L161" i="1"/>
  <c r="L153" i="1"/>
  <c r="L145" i="1"/>
  <c r="L137" i="1"/>
  <c r="L129" i="1"/>
  <c r="L121" i="1"/>
  <c r="L113" i="1"/>
  <c r="L105" i="1"/>
  <c r="L97" i="1"/>
  <c r="L89" i="1"/>
  <c r="L81" i="1"/>
  <c r="L73" i="1"/>
  <c r="L65" i="1"/>
  <c r="L57" i="1"/>
  <c r="L49" i="1"/>
  <c r="L41" i="1"/>
  <c r="L33" i="1"/>
  <c r="L25" i="1"/>
  <c r="L17" i="1"/>
  <c r="L12" i="1"/>
  <c r="N12" i="1" a="1"/>
  <c r="N12" i="1" s="1"/>
  <c r="BH12" i="1"/>
  <c r="AP13" i="1" a="1"/>
  <c r="AP13" i="1" s="1"/>
  <c r="AO13" i="1" a="1"/>
  <c r="AO13" i="1" s="1"/>
  <c r="AL55" i="1" a="1"/>
  <c r="AL55" i="1" s="1"/>
  <c r="AM15" i="1" a="1"/>
  <c r="AM15" i="1" s="1"/>
  <c r="AM101" i="1" a="1"/>
  <c r="AM101" i="1" s="1"/>
  <c r="AM31" i="1" a="1"/>
  <c r="AM31" i="1" s="1"/>
  <c r="AP108" i="1" a="1"/>
  <c r="AP108" i="1" s="1"/>
  <c r="AN23" i="1" a="1"/>
  <c r="AN23" i="1" s="1"/>
  <c r="AM23" i="1" a="1"/>
  <c r="AM23" i="1" s="1"/>
  <c r="AP110" i="1" a="1"/>
  <c r="AP110" i="1" s="1"/>
  <c r="AM81" i="1" a="1"/>
  <c r="AM81" i="1" s="1"/>
  <c r="AN49" i="1" a="1"/>
  <c r="AN49" i="1" s="1"/>
  <c r="AO42" i="1" a="1"/>
  <c r="AO42" i="1" s="1"/>
  <c r="AP162" i="1" a="1"/>
  <c r="AP162" i="1" s="1"/>
  <c r="AN17" i="1" a="1"/>
  <c r="AN17" i="1" s="1"/>
  <c r="AN13" i="1" a="1"/>
  <c r="AN13" i="1" s="1"/>
  <c r="AO67" i="1" a="1"/>
  <c r="AO67" i="1" s="1"/>
  <c r="AL47" i="1" a="1"/>
  <c r="AL47" i="1" s="1"/>
  <c r="AO127" i="1" a="1"/>
  <c r="AO127" i="1" s="1"/>
  <c r="AL127" i="1" a="1"/>
  <c r="AL127" i="1" s="1"/>
  <c r="AM116" i="1" a="1"/>
  <c r="AM116" i="1" s="1"/>
  <c r="AP31" i="1" a="1"/>
  <c r="AP31" i="1" s="1"/>
  <c r="AP186" i="1" a="1"/>
  <c r="AP186" i="1" s="1"/>
  <c r="AO31" i="1" a="1"/>
  <c r="AO31" i="1" s="1"/>
  <c r="AO26" i="1" a="1"/>
  <c r="AO26" i="1" s="1"/>
  <c r="AO63" i="1" a="1"/>
  <c r="AO63" i="1" s="1"/>
  <c r="AN31" i="1" a="1"/>
  <c r="AN31" i="1" s="1"/>
  <c r="AL132" i="1" a="1"/>
  <c r="AL132" i="1" s="1"/>
  <c r="AP29" i="1" a="1"/>
  <c r="AP29" i="1" s="1"/>
  <c r="AN14" i="1" a="1"/>
  <c r="AN14" i="1" s="1"/>
  <c r="AN118" i="1" a="1"/>
  <c r="AN118" i="1" s="1"/>
  <c r="AP63" i="1" a="1"/>
  <c r="AP63" i="1" s="1"/>
  <c r="AO23" i="1" a="1"/>
  <c r="AO23" i="1" s="1"/>
  <c r="AM18" i="1" a="1"/>
  <c r="AM18" i="1" s="1"/>
  <c r="AO185" i="1" a="1"/>
  <c r="AO185" i="1" s="1"/>
  <c r="AN185" i="1" a="1"/>
  <c r="AN185" i="1" s="1"/>
  <c r="AL185" i="1" a="1"/>
  <c r="AL185" i="1" s="1"/>
  <c r="AM185" i="1" a="1"/>
  <c r="AM185" i="1" s="1"/>
  <c r="AO177" i="1" a="1"/>
  <c r="AO177" i="1" s="1"/>
  <c r="AL177" i="1" a="1"/>
  <c r="AL177" i="1" s="1"/>
  <c r="AP98" i="1" a="1"/>
  <c r="AP98" i="1" s="1"/>
  <c r="AL164" i="1" a="1"/>
  <c r="AL164" i="1" s="1"/>
  <c r="AO98" i="1" a="1"/>
  <c r="AO98" i="1" s="1"/>
  <c r="AL59" i="1" a="1"/>
  <c r="AL59" i="1" s="1"/>
  <c r="AM43" i="1" a="1"/>
  <c r="AM43" i="1" s="1"/>
  <c r="AP166" i="1" a="1"/>
  <c r="AP166" i="1" s="1"/>
  <c r="AN196" i="1" a="1"/>
  <c r="AN196" i="1" s="1"/>
  <c r="AO166" i="1" a="1"/>
  <c r="AO166" i="1" s="1"/>
  <c r="AN134" i="1" a="1"/>
  <c r="AN134" i="1" s="1"/>
  <c r="AM106" i="1" a="1"/>
  <c r="AM106" i="1" s="1"/>
  <c r="AM46" i="1" a="1"/>
  <c r="AM46" i="1" s="1"/>
  <c r="AN166" i="1" a="1"/>
  <c r="AN166" i="1" s="1"/>
  <c r="AN147" i="1" a="1"/>
  <c r="AN147" i="1" s="1"/>
  <c r="AM122" i="1" a="1"/>
  <c r="AM122" i="1" s="1"/>
  <c r="AP60" i="1" a="1"/>
  <c r="AP60" i="1" s="1"/>
  <c r="AM55" i="1" a="1"/>
  <c r="AM55" i="1" s="1"/>
  <c r="AO191" i="1" a="1"/>
  <c r="AO191" i="1" s="1"/>
  <c r="AM191" i="1" a="1"/>
  <c r="AM191" i="1" s="1"/>
  <c r="AN191" i="1" a="1"/>
  <c r="AN191" i="1" s="1"/>
  <c r="AP191" i="1" a="1"/>
  <c r="AP191" i="1" s="1"/>
  <c r="AO91" i="1" a="1"/>
  <c r="AO91" i="1" s="1"/>
  <c r="AL91" i="1" a="1"/>
  <c r="AL91" i="1" s="1"/>
  <c r="AO135" i="1" a="1"/>
  <c r="AO135" i="1" s="1"/>
  <c r="AM135" i="1" a="1"/>
  <c r="AM135" i="1" s="1"/>
  <c r="AN135" i="1" a="1"/>
  <c r="AN135" i="1" s="1"/>
  <c r="AM136" i="1" a="1"/>
  <c r="AM136" i="1" s="1"/>
  <c r="AO138" i="1" a="1"/>
  <c r="AO138" i="1" s="1"/>
  <c r="AP174" i="1" a="1"/>
  <c r="AP174" i="1" s="1"/>
  <c r="AP147" i="1" a="1"/>
  <c r="AP147" i="1" s="1"/>
  <c r="AL142" i="1" a="1"/>
  <c r="AL142" i="1" s="1"/>
  <c r="AN138" i="1" a="1"/>
  <c r="AN138" i="1" s="1"/>
  <c r="AN126" i="1" a="1"/>
  <c r="AN126" i="1" s="1"/>
  <c r="AN110" i="1" a="1"/>
  <c r="AN110" i="1" s="1"/>
  <c r="AN39" i="1" a="1"/>
  <c r="AN39" i="1" s="1"/>
  <c r="AP194" i="1" a="1"/>
  <c r="AP194" i="1" s="1"/>
  <c r="AM138" i="1" a="1"/>
  <c r="AM138" i="1" s="1"/>
  <c r="AN129" i="1" a="1"/>
  <c r="AN129" i="1" s="1"/>
  <c r="AM126" i="1" a="1"/>
  <c r="AM126" i="1" s="1"/>
  <c r="AM39" i="1" a="1"/>
  <c r="AM39" i="1" s="1"/>
  <c r="AP33" i="1" a="1"/>
  <c r="AP33" i="1" s="1"/>
  <c r="AO15" i="1" a="1"/>
  <c r="AO15" i="1" s="1"/>
  <c r="AM119" i="1" a="1"/>
  <c r="AM119" i="1" s="1"/>
  <c r="AL119" i="1" a="1"/>
  <c r="AL119" i="1" s="1"/>
  <c r="AO113" i="1" a="1"/>
  <c r="AO113" i="1" s="1"/>
  <c r="AL113" i="1" a="1"/>
  <c r="AL113" i="1" s="1"/>
  <c r="AM113" i="1" a="1"/>
  <c r="AM113" i="1" s="1"/>
  <c r="AN113" i="1" a="1"/>
  <c r="AN113" i="1" s="1"/>
  <c r="AP113" i="1" a="1"/>
  <c r="AP113" i="1" s="1"/>
  <c r="AM72" i="1" a="1"/>
  <c r="AM72" i="1" s="1"/>
  <c r="AN72" i="1" a="1"/>
  <c r="AN72" i="1" s="1"/>
  <c r="AM24" i="1" a="1"/>
  <c r="AM24" i="1" s="1"/>
  <c r="AN24" i="1" a="1"/>
  <c r="AN24" i="1" s="1"/>
  <c r="AP24" i="1" a="1"/>
  <c r="AP24" i="1" s="1"/>
  <c r="AO167" i="1" a="1"/>
  <c r="AO167" i="1" s="1"/>
  <c r="AM167" i="1" a="1"/>
  <c r="AM167" i="1" s="1"/>
  <c r="AN167" i="1" a="1"/>
  <c r="AN167" i="1" s="1"/>
  <c r="AP167" i="1" a="1"/>
  <c r="AP167" i="1" s="1"/>
  <c r="AM123" i="1" a="1"/>
  <c r="AM123" i="1" s="1"/>
  <c r="AN123" i="1" a="1"/>
  <c r="AN123" i="1" s="1"/>
  <c r="AP123" i="1" a="1"/>
  <c r="AP123" i="1" s="1"/>
  <c r="AO95" i="1" a="1"/>
  <c r="AO95" i="1" s="1"/>
  <c r="AL95" i="1" a="1"/>
  <c r="AL95" i="1" s="1"/>
  <c r="AN75" i="1" a="1"/>
  <c r="AN75" i="1" s="1"/>
  <c r="AM75" i="1" a="1"/>
  <c r="AM75" i="1" s="1"/>
  <c r="AM183" i="1" a="1"/>
  <c r="AM183" i="1" s="1"/>
  <c r="AM141" i="1" a="1"/>
  <c r="AM141" i="1" s="1"/>
  <c r="AM133" i="1" a="1"/>
  <c r="AM133" i="1" s="1"/>
  <c r="AM129" i="1" a="1"/>
  <c r="AM129" i="1" s="1"/>
  <c r="AL122" i="1" a="1"/>
  <c r="AL122" i="1" s="1"/>
  <c r="AL19" i="1" a="1"/>
  <c r="AL19" i="1" s="1"/>
  <c r="AN199" i="1" a="1"/>
  <c r="AN199" i="1" s="1"/>
  <c r="AL196" i="1" a="1"/>
  <c r="AL196" i="1" s="1"/>
  <c r="AL191" i="1" a="1"/>
  <c r="AL191" i="1" s="1"/>
  <c r="AL138" i="1" a="1"/>
  <c r="AL138" i="1" s="1"/>
  <c r="AL135" i="1" a="1"/>
  <c r="AL135" i="1" s="1"/>
  <c r="AP132" i="1" a="1"/>
  <c r="AP132" i="1" s="1"/>
  <c r="AP130" i="1" a="1"/>
  <c r="AP130" i="1" s="1"/>
  <c r="AP122" i="1" a="1"/>
  <c r="AP122" i="1" s="1"/>
  <c r="AM98" i="1" a="1"/>
  <c r="AM98" i="1" s="1"/>
  <c r="AL94" i="1" a="1"/>
  <c r="AL94" i="1" s="1"/>
  <c r="AP56" i="1" a="1"/>
  <c r="AP56" i="1" s="1"/>
  <c r="AP55" i="1" a="1"/>
  <c r="AP55" i="1" s="1"/>
  <c r="AL23" i="1" a="1"/>
  <c r="AL23" i="1" s="1"/>
  <c r="AP156" i="1" a="1"/>
  <c r="AP156" i="1" s="1"/>
  <c r="AO146" i="1" a="1"/>
  <c r="AO146" i="1" s="1"/>
  <c r="AP142" i="1" a="1"/>
  <c r="AP142" i="1" s="1"/>
  <c r="AN132" i="1" a="1"/>
  <c r="AN132" i="1" s="1"/>
  <c r="AO130" i="1" a="1"/>
  <c r="AO130" i="1" s="1"/>
  <c r="AO122" i="1" a="1"/>
  <c r="AO122" i="1" s="1"/>
  <c r="AP116" i="1" a="1"/>
  <c r="AP116" i="1" s="1"/>
  <c r="AP114" i="1" a="1"/>
  <c r="AP114" i="1" s="1"/>
  <c r="AO109" i="1" a="1"/>
  <c r="AO109" i="1" s="1"/>
  <c r="AP106" i="1" a="1"/>
  <c r="AP106" i="1" s="1"/>
  <c r="AN103" i="1" a="1"/>
  <c r="AN103" i="1" s="1"/>
  <c r="AL98" i="1" a="1"/>
  <c r="AL98" i="1" s="1"/>
  <c r="AO59" i="1" a="1"/>
  <c r="AO59" i="1" s="1"/>
  <c r="AO56" i="1" a="1"/>
  <c r="AO56" i="1" s="1"/>
  <c r="AO55" i="1" a="1"/>
  <c r="AO55" i="1" s="1"/>
  <c r="AO165" i="1" a="1"/>
  <c r="AO165" i="1" s="1"/>
  <c r="AM149" i="1" a="1"/>
  <c r="AM149" i="1" s="1"/>
  <c r="AM146" i="1" a="1"/>
  <c r="AM146" i="1" s="1"/>
  <c r="AN142" i="1" a="1"/>
  <c r="AN142" i="1" s="1"/>
  <c r="AM132" i="1" a="1"/>
  <c r="AM132" i="1" s="1"/>
  <c r="AM130" i="1" a="1"/>
  <c r="AM130" i="1" s="1"/>
  <c r="AP127" i="1" a="1"/>
  <c r="AP127" i="1" s="1"/>
  <c r="AO114" i="1" a="1"/>
  <c r="AO114" i="1" s="1"/>
  <c r="AO106" i="1" a="1"/>
  <c r="AO106" i="1" s="1"/>
  <c r="AM103" i="1" a="1"/>
  <c r="AM103" i="1" s="1"/>
  <c r="AM100" i="1" a="1"/>
  <c r="AM100" i="1" s="1"/>
  <c r="AM71" i="1" a="1"/>
  <c r="AM71" i="1" s="1"/>
  <c r="AN67" i="1" a="1"/>
  <c r="AN67" i="1" s="1"/>
  <c r="AN59" i="1" a="1"/>
  <c r="AN59" i="1" s="1"/>
  <c r="AN56" i="1" a="1"/>
  <c r="AN56" i="1" s="1"/>
  <c r="AN33" i="1" a="1"/>
  <c r="AN33" i="1" s="1"/>
  <c r="AM27" i="1" a="1"/>
  <c r="AM27" i="1" s="1"/>
  <c r="AM13" i="1" a="1"/>
  <c r="AM13" i="1" s="1"/>
  <c r="AP185" i="1" a="1"/>
  <c r="AP185" i="1" s="1"/>
  <c r="AN184" i="1" a="1"/>
  <c r="AN184" i="1" s="1"/>
  <c r="AN176" i="1" a="1"/>
  <c r="AN176" i="1" s="1"/>
  <c r="AM173" i="1" a="1"/>
  <c r="AM173" i="1" s="1"/>
  <c r="AM169" i="1" a="1"/>
  <c r="AM169" i="1" s="1"/>
  <c r="AP160" i="1" a="1"/>
  <c r="AP160" i="1" s="1"/>
  <c r="AL146" i="1" a="1"/>
  <c r="AL146" i="1" s="1"/>
  <c r="AM142" i="1" a="1"/>
  <c r="AM142" i="1" s="1"/>
  <c r="AO134" i="1" a="1"/>
  <c r="AO134" i="1" s="1"/>
  <c r="AL130" i="1" a="1"/>
  <c r="AL130" i="1" s="1"/>
  <c r="AN116" i="1" a="1"/>
  <c r="AN116" i="1" s="1"/>
  <c r="AM114" i="1" a="1"/>
  <c r="AM114" i="1" s="1"/>
  <c r="AN106" i="1" a="1"/>
  <c r="AN106" i="1" s="1"/>
  <c r="AL103" i="1" a="1"/>
  <c r="AL103" i="1" s="1"/>
  <c r="AL100" i="1" a="1"/>
  <c r="AL100" i="1" s="1"/>
  <c r="AM59" i="1" a="1"/>
  <c r="AM59" i="1" s="1"/>
  <c r="AM56" i="1" a="1"/>
  <c r="AM56" i="1" s="1"/>
  <c r="AN48" i="1" a="1"/>
  <c r="AN48" i="1" s="1"/>
  <c r="AM37" i="1" a="1"/>
  <c r="AM37" i="1" s="1"/>
  <c r="AO189" i="1" a="1"/>
  <c r="AO189" i="1" s="1"/>
  <c r="AL189" i="1" a="1"/>
  <c r="AL189" i="1" s="1"/>
  <c r="AM189" i="1" a="1"/>
  <c r="AM189" i="1" s="1"/>
  <c r="AN189" i="1" a="1"/>
  <c r="AN189" i="1" s="1"/>
  <c r="AP189" i="1" a="1"/>
  <c r="AP189" i="1" s="1"/>
  <c r="AO145" i="1" a="1"/>
  <c r="AO145" i="1" s="1"/>
  <c r="AN145" i="1" a="1"/>
  <c r="AN145" i="1" s="1"/>
  <c r="AP145" i="1" a="1"/>
  <c r="AP145" i="1" s="1"/>
  <c r="AL145" i="1" a="1"/>
  <c r="AL145" i="1" s="1"/>
  <c r="AM145" i="1" a="1"/>
  <c r="AM145" i="1" s="1"/>
  <c r="AL44" i="1" a="1"/>
  <c r="AL44" i="1" s="1"/>
  <c r="AO44" i="1" a="1"/>
  <c r="AO44" i="1" s="1"/>
  <c r="AP44" i="1" a="1"/>
  <c r="AP44" i="1" s="1"/>
  <c r="AL36" i="1" a="1"/>
  <c r="AL36" i="1" s="1"/>
  <c r="AN36" i="1" a="1"/>
  <c r="AN36" i="1" s="1"/>
  <c r="AO36" i="1" a="1"/>
  <c r="AO36" i="1" s="1"/>
  <c r="AP36" i="1" a="1"/>
  <c r="AP36" i="1" s="1"/>
  <c r="AL20" i="1" a="1"/>
  <c r="AL20" i="1" s="1"/>
  <c r="AM20" i="1" a="1"/>
  <c r="AM20" i="1" s="1"/>
  <c r="AN20" i="1" a="1"/>
  <c r="AN20" i="1" s="1"/>
  <c r="AO20" i="1" a="1"/>
  <c r="AO20" i="1" s="1"/>
  <c r="AP20" i="1" a="1"/>
  <c r="AP20" i="1" s="1"/>
  <c r="AO187" i="1" a="1"/>
  <c r="AO187" i="1" s="1"/>
  <c r="AM187" i="1" a="1"/>
  <c r="AM187" i="1" s="1"/>
  <c r="AN187" i="1" a="1"/>
  <c r="AN187" i="1" s="1"/>
  <c r="AP187" i="1" a="1"/>
  <c r="AP187" i="1" s="1"/>
  <c r="AL187" i="1" a="1"/>
  <c r="AL187" i="1" s="1"/>
  <c r="AO175" i="1" a="1"/>
  <c r="AO175" i="1" s="1"/>
  <c r="AL175" i="1" a="1"/>
  <c r="AL175" i="1" s="1"/>
  <c r="AM175" i="1" a="1"/>
  <c r="AM175" i="1" s="1"/>
  <c r="AN175" i="1" a="1"/>
  <c r="AN175" i="1" s="1"/>
  <c r="AP175" i="1" a="1"/>
  <c r="AP175" i="1" s="1"/>
  <c r="AL172" i="1" a="1"/>
  <c r="AL172" i="1" s="1"/>
  <c r="AN172" i="1" a="1"/>
  <c r="AN172" i="1" s="1"/>
  <c r="AL200" i="1" a="1"/>
  <c r="AL200" i="1" s="1"/>
  <c r="AO200" i="1" a="1"/>
  <c r="AO200" i="1" s="1"/>
  <c r="AM151" i="1" a="1"/>
  <c r="AM151" i="1" s="1"/>
  <c r="AN151" i="1" a="1"/>
  <c r="AN151" i="1" s="1"/>
  <c r="AO151" i="1" a="1"/>
  <c r="AO151" i="1" s="1"/>
  <c r="AP151" i="1" a="1"/>
  <c r="AP151" i="1" s="1"/>
  <c r="AL151" i="1" a="1"/>
  <c r="AL151" i="1" s="1"/>
  <c r="AP68" i="1" a="1"/>
  <c r="AP68" i="1" s="1"/>
  <c r="AO68" i="1" a="1"/>
  <c r="AO68" i="1" s="1"/>
  <c r="AL68" i="1" a="1"/>
  <c r="AL68" i="1" s="1"/>
  <c r="AM68" i="1" a="1"/>
  <c r="AM68" i="1" s="1"/>
  <c r="AN68" i="1" a="1"/>
  <c r="AN68" i="1" s="1"/>
  <c r="AO28" i="1" a="1"/>
  <c r="AO28" i="1" s="1"/>
  <c r="AP28" i="1" a="1"/>
  <c r="AP28" i="1" s="1"/>
  <c r="AL28" i="1" a="1"/>
  <c r="AL28" i="1" s="1"/>
  <c r="AO193" i="1" a="1"/>
  <c r="AO193" i="1" s="1"/>
  <c r="AP193" i="1" a="1"/>
  <c r="AP193" i="1" s="1"/>
  <c r="AL193" i="1" a="1"/>
  <c r="AL193" i="1" s="1"/>
  <c r="AM193" i="1" a="1"/>
  <c r="AM193" i="1" s="1"/>
  <c r="AN193" i="1" a="1"/>
  <c r="AN193" i="1" s="1"/>
  <c r="AO181" i="1" a="1"/>
  <c r="AO181" i="1" s="1"/>
  <c r="AP181" i="1" a="1"/>
  <c r="AP181" i="1" s="1"/>
  <c r="AL181" i="1" a="1"/>
  <c r="AL181" i="1" s="1"/>
  <c r="AM181" i="1" a="1"/>
  <c r="AM181" i="1" s="1"/>
  <c r="AN181" i="1" a="1"/>
  <c r="AN181" i="1" s="1"/>
  <c r="AN198" i="1" a="1"/>
  <c r="AN198" i="1" s="1"/>
  <c r="AO198" i="1" a="1"/>
  <c r="AO198" i="1" s="1"/>
  <c r="AP198" i="1" a="1"/>
  <c r="AP198" i="1" s="1"/>
  <c r="AO97" i="1" a="1"/>
  <c r="AO97" i="1" s="1"/>
  <c r="AN97" i="1" a="1"/>
  <c r="AN97" i="1" s="1"/>
  <c r="AP97" i="1" a="1"/>
  <c r="AP97" i="1" s="1"/>
  <c r="AL97" i="1" a="1"/>
  <c r="AL97" i="1" s="1"/>
  <c r="AM97" i="1" a="1"/>
  <c r="AM97" i="1" s="1"/>
  <c r="AM78" i="1" a="1"/>
  <c r="AM78" i="1" s="1"/>
  <c r="AN78" i="1" a="1"/>
  <c r="AN78" i="1" s="1"/>
  <c r="AM199" i="1" a="1"/>
  <c r="AM199" i="1" s="1"/>
  <c r="AP197" i="1" a="1"/>
  <c r="AP197" i="1" s="1"/>
  <c r="AP154" i="1" a="1"/>
  <c r="AP154" i="1" s="1"/>
  <c r="AP148" i="1" a="1"/>
  <c r="AP148" i="1" s="1"/>
  <c r="AL199" i="1" a="1"/>
  <c r="AL199" i="1" s="1"/>
  <c r="AM197" i="1" a="1"/>
  <c r="AM197" i="1" s="1"/>
  <c r="AL183" i="1" a="1"/>
  <c r="AL183" i="1" s="1"/>
  <c r="AL173" i="1" a="1"/>
  <c r="AL173" i="1" s="1"/>
  <c r="AP171" i="1" a="1"/>
  <c r="AP171" i="1" s="1"/>
  <c r="AL169" i="1" a="1"/>
  <c r="AL169" i="1" s="1"/>
  <c r="AM165" i="1" a="1"/>
  <c r="AM165" i="1" s="1"/>
  <c r="AO154" i="1" a="1"/>
  <c r="AO154" i="1" s="1"/>
  <c r="AL129" i="1" a="1"/>
  <c r="AL129" i="1" s="1"/>
  <c r="AL126" i="1" a="1"/>
  <c r="AL126" i="1" s="1"/>
  <c r="AO93" i="1" a="1"/>
  <c r="AO93" i="1" s="1"/>
  <c r="AL75" i="1" a="1"/>
  <c r="AL75" i="1" s="1"/>
  <c r="AL43" i="1" a="1"/>
  <c r="AL43" i="1" s="1"/>
  <c r="AL39" i="1" a="1"/>
  <c r="AL39" i="1" s="1"/>
  <c r="AL27" i="1" a="1"/>
  <c r="AL27" i="1" s="1"/>
  <c r="AM17" i="1" a="1"/>
  <c r="AM17" i="1" s="1"/>
  <c r="AL15" i="1" a="1"/>
  <c r="AL15" i="1" s="1"/>
  <c r="AP179" i="1" a="1"/>
  <c r="AP179" i="1" s="1"/>
  <c r="AP177" i="1" a="1"/>
  <c r="AP177" i="1" s="1"/>
  <c r="AN171" i="1" a="1"/>
  <c r="AN171" i="1" s="1"/>
  <c r="AN148" i="1" a="1"/>
  <c r="AN148" i="1" s="1"/>
  <c r="AP119" i="1" a="1"/>
  <c r="AP119" i="1" s="1"/>
  <c r="AN179" i="1" a="1"/>
  <c r="AN179" i="1" s="1"/>
  <c r="AN154" i="1" a="1"/>
  <c r="AN154" i="1" s="1"/>
  <c r="AO119" i="1" a="1"/>
  <c r="AO119" i="1" s="1"/>
  <c r="AP94" i="1" a="1"/>
  <c r="AP94" i="1" s="1"/>
  <c r="AP47" i="1" a="1"/>
  <c r="AP47" i="1" s="1"/>
  <c r="AM179" i="1" a="1"/>
  <c r="AM179" i="1" s="1"/>
  <c r="AN177" i="1" a="1"/>
  <c r="AN177" i="1" s="1"/>
  <c r="AP173" i="1" a="1"/>
  <c r="AP173" i="1" s="1"/>
  <c r="AM171" i="1" a="1"/>
  <c r="AM171" i="1" s="1"/>
  <c r="AP169" i="1" a="1"/>
  <c r="AP169" i="1" s="1"/>
  <c r="AL167" i="1" a="1"/>
  <c r="AL167" i="1" s="1"/>
  <c r="AL166" i="1" a="1"/>
  <c r="AL166" i="1" s="1"/>
  <c r="AP164" i="1" a="1"/>
  <c r="AP164" i="1" s="1"/>
  <c r="AM154" i="1" a="1"/>
  <c r="AM154" i="1" s="1"/>
  <c r="AM148" i="1" a="1"/>
  <c r="AM148" i="1" s="1"/>
  <c r="AP128" i="1" a="1"/>
  <c r="AP128" i="1" s="1"/>
  <c r="AN119" i="1" a="1"/>
  <c r="AN119" i="1" s="1"/>
  <c r="AL114" i="1" a="1"/>
  <c r="AL114" i="1" s="1"/>
  <c r="AM110" i="1" a="1"/>
  <c r="AM110" i="1" s="1"/>
  <c r="AP103" i="1" a="1"/>
  <c r="AP103" i="1" s="1"/>
  <c r="AP100" i="1" a="1"/>
  <c r="AP100" i="1" s="1"/>
  <c r="AP95" i="1" a="1"/>
  <c r="AP95" i="1" s="1"/>
  <c r="AN94" i="1" a="1"/>
  <c r="AN94" i="1" s="1"/>
  <c r="AL63" i="1" a="1"/>
  <c r="AL63" i="1" s="1"/>
  <c r="AO47" i="1" a="1"/>
  <c r="AO47" i="1" s="1"/>
  <c r="AP43" i="1" a="1"/>
  <c r="AP43" i="1" s="1"/>
  <c r="AP39" i="1" a="1"/>
  <c r="AP39" i="1" s="1"/>
  <c r="AP27" i="1" a="1"/>
  <c r="AP27" i="1" s="1"/>
  <c r="AP196" i="1" a="1"/>
  <c r="AP196" i="1" s="1"/>
  <c r="AP195" i="1" a="1"/>
  <c r="AP195" i="1" s="1"/>
  <c r="AP183" i="1" a="1"/>
  <c r="AP183" i="1" s="1"/>
  <c r="AN164" i="1" a="1"/>
  <c r="AN164" i="1" s="1"/>
  <c r="AP158" i="1" a="1"/>
  <c r="AP158" i="1" s="1"/>
  <c r="AP135" i="1" a="1"/>
  <c r="AP135" i="1" s="1"/>
  <c r="AP121" i="1" a="1"/>
  <c r="AP121" i="1" s="1"/>
  <c r="AL116" i="1" a="1"/>
  <c r="AL116" i="1" s="1"/>
  <c r="AL110" i="1" a="1"/>
  <c r="AL110" i="1" s="1"/>
  <c r="AP102" i="1" a="1"/>
  <c r="AP102" i="1" s="1"/>
  <c r="AP91" i="1" a="1"/>
  <c r="AP91" i="1" s="1"/>
  <c r="AP75" i="1" a="1"/>
  <c r="AP75" i="1" s="1"/>
  <c r="AP48" i="1" a="1"/>
  <c r="AP48" i="1" s="1"/>
  <c r="AN47" i="1" a="1"/>
  <c r="AN47" i="1" s="1"/>
  <c r="AO43" i="1" a="1"/>
  <c r="AO43" i="1" s="1"/>
  <c r="AO27" i="1" a="1"/>
  <c r="AO27" i="1" s="1"/>
  <c r="AP22" i="1" a="1"/>
  <c r="AP22" i="1" s="1"/>
  <c r="AP199" i="1" a="1"/>
  <c r="AP199" i="1" s="1"/>
  <c r="AO196" i="1" a="1"/>
  <c r="AO196" i="1" s="1"/>
  <c r="AN183" i="1" a="1"/>
  <c r="AN183" i="1" s="1"/>
  <c r="AL179" i="1" a="1"/>
  <c r="AL179" i="1" s="1"/>
  <c r="AM177" i="1" a="1"/>
  <c r="AM177" i="1" s="1"/>
  <c r="AN173" i="1" a="1"/>
  <c r="AN173" i="1" s="1"/>
  <c r="AL171" i="1" a="1"/>
  <c r="AL171" i="1" s="1"/>
  <c r="AN169" i="1" a="1"/>
  <c r="AN169" i="1" s="1"/>
  <c r="AM164" i="1" a="1"/>
  <c r="AM164" i="1" s="1"/>
  <c r="AL148" i="1" a="1"/>
  <c r="AL148" i="1" s="1"/>
  <c r="AP146" i="1" a="1"/>
  <c r="AP146" i="1" s="1"/>
  <c r="AP134" i="1" a="1"/>
  <c r="AP134" i="1" s="1"/>
  <c r="AP129" i="1" a="1"/>
  <c r="AP129" i="1" s="1"/>
  <c r="AP126" i="1" a="1"/>
  <c r="AP126" i="1" s="1"/>
  <c r="AN100" i="1" a="1"/>
  <c r="AN100" i="1" s="1"/>
  <c r="AM94" i="1" a="1"/>
  <c r="AM94" i="1" s="1"/>
  <c r="AP67" i="1" a="1"/>
  <c r="AP67" i="1" s="1"/>
  <c r="AP57" i="1" a="1"/>
  <c r="AP57" i="1" s="1"/>
  <c r="AP17" i="1" a="1"/>
  <c r="AP17" i="1" s="1"/>
  <c r="AP15" i="1" a="1"/>
  <c r="AP15" i="1" s="1"/>
  <c r="AM153" i="1" a="1"/>
  <c r="AM153" i="1" s="1"/>
  <c r="AN153" i="1" a="1"/>
  <c r="AN153" i="1" s="1"/>
  <c r="AP153" i="1" a="1"/>
  <c r="AP153" i="1" s="1"/>
  <c r="AO153" i="1" a="1"/>
  <c r="AO153" i="1" s="1"/>
  <c r="AL153" i="1" a="1"/>
  <c r="AL153" i="1" s="1"/>
  <c r="AM159" i="1" a="1"/>
  <c r="AM159" i="1" s="1"/>
  <c r="AN159" i="1" a="1"/>
  <c r="AN159" i="1" s="1"/>
  <c r="AO159" i="1" a="1"/>
  <c r="AO159" i="1" s="1"/>
  <c r="AL159" i="1" a="1"/>
  <c r="AL159" i="1" s="1"/>
  <c r="AP159" i="1" a="1"/>
  <c r="AP159" i="1" s="1"/>
  <c r="AM192" i="1" a="1"/>
  <c r="AM192" i="1" s="1"/>
  <c r="AN192" i="1" a="1"/>
  <c r="AN192" i="1" s="1"/>
  <c r="AP192" i="1" a="1"/>
  <c r="AP192" i="1" s="1"/>
  <c r="AL192" i="1" a="1"/>
  <c r="AL192" i="1" s="1"/>
  <c r="AO192" i="1" a="1"/>
  <c r="AO192" i="1" s="1"/>
  <c r="AL131" i="1" a="1"/>
  <c r="AL131" i="1" s="1"/>
  <c r="AM131" i="1" a="1"/>
  <c r="AM131" i="1" s="1"/>
  <c r="AP131" i="1" a="1"/>
  <c r="AP131" i="1" s="1"/>
  <c r="AO131" i="1" a="1"/>
  <c r="AO131" i="1" s="1"/>
  <c r="AN131" i="1" a="1"/>
  <c r="AN131" i="1" s="1"/>
  <c r="AP200" i="1" a="1"/>
  <c r="AP200" i="1" s="1"/>
  <c r="AO195" i="1" a="1"/>
  <c r="AO195" i="1" s="1"/>
  <c r="AM195" i="1" a="1"/>
  <c r="AM195" i="1" s="1"/>
  <c r="AM194" i="1" a="1"/>
  <c r="AM194" i="1" s="1"/>
  <c r="AO194" i="1" a="1"/>
  <c r="AO194" i="1" s="1"/>
  <c r="AM188" i="1" a="1"/>
  <c r="AM188" i="1" s="1"/>
  <c r="AO188" i="1" a="1"/>
  <c r="AO188" i="1" s="1"/>
  <c r="AP188" i="1" a="1"/>
  <c r="AP188" i="1" s="1"/>
  <c r="AP182" i="1" a="1"/>
  <c r="AP182" i="1" s="1"/>
  <c r="AP125" i="1" a="1"/>
  <c r="AP125" i="1" s="1"/>
  <c r="AL125" i="1" a="1"/>
  <c r="AL125" i="1" s="1"/>
  <c r="AN125" i="1" a="1"/>
  <c r="AN125" i="1" s="1"/>
  <c r="AO125" i="1" a="1"/>
  <c r="AO125" i="1" s="1"/>
  <c r="AN117" i="1" a="1"/>
  <c r="AN117" i="1" s="1"/>
  <c r="AO117" i="1" a="1"/>
  <c r="AO117" i="1" s="1"/>
  <c r="AP117" i="1" a="1"/>
  <c r="AP117" i="1" s="1"/>
  <c r="AM117" i="1" a="1"/>
  <c r="AM117" i="1" s="1"/>
  <c r="AL117" i="1" a="1"/>
  <c r="AL117" i="1" s="1"/>
  <c r="AM178" i="1" a="1"/>
  <c r="AM178" i="1" s="1"/>
  <c r="AL178" i="1" a="1"/>
  <c r="AL178" i="1" s="1"/>
  <c r="AN178" i="1" a="1"/>
  <c r="AN178" i="1" s="1"/>
  <c r="AM168" i="1" a="1"/>
  <c r="AM168" i="1" s="1"/>
  <c r="AO168" i="1" a="1"/>
  <c r="AO168" i="1" s="1"/>
  <c r="AP168" i="1" a="1"/>
  <c r="AP168" i="1" s="1"/>
  <c r="AN152" i="1" a="1"/>
  <c r="AN152" i="1" s="1"/>
  <c r="AO152" i="1" a="1"/>
  <c r="AO152" i="1" s="1"/>
  <c r="AL152" i="1" a="1"/>
  <c r="AL152" i="1" s="1"/>
  <c r="AM152" i="1" a="1"/>
  <c r="AM152" i="1" s="1"/>
  <c r="AP152" i="1" a="1"/>
  <c r="AP152" i="1" s="1"/>
  <c r="AM140" i="1" a="1"/>
  <c r="AM140" i="1" s="1"/>
  <c r="AN140" i="1" a="1"/>
  <c r="AN140" i="1" s="1"/>
  <c r="AO140" i="1" a="1"/>
  <c r="AO140" i="1" s="1"/>
  <c r="AP140" i="1" a="1"/>
  <c r="AP140" i="1" s="1"/>
  <c r="AM190" i="1" a="1"/>
  <c r="AM190" i="1" s="1"/>
  <c r="AL190" i="1" a="1"/>
  <c r="AL190" i="1" s="1"/>
  <c r="AN190" i="1" a="1"/>
  <c r="AN190" i="1" s="1"/>
  <c r="AM180" i="1" a="1"/>
  <c r="AM180" i="1" s="1"/>
  <c r="AO180" i="1" a="1"/>
  <c r="AO180" i="1" s="1"/>
  <c r="AP180" i="1" a="1"/>
  <c r="AP180" i="1" s="1"/>
  <c r="AL163" i="1" a="1"/>
  <c r="AL163" i="1" s="1"/>
  <c r="AM163" i="1" a="1"/>
  <c r="AM163" i="1" s="1"/>
  <c r="AN163" i="1" a="1"/>
  <c r="AN163" i="1" s="1"/>
  <c r="AO161" i="1" a="1"/>
  <c r="AO161" i="1" s="1"/>
  <c r="AM161" i="1" a="1"/>
  <c r="AM161" i="1" s="1"/>
  <c r="AN161" i="1" a="1"/>
  <c r="AN161" i="1" s="1"/>
  <c r="AL161" i="1" a="1"/>
  <c r="AL161" i="1" s="1"/>
  <c r="AP157" i="1" a="1"/>
  <c r="AP157" i="1" s="1"/>
  <c r="AL157" i="1" a="1"/>
  <c r="AL157" i="1" s="1"/>
  <c r="AM157" i="1" a="1"/>
  <c r="AM157" i="1" s="1"/>
  <c r="AN157" i="1" a="1"/>
  <c r="AN157" i="1" s="1"/>
  <c r="AO155" i="1" a="1"/>
  <c r="AO155" i="1" s="1"/>
  <c r="AM155" i="1" a="1"/>
  <c r="AM155" i="1" s="1"/>
  <c r="AN155" i="1" a="1"/>
  <c r="AN155" i="1" s="1"/>
  <c r="AL155" i="1" a="1"/>
  <c r="AL155" i="1" s="1"/>
  <c r="AN120" i="1" a="1"/>
  <c r="AN120" i="1" s="1"/>
  <c r="AO120" i="1" a="1"/>
  <c r="AO120" i="1" s="1"/>
  <c r="AL120" i="1" a="1"/>
  <c r="AL120" i="1" s="1"/>
  <c r="AP120" i="1" a="1"/>
  <c r="AP120" i="1" s="1"/>
  <c r="AM170" i="1" a="1"/>
  <c r="AM170" i="1" s="1"/>
  <c r="AL170" i="1" a="1"/>
  <c r="AL170" i="1" s="1"/>
  <c r="AN170" i="1" a="1"/>
  <c r="AN170" i="1" s="1"/>
  <c r="AL112" i="1" a="1"/>
  <c r="AL112" i="1" s="1"/>
  <c r="AM112" i="1" a="1"/>
  <c r="AM112" i="1" s="1"/>
  <c r="AN112" i="1" a="1"/>
  <c r="AN112" i="1" s="1"/>
  <c r="AP112" i="1" a="1"/>
  <c r="AP112" i="1" s="1"/>
  <c r="AO90" i="1" a="1"/>
  <c r="AO90" i="1" s="1"/>
  <c r="AL90" i="1" a="1"/>
  <c r="AL90" i="1" s="1"/>
  <c r="AP90" i="1" a="1"/>
  <c r="AP90" i="1" s="1"/>
  <c r="AM90" i="1" a="1"/>
  <c r="AM90" i="1" s="1"/>
  <c r="AN90" i="1" a="1"/>
  <c r="AN90" i="1" s="1"/>
  <c r="AO86" i="1" a="1"/>
  <c r="AO86" i="1" s="1"/>
  <c r="AL86" i="1" a="1"/>
  <c r="AL86" i="1" s="1"/>
  <c r="AP86" i="1" a="1"/>
  <c r="AP86" i="1" s="1"/>
  <c r="AM86" i="1" a="1"/>
  <c r="AM86" i="1" s="1"/>
  <c r="AN86" i="1" a="1"/>
  <c r="AN86" i="1" s="1"/>
  <c r="AM182" i="1" a="1"/>
  <c r="AM182" i="1" s="1"/>
  <c r="AL182" i="1" a="1"/>
  <c r="AL182" i="1" s="1"/>
  <c r="AN182" i="1" a="1"/>
  <c r="AN182" i="1" s="1"/>
  <c r="AM172" i="1" a="1"/>
  <c r="AM172" i="1" s="1"/>
  <c r="AO172" i="1" a="1"/>
  <c r="AO172" i="1" s="1"/>
  <c r="AP172" i="1" a="1"/>
  <c r="AP172" i="1" s="1"/>
  <c r="AM150" i="1" a="1"/>
  <c r="AM150" i="1" s="1"/>
  <c r="AN150" i="1" a="1"/>
  <c r="AN150" i="1" s="1"/>
  <c r="AO150" i="1" a="1"/>
  <c r="AO150" i="1" s="1"/>
  <c r="AP150" i="1" a="1"/>
  <c r="AP150" i="1" s="1"/>
  <c r="AL150" i="1" a="1"/>
  <c r="AL150" i="1" s="1"/>
  <c r="AL115" i="1" a="1"/>
  <c r="AL115" i="1" s="1"/>
  <c r="AM115" i="1" a="1"/>
  <c r="AM115" i="1" s="1"/>
  <c r="AN115" i="1" a="1"/>
  <c r="AN115" i="1" s="1"/>
  <c r="AO115" i="1" a="1"/>
  <c r="AO115" i="1" s="1"/>
  <c r="AL96" i="1" a="1"/>
  <c r="AL96" i="1" s="1"/>
  <c r="AM96" i="1" a="1"/>
  <c r="AM96" i="1" s="1"/>
  <c r="AN96" i="1" a="1"/>
  <c r="AN96" i="1" s="1"/>
  <c r="AO96" i="1" a="1"/>
  <c r="AO96" i="1" s="1"/>
  <c r="AP96" i="1" a="1"/>
  <c r="AP96" i="1" s="1"/>
  <c r="AM184" i="1" a="1"/>
  <c r="AM184" i="1" s="1"/>
  <c r="AO184" i="1" a="1"/>
  <c r="AO184" i="1" s="1"/>
  <c r="AP184" i="1" a="1"/>
  <c r="AP184" i="1" s="1"/>
  <c r="AP178" i="1" a="1"/>
  <c r="AP178" i="1" s="1"/>
  <c r="AL74" i="1" a="1"/>
  <c r="AL74" i="1" s="1"/>
  <c r="AP74" i="1" a="1"/>
  <c r="AP74" i="1" s="1"/>
  <c r="AM74" i="1" a="1"/>
  <c r="AM74" i="1" s="1"/>
  <c r="AN74" i="1" a="1"/>
  <c r="AN74" i="1" s="1"/>
  <c r="AO74" i="1" a="1"/>
  <c r="AO74" i="1" s="1"/>
  <c r="AM200" i="1" a="1"/>
  <c r="AM200" i="1" s="1"/>
  <c r="AN200" i="1" a="1"/>
  <c r="AN200" i="1" s="1"/>
  <c r="AM198" i="1" a="1"/>
  <c r="AM198" i="1" s="1"/>
  <c r="AL198" i="1" a="1"/>
  <c r="AL198" i="1" s="1"/>
  <c r="AO197" i="1" a="1"/>
  <c r="AO197" i="1" s="1"/>
  <c r="AN197" i="1" a="1"/>
  <c r="AN197" i="1" s="1"/>
  <c r="AP190" i="1" a="1"/>
  <c r="AP190" i="1" s="1"/>
  <c r="AM174" i="1" a="1"/>
  <c r="AM174" i="1" s="1"/>
  <c r="AL174" i="1" a="1"/>
  <c r="AL174" i="1" s="1"/>
  <c r="AN174" i="1" a="1"/>
  <c r="AN174" i="1" s="1"/>
  <c r="AN168" i="1" a="1"/>
  <c r="AN168" i="1" s="1"/>
  <c r="AN162" i="1" a="1"/>
  <c r="AN162" i="1" s="1"/>
  <c r="AM162" i="1" a="1"/>
  <c r="AM162" i="1" s="1"/>
  <c r="AL162" i="1" a="1"/>
  <c r="AL162" i="1" s="1"/>
  <c r="AL160" i="1" a="1"/>
  <c r="AL160" i="1" s="1"/>
  <c r="AN160" i="1" a="1"/>
  <c r="AN160" i="1" s="1"/>
  <c r="AM160" i="1" a="1"/>
  <c r="AM160" i="1" s="1"/>
  <c r="AM156" i="1" a="1"/>
  <c r="AM156" i="1" s="1"/>
  <c r="AN156" i="1" a="1"/>
  <c r="AN156" i="1" s="1"/>
  <c r="AL156" i="1" a="1"/>
  <c r="AL156" i="1" s="1"/>
  <c r="AN133" i="1" a="1"/>
  <c r="AN133" i="1" s="1"/>
  <c r="AO133" i="1" a="1"/>
  <c r="AO133" i="1" s="1"/>
  <c r="AP133" i="1" a="1"/>
  <c r="AP133" i="1" s="1"/>
  <c r="AM118" i="1" a="1"/>
  <c r="AM118" i="1" s="1"/>
  <c r="AP118" i="1" a="1"/>
  <c r="AP118" i="1" s="1"/>
  <c r="AO118" i="1" a="1"/>
  <c r="AO118" i="1" s="1"/>
  <c r="AL195" i="1" a="1"/>
  <c r="AL195" i="1" s="1"/>
  <c r="AL194" i="1" a="1"/>
  <c r="AL194" i="1" s="1"/>
  <c r="AL188" i="1" a="1"/>
  <c r="AL188" i="1" s="1"/>
  <c r="AM186" i="1" a="1"/>
  <c r="AM186" i="1" s="1"/>
  <c r="AL186" i="1" a="1"/>
  <c r="AL186" i="1" s="1"/>
  <c r="AN186" i="1" a="1"/>
  <c r="AN186" i="1" s="1"/>
  <c r="AN180" i="1" a="1"/>
  <c r="AN180" i="1" s="1"/>
  <c r="AO178" i="1" a="1"/>
  <c r="AO178" i="1" s="1"/>
  <c r="AM176" i="1" a="1"/>
  <c r="AM176" i="1" s="1"/>
  <c r="AO176" i="1" a="1"/>
  <c r="AO176" i="1" s="1"/>
  <c r="AP176" i="1" a="1"/>
  <c r="AP176" i="1" s="1"/>
  <c r="AP170" i="1" a="1"/>
  <c r="AP170" i="1" s="1"/>
  <c r="AN165" i="1" a="1"/>
  <c r="AN165" i="1" s="1"/>
  <c r="AL165" i="1" a="1"/>
  <c r="AL165" i="1" s="1"/>
  <c r="AP163" i="1" a="1"/>
  <c r="AP163" i="1" s="1"/>
  <c r="AO158" i="1" a="1"/>
  <c r="AO158" i="1" s="1"/>
  <c r="AM158" i="1" a="1"/>
  <c r="AM158" i="1" s="1"/>
  <c r="AN158" i="1" a="1"/>
  <c r="AN158" i="1" s="1"/>
  <c r="AL147" i="1" a="1"/>
  <c r="AL147" i="1" s="1"/>
  <c r="AM147" i="1" a="1"/>
  <c r="AM147" i="1" s="1"/>
  <c r="AL144" i="1" a="1"/>
  <c r="AL144" i="1" s="1"/>
  <c r="AM144" i="1" a="1"/>
  <c r="AM144" i="1" s="1"/>
  <c r="AN144" i="1" a="1"/>
  <c r="AN144" i="1" s="1"/>
  <c r="AO144" i="1" a="1"/>
  <c r="AO144" i="1" s="1"/>
  <c r="AP144" i="1" a="1"/>
  <c r="AP144" i="1" s="1"/>
  <c r="AM137" i="1" a="1"/>
  <c r="AM137" i="1" s="1"/>
  <c r="AN137" i="1" a="1"/>
  <c r="AN137" i="1" s="1"/>
  <c r="AO137" i="1" a="1"/>
  <c r="AO137" i="1" s="1"/>
  <c r="AL137" i="1" a="1"/>
  <c r="AL137" i="1" s="1"/>
  <c r="AM125" i="1" a="1"/>
  <c r="AM125" i="1" s="1"/>
  <c r="AM121" i="1" a="1"/>
  <c r="AM121" i="1" s="1"/>
  <c r="AN121" i="1" a="1"/>
  <c r="AN121" i="1" s="1"/>
  <c r="AO121" i="1" a="1"/>
  <c r="AO121" i="1" s="1"/>
  <c r="AM105" i="1" a="1"/>
  <c r="AM105" i="1" s="1"/>
  <c r="AN105" i="1" a="1"/>
  <c r="AN105" i="1" s="1"/>
  <c r="AO105" i="1" a="1"/>
  <c r="AO105" i="1" s="1"/>
  <c r="AP105" i="1" a="1"/>
  <c r="AP105" i="1" s="1"/>
  <c r="AO88" i="1" a="1"/>
  <c r="AO88" i="1" s="1"/>
  <c r="AL88" i="1" a="1"/>
  <c r="AL88" i="1" s="1"/>
  <c r="AP88" i="1" a="1"/>
  <c r="AP88" i="1" s="1"/>
  <c r="AM88" i="1" a="1"/>
  <c r="AM88" i="1" s="1"/>
  <c r="AN88" i="1" a="1"/>
  <c r="AN88" i="1" s="1"/>
  <c r="AO84" i="1" a="1"/>
  <c r="AO84" i="1" s="1"/>
  <c r="AL84" i="1" a="1"/>
  <c r="AL84" i="1" s="1"/>
  <c r="AP84" i="1" a="1"/>
  <c r="AP84" i="1" s="1"/>
  <c r="AM84" i="1" a="1"/>
  <c r="AM84" i="1" s="1"/>
  <c r="AN84" i="1" a="1"/>
  <c r="AN84" i="1" s="1"/>
  <c r="AM143" i="1" a="1"/>
  <c r="AM143" i="1" s="1"/>
  <c r="AN143" i="1" a="1"/>
  <c r="AN143" i="1" s="1"/>
  <c r="AO139" i="1" a="1"/>
  <c r="AO139" i="1" s="1"/>
  <c r="AL139" i="1" a="1"/>
  <c r="AL139" i="1" s="1"/>
  <c r="AM124" i="1" a="1"/>
  <c r="AM124" i="1" s="1"/>
  <c r="AN124" i="1" a="1"/>
  <c r="AN124" i="1" s="1"/>
  <c r="AO124" i="1" a="1"/>
  <c r="AO124" i="1" s="1"/>
  <c r="AN104" i="1" a="1"/>
  <c r="AN104" i="1" s="1"/>
  <c r="AO104" i="1" a="1"/>
  <c r="AO104" i="1" s="1"/>
  <c r="AL104" i="1" a="1"/>
  <c r="AL104" i="1" s="1"/>
  <c r="AP99" i="1" a="1"/>
  <c r="AP99" i="1" s="1"/>
  <c r="AL92" i="1" a="1"/>
  <c r="AL92" i="1" s="1"/>
  <c r="AP92" i="1" a="1"/>
  <c r="AP92" i="1" s="1"/>
  <c r="AM92" i="1" a="1"/>
  <c r="AM92" i="1" s="1"/>
  <c r="AL82" i="1" a="1"/>
  <c r="AL82" i="1" s="1"/>
  <c r="AP82" i="1" a="1"/>
  <c r="AP82" i="1" s="1"/>
  <c r="AN82" i="1" a="1"/>
  <c r="AN82" i="1" s="1"/>
  <c r="AO82" i="1" a="1"/>
  <c r="AO82" i="1" s="1"/>
  <c r="AM82" i="1" a="1"/>
  <c r="AM82" i="1" s="1"/>
  <c r="AL80" i="1" a="1"/>
  <c r="AL80" i="1" s="1"/>
  <c r="AP80" i="1" a="1"/>
  <c r="AP80" i="1" s="1"/>
  <c r="AM80" i="1" a="1"/>
  <c r="AM80" i="1" s="1"/>
  <c r="AN80" i="1" a="1"/>
  <c r="AN80" i="1" s="1"/>
  <c r="AN77" i="1" a="1"/>
  <c r="AN77" i="1" s="1"/>
  <c r="AL77" i="1" a="1"/>
  <c r="AL77" i="1" s="1"/>
  <c r="AM77" i="1" a="1"/>
  <c r="AM77" i="1" s="1"/>
  <c r="AO77" i="1" a="1"/>
  <c r="AO77" i="1" s="1"/>
  <c r="AP77" i="1" a="1"/>
  <c r="AP77" i="1" s="1"/>
  <c r="AM111" i="1" a="1"/>
  <c r="AM111" i="1" s="1"/>
  <c r="AN111" i="1" a="1"/>
  <c r="AN111" i="1" s="1"/>
  <c r="AO107" i="1" a="1"/>
  <c r="AO107" i="1" s="1"/>
  <c r="AL107" i="1" a="1"/>
  <c r="AL107" i="1" s="1"/>
  <c r="AO99" i="1" a="1"/>
  <c r="AO99" i="1" s="1"/>
  <c r="AL70" i="1" a="1"/>
  <c r="AL70" i="1" s="1"/>
  <c r="AP70" i="1" a="1"/>
  <c r="AP70" i="1" s="1"/>
  <c r="AM70" i="1" a="1"/>
  <c r="AM70" i="1" s="1"/>
  <c r="AN70" i="1" a="1"/>
  <c r="AN70" i="1" s="1"/>
  <c r="AN66" i="1" a="1"/>
  <c r="AN66" i="1" s="1"/>
  <c r="AL66" i="1" a="1"/>
  <c r="AL66" i="1" s="1"/>
  <c r="AM66" i="1" a="1"/>
  <c r="AM66" i="1" s="1"/>
  <c r="AO66" i="1" a="1"/>
  <c r="AO66" i="1" s="1"/>
  <c r="AP66" i="1" a="1"/>
  <c r="AP66" i="1" s="1"/>
  <c r="AL99" i="1" a="1"/>
  <c r="AL99" i="1" s="1"/>
  <c r="AM99" i="1" a="1"/>
  <c r="AM99" i="1" s="1"/>
  <c r="AP93" i="1" a="1"/>
  <c r="AP93" i="1" s="1"/>
  <c r="AL93" i="1" a="1"/>
  <c r="AL93" i="1" s="1"/>
  <c r="AN93" i="1" a="1"/>
  <c r="AN93" i="1" s="1"/>
  <c r="AN83" i="1" a="1"/>
  <c r="AN83" i="1" s="1"/>
  <c r="AM83" i="1" a="1"/>
  <c r="AM83" i="1" s="1"/>
  <c r="AL83" i="1" a="1"/>
  <c r="AL83" i="1" s="1"/>
  <c r="AO83" i="1" a="1"/>
  <c r="AO83" i="1" s="1"/>
  <c r="AP83" i="1" a="1"/>
  <c r="AP83" i="1" s="1"/>
  <c r="AL76" i="1" a="1"/>
  <c r="AL76" i="1" s="1"/>
  <c r="AP76" i="1" a="1"/>
  <c r="AP76" i="1" s="1"/>
  <c r="AN76" i="1" a="1"/>
  <c r="AN76" i="1" s="1"/>
  <c r="AM76" i="1" a="1"/>
  <c r="AM76" i="1" s="1"/>
  <c r="AO76" i="1" a="1"/>
  <c r="AO76" i="1" s="1"/>
  <c r="AN73" i="1" a="1"/>
  <c r="AN73" i="1" s="1"/>
  <c r="AM73" i="1" a="1"/>
  <c r="AM73" i="1" s="1"/>
  <c r="AL73" i="1" a="1"/>
  <c r="AL73" i="1" s="1"/>
  <c r="AO73" i="1" a="1"/>
  <c r="AO73" i="1" s="1"/>
  <c r="AP73" i="1" a="1"/>
  <c r="AP73" i="1" s="1"/>
  <c r="AO143" i="1" a="1"/>
  <c r="AO143" i="1" s="1"/>
  <c r="AP141" i="1" a="1"/>
  <c r="AP141" i="1" s="1"/>
  <c r="AL141" i="1" a="1"/>
  <c r="AL141" i="1" s="1"/>
  <c r="AN141" i="1" a="1"/>
  <c r="AN141" i="1" s="1"/>
  <c r="AN139" i="1" a="1"/>
  <c r="AN139" i="1" s="1"/>
  <c r="AL134" i="1" a="1"/>
  <c r="AL134" i="1" s="1"/>
  <c r="AM127" i="1" a="1"/>
  <c r="AM127" i="1" s="1"/>
  <c r="AN127" i="1" a="1"/>
  <c r="AN127" i="1" s="1"/>
  <c r="AO123" i="1" a="1"/>
  <c r="AO123" i="1" s="1"/>
  <c r="AL123" i="1" a="1"/>
  <c r="AL123" i="1" s="1"/>
  <c r="AM108" i="1" a="1"/>
  <c r="AM108" i="1" s="1"/>
  <c r="AN108" i="1" a="1"/>
  <c r="AN108" i="1" s="1"/>
  <c r="AO108" i="1" a="1"/>
  <c r="AO108" i="1" s="1"/>
  <c r="AO102" i="1" a="1"/>
  <c r="AO102" i="1" s="1"/>
  <c r="AN91" i="1" a="1"/>
  <c r="AN91" i="1" s="1"/>
  <c r="AM91" i="1" a="1"/>
  <c r="AM91" i="1" s="1"/>
  <c r="AM89" i="1" a="1"/>
  <c r="AM89" i="1" s="1"/>
  <c r="AN89" i="1" a="1"/>
  <c r="AN89" i="1" s="1"/>
  <c r="AO89" i="1" a="1"/>
  <c r="AO89" i="1" s="1"/>
  <c r="AP89" i="1" a="1"/>
  <c r="AP89" i="1" s="1"/>
  <c r="AM87" i="1" a="1"/>
  <c r="AM87" i="1" s="1"/>
  <c r="AN87" i="1" a="1"/>
  <c r="AN87" i="1" s="1"/>
  <c r="AO87" i="1" a="1"/>
  <c r="AO87" i="1" s="1"/>
  <c r="AP87" i="1" a="1"/>
  <c r="AP87" i="1" s="1"/>
  <c r="AM85" i="1" a="1"/>
  <c r="AM85" i="1" s="1"/>
  <c r="AN85" i="1" a="1"/>
  <c r="AN85" i="1" s="1"/>
  <c r="AO85" i="1" a="1"/>
  <c r="AO85" i="1" s="1"/>
  <c r="AP85" i="1" a="1"/>
  <c r="AP85" i="1" s="1"/>
  <c r="AN79" i="1" a="1"/>
  <c r="AN79" i="1" s="1"/>
  <c r="AO79" i="1" a="1"/>
  <c r="AO79" i="1" s="1"/>
  <c r="AP79" i="1" a="1"/>
  <c r="AP79" i="1" s="1"/>
  <c r="AL79" i="1" a="1"/>
  <c r="AL79" i="1" s="1"/>
  <c r="AM139" i="1" a="1"/>
  <c r="AM139" i="1" s="1"/>
  <c r="AN136" i="1" a="1"/>
  <c r="AN136" i="1" s="1"/>
  <c r="AO136" i="1" a="1"/>
  <c r="AO136" i="1" s="1"/>
  <c r="AL136" i="1" a="1"/>
  <c r="AL136" i="1" s="1"/>
  <c r="AP111" i="1" a="1"/>
  <c r="AP111" i="1" s="1"/>
  <c r="AP107" i="1" a="1"/>
  <c r="AP107" i="1" s="1"/>
  <c r="AM104" i="1" a="1"/>
  <c r="AM104" i="1" s="1"/>
  <c r="AN102" i="1" a="1"/>
  <c r="AN102" i="1" s="1"/>
  <c r="AN101" i="1" a="1"/>
  <c r="AN101" i="1" s="1"/>
  <c r="AO101" i="1" a="1"/>
  <c r="AO101" i="1" s="1"/>
  <c r="AP101" i="1" a="1"/>
  <c r="AP101" i="1" s="1"/>
  <c r="AO92" i="1" a="1"/>
  <c r="AO92" i="1" s="1"/>
  <c r="AO80" i="1" a="1"/>
  <c r="AO80" i="1" s="1"/>
  <c r="AN69" i="1" a="1"/>
  <c r="AN69" i="1" s="1"/>
  <c r="AO69" i="1" a="1"/>
  <c r="AO69" i="1" s="1"/>
  <c r="AP69" i="1" a="1"/>
  <c r="AP69" i="1" s="1"/>
  <c r="AL69" i="1" a="1"/>
  <c r="AL69" i="1" s="1"/>
  <c r="AM69" i="1" a="1"/>
  <c r="AM69" i="1" s="1"/>
  <c r="AN149" i="1" a="1"/>
  <c r="AN149" i="1" s="1"/>
  <c r="AO149" i="1" a="1"/>
  <c r="AO149" i="1" s="1"/>
  <c r="AP149" i="1" a="1"/>
  <c r="AP149" i="1" s="1"/>
  <c r="AL143" i="1" a="1"/>
  <c r="AL143" i="1" s="1"/>
  <c r="AL128" i="1" a="1"/>
  <c r="AL128" i="1" s="1"/>
  <c r="AM128" i="1" a="1"/>
  <c r="AM128" i="1" s="1"/>
  <c r="AN128" i="1" a="1"/>
  <c r="AN128" i="1" s="1"/>
  <c r="AL124" i="1" a="1"/>
  <c r="AL124" i="1" s="1"/>
  <c r="AO111" i="1" a="1"/>
  <c r="AO111" i="1" s="1"/>
  <c r="AP109" i="1" a="1"/>
  <c r="AP109" i="1" s="1"/>
  <c r="AL109" i="1" a="1"/>
  <c r="AL109" i="1" s="1"/>
  <c r="AN109" i="1" a="1"/>
  <c r="AN109" i="1" s="1"/>
  <c r="AN107" i="1" a="1"/>
  <c r="AN107" i="1" s="1"/>
  <c r="AL102" i="1" a="1"/>
  <c r="AL102" i="1" s="1"/>
  <c r="AM95" i="1" a="1"/>
  <c r="AM95" i="1" s="1"/>
  <c r="AN95" i="1" a="1"/>
  <c r="AN95" i="1" s="1"/>
  <c r="AN92" i="1" a="1"/>
  <c r="AN92" i="1" s="1"/>
  <c r="AL32" i="1" a="1"/>
  <c r="AL32" i="1" s="1"/>
  <c r="AM32" i="1" a="1"/>
  <c r="AM32" i="1" s="1"/>
  <c r="AP32" i="1" a="1"/>
  <c r="AP32" i="1" s="1"/>
  <c r="AO32" i="1" a="1"/>
  <c r="AO32" i="1" s="1"/>
  <c r="AN32" i="1" a="1"/>
  <c r="AN32" i="1" s="1"/>
  <c r="AM35" i="1" a="1"/>
  <c r="AM35" i="1" s="1"/>
  <c r="AO35" i="1" a="1"/>
  <c r="AO35" i="1" s="1"/>
  <c r="AP35" i="1" a="1"/>
  <c r="AP35" i="1" s="1"/>
  <c r="AL35" i="1" a="1"/>
  <c r="AL35" i="1" s="1"/>
  <c r="AL61" i="1" a="1"/>
  <c r="AL61" i="1" s="1"/>
  <c r="AM61" i="1" a="1"/>
  <c r="AM61" i="1" s="1"/>
  <c r="AN61" i="1" a="1"/>
  <c r="AN61" i="1" s="1"/>
  <c r="AP58" i="1" a="1"/>
  <c r="AP58" i="1" s="1"/>
  <c r="AN58" i="1" a="1"/>
  <c r="AN58" i="1" s="1"/>
  <c r="AL58" i="1" a="1"/>
  <c r="AL58" i="1" s="1"/>
  <c r="AM58" i="1" a="1"/>
  <c r="AM58" i="1" s="1"/>
  <c r="AN54" i="1" a="1"/>
  <c r="AN54" i="1" s="1"/>
  <c r="AO54" i="1" a="1"/>
  <c r="AO54" i="1" s="1"/>
  <c r="AL64" i="1" a="1"/>
  <c r="AL64" i="1" s="1"/>
  <c r="AM64" i="1" a="1"/>
  <c r="AM64" i="1" s="1"/>
  <c r="AN64" i="1" a="1"/>
  <c r="AN64" i="1" s="1"/>
  <c r="AM38" i="1" a="1"/>
  <c r="AM38" i="1" s="1"/>
  <c r="AN38" i="1" a="1"/>
  <c r="AN38" i="1" s="1"/>
  <c r="AO38" i="1" a="1"/>
  <c r="AO38" i="1" s="1"/>
  <c r="AL38" i="1" a="1"/>
  <c r="AL38" i="1" s="1"/>
  <c r="AN51" i="1" a="1"/>
  <c r="AN51" i="1" s="1"/>
  <c r="AO51" i="1" a="1"/>
  <c r="AO51" i="1" s="1"/>
  <c r="AP51" i="1" a="1"/>
  <c r="AP51" i="1" s="1"/>
  <c r="AL51" i="1" a="1"/>
  <c r="AL51" i="1" s="1"/>
  <c r="AM41" i="1" a="1"/>
  <c r="AM41" i="1" s="1"/>
  <c r="AN41" i="1" a="1"/>
  <c r="AN41" i="1" s="1"/>
  <c r="AO41" i="1" a="1"/>
  <c r="AO41" i="1" s="1"/>
  <c r="AP41" i="1" a="1"/>
  <c r="AP41" i="1" s="1"/>
  <c r="AN34" i="1" a="1"/>
  <c r="AN34" i="1" s="1"/>
  <c r="AO34" i="1" a="1"/>
  <c r="AO34" i="1" s="1"/>
  <c r="AP34" i="1" a="1"/>
  <c r="AP34" i="1" s="1"/>
  <c r="AL34" i="1" a="1"/>
  <c r="AL34" i="1" s="1"/>
  <c r="AM34" i="1" a="1"/>
  <c r="AM34" i="1" s="1"/>
  <c r="AP26" i="1" a="1"/>
  <c r="AP26" i="1" s="1"/>
  <c r="AL26" i="1" a="1"/>
  <c r="AL26" i="1" s="1"/>
  <c r="AN26" i="1" a="1"/>
  <c r="AN26" i="1" s="1"/>
  <c r="AL16" i="1" a="1"/>
  <c r="AL16" i="1" s="1"/>
  <c r="AM16" i="1" a="1"/>
  <c r="AM16" i="1" s="1"/>
  <c r="AP16" i="1" a="1"/>
  <c r="AP16" i="1" s="1"/>
  <c r="AO16" i="1" a="1"/>
  <c r="AO16" i="1" s="1"/>
  <c r="AM60" i="1" a="1"/>
  <c r="AM60" i="1" s="1"/>
  <c r="AL60" i="1" a="1"/>
  <c r="AL60" i="1" s="1"/>
  <c r="AN60" i="1" a="1"/>
  <c r="AN60" i="1" s="1"/>
  <c r="AP54" i="1" a="1"/>
  <c r="AP54" i="1" s="1"/>
  <c r="AN53" i="1" a="1"/>
  <c r="AN53" i="1" s="1"/>
  <c r="AO53" i="1" a="1"/>
  <c r="AO53" i="1" s="1"/>
  <c r="AL53" i="1" a="1"/>
  <c r="AL53" i="1" s="1"/>
  <c r="AP53" i="1" a="1"/>
  <c r="AP53" i="1" s="1"/>
  <c r="AO46" i="1" a="1"/>
  <c r="AO46" i="1" s="1"/>
  <c r="AP46" i="1" a="1"/>
  <c r="AP46" i="1" s="1"/>
  <c r="AN46" i="1" a="1"/>
  <c r="AN46" i="1" s="1"/>
  <c r="AO40" i="1" a="1"/>
  <c r="AO40" i="1" s="1"/>
  <c r="AL40" i="1" a="1"/>
  <c r="AL40" i="1" s="1"/>
  <c r="AM40" i="1" a="1"/>
  <c r="AM40" i="1" s="1"/>
  <c r="AN40" i="1" a="1"/>
  <c r="AN40" i="1" s="1"/>
  <c r="AN21" i="1" a="1"/>
  <c r="AN21" i="1" s="1"/>
  <c r="AO21" i="1" a="1"/>
  <c r="AO21" i="1" s="1"/>
  <c r="AL21" i="1" a="1"/>
  <c r="AL21" i="1" s="1"/>
  <c r="AP21" i="1" a="1"/>
  <c r="AP21" i="1" s="1"/>
  <c r="AM21" i="1" a="1"/>
  <c r="AM21" i="1" s="1"/>
  <c r="AN81" i="1" a="1"/>
  <c r="AN81" i="1" s="1"/>
  <c r="AP81" i="1" a="1"/>
  <c r="AP81" i="1" s="1"/>
  <c r="AL81" i="1" a="1"/>
  <c r="AL81" i="1" s="1"/>
  <c r="AN71" i="1" a="1"/>
  <c r="AN71" i="1" s="1"/>
  <c r="AP71" i="1" a="1"/>
  <c r="AP71" i="1" s="1"/>
  <c r="AL71" i="1" a="1"/>
  <c r="AL71" i="1" s="1"/>
  <c r="AO65" i="1" a="1"/>
  <c r="AO65" i="1" s="1"/>
  <c r="AL65" i="1" a="1"/>
  <c r="AL65" i="1" s="1"/>
  <c r="AM65" i="1" a="1"/>
  <c r="AM65" i="1" s="1"/>
  <c r="AN65" i="1" a="1"/>
  <c r="AN65" i="1" s="1"/>
  <c r="AP61" i="1" a="1"/>
  <c r="AP61" i="1" s="1"/>
  <c r="AO30" i="1" a="1"/>
  <c r="AO30" i="1" s="1"/>
  <c r="AP30" i="1" a="1"/>
  <c r="AP30" i="1" s="1"/>
  <c r="AN30" i="1" a="1"/>
  <c r="AN30" i="1" s="1"/>
  <c r="AL30" i="1" a="1"/>
  <c r="AL30" i="1" s="1"/>
  <c r="AL72" i="1" a="1"/>
  <c r="AL72" i="1" s="1"/>
  <c r="AP72" i="1" a="1"/>
  <c r="AP72" i="1" s="1"/>
  <c r="AO72" i="1" a="1"/>
  <c r="AO72" i="1" s="1"/>
  <c r="AP64" i="1" a="1"/>
  <c r="AP64" i="1" s="1"/>
  <c r="AO61" i="1" a="1"/>
  <c r="AO61" i="1" s="1"/>
  <c r="AM54" i="1" a="1"/>
  <c r="AM54" i="1" s="1"/>
  <c r="AL52" i="1" a="1"/>
  <c r="AL52" i="1" s="1"/>
  <c r="AM52" i="1" a="1"/>
  <c r="AM52" i="1" s="1"/>
  <c r="AO52" i="1" a="1"/>
  <c r="AO52" i="1" s="1"/>
  <c r="AP52" i="1" a="1"/>
  <c r="AP52" i="1" s="1"/>
  <c r="AN35" i="1" a="1"/>
  <c r="AN35" i="1" s="1"/>
  <c r="AO62" i="1" a="1"/>
  <c r="AO62" i="1" s="1"/>
  <c r="AP62" i="1" a="1"/>
  <c r="AP62" i="1" s="1"/>
  <c r="AN50" i="1" a="1"/>
  <c r="AN50" i="1" s="1"/>
  <c r="AO50" i="1" a="1"/>
  <c r="AO50" i="1" s="1"/>
  <c r="AP50" i="1" a="1"/>
  <c r="AP50" i="1" s="1"/>
  <c r="AL45" i="1" a="1"/>
  <c r="AL45" i="1" s="1"/>
  <c r="AM45" i="1" a="1"/>
  <c r="AM45" i="1" s="1"/>
  <c r="AN45" i="1" a="1"/>
  <c r="AN45" i="1" s="1"/>
  <c r="AM25" i="1" a="1"/>
  <c r="AM25" i="1" s="1"/>
  <c r="AN25" i="1" a="1"/>
  <c r="AN25" i="1" s="1"/>
  <c r="AO25" i="1" a="1"/>
  <c r="AO25" i="1" s="1"/>
  <c r="AL78" i="1" a="1"/>
  <c r="AL78" i="1" s="1"/>
  <c r="AP78" i="1" a="1"/>
  <c r="AP78" i="1" s="1"/>
  <c r="AM67" i="1" a="1"/>
  <c r="AM67" i="1" s="1"/>
  <c r="AN63" i="1" a="1"/>
  <c r="AN63" i="1" s="1"/>
  <c r="AN62" i="1" a="1"/>
  <c r="AN62" i="1" s="1"/>
  <c r="AL48" i="1" a="1"/>
  <c r="AL48" i="1" s="1"/>
  <c r="AM48" i="1" a="1"/>
  <c r="AM48" i="1" s="1"/>
  <c r="AP45" i="1" a="1"/>
  <c r="AP45" i="1" s="1"/>
  <c r="AP42" i="1" a="1"/>
  <c r="AP42" i="1" s="1"/>
  <c r="AL42" i="1" a="1"/>
  <c r="AL42" i="1" s="1"/>
  <c r="AN42" i="1" a="1"/>
  <c r="AN42" i="1" s="1"/>
  <c r="AN37" i="1" a="1"/>
  <c r="AN37" i="1" s="1"/>
  <c r="AO37" i="1" a="1"/>
  <c r="AO37" i="1" s="1"/>
  <c r="AL37" i="1" a="1"/>
  <c r="AL37" i="1" s="1"/>
  <c r="AM28" i="1" a="1"/>
  <c r="AM28" i="1" s="1"/>
  <c r="AN28" i="1" a="1"/>
  <c r="AN28" i="1" s="1"/>
  <c r="AP25" i="1" a="1"/>
  <c r="AP25" i="1" s="1"/>
  <c r="AM22" i="1" a="1"/>
  <c r="AM22" i="1" s="1"/>
  <c r="AN22" i="1" a="1"/>
  <c r="AN22" i="1" s="1"/>
  <c r="AO22" i="1" a="1"/>
  <c r="AO22" i="1" s="1"/>
  <c r="AP19" i="1" a="1"/>
  <c r="AP19" i="1" s="1"/>
  <c r="AM62" i="1" a="1"/>
  <c r="AM62" i="1" s="1"/>
  <c r="AM50" i="1" a="1"/>
  <c r="AM50" i="1" s="1"/>
  <c r="AO45" i="1" a="1"/>
  <c r="AO45" i="1" s="1"/>
  <c r="AO24" i="1" a="1"/>
  <c r="AO24" i="1" s="1"/>
  <c r="AL24" i="1" a="1"/>
  <c r="AL24" i="1" s="1"/>
  <c r="AO19" i="1" a="1"/>
  <c r="AO19" i="1" s="1"/>
  <c r="AO78" i="1" a="1"/>
  <c r="AO78" i="1" s="1"/>
  <c r="AO75" i="1" a="1"/>
  <c r="AO75" i="1" s="1"/>
  <c r="AM57" i="1" a="1"/>
  <c r="AM57" i="1" s="1"/>
  <c r="AN57" i="1" a="1"/>
  <c r="AN57" i="1" s="1"/>
  <c r="AO57" i="1" a="1"/>
  <c r="AO57" i="1" s="1"/>
  <c r="AO49" i="1" a="1"/>
  <c r="AO49" i="1" s="1"/>
  <c r="AL49" i="1" a="1"/>
  <c r="AL49" i="1" s="1"/>
  <c r="AM49" i="1" a="1"/>
  <c r="AM49" i="1" s="1"/>
  <c r="AM44" i="1" a="1"/>
  <c r="AM44" i="1" s="1"/>
  <c r="AN44" i="1" a="1"/>
  <c r="AN44" i="1" s="1"/>
  <c r="AL29" i="1" a="1"/>
  <c r="AL29" i="1" s="1"/>
  <c r="AM29" i="1" a="1"/>
  <c r="AM29" i="1" s="1"/>
  <c r="AN29" i="1" a="1"/>
  <c r="AN29" i="1" s="1"/>
  <c r="AN19" i="1" a="1"/>
  <c r="AN19" i="1" s="1"/>
  <c r="AN18" i="1" a="1"/>
  <c r="AN18" i="1" s="1"/>
  <c r="AO18" i="1" a="1"/>
  <c r="AO18" i="1" s="1"/>
  <c r="AP18" i="1" a="1"/>
  <c r="AP18" i="1" s="1"/>
  <c r="AO14" i="1" a="1"/>
  <c r="AO14" i="1" s="1"/>
  <c r="AP14" i="1" a="1"/>
  <c r="AP14" i="1" s="1"/>
  <c r="AL14" i="1" a="1"/>
  <c r="AL14" i="1" s="1"/>
  <c r="AM36" i="1" a="1"/>
  <c r="AM36" i="1" s="1"/>
  <c r="AM33" i="1" a="1"/>
  <c r="AM33" i="1" s="1"/>
  <c r="AL33" i="1" a="1"/>
  <c r="AL33" i="1" s="1"/>
  <c r="AL17" i="1" a="1"/>
  <c r="AL17" i="1" s="1"/>
  <c r="AP12" i="1" a="1"/>
  <c r="AP12" i="1" s="1"/>
  <c r="AO12" i="1" a="1"/>
  <c r="AO12" i="1" s="1"/>
  <c r="AN12" i="1" a="1"/>
  <c r="AN12" i="1" s="1"/>
  <c r="AL12" i="1" a="1"/>
  <c r="AL12" i="1" s="1"/>
  <c r="AI155" i="1" a="1"/>
  <c r="AI155" i="1" s="1"/>
  <c r="AJ74" i="1" a="1"/>
  <c r="AJ74" i="1" s="1"/>
  <c r="AJ90" i="1" a="1"/>
  <c r="AJ90" i="1" s="1"/>
  <c r="AI165" i="1" a="1"/>
  <c r="AI165" i="1" s="1"/>
  <c r="AJ165" i="1" a="1"/>
  <c r="AJ165" i="1" s="1"/>
  <c r="AJ125" i="1" a="1"/>
  <c r="AJ125" i="1" s="1"/>
  <c r="AI125" i="1" a="1"/>
  <c r="AI125" i="1" s="1"/>
  <c r="AJ171" i="1" a="1"/>
  <c r="AJ171" i="1" s="1"/>
  <c r="AI171" i="1" a="1"/>
  <c r="AI171" i="1" s="1"/>
  <c r="AI193" i="1" a="1"/>
  <c r="AI193" i="1" s="1"/>
  <c r="AJ193" i="1" a="1"/>
  <c r="AJ193" i="1" s="1"/>
  <c r="AJ192" i="1" a="1"/>
  <c r="AJ192" i="1" s="1"/>
  <c r="AI192" i="1" a="1"/>
  <c r="AI192" i="1" s="1"/>
  <c r="AI144" i="1" a="1"/>
  <c r="AI144" i="1" s="1"/>
  <c r="AJ144" i="1" a="1"/>
  <c r="AJ144" i="1" s="1"/>
  <c r="AI137" i="1" a="1"/>
  <c r="AI137" i="1" s="1"/>
  <c r="AJ73" i="1" a="1"/>
  <c r="AJ73" i="1" s="1"/>
  <c r="AI49" i="1" a="1"/>
  <c r="AI49" i="1" s="1"/>
  <c r="AJ121" i="1" a="1"/>
  <c r="AJ121" i="1" s="1"/>
  <c r="AJ93" i="1" a="1"/>
  <c r="AJ93" i="1" s="1"/>
  <c r="AI69" i="1" a="1"/>
  <c r="AI69" i="1" s="1"/>
  <c r="AJ184" i="1" a="1"/>
  <c r="AJ184" i="1" s="1"/>
  <c r="AJ117" i="1" a="1"/>
  <c r="AJ117" i="1" s="1"/>
  <c r="AJ56" i="1" a="1"/>
  <c r="AJ56" i="1" s="1"/>
  <c r="AI32" i="1" a="1"/>
  <c r="AI32" i="1" s="1"/>
  <c r="AI113" i="1" a="1"/>
  <c r="AI113" i="1" s="1"/>
  <c r="AI76" i="1" a="1"/>
  <c r="AI76" i="1" s="1"/>
  <c r="AJ29" i="1" a="1"/>
  <c r="AJ29" i="1" s="1"/>
  <c r="AJ100" i="1" a="1"/>
  <c r="AJ100" i="1" s="1"/>
  <c r="AJ50" i="1" a="1"/>
  <c r="AJ50" i="1" s="1"/>
  <c r="AJ20" i="1" a="1"/>
  <c r="AJ20" i="1" s="1"/>
  <c r="AJ195" i="1" a="1"/>
  <c r="AJ195" i="1" s="1"/>
  <c r="AI195" i="1" a="1"/>
  <c r="AI195" i="1" s="1"/>
  <c r="AI194" i="1" a="1"/>
  <c r="AI194" i="1" s="1"/>
  <c r="AJ194" i="1" a="1"/>
  <c r="AJ194" i="1" s="1"/>
  <c r="AJ178" i="1" a="1"/>
  <c r="AJ178" i="1" s="1"/>
  <c r="AI178" i="1" a="1"/>
  <c r="AI178" i="1" s="1"/>
  <c r="AI170" i="1" a="1"/>
  <c r="AI170" i="1" s="1"/>
  <c r="AJ170" i="1" a="1"/>
  <c r="AJ170" i="1" s="1"/>
  <c r="AJ162" i="1" a="1"/>
  <c r="AJ162" i="1" s="1"/>
  <c r="AI162" i="1" a="1"/>
  <c r="AI162" i="1" s="1"/>
  <c r="AI154" i="1" a="1"/>
  <c r="AI154" i="1" s="1"/>
  <c r="AJ154" i="1" a="1"/>
  <c r="AJ154" i="1" s="1"/>
  <c r="AI138" i="1" a="1"/>
  <c r="AI138" i="1" s="1"/>
  <c r="AJ138" i="1" a="1"/>
  <c r="AJ138" i="1" s="1"/>
  <c r="AJ82" i="1" a="1"/>
  <c r="AJ82" i="1" s="1"/>
  <c r="AI82" i="1" a="1"/>
  <c r="AI82" i="1" s="1"/>
  <c r="AI58" i="1" a="1"/>
  <c r="AI58" i="1" s="1"/>
  <c r="AJ58" i="1" a="1"/>
  <c r="AJ58" i="1" s="1"/>
  <c r="AI26" i="1" a="1"/>
  <c r="AI26" i="1" s="1"/>
  <c r="AJ26" i="1" a="1"/>
  <c r="AJ26" i="1" s="1"/>
  <c r="AJ146" i="1" a="1"/>
  <c r="AJ146" i="1" s="1"/>
  <c r="AI146" i="1" a="1"/>
  <c r="AI146" i="1" s="1"/>
  <c r="AI188" i="1" a="1"/>
  <c r="AI188" i="1" s="1"/>
  <c r="AJ188" i="1" a="1"/>
  <c r="AJ188" i="1" s="1"/>
  <c r="AI172" i="1" a="1"/>
  <c r="AI172" i="1" s="1"/>
  <c r="AJ172" i="1" a="1"/>
  <c r="AJ172" i="1" s="1"/>
  <c r="AI156" i="1" a="1"/>
  <c r="AI156" i="1" s="1"/>
  <c r="AJ156" i="1" a="1"/>
  <c r="AJ156" i="1" s="1"/>
  <c r="AI148" i="1" a="1"/>
  <c r="AI148" i="1" s="1"/>
  <c r="AJ148" i="1" a="1"/>
  <c r="AJ148" i="1" s="1"/>
  <c r="AI124" i="1" a="1"/>
  <c r="AI124" i="1" s="1"/>
  <c r="AJ124" i="1" a="1"/>
  <c r="AJ124" i="1" s="1"/>
  <c r="AJ116" i="1" a="1"/>
  <c r="AJ116" i="1" s="1"/>
  <c r="AI116" i="1" a="1"/>
  <c r="AI116" i="1" s="1"/>
  <c r="AI108" i="1" a="1"/>
  <c r="AI108" i="1" s="1"/>
  <c r="AJ108" i="1" a="1"/>
  <c r="AJ108" i="1" s="1"/>
  <c r="AI92" i="1" a="1"/>
  <c r="AI92" i="1" s="1"/>
  <c r="AJ92" i="1" a="1"/>
  <c r="AJ92" i="1" s="1"/>
  <c r="AJ84" i="1" a="1"/>
  <c r="AJ84" i="1" s="1"/>
  <c r="AI84" i="1" a="1"/>
  <c r="AI84" i="1" s="1"/>
  <c r="AI60" i="1" a="1"/>
  <c r="AI60" i="1" s="1"/>
  <c r="AJ60" i="1" a="1"/>
  <c r="AJ60" i="1" s="1"/>
  <c r="AI28" i="1" a="1"/>
  <c r="AI28" i="1" s="1"/>
  <c r="AJ28" i="1" a="1"/>
  <c r="AJ28" i="1" s="1"/>
  <c r="AJ153" i="1" a="1"/>
  <c r="AJ153" i="1" s="1"/>
  <c r="AI153" i="1" a="1"/>
  <c r="AI153" i="1" s="1"/>
  <c r="AI185" i="1" a="1"/>
  <c r="AI185" i="1" s="1"/>
  <c r="AJ185" i="1" a="1"/>
  <c r="AJ185" i="1" s="1"/>
  <c r="AI177" i="1" a="1"/>
  <c r="AI177" i="1" s="1"/>
  <c r="AJ177" i="1" a="1"/>
  <c r="AJ177" i="1" s="1"/>
  <c r="AJ169" i="1" a="1"/>
  <c r="AJ169" i="1" s="1"/>
  <c r="AI169" i="1" a="1"/>
  <c r="AI169" i="1" s="1"/>
  <c r="AI161" i="1" a="1"/>
  <c r="AI161" i="1" s="1"/>
  <c r="AJ161" i="1" a="1"/>
  <c r="AJ161" i="1" s="1"/>
  <c r="AJ145" i="1" a="1"/>
  <c r="AJ145" i="1" s="1"/>
  <c r="AI145" i="1" a="1"/>
  <c r="AI145" i="1" s="1"/>
  <c r="AI89" i="1" a="1"/>
  <c r="AI89" i="1" s="1"/>
  <c r="AJ89" i="1" a="1"/>
  <c r="AJ89" i="1" s="1"/>
  <c r="AI57" i="1" a="1"/>
  <c r="AI57" i="1" s="1"/>
  <c r="AJ57" i="1" a="1"/>
  <c r="AJ57" i="1" s="1"/>
  <c r="AI187" i="1" a="1"/>
  <c r="AI187" i="1" s="1"/>
  <c r="AJ187" i="1" a="1"/>
  <c r="AJ187" i="1" s="1"/>
  <c r="AI179" i="1" a="1"/>
  <c r="AI179" i="1" s="1"/>
  <c r="AJ179" i="1" a="1"/>
  <c r="AJ179" i="1" s="1"/>
  <c r="AI163" i="1" a="1"/>
  <c r="AI163" i="1" s="1"/>
  <c r="AJ163" i="1" a="1"/>
  <c r="AJ163" i="1" s="1"/>
  <c r="AI139" i="1" a="1"/>
  <c r="AI139" i="1" s="1"/>
  <c r="AJ139" i="1" a="1"/>
  <c r="AJ139" i="1" s="1"/>
  <c r="AJ99" i="1" a="1"/>
  <c r="AJ99" i="1" s="1"/>
  <c r="AI99" i="1" a="1"/>
  <c r="AI99" i="1" s="1"/>
  <c r="AJ67" i="1" a="1"/>
  <c r="AJ67" i="1" s="1"/>
  <c r="AI67" i="1" a="1"/>
  <c r="AI67" i="1" s="1"/>
  <c r="AJ43" i="1" a="1"/>
  <c r="AJ43" i="1" s="1"/>
  <c r="AI43" i="1" a="1"/>
  <c r="AI43" i="1" s="1"/>
  <c r="AJ19" i="1" a="1"/>
  <c r="AJ19" i="1" s="1"/>
  <c r="AI19" i="1" a="1"/>
  <c r="AI19" i="1" s="1"/>
  <c r="AI166" i="1" a="1"/>
  <c r="AI166" i="1" s="1"/>
  <c r="AJ166" i="1" a="1"/>
  <c r="AJ166" i="1" s="1"/>
  <c r="AI200" i="1" a="1"/>
  <c r="AI200" i="1" s="1"/>
  <c r="AJ200" i="1" a="1"/>
  <c r="AJ200" i="1" s="1"/>
  <c r="AI176" i="1" a="1"/>
  <c r="AI176" i="1" s="1"/>
  <c r="AJ176" i="1" a="1"/>
  <c r="AJ176" i="1" s="1"/>
  <c r="AI168" i="1" a="1"/>
  <c r="AI168" i="1" s="1"/>
  <c r="AJ168" i="1" a="1"/>
  <c r="AJ168" i="1" s="1"/>
  <c r="AI160" i="1" a="1"/>
  <c r="AI160" i="1" s="1"/>
  <c r="AJ160" i="1" a="1"/>
  <c r="AJ160" i="1" s="1"/>
  <c r="AI136" i="1" a="1"/>
  <c r="AI136" i="1" s="1"/>
  <c r="AJ136" i="1" a="1"/>
  <c r="AJ136" i="1" s="1"/>
  <c r="AI128" i="1" a="1"/>
  <c r="AI128" i="1" s="1"/>
  <c r="AJ128" i="1" a="1"/>
  <c r="AJ128" i="1" s="1"/>
  <c r="AI120" i="1" a="1"/>
  <c r="AI120" i="1" s="1"/>
  <c r="AJ120" i="1" a="1"/>
  <c r="AJ120" i="1" s="1"/>
  <c r="AJ104" i="1" a="1"/>
  <c r="AJ104" i="1" s="1"/>
  <c r="AI104" i="1" a="1"/>
  <c r="AI104" i="1" s="1"/>
  <c r="AJ72" i="1" a="1"/>
  <c r="AJ72" i="1" s="1"/>
  <c r="AI72" i="1" a="1"/>
  <c r="AI72" i="1" s="1"/>
  <c r="AI48" i="1" a="1"/>
  <c r="AI48" i="1" s="1"/>
  <c r="AJ48" i="1" a="1"/>
  <c r="AJ48" i="1" s="1"/>
  <c r="AI181" i="1" a="1"/>
  <c r="AI181" i="1" s="1"/>
  <c r="AJ181" i="1" a="1"/>
  <c r="AJ181" i="1" s="1"/>
  <c r="AI196" i="1" a="1"/>
  <c r="AI196" i="1" s="1"/>
  <c r="AJ196" i="1" a="1"/>
  <c r="AJ196" i="1" s="1"/>
  <c r="AI199" i="1" a="1"/>
  <c r="AI199" i="1" s="1"/>
  <c r="AJ199" i="1" a="1"/>
  <c r="AJ199" i="1" s="1"/>
  <c r="AI191" i="1" a="1"/>
  <c r="AI191" i="1" s="1"/>
  <c r="AJ191" i="1" a="1"/>
  <c r="AJ191" i="1" s="1"/>
  <c r="AI183" i="1" a="1"/>
  <c r="AI183" i="1" s="1"/>
  <c r="AJ183" i="1" a="1"/>
  <c r="AJ183" i="1" s="1"/>
  <c r="AI175" i="1" a="1"/>
  <c r="AI175" i="1" s="1"/>
  <c r="AJ175" i="1" a="1"/>
  <c r="AJ175" i="1" s="1"/>
  <c r="AI167" i="1" a="1"/>
  <c r="AI167" i="1" s="1"/>
  <c r="AJ167" i="1" a="1"/>
  <c r="AJ167" i="1" s="1"/>
  <c r="AI159" i="1" a="1"/>
  <c r="AI159" i="1" s="1"/>
  <c r="AJ159" i="1" a="1"/>
  <c r="AJ159" i="1" s="1"/>
  <c r="AI135" i="1" a="1"/>
  <c r="AI135" i="1" s="1"/>
  <c r="AJ135" i="1" a="1"/>
  <c r="AJ135" i="1" s="1"/>
  <c r="AJ127" i="1" a="1"/>
  <c r="AJ127" i="1" s="1"/>
  <c r="AI127" i="1" a="1"/>
  <c r="AI127" i="1" s="1"/>
  <c r="AJ111" i="1" a="1"/>
  <c r="AJ111" i="1" s="1"/>
  <c r="AI111" i="1" a="1"/>
  <c r="AI111" i="1" s="1"/>
  <c r="AJ87" i="1" a="1"/>
  <c r="AJ87" i="1" s="1"/>
  <c r="AI87" i="1" a="1"/>
  <c r="AI87" i="1" s="1"/>
  <c r="AJ55" i="1" a="1"/>
  <c r="AJ55" i="1" s="1"/>
  <c r="AI55" i="1" a="1"/>
  <c r="AI55" i="1" s="1"/>
  <c r="AI47" i="1" a="1"/>
  <c r="AI47" i="1" s="1"/>
  <c r="AJ47" i="1" a="1"/>
  <c r="AJ47" i="1" s="1"/>
  <c r="AI31" i="1" a="1"/>
  <c r="AI31" i="1" s="1"/>
  <c r="AJ31" i="1" a="1"/>
  <c r="AJ31" i="1" s="1"/>
  <c r="AJ23" i="1" a="1"/>
  <c r="AJ23" i="1" s="1"/>
  <c r="AI23" i="1" a="1"/>
  <c r="AI23" i="1" s="1"/>
  <c r="AI197" i="1" a="1"/>
  <c r="AI197" i="1" s="1"/>
  <c r="AJ197" i="1" a="1"/>
  <c r="AJ197" i="1" s="1"/>
  <c r="AJ149" i="1" a="1"/>
  <c r="AJ149" i="1" s="1"/>
  <c r="AI149" i="1" a="1"/>
  <c r="AI149" i="1" s="1"/>
  <c r="AJ133" i="1" a="1"/>
  <c r="AJ133" i="1" s="1"/>
  <c r="AI133" i="1" a="1"/>
  <c r="AI133" i="1" s="1"/>
  <c r="AJ101" i="1" a="1"/>
  <c r="AJ101" i="1" s="1"/>
  <c r="AI101" i="1" a="1"/>
  <c r="AI101" i="1" s="1"/>
  <c r="AI35" i="1" a="1"/>
  <c r="AI35" i="1" s="1"/>
  <c r="AJ35" i="1" a="1"/>
  <c r="AJ35" i="1" s="1"/>
  <c r="AJ198" i="1" a="1"/>
  <c r="AJ198" i="1" s="1"/>
  <c r="AI198" i="1" a="1"/>
  <c r="AI198" i="1" s="1"/>
  <c r="AI190" i="1" a="1"/>
  <c r="AI190" i="1" s="1"/>
  <c r="AJ190" i="1" a="1"/>
  <c r="AJ190" i="1" s="1"/>
  <c r="AI182" i="1" a="1"/>
  <c r="AI182" i="1" s="1"/>
  <c r="AJ182" i="1" a="1"/>
  <c r="AJ182" i="1" s="1"/>
  <c r="AI174" i="1" a="1"/>
  <c r="AI174" i="1" s="1"/>
  <c r="AJ174" i="1" a="1"/>
  <c r="AJ174" i="1" s="1"/>
  <c r="AI158" i="1" a="1"/>
  <c r="AI158" i="1" s="1"/>
  <c r="AJ158" i="1" a="1"/>
  <c r="AJ158" i="1" s="1"/>
  <c r="AI150" i="1" a="1"/>
  <c r="AI150" i="1" s="1"/>
  <c r="AJ150" i="1" a="1"/>
  <c r="AJ150" i="1" s="1"/>
  <c r="AJ142" i="1" a="1"/>
  <c r="AJ142" i="1" s="1"/>
  <c r="AI142" i="1" a="1"/>
  <c r="AI142" i="1" s="1"/>
  <c r="AI126" i="1" a="1"/>
  <c r="AI126" i="1" s="1"/>
  <c r="AJ126" i="1" a="1"/>
  <c r="AJ126" i="1" s="1"/>
  <c r="AI118" i="1" a="1"/>
  <c r="AI118" i="1" s="1"/>
  <c r="AJ118" i="1" a="1"/>
  <c r="AJ118" i="1" s="1"/>
  <c r="AJ110" i="1" a="1"/>
  <c r="AJ110" i="1" s="1"/>
  <c r="AI110" i="1" a="1"/>
  <c r="AI110" i="1" s="1"/>
  <c r="AI102" i="1" a="1"/>
  <c r="AI102" i="1" s="1"/>
  <c r="AJ102" i="1" a="1"/>
  <c r="AJ102" i="1" s="1"/>
  <c r="AI70" i="1" a="1"/>
  <c r="AI70" i="1" s="1"/>
  <c r="AJ70" i="1" a="1"/>
  <c r="AJ70" i="1" s="1"/>
  <c r="AI54" i="1" a="1"/>
  <c r="AI54" i="1" s="1"/>
  <c r="AJ54" i="1" a="1"/>
  <c r="AJ54" i="1" s="1"/>
  <c r="AJ38" i="1" a="1"/>
  <c r="AJ38" i="1" s="1"/>
  <c r="AI38" i="1" a="1"/>
  <c r="AI38" i="1" s="1"/>
  <c r="AI173" i="1" a="1"/>
  <c r="AI173" i="1" s="1"/>
  <c r="AJ173" i="1" a="1"/>
  <c r="AJ173" i="1" s="1"/>
  <c r="AI157" i="1" a="1"/>
  <c r="AI157" i="1" s="1"/>
  <c r="AJ157" i="1" a="1"/>
  <c r="AJ157" i="1" s="1"/>
  <c r="AJ119" i="1" a="1"/>
  <c r="AJ119" i="1" s="1"/>
  <c r="AI119" i="1" a="1"/>
  <c r="AI119" i="1" s="1"/>
  <c r="AI95" i="1" a="1"/>
  <c r="AI95" i="1" s="1"/>
  <c r="AJ95" i="1" a="1"/>
  <c r="AJ95" i="1" s="1"/>
  <c r="AI71" i="1" a="1"/>
  <c r="AI71" i="1" s="1"/>
  <c r="AJ71" i="1" a="1"/>
  <c r="AJ71" i="1" s="1"/>
  <c r="AI63" i="1" a="1"/>
  <c r="AI63" i="1" s="1"/>
  <c r="AJ63" i="1" a="1"/>
  <c r="AJ63" i="1" s="1"/>
  <c r="AJ15" i="1" a="1"/>
  <c r="AJ15" i="1" s="1"/>
  <c r="AI15" i="1" a="1"/>
  <c r="AI15" i="1" s="1"/>
  <c r="AI115" i="1" a="1"/>
  <c r="AI115" i="1" s="1"/>
  <c r="AJ115" i="1" a="1"/>
  <c r="AJ115" i="1" s="1"/>
  <c r="AJ81" i="1" a="1"/>
  <c r="AJ81" i="1" s="1"/>
  <c r="AI81" i="1" a="1"/>
  <c r="AI81" i="1" s="1"/>
  <c r="AI66" i="1" a="1"/>
  <c r="AI66" i="1" s="1"/>
  <c r="AJ66" i="1" a="1"/>
  <c r="AJ66" i="1" s="1"/>
  <c r="AJ37" i="1" a="1"/>
  <c r="AJ37" i="1" s="1"/>
  <c r="AI37" i="1" a="1"/>
  <c r="AI37" i="1" s="1"/>
  <c r="AJ22" i="1" a="1"/>
  <c r="AJ22" i="1" s="1"/>
  <c r="AI86" i="1" a="1"/>
  <c r="AI86" i="1" s="1"/>
  <c r="AJ86" i="1" a="1"/>
  <c r="AJ86" i="1" s="1"/>
  <c r="AJ46" i="1" a="1"/>
  <c r="AJ46" i="1" s="1"/>
  <c r="AI46" i="1" a="1"/>
  <c r="AI46" i="1" s="1"/>
  <c r="AI14" i="1" a="1"/>
  <c r="AI14" i="1" s="1"/>
  <c r="AJ14" i="1" a="1"/>
  <c r="AJ14" i="1" s="1"/>
  <c r="AJ134" i="1" a="1"/>
  <c r="AJ134" i="1" s="1"/>
  <c r="AI132" i="1" a="1"/>
  <c r="AI132" i="1" s="1"/>
  <c r="AJ132" i="1" a="1"/>
  <c r="AJ132" i="1" s="1"/>
  <c r="AI114" i="1" a="1"/>
  <c r="AI114" i="1" s="1"/>
  <c r="AJ114" i="1" a="1"/>
  <c r="AJ114" i="1" s="1"/>
  <c r="AJ94" i="1" a="1"/>
  <c r="AJ94" i="1" s="1"/>
  <c r="AJ79" i="1" a="1"/>
  <c r="AJ79" i="1" s="1"/>
  <c r="AJ75" i="1" a="1"/>
  <c r="AJ75" i="1" s="1"/>
  <c r="AI75" i="1" a="1"/>
  <c r="AI75" i="1" s="1"/>
  <c r="AI41" i="1" a="1"/>
  <c r="AI41" i="1" s="1"/>
  <c r="AJ41" i="1" a="1"/>
  <c r="AJ41" i="1" s="1"/>
  <c r="AI109" i="1" a="1"/>
  <c r="AI109" i="1" s="1"/>
  <c r="AJ109" i="1" a="1"/>
  <c r="AJ109" i="1" s="1"/>
  <c r="AI85" i="1" a="1"/>
  <c r="AI85" i="1" s="1"/>
  <c r="AJ85" i="1" a="1"/>
  <c r="AJ85" i="1" s="1"/>
  <c r="AI61" i="1" a="1"/>
  <c r="AI61" i="1" s="1"/>
  <c r="AJ61" i="1" a="1"/>
  <c r="AJ61" i="1" s="1"/>
  <c r="AI21" i="1" a="1"/>
  <c r="AI21" i="1" s="1"/>
  <c r="AJ21" i="1" a="1"/>
  <c r="AJ21" i="1" s="1"/>
  <c r="AI13" i="1" a="1"/>
  <c r="AI13" i="1" s="1"/>
  <c r="AJ13" i="1" a="1"/>
  <c r="AJ13" i="1" s="1"/>
  <c r="AJ152" i="1" a="1"/>
  <c r="AJ152" i="1" s="1"/>
  <c r="AJ129" i="1" a="1"/>
  <c r="AJ129" i="1" s="1"/>
  <c r="AJ64" i="1" a="1"/>
  <c r="AJ64" i="1" s="1"/>
  <c r="AJ45" i="1" a="1"/>
  <c r="AJ45" i="1" s="1"/>
  <c r="AI40" i="1" a="1"/>
  <c r="AI40" i="1" s="1"/>
  <c r="AI68" i="1" a="1"/>
  <c r="AI68" i="1" s="1"/>
  <c r="AJ68" i="1" a="1"/>
  <c r="AJ68" i="1" s="1"/>
  <c r="AI44" i="1" a="1"/>
  <c r="AI44" i="1" s="1"/>
  <c r="AJ44" i="1" a="1"/>
  <c r="AJ44" i="1" s="1"/>
  <c r="AI36" i="1" a="1"/>
  <c r="AI36" i="1" s="1"/>
  <c r="AJ36" i="1" a="1"/>
  <c r="AJ36" i="1" s="1"/>
  <c r="AJ143" i="1" a="1"/>
  <c r="AJ143" i="1" s="1"/>
  <c r="AI141" i="1" a="1"/>
  <c r="AI141" i="1" s="1"/>
  <c r="AJ141" i="1" a="1"/>
  <c r="AJ141" i="1" s="1"/>
  <c r="AJ131" i="1" a="1"/>
  <c r="AJ131" i="1" s="1"/>
  <c r="AJ103" i="1" a="1"/>
  <c r="AJ103" i="1" s="1"/>
  <c r="AJ59" i="1" a="1"/>
  <c r="AJ59" i="1" s="1"/>
  <c r="AJ30" i="1" a="1"/>
  <c r="AJ30" i="1" s="1"/>
  <c r="AJ107" i="1" a="1"/>
  <c r="AJ107" i="1" s="1"/>
  <c r="AI107" i="1" a="1"/>
  <c r="AI107" i="1" s="1"/>
  <c r="AI51" i="1" a="1"/>
  <c r="AI51" i="1" s="1"/>
  <c r="AJ51" i="1" a="1"/>
  <c r="AJ51" i="1" s="1"/>
  <c r="AI27" i="1" a="1"/>
  <c r="AI27" i="1" s="1"/>
  <c r="AJ27" i="1" a="1"/>
  <c r="AJ27" i="1" s="1"/>
  <c r="AJ147" i="1" a="1"/>
  <c r="AJ147" i="1" s="1"/>
  <c r="AJ123" i="1" a="1"/>
  <c r="AJ123" i="1" s="1"/>
  <c r="AI98" i="1" a="1"/>
  <c r="AI98" i="1" s="1"/>
  <c r="AJ98" i="1" a="1"/>
  <c r="AJ98" i="1" s="1"/>
  <c r="AJ83" i="1" a="1"/>
  <c r="AJ83" i="1" s="1"/>
  <c r="AI78" i="1" a="1"/>
  <c r="AI78" i="1" s="1"/>
  <c r="AJ39" i="1" a="1"/>
  <c r="AJ39" i="1" s="1"/>
  <c r="AI42" i="1" a="1"/>
  <c r="AI42" i="1" s="1"/>
  <c r="AJ42" i="1" a="1"/>
  <c r="AJ42" i="1" s="1"/>
  <c r="AI34" i="1" a="1"/>
  <c r="AI34" i="1" s="1"/>
  <c r="AJ34" i="1" a="1"/>
  <c r="AJ34" i="1" s="1"/>
  <c r="AI18" i="1" a="1"/>
  <c r="AI18" i="1" s="1"/>
  <c r="AJ18" i="1" a="1"/>
  <c r="AJ18" i="1" s="1"/>
  <c r="AJ186" i="1" a="1"/>
  <c r="AJ186" i="1" s="1"/>
  <c r="AJ180" i="1" a="1"/>
  <c r="AJ180" i="1" s="1"/>
  <c r="AJ151" i="1" a="1"/>
  <c r="AJ151" i="1" s="1"/>
  <c r="AJ96" i="1" a="1"/>
  <c r="AJ96" i="1" s="1"/>
  <c r="AJ77" i="1" a="1"/>
  <c r="AJ77" i="1" s="1"/>
  <c r="AI53" i="1" a="1"/>
  <c r="AI53" i="1" s="1"/>
  <c r="AJ33" i="1" a="1"/>
  <c r="AJ33" i="1" s="1"/>
  <c r="AI105" i="1" a="1"/>
  <c r="AI105" i="1" s="1"/>
  <c r="AJ105" i="1" a="1"/>
  <c r="AJ105" i="1" s="1"/>
  <c r="AI97" i="1" a="1"/>
  <c r="AI97" i="1" s="1"/>
  <c r="AJ97" i="1" a="1"/>
  <c r="AJ97" i="1" s="1"/>
  <c r="AI65" i="1" a="1"/>
  <c r="AI65" i="1" s="1"/>
  <c r="AJ65" i="1" a="1"/>
  <c r="AJ65" i="1" s="1"/>
  <c r="AI25" i="1" a="1"/>
  <c r="AI25" i="1" s="1"/>
  <c r="AJ25" i="1" a="1"/>
  <c r="AJ25" i="1" s="1"/>
  <c r="AI17" i="1" a="1"/>
  <c r="AI17" i="1" s="1"/>
  <c r="AJ17" i="1" a="1"/>
  <c r="AJ17" i="1" s="1"/>
  <c r="AJ189" i="1" a="1"/>
  <c r="AJ189" i="1" s="1"/>
  <c r="AJ164" i="1" a="1"/>
  <c r="AJ164" i="1" s="1"/>
  <c r="AJ140" i="1" a="1"/>
  <c r="AJ140" i="1" s="1"/>
  <c r="AJ106" i="1" a="1"/>
  <c r="AJ106" i="1" s="1"/>
  <c r="AJ91" i="1" a="1"/>
  <c r="AJ91" i="1" s="1"/>
  <c r="AJ62" i="1" a="1"/>
  <c r="AJ62" i="1" s="1"/>
  <c r="AJ16" i="1" a="1"/>
  <c r="AJ16" i="1" s="1"/>
  <c r="AI112" i="1" a="1"/>
  <c r="AI112" i="1" s="1"/>
  <c r="AJ112" i="1" a="1"/>
  <c r="AJ112" i="1" s="1"/>
  <c r="AI88" i="1" a="1"/>
  <c r="AI88" i="1" s="1"/>
  <c r="AJ88" i="1" a="1"/>
  <c r="AJ88" i="1" s="1"/>
  <c r="AI80" i="1" a="1"/>
  <c r="AI80" i="1" s="1"/>
  <c r="AJ80" i="1" a="1"/>
  <c r="AJ80" i="1" s="1"/>
  <c r="AI24" i="1" a="1"/>
  <c r="AI24" i="1" s="1"/>
  <c r="AJ24" i="1" a="1"/>
  <c r="AJ24" i="1" s="1"/>
  <c r="AI130" i="1" a="1"/>
  <c r="AI130" i="1" s="1"/>
  <c r="AI122" i="1" a="1"/>
  <c r="AI122" i="1" s="1"/>
  <c r="AI52" i="1" a="1"/>
  <c r="AI52" i="1" s="1"/>
  <c r="AJ12" i="1" a="1"/>
  <c r="AJ12" i="1" s="1"/>
  <c r="CX15" i="1" l="1"/>
  <c r="CX179" i="1"/>
  <c r="CX177" i="1"/>
  <c r="CX139" i="1"/>
  <c r="CX91" i="1"/>
  <c r="CX138" i="1"/>
  <c r="CX151" i="1"/>
  <c r="CX85" i="1"/>
  <c r="CX162" i="1"/>
  <c r="CX23" i="1"/>
  <c r="CX47" i="1"/>
  <c r="CX155" i="1"/>
  <c r="CX56" i="1"/>
  <c r="CX132" i="1"/>
  <c r="CX69" i="1"/>
  <c r="CX194" i="1"/>
  <c r="CX32" i="1"/>
  <c r="CX24" i="1"/>
  <c r="CX122" i="1"/>
  <c r="CX48" i="1"/>
  <c r="CX97" i="1"/>
  <c r="CX94" i="1"/>
  <c r="CX107" i="1"/>
  <c r="CX29" i="1"/>
  <c r="CX75" i="1"/>
  <c r="CX88" i="1"/>
  <c r="CX152" i="1"/>
  <c r="CX166" i="1"/>
  <c r="CX191" i="1"/>
  <c r="CX39" i="1"/>
  <c r="CX37" i="1"/>
  <c r="CX185" i="1"/>
  <c r="CX28" i="1"/>
  <c r="CX141" i="1"/>
  <c r="CX135" i="1"/>
  <c r="CX193" i="1"/>
  <c r="CX20" i="1"/>
  <c r="CX65" i="1"/>
  <c r="CX124" i="1"/>
  <c r="CX195" i="1"/>
  <c r="CX120" i="1"/>
  <c r="CX16" i="1"/>
  <c r="CX150" i="1"/>
  <c r="CX105" i="1"/>
  <c r="CX79" i="1"/>
  <c r="CX43" i="1"/>
  <c r="CX199" i="1"/>
  <c r="CX100" i="1"/>
  <c r="CX144" i="1"/>
  <c r="CX98" i="1"/>
  <c r="CX113" i="1"/>
  <c r="CX87" i="1"/>
  <c r="CX126" i="1"/>
  <c r="CX159" i="1"/>
  <c r="CX133" i="1"/>
  <c r="CX192" i="1"/>
  <c r="CX95" i="1"/>
  <c r="CX106" i="1"/>
  <c r="CX61" i="1"/>
  <c r="CX81" i="1"/>
  <c r="CX77" i="1"/>
  <c r="CX40" i="1"/>
  <c r="CX21" i="1"/>
  <c r="CX53" i="1"/>
  <c r="CX134" i="1"/>
  <c r="CX108" i="1"/>
  <c r="CX76" i="1"/>
  <c r="CX59" i="1"/>
  <c r="CX49" i="1"/>
  <c r="CX140" i="1"/>
  <c r="CX44" i="1"/>
  <c r="CX116" i="1"/>
  <c r="CX168" i="1"/>
  <c r="CX142" i="1"/>
  <c r="CX102" i="1"/>
  <c r="CX63" i="1"/>
  <c r="CX111" i="1"/>
  <c r="CX74" i="1"/>
  <c r="CX35" i="1"/>
  <c r="CX99" i="1"/>
  <c r="CX163" i="1"/>
  <c r="CX82" i="1"/>
  <c r="CX187" i="1"/>
  <c r="CX181" i="1"/>
  <c r="CX190" i="1"/>
  <c r="CX80" i="1"/>
  <c r="CX52" i="1"/>
  <c r="CX176" i="1"/>
  <c r="CX36" i="1"/>
  <c r="CX55" i="1"/>
  <c r="CX130" i="1"/>
  <c r="CX125" i="1"/>
  <c r="CX27" i="1"/>
  <c r="CX54" i="1"/>
  <c r="CX161" i="1"/>
  <c r="CX154" i="1"/>
  <c r="CX115" i="1"/>
  <c r="CX72" i="1"/>
  <c r="CX171" i="1"/>
  <c r="CX147" i="1"/>
  <c r="CX186" i="1"/>
  <c r="CX45" i="1"/>
  <c r="CX50" i="1"/>
  <c r="CX73" i="1"/>
  <c r="CX118" i="1"/>
  <c r="CX131" i="1"/>
  <c r="CX22" i="1"/>
  <c r="CX114" i="1"/>
  <c r="CX14" i="1"/>
  <c r="CX90" i="1"/>
  <c r="CX128" i="1"/>
  <c r="CX68" i="1"/>
  <c r="CX70" i="1"/>
  <c r="CX12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<sst xmlns="http://schemas.openxmlformats.org/spreadsheetml/2006/main" count="2616" uniqueCount="1839">
  <si>
    <t>Patient_ID</t>
  </si>
  <si>
    <t>First_Name</t>
  </si>
  <si>
    <t>Last_Name</t>
  </si>
  <si>
    <t>DOB</t>
  </si>
  <si>
    <t>Age</t>
  </si>
  <si>
    <t>Gender</t>
  </si>
  <si>
    <t>Ethnicity</t>
  </si>
  <si>
    <t>Address</t>
  </si>
  <si>
    <t>City</t>
  </si>
  <si>
    <t>State</t>
  </si>
  <si>
    <t>Zip_Code</t>
  </si>
  <si>
    <t>Email</t>
  </si>
  <si>
    <t>Phone_Number</t>
  </si>
  <si>
    <t>Emergency_Contact_Name</t>
  </si>
  <si>
    <t>Emergency_Contact_Phone</t>
  </si>
  <si>
    <t>Preferred_Language</t>
  </si>
  <si>
    <t>Referral_Source</t>
  </si>
  <si>
    <t>Registration_Date</t>
  </si>
  <si>
    <t>Preferred_Location_ID</t>
  </si>
  <si>
    <t>Preferred_Communication_Method</t>
  </si>
  <si>
    <t>Hypertension</t>
  </si>
  <si>
    <t>Diabetes</t>
  </si>
  <si>
    <t>Alcoholism</t>
  </si>
  <si>
    <t>Disability_Status</t>
  </si>
  <si>
    <t>Allergies</t>
  </si>
  <si>
    <t>Current_Medications</t>
  </si>
  <si>
    <t>Past_Dental_Issues</t>
  </si>
  <si>
    <t>Last_Medical_Clearance_Date</t>
  </si>
  <si>
    <t>Pregnancy_Status</t>
  </si>
  <si>
    <t>Smoking_Status</t>
  </si>
  <si>
    <t>Special_Care_Instructions</t>
  </si>
  <si>
    <t>Insurance_ID</t>
  </si>
  <si>
    <t>Insurance_Provider</t>
  </si>
  <si>
    <t>Plan_ID</t>
  </si>
  <si>
    <t>Plan_Name</t>
  </si>
  <si>
    <t>Member_ID</t>
  </si>
  <si>
    <t>Group_Number</t>
  </si>
  <si>
    <t>Annual_Maximum</t>
  </si>
  <si>
    <t>Remaining_Benefits</t>
  </si>
  <si>
    <t>Secondary_Insurance_Provider</t>
  </si>
  <si>
    <t>Secondary_Plan_ID</t>
  </si>
  <si>
    <t>Secondary_Member_ID</t>
  </si>
  <si>
    <t>FSA_HSA_Available</t>
  </si>
  <si>
    <t>Preferred_Payment_Method</t>
  </si>
  <si>
    <t>Visit_ID</t>
  </si>
  <si>
    <t>Appointment_ID</t>
  </si>
  <si>
    <t>Scheduled_Day</t>
  </si>
  <si>
    <t>Appointment_Day</t>
  </si>
  <si>
    <t>Scheduled_Time</t>
  </si>
  <si>
    <t>Check_In_Time</t>
  </si>
  <si>
    <t>Location_ID</t>
  </si>
  <si>
    <t>Provider_ID</t>
  </si>
  <si>
    <t>Assistant_ID</t>
  </si>
  <si>
    <t>Treatment_Room</t>
  </si>
  <si>
    <t>Chief_Complaint</t>
  </si>
  <si>
    <t>Scheduled_Duration</t>
  </si>
  <si>
    <t>Actual_Duration</t>
  </si>
  <si>
    <t>Showed_Up</t>
  </si>
  <si>
    <t>Cancellation_Reason</t>
  </si>
  <si>
    <t>Rescheduled_Flag</t>
  </si>
  <si>
    <t>Days_Between_Scheduling_And_Appointment</t>
  </si>
  <si>
    <t>Transaction_ID</t>
  </si>
  <si>
    <t>Date_of_Service</t>
  </si>
  <si>
    <t>Service_Type</t>
  </si>
  <si>
    <t>Procedure_Code</t>
  </si>
  <si>
    <t>Procedure_Description</t>
  </si>
  <si>
    <t>Charged_Amount</t>
  </si>
  <si>
    <t>Insurance_Covered_Amount</t>
  </si>
  <si>
    <t>Copay</t>
  </si>
  <si>
    <t>Out_of_Pocket</t>
  </si>
  <si>
    <t>Discount_Applied</t>
  </si>
  <si>
    <t>Payment_Date</t>
  </si>
  <si>
    <t>Payment_Method</t>
  </si>
  <si>
    <t>Payment_Status</t>
  </si>
  <si>
    <t>Refund_Amount</t>
  </si>
  <si>
    <t>Collection_Status</t>
  </si>
  <si>
    <t>New_vs_Returning_Flag</t>
  </si>
  <si>
    <t>Visit_Frequency_6Months</t>
  </si>
  <si>
    <t>Visit_Frequency_12Months</t>
  </si>
  <si>
    <t>Last_Appointment_Date</t>
  </si>
  <si>
    <t>Next_Appointment_Date</t>
  </si>
  <si>
    <t>Satisfaction_Score</t>
  </si>
  <si>
    <t>Net_Promoter_Score</t>
  </si>
  <si>
    <t>Lifetime_Value</t>
  </si>
  <si>
    <t>Months_Since_Last_Visit</t>
  </si>
  <si>
    <t>Retention_Risk_Score</t>
  </si>
  <si>
    <t>Treatment_Plan_Completion_Rate</t>
  </si>
  <si>
    <t>Recall_Program_Enrollment</t>
  </si>
  <si>
    <t>Loyalty_Program_Status</t>
  </si>
  <si>
    <t>Referrals_Made_Count</t>
  </si>
  <si>
    <t>Communication_ID</t>
  </si>
  <si>
    <t>Contact_Date</t>
  </si>
  <si>
    <t>Contact_Time</t>
  </si>
  <si>
    <t>Contact_Method</t>
  </si>
  <si>
    <t>Contact_Purpose</t>
  </si>
  <si>
    <t>Message_Content_Type</t>
  </si>
  <si>
    <t>Response_Received</t>
  </si>
  <si>
    <t>Response_Date</t>
  </si>
  <si>
    <t>Response_Time</t>
  </si>
  <si>
    <t>Outcome</t>
  </si>
  <si>
    <t>Follow_Up_Required</t>
  </si>
  <si>
    <t>Follow_Up_Date</t>
  </si>
  <si>
    <t>Staff_ID</t>
  </si>
  <si>
    <t>Automated_Flag</t>
  </si>
  <si>
    <t>Location_Name</t>
  </si>
  <si>
    <t>Location_Address</t>
  </si>
  <si>
    <t>Location_City</t>
  </si>
  <si>
    <t>Location_State</t>
  </si>
  <si>
    <t>Location_Zip_Code</t>
  </si>
  <si>
    <t>Location_Phone_Number</t>
  </si>
  <si>
    <t>Hours_of_Operation</t>
  </si>
  <si>
    <t>Services_Offered</t>
  </si>
  <si>
    <t>Specialties_Available</t>
  </si>
  <si>
    <t>Number_of_Operatories</t>
  </si>
  <si>
    <t>Google_Rating</t>
  </si>
  <si>
    <t>Treatment_Plan_ID</t>
  </si>
  <si>
    <t>Treatment_Plan_Creation_Date</t>
  </si>
  <si>
    <t>Treatment_Plan_Status</t>
  </si>
  <si>
    <t>Estimated_Total_Cost</t>
  </si>
  <si>
    <t>Estimated_Insurance_Coverage</t>
  </si>
  <si>
    <t>Estimated_Out_of_Pocket</t>
  </si>
  <si>
    <t>Financing_Options</t>
  </si>
  <si>
    <t>Treatment_Plan_Acceptance_Date</t>
  </si>
  <si>
    <t>Treatment_Plan_Completion_Date</t>
  </si>
  <si>
    <t>Treatment_Plan_Completion_Percentage</t>
  </si>
  <si>
    <t>PT001</t>
  </si>
  <si>
    <t>Patricia</t>
  </si>
  <si>
    <t>Smith</t>
  </si>
  <si>
    <t>Male</t>
  </si>
  <si>
    <t>African American</t>
  </si>
  <si>
    <t>854 Main Rd</t>
  </si>
  <si>
    <t>Springfield</t>
  </si>
  <si>
    <t>FL</t>
  </si>
  <si>
    <t>patricia.smith@email.com</t>
  </si>
  <si>
    <t>130-195-4582</t>
  </si>
  <si>
    <t>Linda Smith</t>
  </si>
  <si>
    <t>617-716-1434</t>
  </si>
  <si>
    <t>English</t>
  </si>
  <si>
    <t>Walk-in</t>
  </si>
  <si>
    <t>LOC003</t>
  </si>
  <si>
    <t>Patient Portal</t>
  </si>
  <si>
    <t>False</t>
  </si>
  <si>
    <t>Latex</t>
  </si>
  <si>
    <t>Levothyroxine|Atorvastatin</t>
  </si>
  <si>
    <t>Wisdom teeth extraction (2020)</t>
  </si>
  <si>
    <t>N/A</t>
  </si>
  <si>
    <t>Non-smoker</t>
  </si>
  <si>
    <t>None</t>
  </si>
  <si>
    <t>INS001</t>
  </si>
  <si>
    <t>United Healthcare</t>
  </si>
  <si>
    <t>UNI967</t>
  </si>
  <si>
    <t>United Healthcare DPPO</t>
  </si>
  <si>
    <t>UNI733052</t>
  </si>
  <si>
    <t>GRP370</t>
  </si>
  <si>
    <t>No</t>
  </si>
  <si>
    <t>Debit Card</t>
  </si>
  <si>
    <t>VST001</t>
  </si>
  <si>
    <t>APT001</t>
  </si>
  <si>
    <t>1:15 PM</t>
  </si>
  <si>
    <t>01:07 PM</t>
  </si>
  <si>
    <t>PRV001</t>
  </si>
  <si>
    <t>AST002</t>
  </si>
  <si>
    <t>Room 5</t>
  </si>
  <si>
    <t>Tooth Pain</t>
  </si>
  <si>
    <t>True</t>
  </si>
  <si>
    <t>TRX001</t>
  </si>
  <si>
    <t>Orthodontic</t>
  </si>
  <si>
    <t>D4341</t>
  </si>
  <si>
    <t>Periodontal Scaling &amp; Root Planing</t>
  </si>
  <si>
    <t>Paid</t>
  </si>
  <si>
    <t>Completed</t>
  </si>
  <si>
    <t>Returning</t>
  </si>
  <si>
    <t>Low</t>
  </si>
  <si>
    <t>Basic</t>
  </si>
  <si>
    <t>COM001</t>
  </si>
  <si>
    <t>1:45 PM</t>
  </si>
  <si>
    <t>Insurance Verification</t>
  </si>
  <si>
    <t>Template</t>
  </si>
  <si>
    <t>12:23 PM</t>
  </si>
  <si>
    <t>Cancelled</t>
  </si>
  <si>
    <t>STF004</t>
  </si>
  <si>
    <t>Westside Dental Group</t>
  </si>
  <si>
    <t>789 West Avenue</t>
  </si>
  <si>
    <t>Riverside</t>
  </si>
  <si>
    <t>IL</t>
  </si>
  <si>
    <t>555-555-6666</t>
  </si>
  <si>
    <t>Mon-Thu 9AM-6PM|Fri 9AM-4PM</t>
  </si>
  <si>
    <t>General|Periodontics|Endodontics</t>
  </si>
  <si>
    <t>General Dentistry|Periodontics|Endodontics</t>
  </si>
  <si>
    <t>TP001</t>
  </si>
  <si>
    <t>In Progress</t>
  </si>
  <si>
    <t>PT002</t>
  </si>
  <si>
    <t>Karen</t>
  </si>
  <si>
    <t>Moore</t>
  </si>
  <si>
    <t>Native American</t>
  </si>
  <si>
    <t>508 Maple Ave</t>
  </si>
  <si>
    <t>Lincoln</t>
  </si>
  <si>
    <t>karen.moore@email.com</t>
  </si>
  <si>
    <t>873-148-2796</t>
  </si>
  <si>
    <t>John Moore</t>
  </si>
  <si>
    <t>742-263-7916</t>
  </si>
  <si>
    <t>Website</t>
  </si>
  <si>
    <t>Mail</t>
  </si>
  <si>
    <t>Penicillin</t>
  </si>
  <si>
    <t>Albuterol|Atorvastatin</t>
  </si>
  <si>
    <t>Requires interpreter</t>
  </si>
  <si>
    <t>INS002</t>
  </si>
  <si>
    <t>Humana</t>
  </si>
  <si>
    <t>HUM103</t>
  </si>
  <si>
    <t>Humana Discount</t>
  </si>
  <si>
    <t>HUM854639</t>
  </si>
  <si>
    <t>GRP369</t>
  </si>
  <si>
    <t>Yes</t>
  </si>
  <si>
    <t>Apple Pay</t>
  </si>
  <si>
    <t>VST002</t>
  </si>
  <si>
    <t>APT002</t>
  </si>
  <si>
    <t>11:15 AM</t>
  </si>
  <si>
    <t>11:16 AM</t>
  </si>
  <si>
    <t>PRV002</t>
  </si>
  <si>
    <t>AST005</t>
  </si>
  <si>
    <t>Room 1</t>
  </si>
  <si>
    <t>Lost Filling</t>
  </si>
  <si>
    <t>TRX002</t>
  </si>
  <si>
    <t>Prosthodontic</t>
  </si>
  <si>
    <t>D9110</t>
  </si>
  <si>
    <t>Palliative Treatment</t>
  </si>
  <si>
    <t>Medium</t>
  </si>
  <si>
    <t>Platinum</t>
  </si>
  <si>
    <t>COM002</t>
  </si>
  <si>
    <t>11:30 AM</t>
  </si>
  <si>
    <t>Payment Reminder</t>
  </si>
  <si>
    <t>Script</t>
  </si>
  <si>
    <t>11:58 PM</t>
  </si>
  <si>
    <t>Confirmed</t>
  </si>
  <si>
    <t>STF003</t>
  </si>
  <si>
    <t>TP002</t>
  </si>
  <si>
    <t>CareCredit</t>
  </si>
  <si>
    <t>PT003</t>
  </si>
  <si>
    <t>Mary</t>
  </si>
  <si>
    <t>Anderson</t>
  </si>
  <si>
    <t>Female</t>
  </si>
  <si>
    <t>Hispanic</t>
  </si>
  <si>
    <t>785 Pine Ave</t>
  </si>
  <si>
    <t>Maplewood</t>
  </si>
  <si>
    <t>NY</t>
  </si>
  <si>
    <t>mary.anderson@yahoo.com</t>
  </si>
  <si>
    <t>348-903-8749</t>
  </si>
  <si>
    <t>Jessica Anderson</t>
  </si>
  <si>
    <t>294-196-2588</t>
  </si>
  <si>
    <t>Patient Referral</t>
  </si>
  <si>
    <t>LOC002</t>
  </si>
  <si>
    <t>Omeprazole</t>
  </si>
  <si>
    <t>Crowns (2018)</t>
  </si>
  <si>
    <t>Former smoker</t>
  </si>
  <si>
    <t>Mobility issues</t>
  </si>
  <si>
    <t>INS003</t>
  </si>
  <si>
    <t>Aetna</t>
  </si>
  <si>
    <t>AET532</t>
  </si>
  <si>
    <t>Aetna HMO</t>
  </si>
  <si>
    <t>AET392075</t>
  </si>
  <si>
    <t>GRP573</t>
  </si>
  <si>
    <t>HUM982</t>
  </si>
  <si>
    <t>MAAN82132</t>
  </si>
  <si>
    <t>Credit Card</t>
  </si>
  <si>
    <t>VST003</t>
  </si>
  <si>
    <t>APT003</t>
  </si>
  <si>
    <t>8:00 AM</t>
  </si>
  <si>
    <t>07:57 AM</t>
  </si>
  <si>
    <t>AST004</t>
  </si>
  <si>
    <t>Room 8</t>
  </si>
  <si>
    <t>Cosmetic Concern</t>
  </si>
  <si>
    <t>Illness</t>
  </si>
  <si>
    <t>Silver</t>
  </si>
  <si>
    <t>COM003</t>
  </si>
  <si>
    <t>5:00 PM</t>
  </si>
  <si>
    <t>New Patient Welcome</t>
  </si>
  <si>
    <t>07:03 AM</t>
  </si>
  <si>
    <t>Rescheduled</t>
  </si>
  <si>
    <t>STF001</t>
  </si>
  <si>
    <t>Downtown Dental Center</t>
  </si>
  <si>
    <t>456 Downtown Plaza</t>
  </si>
  <si>
    <t>555-333-4444</t>
  </si>
  <si>
    <t>Mon-Thu 7AM-7PM|Fri 8AM-5PM|Sat 8AM-1PM</t>
  </si>
  <si>
    <t>General|Pediatric|Implants|Oral Surgery</t>
  </si>
  <si>
    <t>General Dentistry|Oral Surgery|Pediatric Dentistry</t>
  </si>
  <si>
    <t>TP003</t>
  </si>
  <si>
    <t>PT004</t>
  </si>
  <si>
    <t>Linda</t>
  </si>
  <si>
    <t>Martinez</t>
  </si>
  <si>
    <t>Caucasian</t>
  </si>
  <si>
    <t>529 Cedar Rd</t>
  </si>
  <si>
    <t>CA</t>
  </si>
  <si>
    <t>linda.martinez@gmail.com</t>
  </si>
  <si>
    <t>785-833-6147</t>
  </si>
  <si>
    <t>Linda Martinez</t>
  </si>
  <si>
    <t>371-505-3144</t>
  </si>
  <si>
    <t>Codeine</t>
  </si>
  <si>
    <t>Atorvastatin|Metformin</t>
  </si>
  <si>
    <t>INS004</t>
  </si>
  <si>
    <t>AET548</t>
  </si>
  <si>
    <t>Aetna Indemnity</t>
  </si>
  <si>
    <t>AET837715</t>
  </si>
  <si>
    <t>GRP409</t>
  </si>
  <si>
    <t>VST004</t>
  </si>
  <si>
    <t>APT004</t>
  </si>
  <si>
    <t>10:30 AM</t>
  </si>
  <si>
    <t>10:23 AM</t>
  </si>
  <si>
    <t>Room 3</t>
  </si>
  <si>
    <t>Sensitivity</t>
  </si>
  <si>
    <t>TRX004</t>
  </si>
  <si>
    <t>D0274</t>
  </si>
  <si>
    <t>Bitewings - Four Films</t>
  </si>
  <si>
    <t>High</t>
  </si>
  <si>
    <t>COM004</t>
  </si>
  <si>
    <t>10:00 AM</t>
  </si>
  <si>
    <t>Treatment Plan Discussion</t>
  </si>
  <si>
    <t>01:38 PM</t>
  </si>
  <si>
    <t>TP004</t>
  </si>
  <si>
    <t>Accepted</t>
  </si>
  <si>
    <t>QuickPay Discount</t>
  </si>
  <si>
    <t>PT005</t>
  </si>
  <si>
    <t>John</t>
  </si>
  <si>
    <t>Wilson</t>
  </si>
  <si>
    <t>Non-binary</t>
  </si>
  <si>
    <t>Other</t>
  </si>
  <si>
    <t>281 Pine St</t>
  </si>
  <si>
    <t>PA</t>
  </si>
  <si>
    <t>john.wilson@yahoo.com</t>
  </si>
  <si>
    <t>921-785-5065</t>
  </si>
  <si>
    <t>William Wilson</t>
  </si>
  <si>
    <t>263-906-2771</t>
  </si>
  <si>
    <t>Google</t>
  </si>
  <si>
    <t>LOC001</t>
  </si>
  <si>
    <t>Phone</t>
  </si>
  <si>
    <t>Wisdom teeth extraction (2021)</t>
  </si>
  <si>
    <t>Current smoker</t>
  </si>
  <si>
    <t>INS005</t>
  </si>
  <si>
    <t>Guardian</t>
  </si>
  <si>
    <t>GUA459</t>
  </si>
  <si>
    <t>Guardian Discount</t>
  </si>
  <si>
    <t>GUA634150</t>
  </si>
  <si>
    <t>GRP509</t>
  </si>
  <si>
    <t>AET282</t>
  </si>
  <si>
    <t>JOWI86099</t>
  </si>
  <si>
    <t>VST005</t>
  </si>
  <si>
    <t>APT005</t>
  </si>
  <si>
    <t>2:30 PM</t>
  </si>
  <si>
    <t>02:30 PM</t>
  </si>
  <si>
    <t>PRV004</t>
  </si>
  <si>
    <t>Room 2</t>
  </si>
  <si>
    <t>Denture Adjustment</t>
  </si>
  <si>
    <t>TRX005</t>
  </si>
  <si>
    <t>Oral Surgery</t>
  </si>
  <si>
    <t>D0120</t>
  </si>
  <si>
    <t>Periodic Oral Evaluation</t>
  </si>
  <si>
    <t>COM005</t>
  </si>
  <si>
    <t>11:45 AM</t>
  </si>
  <si>
    <t>Marketing</t>
  </si>
  <si>
    <t>09:25 AM</t>
  </si>
  <si>
    <t>Main Street Dental</t>
  </si>
  <si>
    <t>123 Main Street</t>
  </si>
  <si>
    <t>555-111-2222</t>
  </si>
  <si>
    <t>Mon-Fri 8AM-5PM</t>
  </si>
  <si>
    <t>General|Cosmetic|Orthodontics</t>
  </si>
  <si>
    <t>General Dentistry|Orthodontics</t>
  </si>
  <si>
    <t>TP005</t>
  </si>
  <si>
    <t>Monthly Payment</t>
  </si>
  <si>
    <t>PT006</t>
  </si>
  <si>
    <t>Joseph</t>
  </si>
  <si>
    <t>Harris</t>
  </si>
  <si>
    <t>915 Oak St</t>
  </si>
  <si>
    <t>joseph.harris@outlook.com</t>
  </si>
  <si>
    <t>195-938-4848</t>
  </si>
  <si>
    <t>Elizabeth Harris</t>
  </si>
  <si>
    <t>330-925-4262</t>
  </si>
  <si>
    <t>Omeprazole|Levothyroxine</t>
  </si>
  <si>
    <t>Wisdom teeth extraction (2019)</t>
  </si>
  <si>
    <t>INS006</t>
  </si>
  <si>
    <t>MetLife</t>
  </si>
  <si>
    <t>MET280</t>
  </si>
  <si>
    <t>MetLife Discount</t>
  </si>
  <si>
    <t>MET643118</t>
  </si>
  <si>
    <t>GRP575</t>
  </si>
  <si>
    <t>VST006</t>
  </si>
  <si>
    <t>APT006</t>
  </si>
  <si>
    <t>3:30 PM</t>
  </si>
  <si>
    <t>03:34 PM</t>
  </si>
  <si>
    <t>PRV005</t>
  </si>
  <si>
    <t>Room 7</t>
  </si>
  <si>
    <t>Jaw Pain</t>
  </si>
  <si>
    <t>TRX006</t>
  </si>
  <si>
    <t>D2330</t>
  </si>
  <si>
    <t>Resin Composite - One Surface</t>
  </si>
  <si>
    <t>COM006</t>
  </si>
  <si>
    <t>Recall</t>
  </si>
  <si>
    <t>07:32 PM</t>
  </si>
  <si>
    <t>Question Answered</t>
  </si>
  <si>
    <t>STF005</t>
  </si>
  <si>
    <t>TP006</t>
  </si>
  <si>
    <t>Proposed</t>
  </si>
  <si>
    <t>PT007</t>
  </si>
  <si>
    <t>James</t>
  </si>
  <si>
    <t>Thomas</t>
  </si>
  <si>
    <t>955 Pine Rd</t>
  </si>
  <si>
    <t>james.thomas@yahoo.com</t>
  </si>
  <si>
    <t>324-379-8140</t>
  </si>
  <si>
    <t>Sarah Thomas</t>
  </si>
  <si>
    <t>129-498-6507</t>
  </si>
  <si>
    <t>Doctor Referral</t>
  </si>
  <si>
    <t>Sulfa</t>
  </si>
  <si>
    <t>Albuterol|Omeprazole</t>
  </si>
  <si>
    <t>Implants (2021)</t>
  </si>
  <si>
    <t>INS007</t>
  </si>
  <si>
    <t>UNI316</t>
  </si>
  <si>
    <t>United Healthcare DMO</t>
  </si>
  <si>
    <t>UNI442722</t>
  </si>
  <si>
    <t>GRP445</t>
  </si>
  <si>
    <t>VST007</t>
  </si>
  <si>
    <t>APT007</t>
  </si>
  <si>
    <t>08:01 AM</t>
  </si>
  <si>
    <t>AST001</t>
  </si>
  <si>
    <t>Routine Check-up</t>
  </si>
  <si>
    <t>TRX007</t>
  </si>
  <si>
    <t>Restorative</t>
  </si>
  <si>
    <t>Gold</t>
  </si>
  <si>
    <t>COM007</t>
  </si>
  <si>
    <t>11:00 AM</t>
  </si>
  <si>
    <t>Custom</t>
  </si>
  <si>
    <t>05:33 AM</t>
  </si>
  <si>
    <t>TP007</t>
  </si>
  <si>
    <t>PT008</t>
  </si>
  <si>
    <t>David</t>
  </si>
  <si>
    <t>543 Maple Dr</t>
  </si>
  <si>
    <t>TX</t>
  </si>
  <si>
    <t>david.smith@outlook.com</t>
  </si>
  <si>
    <t>730-927-9817</t>
  </si>
  <si>
    <t>Sarah Smith</t>
  </si>
  <si>
    <t>576-546-5397</t>
  </si>
  <si>
    <t>Insurance</t>
  </si>
  <si>
    <t>Amlodipine</t>
  </si>
  <si>
    <t>Braces (2019)</t>
  </si>
  <si>
    <t>Medical alert</t>
  </si>
  <si>
    <t>INS008</t>
  </si>
  <si>
    <t>GUA669</t>
  </si>
  <si>
    <t>Guardian PPO</t>
  </si>
  <si>
    <t>GUA641722</t>
  </si>
  <si>
    <t>GRP295</t>
  </si>
  <si>
    <t>VST008</t>
  </si>
  <si>
    <t>APT008</t>
  </si>
  <si>
    <t>3:45 PM</t>
  </si>
  <si>
    <t>03:35 PM</t>
  </si>
  <si>
    <t>AST003</t>
  </si>
  <si>
    <t>Room 4</t>
  </si>
  <si>
    <t>TRX008</t>
  </si>
  <si>
    <t>Partial</t>
  </si>
  <si>
    <t>COM008</t>
  </si>
  <si>
    <t>9:15 AM</t>
  </si>
  <si>
    <t>04:34 PM</t>
  </si>
  <si>
    <t>TP008</t>
  </si>
  <si>
    <t>PT009</t>
  </si>
  <si>
    <t>Charles</t>
  </si>
  <si>
    <t>Taylor</t>
  </si>
  <si>
    <t>288 Main Blvd</t>
  </si>
  <si>
    <t>Oakwood</t>
  </si>
  <si>
    <t>charles.taylor@yahoo.com</t>
  </si>
  <si>
    <t>603-175-1878</t>
  </si>
  <si>
    <t>John Taylor</t>
  </si>
  <si>
    <t>252-930-5978</t>
  </si>
  <si>
    <t>Local Anesthetics</t>
  </si>
  <si>
    <t>Atorvastatin</t>
  </si>
  <si>
    <t>INS009</t>
  </si>
  <si>
    <t>Cigna</t>
  </si>
  <si>
    <t>CIG881</t>
  </si>
  <si>
    <t>Cigna HMO</t>
  </si>
  <si>
    <t>CIG755900</t>
  </si>
  <si>
    <t>GRP316</t>
  </si>
  <si>
    <t>AET665</t>
  </si>
  <si>
    <t>CHTA19838</t>
  </si>
  <si>
    <t>VST009</t>
  </si>
  <si>
    <t>APT009</t>
  </si>
  <si>
    <t>03:21 PM</t>
  </si>
  <si>
    <t>TRX009</t>
  </si>
  <si>
    <t>Periodontic</t>
  </si>
  <si>
    <t>D7140</t>
  </si>
  <si>
    <t>Extraction - Erupted Tooth</t>
  </si>
  <si>
    <t>COM009</t>
  </si>
  <si>
    <t>12:45 PM</t>
  </si>
  <si>
    <t>10:06 AM</t>
  </si>
  <si>
    <t>TP009</t>
  </si>
  <si>
    <t>PT010</t>
  </si>
  <si>
    <t>William</t>
  </si>
  <si>
    <t>581 Cedar Dr</t>
  </si>
  <si>
    <t>william.martinez@yahoo.com</t>
  </si>
  <si>
    <t>750-933-9056</t>
  </si>
  <si>
    <t>Robert Martinez</t>
  </si>
  <si>
    <t>581-456-7690</t>
  </si>
  <si>
    <t>Text</t>
  </si>
  <si>
    <t>Lisinopril</t>
  </si>
  <si>
    <t>Gum disease (2018)</t>
  </si>
  <si>
    <t>INS010</t>
  </si>
  <si>
    <t>HUM523</t>
  </si>
  <si>
    <t>Humana PPO</t>
  </si>
  <si>
    <t>HUM296694</t>
  </si>
  <si>
    <t>GRP630</t>
  </si>
  <si>
    <t>VST010</t>
  </si>
  <si>
    <t>APT010</t>
  </si>
  <si>
    <t>4:15 PM</t>
  </si>
  <si>
    <t>04:14 PM</t>
  </si>
  <si>
    <t>TRX010</t>
  </si>
  <si>
    <t>D1110</t>
  </si>
  <si>
    <t>Adult Prophylaxis</t>
  </si>
  <si>
    <t>Pending Insurance</t>
  </si>
  <si>
    <t>COM010</t>
  </si>
  <si>
    <t>04:55 AM</t>
  </si>
  <si>
    <t>TP010</t>
  </si>
  <si>
    <t>PT011</t>
  </si>
  <si>
    <t>PT012</t>
  </si>
  <si>
    <t>PT013</t>
  </si>
  <si>
    <t>PT014</t>
  </si>
  <si>
    <t>PT015</t>
  </si>
  <si>
    <t>PT016</t>
  </si>
  <si>
    <t>PT017</t>
  </si>
  <si>
    <t>PT018</t>
  </si>
  <si>
    <t>PT019</t>
  </si>
  <si>
    <t>PT020</t>
  </si>
  <si>
    <t>PT021</t>
  </si>
  <si>
    <t>PT022</t>
  </si>
  <si>
    <t>PT023</t>
  </si>
  <si>
    <t>PT024</t>
  </si>
  <si>
    <t>PT025</t>
  </si>
  <si>
    <t>PT026</t>
  </si>
  <si>
    <t>PT027</t>
  </si>
  <si>
    <t>PT028</t>
  </si>
  <si>
    <t>PT029</t>
  </si>
  <si>
    <t>PT030</t>
  </si>
  <si>
    <t>PT031</t>
  </si>
  <si>
    <t>PT032</t>
  </si>
  <si>
    <t>PT033</t>
  </si>
  <si>
    <t>PT034</t>
  </si>
  <si>
    <t>PT035</t>
  </si>
  <si>
    <t>PT036</t>
  </si>
  <si>
    <t>PT037</t>
  </si>
  <si>
    <t>PT038</t>
  </si>
  <si>
    <t>PT039</t>
  </si>
  <si>
    <t>PT040</t>
  </si>
  <si>
    <t>PT041</t>
  </si>
  <si>
    <t>PT042</t>
  </si>
  <si>
    <t>PT043</t>
  </si>
  <si>
    <t>PT044</t>
  </si>
  <si>
    <t>PT045</t>
  </si>
  <si>
    <t>PT046</t>
  </si>
  <si>
    <t>PT047</t>
  </si>
  <si>
    <t>PT048</t>
  </si>
  <si>
    <t>PT049</t>
  </si>
  <si>
    <t>PT050</t>
  </si>
  <si>
    <t>PT051</t>
  </si>
  <si>
    <t>PT052</t>
  </si>
  <si>
    <t>PT053</t>
  </si>
  <si>
    <t>PT054</t>
  </si>
  <si>
    <t>PT055</t>
  </si>
  <si>
    <t>PT056</t>
  </si>
  <si>
    <t>PT057</t>
  </si>
  <si>
    <t>PT058</t>
  </si>
  <si>
    <t>PT059</t>
  </si>
  <si>
    <t>PT060</t>
  </si>
  <si>
    <t>PT061</t>
  </si>
  <si>
    <t>PT062</t>
  </si>
  <si>
    <t>PT063</t>
  </si>
  <si>
    <t>PT064</t>
  </si>
  <si>
    <t>PT065</t>
  </si>
  <si>
    <t>PT066</t>
  </si>
  <si>
    <t>PT067</t>
  </si>
  <si>
    <t>PT068</t>
  </si>
  <si>
    <t>PT069</t>
  </si>
  <si>
    <t>PT070</t>
  </si>
  <si>
    <t>PT071</t>
  </si>
  <si>
    <t>PT072</t>
  </si>
  <si>
    <t>PT073</t>
  </si>
  <si>
    <t>PT074</t>
  </si>
  <si>
    <t>PT075</t>
  </si>
  <si>
    <t>PT076</t>
  </si>
  <si>
    <t>PT077</t>
  </si>
  <si>
    <t>PT078</t>
  </si>
  <si>
    <t>PT079</t>
  </si>
  <si>
    <t>PT080</t>
  </si>
  <si>
    <t>PT081</t>
  </si>
  <si>
    <t>PT082</t>
  </si>
  <si>
    <t>PT083</t>
  </si>
  <si>
    <t>PT084</t>
  </si>
  <si>
    <t>PT085</t>
  </si>
  <si>
    <t>PT086</t>
  </si>
  <si>
    <t>PT087</t>
  </si>
  <si>
    <t>PT088</t>
  </si>
  <si>
    <t>PT089</t>
  </si>
  <si>
    <t>PT090</t>
  </si>
  <si>
    <t>PT091</t>
  </si>
  <si>
    <t>PT092</t>
  </si>
  <si>
    <t>PT093</t>
  </si>
  <si>
    <t>PT094</t>
  </si>
  <si>
    <t>PT095</t>
  </si>
  <si>
    <t>PT096</t>
  </si>
  <si>
    <t>PT097</t>
  </si>
  <si>
    <t>PT098</t>
  </si>
  <si>
    <t>PT099</t>
  </si>
  <si>
    <t>PT100</t>
  </si>
  <si>
    <t>PT101</t>
  </si>
  <si>
    <t>PT102</t>
  </si>
  <si>
    <t>PT103</t>
  </si>
  <si>
    <t>PT104</t>
  </si>
  <si>
    <t>PT105</t>
  </si>
  <si>
    <t>PT106</t>
  </si>
  <si>
    <t>PT107</t>
  </si>
  <si>
    <t>PT108</t>
  </si>
  <si>
    <t>PT109</t>
  </si>
  <si>
    <t>PT110</t>
  </si>
  <si>
    <t>PT111</t>
  </si>
  <si>
    <t>PT112</t>
  </si>
  <si>
    <t>PT113</t>
  </si>
  <si>
    <t>PT114</t>
  </si>
  <si>
    <t>PT115</t>
  </si>
  <si>
    <t>PT116</t>
  </si>
  <si>
    <t>PT117</t>
  </si>
  <si>
    <t>PT118</t>
  </si>
  <si>
    <t>PT119</t>
  </si>
  <si>
    <t>PT120</t>
  </si>
  <si>
    <t>PT121</t>
  </si>
  <si>
    <t>PT122</t>
  </si>
  <si>
    <t>PT123</t>
  </si>
  <si>
    <t>PT124</t>
  </si>
  <si>
    <t>PT125</t>
  </si>
  <si>
    <t>PT126</t>
  </si>
  <si>
    <t>PT127</t>
  </si>
  <si>
    <t>PT128</t>
  </si>
  <si>
    <t>PT129</t>
  </si>
  <si>
    <t>PT130</t>
  </si>
  <si>
    <t>PT131</t>
  </si>
  <si>
    <t>PT132</t>
  </si>
  <si>
    <t>PT133</t>
  </si>
  <si>
    <t>PT134</t>
  </si>
  <si>
    <t>PT135</t>
  </si>
  <si>
    <t>PT136</t>
  </si>
  <si>
    <t>PT137</t>
  </si>
  <si>
    <t>PT138</t>
  </si>
  <si>
    <t>PT139</t>
  </si>
  <si>
    <t>PT140</t>
  </si>
  <si>
    <t>PT141</t>
  </si>
  <si>
    <t>PT142</t>
  </si>
  <si>
    <t>PT143</t>
  </si>
  <si>
    <t>PT144</t>
  </si>
  <si>
    <t>PT145</t>
  </si>
  <si>
    <t>PT146</t>
  </si>
  <si>
    <t>PT147</t>
  </si>
  <si>
    <t>PT148</t>
  </si>
  <si>
    <t>PT149</t>
  </si>
  <si>
    <t>PT150</t>
  </si>
  <si>
    <t>PT151</t>
  </si>
  <si>
    <t>PT152</t>
  </si>
  <si>
    <t>PT153</t>
  </si>
  <si>
    <t>PT154</t>
  </si>
  <si>
    <t>PT155</t>
  </si>
  <si>
    <t>PT156</t>
  </si>
  <si>
    <t>PT157</t>
  </si>
  <si>
    <t>PT158</t>
  </si>
  <si>
    <t>PT159</t>
  </si>
  <si>
    <t>PT160</t>
  </si>
  <si>
    <t>PT161</t>
  </si>
  <si>
    <t>PT162</t>
  </si>
  <si>
    <t>PT163</t>
  </si>
  <si>
    <t>PT164</t>
  </si>
  <si>
    <t>PT165</t>
  </si>
  <si>
    <t>PT166</t>
  </si>
  <si>
    <t>PT167</t>
  </si>
  <si>
    <t>PT168</t>
  </si>
  <si>
    <t>PT169</t>
  </si>
  <si>
    <t>PT170</t>
  </si>
  <si>
    <t>PT171</t>
  </si>
  <si>
    <t>PT172</t>
  </si>
  <si>
    <t>PT173</t>
  </si>
  <si>
    <t>PT174</t>
  </si>
  <si>
    <t>PT175</t>
  </si>
  <si>
    <t>PT176</t>
  </si>
  <si>
    <t>PT177</t>
  </si>
  <si>
    <t>PT178</t>
  </si>
  <si>
    <t>PT179</t>
  </si>
  <si>
    <t>PT180</t>
  </si>
  <si>
    <t>PT181</t>
  </si>
  <si>
    <t>PT182</t>
  </si>
  <si>
    <t>PT183</t>
  </si>
  <si>
    <t>PT184</t>
  </si>
  <si>
    <t>PT185</t>
  </si>
  <si>
    <t>PT186</t>
  </si>
  <si>
    <t>PT187</t>
  </si>
  <si>
    <t>PT188</t>
  </si>
  <si>
    <t>PT189</t>
  </si>
  <si>
    <t>PT190</t>
  </si>
  <si>
    <t>PT191</t>
  </si>
  <si>
    <t>PT192</t>
  </si>
  <si>
    <t>PT193</t>
  </si>
  <si>
    <t>PT194</t>
  </si>
  <si>
    <t>PT195</t>
  </si>
  <si>
    <t>PT196</t>
  </si>
  <si>
    <t>PT197</t>
  </si>
  <si>
    <t>PT198</t>
  </si>
  <si>
    <t>PT199</t>
  </si>
  <si>
    <t>INS011</t>
  </si>
  <si>
    <t>INS012</t>
  </si>
  <si>
    <t>INS013</t>
  </si>
  <si>
    <t>INS014</t>
  </si>
  <si>
    <t>INS015</t>
  </si>
  <si>
    <t>INS016</t>
  </si>
  <si>
    <t>INS017</t>
  </si>
  <si>
    <t>INS018</t>
  </si>
  <si>
    <t>INS019</t>
  </si>
  <si>
    <t>INS020</t>
  </si>
  <si>
    <t>INS021</t>
  </si>
  <si>
    <t>INS022</t>
  </si>
  <si>
    <t>INS023</t>
  </si>
  <si>
    <t>INS024</t>
  </si>
  <si>
    <t>INS025</t>
  </si>
  <si>
    <t>INS026</t>
  </si>
  <si>
    <t>INS027</t>
  </si>
  <si>
    <t>INS028</t>
  </si>
  <si>
    <t>INS029</t>
  </si>
  <si>
    <t>INS030</t>
  </si>
  <si>
    <t>INS031</t>
  </si>
  <si>
    <t>INS032</t>
  </si>
  <si>
    <t>INS033</t>
  </si>
  <si>
    <t>INS034</t>
  </si>
  <si>
    <t>INS035</t>
  </si>
  <si>
    <t>INS036</t>
  </si>
  <si>
    <t>INS037</t>
  </si>
  <si>
    <t>INS038</t>
  </si>
  <si>
    <t>INS039</t>
  </si>
  <si>
    <t>INS040</t>
  </si>
  <si>
    <t>INS041</t>
  </si>
  <si>
    <t>INS042</t>
  </si>
  <si>
    <t>INS043</t>
  </si>
  <si>
    <t>INS044</t>
  </si>
  <si>
    <t>INS045</t>
  </si>
  <si>
    <t>INS046</t>
  </si>
  <si>
    <t>INS047</t>
  </si>
  <si>
    <t>INS048</t>
  </si>
  <si>
    <t>INS049</t>
  </si>
  <si>
    <t>INS050</t>
  </si>
  <si>
    <t>INS051</t>
  </si>
  <si>
    <t>INS052</t>
  </si>
  <si>
    <t>INS053</t>
  </si>
  <si>
    <t>INS054</t>
  </si>
  <si>
    <t>INS055</t>
  </si>
  <si>
    <t>INS056</t>
  </si>
  <si>
    <t>INS057</t>
  </si>
  <si>
    <t>INS058</t>
  </si>
  <si>
    <t>INS059</t>
  </si>
  <si>
    <t>INS060</t>
  </si>
  <si>
    <t>INS061</t>
  </si>
  <si>
    <t>INS062</t>
  </si>
  <si>
    <t>INS063</t>
  </si>
  <si>
    <t>INS064</t>
  </si>
  <si>
    <t>INS065</t>
  </si>
  <si>
    <t>INS066</t>
  </si>
  <si>
    <t>INS067</t>
  </si>
  <si>
    <t>INS068</t>
  </si>
  <si>
    <t>INS069</t>
  </si>
  <si>
    <t>INS070</t>
  </si>
  <si>
    <t>INS071</t>
  </si>
  <si>
    <t>INS072</t>
  </si>
  <si>
    <t>INS073</t>
  </si>
  <si>
    <t>INS074</t>
  </si>
  <si>
    <t>INS075</t>
  </si>
  <si>
    <t>INS076</t>
  </si>
  <si>
    <t>INS077</t>
  </si>
  <si>
    <t>INS078</t>
  </si>
  <si>
    <t>INS079</t>
  </si>
  <si>
    <t>INS080</t>
  </si>
  <si>
    <t>INS081</t>
  </si>
  <si>
    <t>INS082</t>
  </si>
  <si>
    <t>INS083</t>
  </si>
  <si>
    <t>INS084</t>
  </si>
  <si>
    <t>INS085</t>
  </si>
  <si>
    <t>INS086</t>
  </si>
  <si>
    <t>INS087</t>
  </si>
  <si>
    <t>INS088</t>
  </si>
  <si>
    <t>INS089</t>
  </si>
  <si>
    <t>INS090</t>
  </si>
  <si>
    <t>INS091</t>
  </si>
  <si>
    <t>INS092</t>
  </si>
  <si>
    <t>INS093</t>
  </si>
  <si>
    <t>INS094</t>
  </si>
  <si>
    <t>INS095</t>
  </si>
  <si>
    <t>INS096</t>
  </si>
  <si>
    <t>INS097</t>
  </si>
  <si>
    <t>INS098</t>
  </si>
  <si>
    <t>INS099</t>
  </si>
  <si>
    <t>INS100</t>
  </si>
  <si>
    <t>INS101</t>
  </si>
  <si>
    <t>INS102</t>
  </si>
  <si>
    <t>INS103</t>
  </si>
  <si>
    <t>INS104</t>
  </si>
  <si>
    <t>INS105</t>
  </si>
  <si>
    <t>INS106</t>
  </si>
  <si>
    <t>INS107</t>
  </si>
  <si>
    <t>INS108</t>
  </si>
  <si>
    <t>INS109</t>
  </si>
  <si>
    <t>INS110</t>
  </si>
  <si>
    <t>INS111</t>
  </si>
  <si>
    <t>INS112</t>
  </si>
  <si>
    <t>INS113</t>
  </si>
  <si>
    <t>INS114</t>
  </si>
  <si>
    <t>INS115</t>
  </si>
  <si>
    <t>INS116</t>
  </si>
  <si>
    <t>INS117</t>
  </si>
  <si>
    <t>INS118</t>
  </si>
  <si>
    <t>INS119</t>
  </si>
  <si>
    <t>INS120</t>
  </si>
  <si>
    <t>INS121</t>
  </si>
  <si>
    <t>INS122</t>
  </si>
  <si>
    <t>INS123</t>
  </si>
  <si>
    <t>INS124</t>
  </si>
  <si>
    <t>INS125</t>
  </si>
  <si>
    <t>INS126</t>
  </si>
  <si>
    <t>INS127</t>
  </si>
  <si>
    <t>INS128</t>
  </si>
  <si>
    <t>INS129</t>
  </si>
  <si>
    <t>INS130</t>
  </si>
  <si>
    <t>INS131</t>
  </si>
  <si>
    <t>INS132</t>
  </si>
  <si>
    <t>INS133</t>
  </si>
  <si>
    <t>INS134</t>
  </si>
  <si>
    <t>INS135</t>
  </si>
  <si>
    <t>INS136</t>
  </si>
  <si>
    <t>INS137</t>
  </si>
  <si>
    <t>INS138</t>
  </si>
  <si>
    <t>INS139</t>
  </si>
  <si>
    <t>INS140</t>
  </si>
  <si>
    <t>INS141</t>
  </si>
  <si>
    <t>INS142</t>
  </si>
  <si>
    <t>INS143</t>
  </si>
  <si>
    <t>INS144</t>
  </si>
  <si>
    <t>INS145</t>
  </si>
  <si>
    <t>INS146</t>
  </si>
  <si>
    <t>INS147</t>
  </si>
  <si>
    <t>INS148</t>
  </si>
  <si>
    <t>INS149</t>
  </si>
  <si>
    <t>INS150</t>
  </si>
  <si>
    <t>INS151</t>
  </si>
  <si>
    <t>INS152</t>
  </si>
  <si>
    <t>INS153</t>
  </si>
  <si>
    <t>INS154</t>
  </si>
  <si>
    <t>INS155</t>
  </si>
  <si>
    <t>INS156</t>
  </si>
  <si>
    <t>INS157</t>
  </si>
  <si>
    <t>INS158</t>
  </si>
  <si>
    <t>INS159</t>
  </si>
  <si>
    <t>INS160</t>
  </si>
  <si>
    <t>INS161</t>
  </si>
  <si>
    <t>INS162</t>
  </si>
  <si>
    <t>INS163</t>
  </si>
  <si>
    <t>INS164</t>
  </si>
  <si>
    <t>INS165</t>
  </si>
  <si>
    <t>INS166</t>
  </si>
  <si>
    <t>INS167</t>
  </si>
  <si>
    <t>INS168</t>
  </si>
  <si>
    <t>INS169</t>
  </si>
  <si>
    <t>INS170</t>
  </si>
  <si>
    <t>INS171</t>
  </si>
  <si>
    <t>INS172</t>
  </si>
  <si>
    <t>INS173</t>
  </si>
  <si>
    <t>INS174</t>
  </si>
  <si>
    <t>INS175</t>
  </si>
  <si>
    <t>INS176</t>
  </si>
  <si>
    <t>INS177</t>
  </si>
  <si>
    <t>INS178</t>
  </si>
  <si>
    <t>INS179</t>
  </si>
  <si>
    <t>INS180</t>
  </si>
  <si>
    <t>INS181</t>
  </si>
  <si>
    <t>INS182</t>
  </si>
  <si>
    <t>INS183</t>
  </si>
  <si>
    <t>INS184</t>
  </si>
  <si>
    <t>INS185</t>
  </si>
  <si>
    <t>INS186</t>
  </si>
  <si>
    <t>INS187</t>
  </si>
  <si>
    <t>INS188</t>
  </si>
  <si>
    <t>INS189</t>
  </si>
  <si>
    <t>INS190</t>
  </si>
  <si>
    <t>INS191</t>
  </si>
  <si>
    <t>INS192</t>
  </si>
  <si>
    <t>INS193</t>
  </si>
  <si>
    <t>INS194</t>
  </si>
  <si>
    <t>INS195</t>
  </si>
  <si>
    <t>INS196</t>
  </si>
  <si>
    <t>INS197</t>
  </si>
  <si>
    <t>INS198</t>
  </si>
  <si>
    <t>INS199</t>
  </si>
  <si>
    <t>VST011</t>
  </si>
  <si>
    <t>VST012</t>
  </si>
  <si>
    <t>VST013</t>
  </si>
  <si>
    <t>VST014</t>
  </si>
  <si>
    <t>VST015</t>
  </si>
  <si>
    <t>VST016</t>
  </si>
  <si>
    <t>VST017</t>
  </si>
  <si>
    <t>VST018</t>
  </si>
  <si>
    <t>VST019</t>
  </si>
  <si>
    <t>VST020</t>
  </si>
  <si>
    <t>VST021</t>
  </si>
  <si>
    <t>VST022</t>
  </si>
  <si>
    <t>VST023</t>
  </si>
  <si>
    <t>VST024</t>
  </si>
  <si>
    <t>VST025</t>
  </si>
  <si>
    <t>VST026</t>
  </si>
  <si>
    <t>VST027</t>
  </si>
  <si>
    <t>VST028</t>
  </si>
  <si>
    <t>VST029</t>
  </si>
  <si>
    <t>VST030</t>
  </si>
  <si>
    <t>VST031</t>
  </si>
  <si>
    <t>VST032</t>
  </si>
  <si>
    <t>VST033</t>
  </si>
  <si>
    <t>VST034</t>
  </si>
  <si>
    <t>VST035</t>
  </si>
  <si>
    <t>VST036</t>
  </si>
  <si>
    <t>VST037</t>
  </si>
  <si>
    <t>VST038</t>
  </si>
  <si>
    <t>VST039</t>
  </si>
  <si>
    <t>VST040</t>
  </si>
  <si>
    <t>VST041</t>
  </si>
  <si>
    <t>VST042</t>
  </si>
  <si>
    <t>VST043</t>
  </si>
  <si>
    <t>VST044</t>
  </si>
  <si>
    <t>VST045</t>
  </si>
  <si>
    <t>VST046</t>
  </si>
  <si>
    <t>VST047</t>
  </si>
  <si>
    <t>VST048</t>
  </si>
  <si>
    <t>VST049</t>
  </si>
  <si>
    <t>VST050</t>
  </si>
  <si>
    <t>VST051</t>
  </si>
  <si>
    <t>VST052</t>
  </si>
  <si>
    <t>VST053</t>
  </si>
  <si>
    <t>VST054</t>
  </si>
  <si>
    <t>VST055</t>
  </si>
  <si>
    <t>VST056</t>
  </si>
  <si>
    <t>VST057</t>
  </si>
  <si>
    <t>VST058</t>
  </si>
  <si>
    <t>VST059</t>
  </si>
  <si>
    <t>VST060</t>
  </si>
  <si>
    <t>VST061</t>
  </si>
  <si>
    <t>VST062</t>
  </si>
  <si>
    <t>VST063</t>
  </si>
  <si>
    <t>VST064</t>
  </si>
  <si>
    <t>VST065</t>
  </si>
  <si>
    <t>VST066</t>
  </si>
  <si>
    <t>VST067</t>
  </si>
  <si>
    <t>VST068</t>
  </si>
  <si>
    <t>VST069</t>
  </si>
  <si>
    <t>VST070</t>
  </si>
  <si>
    <t>VST071</t>
  </si>
  <si>
    <t>VST072</t>
  </si>
  <si>
    <t>VST073</t>
  </si>
  <si>
    <t>VST074</t>
  </si>
  <si>
    <t>VST075</t>
  </si>
  <si>
    <t>VST076</t>
  </si>
  <si>
    <t>VST077</t>
  </si>
  <si>
    <t>VST078</t>
  </si>
  <si>
    <t>VST079</t>
  </si>
  <si>
    <t>VST080</t>
  </si>
  <si>
    <t>VST081</t>
  </si>
  <si>
    <t>VST082</t>
  </si>
  <si>
    <t>VST083</t>
  </si>
  <si>
    <t>VST084</t>
  </si>
  <si>
    <t>VST085</t>
  </si>
  <si>
    <t>VST086</t>
  </si>
  <si>
    <t>VST087</t>
  </si>
  <si>
    <t>VST088</t>
  </si>
  <si>
    <t>VST089</t>
  </si>
  <si>
    <t>VST090</t>
  </si>
  <si>
    <t>VST091</t>
  </si>
  <si>
    <t>VST092</t>
  </si>
  <si>
    <t>VST093</t>
  </si>
  <si>
    <t>VST094</t>
  </si>
  <si>
    <t>VST095</t>
  </si>
  <si>
    <t>VST096</t>
  </si>
  <si>
    <t>VST097</t>
  </si>
  <si>
    <t>VST098</t>
  </si>
  <si>
    <t>VST099</t>
  </si>
  <si>
    <t>VST100</t>
  </si>
  <si>
    <t>VST101</t>
  </si>
  <si>
    <t>VST102</t>
  </si>
  <si>
    <t>VST103</t>
  </si>
  <si>
    <t>VST104</t>
  </si>
  <si>
    <t>VST105</t>
  </si>
  <si>
    <t>VST106</t>
  </si>
  <si>
    <t>VST107</t>
  </si>
  <si>
    <t>VST108</t>
  </si>
  <si>
    <t>VST109</t>
  </si>
  <si>
    <t>VST110</t>
  </si>
  <si>
    <t>VST111</t>
  </si>
  <si>
    <t>VST112</t>
  </si>
  <si>
    <t>VST113</t>
  </si>
  <si>
    <t>VST114</t>
  </si>
  <si>
    <t>VST115</t>
  </si>
  <si>
    <t>VST116</t>
  </si>
  <si>
    <t>VST117</t>
  </si>
  <si>
    <t>VST118</t>
  </si>
  <si>
    <t>VST119</t>
  </si>
  <si>
    <t>VST120</t>
  </si>
  <si>
    <t>VST121</t>
  </si>
  <si>
    <t>VST122</t>
  </si>
  <si>
    <t>VST123</t>
  </si>
  <si>
    <t>VST124</t>
  </si>
  <si>
    <t>VST125</t>
  </si>
  <si>
    <t>VST126</t>
  </si>
  <si>
    <t>VST127</t>
  </si>
  <si>
    <t>VST128</t>
  </si>
  <si>
    <t>VST129</t>
  </si>
  <si>
    <t>VST130</t>
  </si>
  <si>
    <t>VST131</t>
  </si>
  <si>
    <t>VST132</t>
  </si>
  <si>
    <t>VST133</t>
  </si>
  <si>
    <t>VST134</t>
  </si>
  <si>
    <t>VST135</t>
  </si>
  <si>
    <t>VST136</t>
  </si>
  <si>
    <t>VST137</t>
  </si>
  <si>
    <t>VST138</t>
  </si>
  <si>
    <t>VST139</t>
  </si>
  <si>
    <t>VST140</t>
  </si>
  <si>
    <t>VST141</t>
  </si>
  <si>
    <t>VST142</t>
  </si>
  <si>
    <t>VST143</t>
  </si>
  <si>
    <t>VST144</t>
  </si>
  <si>
    <t>VST145</t>
  </si>
  <si>
    <t>VST146</t>
  </si>
  <si>
    <t>VST147</t>
  </si>
  <si>
    <t>VST148</t>
  </si>
  <si>
    <t>VST149</t>
  </si>
  <si>
    <t>VST150</t>
  </si>
  <si>
    <t>VST151</t>
  </si>
  <si>
    <t>VST152</t>
  </si>
  <si>
    <t>VST153</t>
  </si>
  <si>
    <t>VST154</t>
  </si>
  <si>
    <t>VST155</t>
  </si>
  <si>
    <t>VST156</t>
  </si>
  <si>
    <t>VST157</t>
  </si>
  <si>
    <t>VST158</t>
  </si>
  <si>
    <t>VST159</t>
  </si>
  <si>
    <t>VST160</t>
  </si>
  <si>
    <t>VST161</t>
  </si>
  <si>
    <t>VST162</t>
  </si>
  <si>
    <t>VST163</t>
  </si>
  <si>
    <t>VST164</t>
  </si>
  <si>
    <t>VST165</t>
  </si>
  <si>
    <t>VST166</t>
  </si>
  <si>
    <t>VST167</t>
  </si>
  <si>
    <t>VST168</t>
  </si>
  <si>
    <t>VST169</t>
  </si>
  <si>
    <t>VST170</t>
  </si>
  <si>
    <t>VST171</t>
  </si>
  <si>
    <t>VST172</t>
  </si>
  <si>
    <t>VST173</t>
  </si>
  <si>
    <t>VST174</t>
  </si>
  <si>
    <t>VST175</t>
  </si>
  <si>
    <t>VST176</t>
  </si>
  <si>
    <t>VST177</t>
  </si>
  <si>
    <t>VST178</t>
  </si>
  <si>
    <t>VST179</t>
  </si>
  <si>
    <t>VST180</t>
  </si>
  <si>
    <t>VST181</t>
  </si>
  <si>
    <t>VST182</t>
  </si>
  <si>
    <t>VST183</t>
  </si>
  <si>
    <t>VST184</t>
  </si>
  <si>
    <t>VST185</t>
  </si>
  <si>
    <t>VST186</t>
  </si>
  <si>
    <t>VST187</t>
  </si>
  <si>
    <t>VST188</t>
  </si>
  <si>
    <t>VST189</t>
  </si>
  <si>
    <t>VST190</t>
  </si>
  <si>
    <t>VST191</t>
  </si>
  <si>
    <t>VST192</t>
  </si>
  <si>
    <t>VST193</t>
  </si>
  <si>
    <t>VST194</t>
  </si>
  <si>
    <t>VST195</t>
  </si>
  <si>
    <t>VST196</t>
  </si>
  <si>
    <t>VST197</t>
  </si>
  <si>
    <t>VST198</t>
  </si>
  <si>
    <t>VST199</t>
  </si>
  <si>
    <t>APT011</t>
  </si>
  <si>
    <t>APT012</t>
  </si>
  <si>
    <t>APT013</t>
  </si>
  <si>
    <t>APT014</t>
  </si>
  <si>
    <t>APT015</t>
  </si>
  <si>
    <t>APT016</t>
  </si>
  <si>
    <t>APT017</t>
  </si>
  <si>
    <t>APT018</t>
  </si>
  <si>
    <t>APT019</t>
  </si>
  <si>
    <t>APT020</t>
  </si>
  <si>
    <t>APT021</t>
  </si>
  <si>
    <t>APT022</t>
  </si>
  <si>
    <t>APT023</t>
  </si>
  <si>
    <t>APT024</t>
  </si>
  <si>
    <t>APT025</t>
  </si>
  <si>
    <t>APT026</t>
  </si>
  <si>
    <t>APT027</t>
  </si>
  <si>
    <t>APT028</t>
  </si>
  <si>
    <t>APT029</t>
  </si>
  <si>
    <t>APT030</t>
  </si>
  <si>
    <t>APT031</t>
  </si>
  <si>
    <t>APT032</t>
  </si>
  <si>
    <t>APT033</t>
  </si>
  <si>
    <t>APT034</t>
  </si>
  <si>
    <t>APT035</t>
  </si>
  <si>
    <t>APT036</t>
  </si>
  <si>
    <t>APT037</t>
  </si>
  <si>
    <t>APT038</t>
  </si>
  <si>
    <t>APT039</t>
  </si>
  <si>
    <t>APT040</t>
  </si>
  <si>
    <t>APT041</t>
  </si>
  <si>
    <t>APT042</t>
  </si>
  <si>
    <t>APT043</t>
  </si>
  <si>
    <t>APT044</t>
  </si>
  <si>
    <t>APT045</t>
  </si>
  <si>
    <t>APT046</t>
  </si>
  <si>
    <t>APT047</t>
  </si>
  <si>
    <t>APT048</t>
  </si>
  <si>
    <t>APT049</t>
  </si>
  <si>
    <t>APT050</t>
  </si>
  <si>
    <t>APT051</t>
  </si>
  <si>
    <t>APT052</t>
  </si>
  <si>
    <t>APT053</t>
  </si>
  <si>
    <t>APT054</t>
  </si>
  <si>
    <t>APT055</t>
  </si>
  <si>
    <t>APT056</t>
  </si>
  <si>
    <t>APT057</t>
  </si>
  <si>
    <t>APT058</t>
  </si>
  <si>
    <t>APT059</t>
  </si>
  <si>
    <t>APT060</t>
  </si>
  <si>
    <t>APT061</t>
  </si>
  <si>
    <t>APT062</t>
  </si>
  <si>
    <t>APT063</t>
  </si>
  <si>
    <t>APT064</t>
  </si>
  <si>
    <t>APT065</t>
  </si>
  <si>
    <t>APT066</t>
  </si>
  <si>
    <t>APT067</t>
  </si>
  <si>
    <t>APT068</t>
  </si>
  <si>
    <t>APT069</t>
  </si>
  <si>
    <t>APT070</t>
  </si>
  <si>
    <t>APT071</t>
  </si>
  <si>
    <t>APT072</t>
  </si>
  <si>
    <t>APT073</t>
  </si>
  <si>
    <t>APT074</t>
  </si>
  <si>
    <t>APT075</t>
  </si>
  <si>
    <t>APT076</t>
  </si>
  <si>
    <t>APT077</t>
  </si>
  <si>
    <t>APT078</t>
  </si>
  <si>
    <t>APT079</t>
  </si>
  <si>
    <t>APT080</t>
  </si>
  <si>
    <t>APT081</t>
  </si>
  <si>
    <t>APT082</t>
  </si>
  <si>
    <t>APT083</t>
  </si>
  <si>
    <t>APT084</t>
  </si>
  <si>
    <t>APT085</t>
  </si>
  <si>
    <t>APT086</t>
  </si>
  <si>
    <t>APT087</t>
  </si>
  <si>
    <t>APT088</t>
  </si>
  <si>
    <t>APT089</t>
  </si>
  <si>
    <t>APT090</t>
  </si>
  <si>
    <t>APT091</t>
  </si>
  <si>
    <t>APT092</t>
  </si>
  <si>
    <t>APT093</t>
  </si>
  <si>
    <t>APT094</t>
  </si>
  <si>
    <t>APT095</t>
  </si>
  <si>
    <t>APT096</t>
  </si>
  <si>
    <t>APT097</t>
  </si>
  <si>
    <t>APT098</t>
  </si>
  <si>
    <t>APT099</t>
  </si>
  <si>
    <t>APT100</t>
  </si>
  <si>
    <t>APT101</t>
  </si>
  <si>
    <t>APT102</t>
  </si>
  <si>
    <t>APT103</t>
  </si>
  <si>
    <t>APT104</t>
  </si>
  <si>
    <t>APT105</t>
  </si>
  <si>
    <t>APT106</t>
  </si>
  <si>
    <t>APT107</t>
  </si>
  <si>
    <t>APT108</t>
  </si>
  <si>
    <t>APT109</t>
  </si>
  <si>
    <t>APT110</t>
  </si>
  <si>
    <t>APT111</t>
  </si>
  <si>
    <t>APT112</t>
  </si>
  <si>
    <t>APT113</t>
  </si>
  <si>
    <t>APT114</t>
  </si>
  <si>
    <t>APT115</t>
  </si>
  <si>
    <t>APT116</t>
  </si>
  <si>
    <t>APT117</t>
  </si>
  <si>
    <t>APT118</t>
  </si>
  <si>
    <t>APT119</t>
  </si>
  <si>
    <t>APT120</t>
  </si>
  <si>
    <t>APT121</t>
  </si>
  <si>
    <t>APT122</t>
  </si>
  <si>
    <t>APT123</t>
  </si>
  <si>
    <t>APT124</t>
  </si>
  <si>
    <t>APT125</t>
  </si>
  <si>
    <t>APT126</t>
  </si>
  <si>
    <t>APT127</t>
  </si>
  <si>
    <t>APT128</t>
  </si>
  <si>
    <t>APT129</t>
  </si>
  <si>
    <t>APT130</t>
  </si>
  <si>
    <t>APT131</t>
  </si>
  <si>
    <t>APT132</t>
  </si>
  <si>
    <t>APT133</t>
  </si>
  <si>
    <t>APT134</t>
  </si>
  <si>
    <t>APT135</t>
  </si>
  <si>
    <t>APT136</t>
  </si>
  <si>
    <t>APT137</t>
  </si>
  <si>
    <t>APT138</t>
  </si>
  <si>
    <t>APT139</t>
  </si>
  <si>
    <t>APT140</t>
  </si>
  <si>
    <t>APT141</t>
  </si>
  <si>
    <t>APT142</t>
  </si>
  <si>
    <t>APT143</t>
  </si>
  <si>
    <t>APT144</t>
  </si>
  <si>
    <t>APT145</t>
  </si>
  <si>
    <t>APT146</t>
  </si>
  <si>
    <t>APT147</t>
  </si>
  <si>
    <t>APT148</t>
  </si>
  <si>
    <t>APT149</t>
  </si>
  <si>
    <t>APT150</t>
  </si>
  <si>
    <t>APT151</t>
  </si>
  <si>
    <t>APT152</t>
  </si>
  <si>
    <t>APT153</t>
  </si>
  <si>
    <t>APT154</t>
  </si>
  <si>
    <t>APT155</t>
  </si>
  <si>
    <t>APT156</t>
  </si>
  <si>
    <t>APT157</t>
  </si>
  <si>
    <t>APT158</t>
  </si>
  <si>
    <t>APT159</t>
  </si>
  <si>
    <t>APT160</t>
  </si>
  <si>
    <t>APT161</t>
  </si>
  <si>
    <t>APT162</t>
  </si>
  <si>
    <t>APT163</t>
  </si>
  <si>
    <t>APT164</t>
  </si>
  <si>
    <t>APT165</t>
  </si>
  <si>
    <t>APT166</t>
  </si>
  <si>
    <t>APT167</t>
  </si>
  <si>
    <t>APT168</t>
  </si>
  <si>
    <t>APT169</t>
  </si>
  <si>
    <t>APT170</t>
  </si>
  <si>
    <t>APT171</t>
  </si>
  <si>
    <t>APT172</t>
  </si>
  <si>
    <t>APT173</t>
  </si>
  <si>
    <t>APT174</t>
  </si>
  <si>
    <t>APT175</t>
  </si>
  <si>
    <t>APT176</t>
  </si>
  <si>
    <t>APT177</t>
  </si>
  <si>
    <t>APT178</t>
  </si>
  <si>
    <t>APT179</t>
  </si>
  <si>
    <t>APT180</t>
  </si>
  <si>
    <t>APT181</t>
  </si>
  <si>
    <t>APT182</t>
  </si>
  <si>
    <t>APT183</t>
  </si>
  <si>
    <t>APT184</t>
  </si>
  <si>
    <t>APT185</t>
  </si>
  <si>
    <t>APT186</t>
  </si>
  <si>
    <t>APT187</t>
  </si>
  <si>
    <t>APT188</t>
  </si>
  <si>
    <t>APT189</t>
  </si>
  <si>
    <t>APT190</t>
  </si>
  <si>
    <t>APT191</t>
  </si>
  <si>
    <t>APT192</t>
  </si>
  <si>
    <t>APT193</t>
  </si>
  <si>
    <t>APT194</t>
  </si>
  <si>
    <t>APT195</t>
  </si>
  <si>
    <t>APT196</t>
  </si>
  <si>
    <t>APT197</t>
  </si>
  <si>
    <t>APT198</t>
  </si>
  <si>
    <t>APT199</t>
  </si>
  <si>
    <t>TRX003</t>
  </si>
  <si>
    <t>TRX011</t>
  </si>
  <si>
    <t>TRX012</t>
  </si>
  <si>
    <t>TRX013</t>
  </si>
  <si>
    <t>TRX014</t>
  </si>
  <si>
    <t>TRX015</t>
  </si>
  <si>
    <t>TRX016</t>
  </si>
  <si>
    <t>TRX017</t>
  </si>
  <si>
    <t>TRX018</t>
  </si>
  <si>
    <t>TRX019</t>
  </si>
  <si>
    <t>TRX020</t>
  </si>
  <si>
    <t>TRX021</t>
  </si>
  <si>
    <t>TRX022</t>
  </si>
  <si>
    <t>TRX023</t>
  </si>
  <si>
    <t>TRX024</t>
  </si>
  <si>
    <t>TRX025</t>
  </si>
  <si>
    <t>TRX026</t>
  </si>
  <si>
    <t>TRX027</t>
  </si>
  <si>
    <t>TRX028</t>
  </si>
  <si>
    <t>TRX029</t>
  </si>
  <si>
    <t>TRX030</t>
  </si>
  <si>
    <t>TRX031</t>
  </si>
  <si>
    <t>TRX032</t>
  </si>
  <si>
    <t>TRX033</t>
  </si>
  <si>
    <t>TRX034</t>
  </si>
  <si>
    <t>TRX035</t>
  </si>
  <si>
    <t>TRX036</t>
  </si>
  <si>
    <t>TRX037</t>
  </si>
  <si>
    <t>TRX038</t>
  </si>
  <si>
    <t>TRX039</t>
  </si>
  <si>
    <t>TRX040</t>
  </si>
  <si>
    <t>TRX041</t>
  </si>
  <si>
    <t>TRX042</t>
  </si>
  <si>
    <t>TRX043</t>
  </si>
  <si>
    <t>TRX044</t>
  </si>
  <si>
    <t>TRX045</t>
  </si>
  <si>
    <t>TRX046</t>
  </si>
  <si>
    <t>TRX047</t>
  </si>
  <si>
    <t>TRX048</t>
  </si>
  <si>
    <t>TRX049</t>
  </si>
  <si>
    <t>TRX050</t>
  </si>
  <si>
    <t>TRX051</t>
  </si>
  <si>
    <t>TRX052</t>
  </si>
  <si>
    <t>TRX053</t>
  </si>
  <si>
    <t>TRX054</t>
  </si>
  <si>
    <t>TRX055</t>
  </si>
  <si>
    <t>TRX056</t>
  </si>
  <si>
    <t>TRX057</t>
  </si>
  <si>
    <t>TRX058</t>
  </si>
  <si>
    <t>TRX059</t>
  </si>
  <si>
    <t>TRX060</t>
  </si>
  <si>
    <t>TRX061</t>
  </si>
  <si>
    <t>TRX062</t>
  </si>
  <si>
    <t>TRX063</t>
  </si>
  <si>
    <t>TRX064</t>
  </si>
  <si>
    <t>TRX065</t>
  </si>
  <si>
    <t>TRX066</t>
  </si>
  <si>
    <t>TRX067</t>
  </si>
  <si>
    <t>TRX068</t>
  </si>
  <si>
    <t>TRX069</t>
  </si>
  <si>
    <t>TRX070</t>
  </si>
  <si>
    <t>TRX071</t>
  </si>
  <si>
    <t>TRX072</t>
  </si>
  <si>
    <t>TRX073</t>
  </si>
  <si>
    <t>TRX074</t>
  </si>
  <si>
    <t>TRX075</t>
  </si>
  <si>
    <t>TRX076</t>
  </si>
  <si>
    <t>TRX077</t>
  </si>
  <si>
    <t>TRX078</t>
  </si>
  <si>
    <t>TRX079</t>
  </si>
  <si>
    <t>TRX080</t>
  </si>
  <si>
    <t>TRX081</t>
  </si>
  <si>
    <t>TRX082</t>
  </si>
  <si>
    <t>TRX083</t>
  </si>
  <si>
    <t>TRX084</t>
  </si>
  <si>
    <t>TRX085</t>
  </si>
  <si>
    <t>TRX086</t>
  </si>
  <si>
    <t>TRX087</t>
  </si>
  <si>
    <t>TRX088</t>
  </si>
  <si>
    <t>TRX089</t>
  </si>
  <si>
    <t>TRX090</t>
  </si>
  <si>
    <t>TRX091</t>
  </si>
  <si>
    <t>TRX092</t>
  </si>
  <si>
    <t>TRX093</t>
  </si>
  <si>
    <t>TRX094</t>
  </si>
  <si>
    <t>TRX095</t>
  </si>
  <si>
    <t>TRX096</t>
  </si>
  <si>
    <t>TRX097</t>
  </si>
  <si>
    <t>TRX098</t>
  </si>
  <si>
    <t>TRX099</t>
  </si>
  <si>
    <t>TRX100</t>
  </si>
  <si>
    <t>TRX101</t>
  </si>
  <si>
    <t>TRX102</t>
  </si>
  <si>
    <t>TRX103</t>
  </si>
  <si>
    <t>TRX104</t>
  </si>
  <si>
    <t>TRX105</t>
  </si>
  <si>
    <t>TRX106</t>
  </si>
  <si>
    <t>TRX107</t>
  </si>
  <si>
    <t>TRX108</t>
  </si>
  <si>
    <t>TRX109</t>
  </si>
  <si>
    <t>TRX110</t>
  </si>
  <si>
    <t>TRX111</t>
  </si>
  <si>
    <t>TRX112</t>
  </si>
  <si>
    <t>TRX113</t>
  </si>
  <si>
    <t>TRX114</t>
  </si>
  <si>
    <t>TRX115</t>
  </si>
  <si>
    <t>TRX116</t>
  </si>
  <si>
    <t>TRX117</t>
  </si>
  <si>
    <t>TRX118</t>
  </si>
  <si>
    <t>TRX119</t>
  </si>
  <si>
    <t>TRX120</t>
  </si>
  <si>
    <t>TRX121</t>
  </si>
  <si>
    <t>TRX122</t>
  </si>
  <si>
    <t>TRX123</t>
  </si>
  <si>
    <t>TRX124</t>
  </si>
  <si>
    <t>TRX125</t>
  </si>
  <si>
    <t>TRX126</t>
  </si>
  <si>
    <t>TRX127</t>
  </si>
  <si>
    <t>TRX128</t>
  </si>
  <si>
    <t>TRX129</t>
  </si>
  <si>
    <t>TRX130</t>
  </si>
  <si>
    <t>TRX131</t>
  </si>
  <si>
    <t>TRX132</t>
  </si>
  <si>
    <t>TRX133</t>
  </si>
  <si>
    <t>TRX134</t>
  </si>
  <si>
    <t>TRX135</t>
  </si>
  <si>
    <t>TRX136</t>
  </si>
  <si>
    <t>TRX137</t>
  </si>
  <si>
    <t>TRX138</t>
  </si>
  <si>
    <t>TRX139</t>
  </si>
  <si>
    <t>TRX140</t>
  </si>
  <si>
    <t>TRX141</t>
  </si>
  <si>
    <t>TRX142</t>
  </si>
  <si>
    <t>TRX143</t>
  </si>
  <si>
    <t>TRX144</t>
  </si>
  <si>
    <t>TRX145</t>
  </si>
  <si>
    <t>TRX146</t>
  </si>
  <si>
    <t>TRX147</t>
  </si>
  <si>
    <t>TRX148</t>
  </si>
  <si>
    <t>TRX149</t>
  </si>
  <si>
    <t>TRX150</t>
  </si>
  <si>
    <t>TRX151</t>
  </si>
  <si>
    <t>TRX152</t>
  </si>
  <si>
    <t>TRX153</t>
  </si>
  <si>
    <t>TRX154</t>
  </si>
  <si>
    <t>TRX155</t>
  </si>
  <si>
    <t>TRX156</t>
  </si>
  <si>
    <t>TRX157</t>
  </si>
  <si>
    <t>TRX158</t>
  </si>
  <si>
    <t>TRX159</t>
  </si>
  <si>
    <t>TRX160</t>
  </si>
  <si>
    <t>TRX161</t>
  </si>
  <si>
    <t>TRX162</t>
  </si>
  <si>
    <t>TRX163</t>
  </si>
  <si>
    <t>TRX164</t>
  </si>
  <si>
    <t>TRX165</t>
  </si>
  <si>
    <t>TRX166</t>
  </si>
  <si>
    <t>TRX167</t>
  </si>
  <si>
    <t>TRX168</t>
  </si>
  <si>
    <t>TRX169</t>
  </si>
  <si>
    <t>TRX170</t>
  </si>
  <si>
    <t>TRX171</t>
  </si>
  <si>
    <t>TRX172</t>
  </si>
  <si>
    <t>TRX173</t>
  </si>
  <si>
    <t>TRX174</t>
  </si>
  <si>
    <t>TRX175</t>
  </si>
  <si>
    <t>TRX176</t>
  </si>
  <si>
    <t>TRX177</t>
  </si>
  <si>
    <t>TRX178</t>
  </si>
  <si>
    <t>TRX179</t>
  </si>
  <si>
    <t>TRX180</t>
  </si>
  <si>
    <t>TRX181</t>
  </si>
  <si>
    <t>TRX182</t>
  </si>
  <si>
    <t>TRX183</t>
  </si>
  <si>
    <t>TRX184</t>
  </si>
  <si>
    <t>TRX185</t>
  </si>
  <si>
    <t>TRX186</t>
  </si>
  <si>
    <t>TRX187</t>
  </si>
  <si>
    <t>TRX188</t>
  </si>
  <si>
    <t>TRX189</t>
  </si>
  <si>
    <t>TRX190</t>
  </si>
  <si>
    <t>TRX191</t>
  </si>
  <si>
    <t>TRX192</t>
  </si>
  <si>
    <t>TRX193</t>
  </si>
  <si>
    <t>TRX194</t>
  </si>
  <si>
    <t>TRX195</t>
  </si>
  <si>
    <t>TRX196</t>
  </si>
  <si>
    <t>TRX197</t>
  </si>
  <si>
    <t>TRX198</t>
  </si>
  <si>
    <t>TRX199</t>
  </si>
  <si>
    <t>COM011</t>
  </si>
  <si>
    <t>COM012</t>
  </si>
  <si>
    <t>COM013</t>
  </si>
  <si>
    <t>COM014</t>
  </si>
  <si>
    <t>COM015</t>
  </si>
  <si>
    <t>COM016</t>
  </si>
  <si>
    <t>COM017</t>
  </si>
  <si>
    <t>COM018</t>
  </si>
  <si>
    <t>COM019</t>
  </si>
  <si>
    <t>COM020</t>
  </si>
  <si>
    <t>COM021</t>
  </si>
  <si>
    <t>COM022</t>
  </si>
  <si>
    <t>COM023</t>
  </si>
  <si>
    <t>COM024</t>
  </si>
  <si>
    <t>COM025</t>
  </si>
  <si>
    <t>COM026</t>
  </si>
  <si>
    <t>COM027</t>
  </si>
  <si>
    <t>COM028</t>
  </si>
  <si>
    <t>COM029</t>
  </si>
  <si>
    <t>COM030</t>
  </si>
  <si>
    <t>COM031</t>
  </si>
  <si>
    <t>COM032</t>
  </si>
  <si>
    <t>COM033</t>
  </si>
  <si>
    <t>COM034</t>
  </si>
  <si>
    <t>COM035</t>
  </si>
  <si>
    <t>COM036</t>
  </si>
  <si>
    <t>COM037</t>
  </si>
  <si>
    <t>COM038</t>
  </si>
  <si>
    <t>COM039</t>
  </si>
  <si>
    <t>COM040</t>
  </si>
  <si>
    <t>COM041</t>
  </si>
  <si>
    <t>COM042</t>
  </si>
  <si>
    <t>COM043</t>
  </si>
  <si>
    <t>COM044</t>
  </si>
  <si>
    <t>COM045</t>
  </si>
  <si>
    <t>COM046</t>
  </si>
  <si>
    <t>COM047</t>
  </si>
  <si>
    <t>COM048</t>
  </si>
  <si>
    <t>COM049</t>
  </si>
  <si>
    <t>COM050</t>
  </si>
  <si>
    <t>COM051</t>
  </si>
  <si>
    <t>COM052</t>
  </si>
  <si>
    <t>COM053</t>
  </si>
  <si>
    <t>COM054</t>
  </si>
  <si>
    <t>COM055</t>
  </si>
  <si>
    <t>COM056</t>
  </si>
  <si>
    <t>COM057</t>
  </si>
  <si>
    <t>COM058</t>
  </si>
  <si>
    <t>COM059</t>
  </si>
  <si>
    <t>COM060</t>
  </si>
  <si>
    <t>COM061</t>
  </si>
  <si>
    <t>COM062</t>
  </si>
  <si>
    <t>COM063</t>
  </si>
  <si>
    <t>COM064</t>
  </si>
  <si>
    <t>COM065</t>
  </si>
  <si>
    <t>COM066</t>
  </si>
  <si>
    <t>COM067</t>
  </si>
  <si>
    <t>COM068</t>
  </si>
  <si>
    <t>COM069</t>
  </si>
  <si>
    <t>COM070</t>
  </si>
  <si>
    <t>COM071</t>
  </si>
  <si>
    <t>COM072</t>
  </si>
  <si>
    <t>COM073</t>
  </si>
  <si>
    <t>COM074</t>
  </si>
  <si>
    <t>COM075</t>
  </si>
  <si>
    <t>COM076</t>
  </si>
  <si>
    <t>COM077</t>
  </si>
  <si>
    <t>COM078</t>
  </si>
  <si>
    <t>COM079</t>
  </si>
  <si>
    <t>COM080</t>
  </si>
  <si>
    <t>COM081</t>
  </si>
  <si>
    <t>COM082</t>
  </si>
  <si>
    <t>COM083</t>
  </si>
  <si>
    <t>COM084</t>
  </si>
  <si>
    <t>COM085</t>
  </si>
  <si>
    <t>COM086</t>
  </si>
  <si>
    <t>COM087</t>
  </si>
  <si>
    <t>COM088</t>
  </si>
  <si>
    <t>COM089</t>
  </si>
  <si>
    <t>COM090</t>
  </si>
  <si>
    <t>COM091</t>
  </si>
  <si>
    <t>COM092</t>
  </si>
  <si>
    <t>COM093</t>
  </si>
  <si>
    <t>COM094</t>
  </si>
  <si>
    <t>COM095</t>
  </si>
  <si>
    <t>COM096</t>
  </si>
  <si>
    <t>COM097</t>
  </si>
  <si>
    <t>COM098</t>
  </si>
  <si>
    <t>COM099</t>
  </si>
  <si>
    <t>COM100</t>
  </si>
  <si>
    <t>COM101</t>
  </si>
  <si>
    <t>COM102</t>
  </si>
  <si>
    <t>COM103</t>
  </si>
  <si>
    <t>COM104</t>
  </si>
  <si>
    <t>COM105</t>
  </si>
  <si>
    <t>COM106</t>
  </si>
  <si>
    <t>COM107</t>
  </si>
  <si>
    <t>COM108</t>
  </si>
  <si>
    <t>COM109</t>
  </si>
  <si>
    <t>COM110</t>
  </si>
  <si>
    <t>COM111</t>
  </si>
  <si>
    <t>COM112</t>
  </si>
  <si>
    <t>COM113</t>
  </si>
  <si>
    <t>COM114</t>
  </si>
  <si>
    <t>COM115</t>
  </si>
  <si>
    <t>COM116</t>
  </si>
  <si>
    <t>COM117</t>
  </si>
  <si>
    <t>COM118</t>
  </si>
  <si>
    <t>COM119</t>
  </si>
  <si>
    <t>COM120</t>
  </si>
  <si>
    <t>COM121</t>
  </si>
  <si>
    <t>COM122</t>
  </si>
  <si>
    <t>COM123</t>
  </si>
  <si>
    <t>COM124</t>
  </si>
  <si>
    <t>COM125</t>
  </si>
  <si>
    <t>COM126</t>
  </si>
  <si>
    <t>COM127</t>
  </si>
  <si>
    <t>COM128</t>
  </si>
  <si>
    <t>COM129</t>
  </si>
  <si>
    <t>COM130</t>
  </si>
  <si>
    <t>COM131</t>
  </si>
  <si>
    <t>COM132</t>
  </si>
  <si>
    <t>COM133</t>
  </si>
  <si>
    <t>COM134</t>
  </si>
  <si>
    <t>COM135</t>
  </si>
  <si>
    <t>COM136</t>
  </si>
  <si>
    <t>COM137</t>
  </si>
  <si>
    <t>COM138</t>
  </si>
  <si>
    <t>COM139</t>
  </si>
  <si>
    <t>COM140</t>
  </si>
  <si>
    <t>COM141</t>
  </si>
  <si>
    <t>COM142</t>
  </si>
  <si>
    <t>COM143</t>
  </si>
  <si>
    <t>COM144</t>
  </si>
  <si>
    <t>COM145</t>
  </si>
  <si>
    <t>COM146</t>
  </si>
  <si>
    <t>COM147</t>
  </si>
  <si>
    <t>COM148</t>
  </si>
  <si>
    <t>COM149</t>
  </si>
  <si>
    <t>COM150</t>
  </si>
  <si>
    <t>COM151</t>
  </si>
  <si>
    <t>COM152</t>
  </si>
  <si>
    <t>COM153</t>
  </si>
  <si>
    <t>COM154</t>
  </si>
  <si>
    <t>COM155</t>
  </si>
  <si>
    <t>COM156</t>
  </si>
  <si>
    <t>COM157</t>
  </si>
  <si>
    <t>COM158</t>
  </si>
  <si>
    <t>COM159</t>
  </si>
  <si>
    <t>COM160</t>
  </si>
  <si>
    <t>COM161</t>
  </si>
  <si>
    <t>COM162</t>
  </si>
  <si>
    <t>COM163</t>
  </si>
  <si>
    <t>COM164</t>
  </si>
  <si>
    <t>COM165</t>
  </si>
  <si>
    <t>COM166</t>
  </si>
  <si>
    <t>COM167</t>
  </si>
  <si>
    <t>COM168</t>
  </si>
  <si>
    <t>COM169</t>
  </si>
  <si>
    <t>COM170</t>
  </si>
  <si>
    <t>COM171</t>
  </si>
  <si>
    <t>COM172</t>
  </si>
  <si>
    <t>COM173</t>
  </si>
  <si>
    <t>COM174</t>
  </si>
  <si>
    <t>COM175</t>
  </si>
  <si>
    <t>COM176</t>
  </si>
  <si>
    <t>COM177</t>
  </si>
  <si>
    <t>COM178</t>
  </si>
  <si>
    <t>COM179</t>
  </si>
  <si>
    <t>COM180</t>
  </si>
  <si>
    <t>COM181</t>
  </si>
  <si>
    <t>COM182</t>
  </si>
  <si>
    <t>COM183</t>
  </si>
  <si>
    <t>COM184</t>
  </si>
  <si>
    <t>COM185</t>
  </si>
  <si>
    <t>COM186</t>
  </si>
  <si>
    <t>COM187</t>
  </si>
  <si>
    <t>COM188</t>
  </si>
  <si>
    <t>COM189</t>
  </si>
  <si>
    <t>COM190</t>
  </si>
  <si>
    <t>COM191</t>
  </si>
  <si>
    <t>COM192</t>
  </si>
  <si>
    <t>COM193</t>
  </si>
  <si>
    <t>COM194</t>
  </si>
  <si>
    <t>COM195</t>
  </si>
  <si>
    <t>COM196</t>
  </si>
  <si>
    <t>COM197</t>
  </si>
  <si>
    <t>COM198</t>
  </si>
  <si>
    <t>COM199</t>
  </si>
  <si>
    <t>TP011</t>
  </si>
  <si>
    <t>TP012</t>
  </si>
  <si>
    <t>TP013</t>
  </si>
  <si>
    <t>TP014</t>
  </si>
  <si>
    <t>TP015</t>
  </si>
  <si>
    <t>TP016</t>
  </si>
  <si>
    <t>TP017</t>
  </si>
  <si>
    <t>TP018</t>
  </si>
  <si>
    <t>TP019</t>
  </si>
  <si>
    <t>TP020</t>
  </si>
  <si>
    <t>TP021</t>
  </si>
  <si>
    <t>TP022</t>
  </si>
  <si>
    <t>TP023</t>
  </si>
  <si>
    <t>TP024</t>
  </si>
  <si>
    <t>TP025</t>
  </si>
  <si>
    <t>TP026</t>
  </si>
  <si>
    <t>TP027</t>
  </si>
  <si>
    <t>TP028</t>
  </si>
  <si>
    <t>TP029</t>
  </si>
  <si>
    <t>TP030</t>
  </si>
  <si>
    <t>TP031</t>
  </si>
  <si>
    <t>TP032</t>
  </si>
  <si>
    <t>TP033</t>
  </si>
  <si>
    <t>TP034</t>
  </si>
  <si>
    <t>TP035</t>
  </si>
  <si>
    <t>TP036</t>
  </si>
  <si>
    <t>TP037</t>
  </si>
  <si>
    <t>TP038</t>
  </si>
  <si>
    <t>TP039</t>
  </si>
  <si>
    <t>TP040</t>
  </si>
  <si>
    <t>TP041</t>
  </si>
  <si>
    <t>TP042</t>
  </si>
  <si>
    <t>TP043</t>
  </si>
  <si>
    <t>TP044</t>
  </si>
  <si>
    <t>TP045</t>
  </si>
  <si>
    <t>TP046</t>
  </si>
  <si>
    <t>TP047</t>
  </si>
  <si>
    <t>TP048</t>
  </si>
  <si>
    <t>TP049</t>
  </si>
  <si>
    <t>TP050</t>
  </si>
  <si>
    <t>TP051</t>
  </si>
  <si>
    <t>TP052</t>
  </si>
  <si>
    <t>TP053</t>
  </si>
  <si>
    <t>TP054</t>
  </si>
  <si>
    <t>TP055</t>
  </si>
  <si>
    <t>TP056</t>
  </si>
  <si>
    <t>TP057</t>
  </si>
  <si>
    <t>TP058</t>
  </si>
  <si>
    <t>TP059</t>
  </si>
  <si>
    <t>TP060</t>
  </si>
  <si>
    <t>TP061</t>
  </si>
  <si>
    <t>TP062</t>
  </si>
  <si>
    <t>TP063</t>
  </si>
  <si>
    <t>TP064</t>
  </si>
  <si>
    <t>TP065</t>
  </si>
  <si>
    <t>TP066</t>
  </si>
  <si>
    <t>TP067</t>
  </si>
  <si>
    <t>TP068</t>
  </si>
  <si>
    <t>TP069</t>
  </si>
  <si>
    <t>TP070</t>
  </si>
  <si>
    <t>TP071</t>
  </si>
  <si>
    <t>TP072</t>
  </si>
  <si>
    <t>TP073</t>
  </si>
  <si>
    <t>TP074</t>
  </si>
  <si>
    <t>TP075</t>
  </si>
  <si>
    <t>TP076</t>
  </si>
  <si>
    <t>TP077</t>
  </si>
  <si>
    <t>TP078</t>
  </si>
  <si>
    <t>TP079</t>
  </si>
  <si>
    <t>TP080</t>
  </si>
  <si>
    <t>TP081</t>
  </si>
  <si>
    <t>TP082</t>
  </si>
  <si>
    <t>TP083</t>
  </si>
  <si>
    <t>TP084</t>
  </si>
  <si>
    <t>TP085</t>
  </si>
  <si>
    <t>TP086</t>
  </si>
  <si>
    <t>TP087</t>
  </si>
  <si>
    <t>TP088</t>
  </si>
  <si>
    <t>TP089</t>
  </si>
  <si>
    <t>TP090</t>
  </si>
  <si>
    <t>TP091</t>
  </si>
  <si>
    <t>TP092</t>
  </si>
  <si>
    <t>TP093</t>
  </si>
  <si>
    <t>TP094</t>
  </si>
  <si>
    <t>TP095</t>
  </si>
  <si>
    <t>TP096</t>
  </si>
  <si>
    <t>TP097</t>
  </si>
  <si>
    <t>TP098</t>
  </si>
  <si>
    <t>TP099</t>
  </si>
  <si>
    <t>TP100</t>
  </si>
  <si>
    <t>TP101</t>
  </si>
  <si>
    <t>TP102</t>
  </si>
  <si>
    <t>TP103</t>
  </si>
  <si>
    <t>TP104</t>
  </si>
  <si>
    <t>TP105</t>
  </si>
  <si>
    <t>TP106</t>
  </si>
  <si>
    <t>TP107</t>
  </si>
  <si>
    <t>TP108</t>
  </si>
  <si>
    <t>TP109</t>
  </si>
  <si>
    <t>TP110</t>
  </si>
  <si>
    <t>TP111</t>
  </si>
  <si>
    <t>TP112</t>
  </si>
  <si>
    <t>TP113</t>
  </si>
  <si>
    <t>TP114</t>
  </si>
  <si>
    <t>TP115</t>
  </si>
  <si>
    <t>TP116</t>
  </si>
  <si>
    <t>TP117</t>
  </si>
  <si>
    <t>TP118</t>
  </si>
  <si>
    <t>TP119</t>
  </si>
  <si>
    <t>TP120</t>
  </si>
  <si>
    <t>TP121</t>
  </si>
  <si>
    <t>TP122</t>
  </si>
  <si>
    <t>TP123</t>
  </si>
  <si>
    <t>TP124</t>
  </si>
  <si>
    <t>TP125</t>
  </si>
  <si>
    <t>TP126</t>
  </si>
  <si>
    <t>TP127</t>
  </si>
  <si>
    <t>TP128</t>
  </si>
  <si>
    <t>TP129</t>
  </si>
  <si>
    <t>TP130</t>
  </si>
  <si>
    <t>TP131</t>
  </si>
  <si>
    <t>TP132</t>
  </si>
  <si>
    <t>TP133</t>
  </si>
  <si>
    <t>TP134</t>
  </si>
  <si>
    <t>TP135</t>
  </si>
  <si>
    <t>TP136</t>
  </si>
  <si>
    <t>TP137</t>
  </si>
  <si>
    <t>TP138</t>
  </si>
  <si>
    <t>TP139</t>
  </si>
  <si>
    <t>TP140</t>
  </si>
  <si>
    <t>TP141</t>
  </si>
  <si>
    <t>TP142</t>
  </si>
  <si>
    <t>TP143</t>
  </si>
  <si>
    <t>TP144</t>
  </si>
  <si>
    <t>TP145</t>
  </si>
  <si>
    <t>TP146</t>
  </si>
  <si>
    <t>TP147</t>
  </si>
  <si>
    <t>TP148</t>
  </si>
  <si>
    <t>TP149</t>
  </si>
  <si>
    <t>TP150</t>
  </si>
  <si>
    <t>TP151</t>
  </si>
  <si>
    <t>TP152</t>
  </si>
  <si>
    <t>TP153</t>
  </si>
  <si>
    <t>TP154</t>
  </si>
  <si>
    <t>TP155</t>
  </si>
  <si>
    <t>TP156</t>
  </si>
  <si>
    <t>TP157</t>
  </si>
  <si>
    <t>TP158</t>
  </si>
  <si>
    <t>TP159</t>
  </si>
  <si>
    <t>TP160</t>
  </si>
  <si>
    <t>TP161</t>
  </si>
  <si>
    <t>TP162</t>
  </si>
  <si>
    <t>TP163</t>
  </si>
  <si>
    <t>TP164</t>
  </si>
  <si>
    <t>TP165</t>
  </si>
  <si>
    <t>TP166</t>
  </si>
  <si>
    <t>TP167</t>
  </si>
  <si>
    <t>TP168</t>
  </si>
  <si>
    <t>TP169</t>
  </si>
  <si>
    <t>TP170</t>
  </si>
  <si>
    <t>TP171</t>
  </si>
  <si>
    <t>TP172</t>
  </si>
  <si>
    <t>TP173</t>
  </si>
  <si>
    <t>TP174</t>
  </si>
  <si>
    <t>TP175</t>
  </si>
  <si>
    <t>TP176</t>
  </si>
  <si>
    <t>TP177</t>
  </si>
  <si>
    <t>TP178</t>
  </si>
  <si>
    <t>TP179</t>
  </si>
  <si>
    <t>TP180</t>
  </si>
  <si>
    <t>TP181</t>
  </si>
  <si>
    <t>TP182</t>
  </si>
  <si>
    <t>TP183</t>
  </si>
  <si>
    <t>TP184</t>
  </si>
  <si>
    <t>TP185</t>
  </si>
  <si>
    <t>TP186</t>
  </si>
  <si>
    <t>TP187</t>
  </si>
  <si>
    <t>TP188</t>
  </si>
  <si>
    <t>TP189</t>
  </si>
  <si>
    <t>TP190</t>
  </si>
  <si>
    <t>TP191</t>
  </si>
  <si>
    <t>TP192</t>
  </si>
  <si>
    <t>TP193</t>
  </si>
  <si>
    <t>TP194</t>
  </si>
  <si>
    <t>TP195</t>
  </si>
  <si>
    <t>TP196</t>
  </si>
  <si>
    <t>TP197</t>
  </si>
  <si>
    <t>TP198</t>
  </si>
  <si>
    <t>TP199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</si>
</sst>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0"/>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164" fontId="0" fillId="0" borderId="0" xfId="0" applyNumberFormat="1" applyAlignment="1">
      <alignment horizontal="left" vertical="top"/>
    </xf>
    <xf numFmtId="49" fontId="0"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32B44-205D-4342-9514-10C347C13D6A}">
  <dimension ref="A1:DU200"/>
  <sheetViews>
    <sheetView tabSelected="1" zoomScale="42" zoomScaleNormal="100" workbookViewId="0">
      <selection activeCell="DT20" sqref="DT20"/>
    </sheetView>
  </sheetViews>
  <sheetFormatPr baseColWidth="10" defaultColWidth="11.5" defaultRowHeight="13" x14ac:dyDescent="0.15"/>
  <cols>
    <col min="1" max="1" width="10" customWidth="1"/>
    <col min="2" max="3" width="8.83203125" customWidth="1"/>
    <col min="4" max="4" width="10.5" customWidth="1"/>
    <col min="5" max="5" width="4.83203125" customWidth="1"/>
    <col min="6" max="6" width="10.1640625" customWidth="1"/>
    <col min="7" max="7" width="15.5" customWidth="1"/>
    <col min="8" max="8" width="13.6640625" customWidth="1"/>
    <col min="9" max="9" width="10" customWidth="1"/>
    <col min="10" max="10" width="5.83203125" customWidth="1"/>
    <col min="11" max="11" width="9.1640625" customWidth="1"/>
    <col min="12" max="12" width="25.1640625" customWidth="1"/>
    <col min="13" max="13" width="14" customWidth="1"/>
    <col min="14" max="14" width="23.6640625" customWidth="1"/>
    <col min="15" max="15" width="24.1640625" customWidth="1"/>
    <col min="16" max="16" width="17.6640625" customWidth="1"/>
    <col min="17" max="17" width="14.1640625" customWidth="1"/>
    <col min="18" max="18" width="15.83203125" customWidth="1"/>
    <col min="19" max="19" width="19.5" customWidth="1"/>
    <col min="20" max="20" width="29.33203125" customWidth="1"/>
    <col min="21" max="21" width="12.1640625" customWidth="1"/>
    <col min="22" max="22" width="8.6640625" customWidth="1"/>
    <col min="23" max="23" width="10.5" customWidth="1"/>
    <col min="24" max="24" width="15.1640625" customWidth="1"/>
    <col min="25" max="25" width="16" customWidth="1"/>
    <col min="26" max="26" width="23" customWidth="1"/>
    <col min="27" max="27" width="26.83203125" customWidth="1"/>
    <col min="28" max="28" width="26" customWidth="1"/>
    <col min="29" max="29" width="16.5" customWidth="1"/>
    <col min="30" max="30" width="15" customWidth="1"/>
    <col min="31" max="31" width="22.6640625" customWidth="1"/>
    <col min="32" max="32" width="12.33203125" customWidth="1"/>
    <col min="33" max="33" width="17.1640625" customWidth="1"/>
    <col min="34" max="34" width="8" customWidth="1"/>
    <col min="35" max="35" width="21.6640625" customWidth="1"/>
    <col min="36" max="36" width="8.83203125" customWidth="1"/>
    <col min="37" max="37" width="13.6640625" customWidth="1"/>
    <col min="38" max="38" width="16" customWidth="1"/>
    <col min="39" max="39" width="17.6640625" customWidth="1"/>
    <col min="40" max="40" width="26.83203125" customWidth="1"/>
    <col min="41" max="41" width="17.5" customWidth="1"/>
    <col min="42" max="42" width="20.5" customWidth="1"/>
    <col min="43" max="43" width="18.33203125" customWidth="1"/>
    <col min="44" max="44" width="24.1640625" customWidth="1"/>
    <col min="45" max="45" width="8" customWidth="1"/>
    <col min="46" max="46" width="14.5" customWidth="1"/>
    <col min="47" max="47" width="14.1640625" customWidth="1"/>
    <col min="48" max="48" width="15.83203125" customWidth="1"/>
    <col min="49" max="49" width="15" customWidth="1"/>
    <col min="50" max="50" width="14.1640625" customWidth="1"/>
    <col min="51" max="51" width="11.1640625" customWidth="1"/>
    <col min="52" max="52" width="11" customWidth="1"/>
    <col min="53" max="53" width="12" customWidth="1"/>
    <col min="54" max="54" width="15.5" customWidth="1"/>
    <col min="55" max="55" width="17.5" customWidth="1"/>
    <col min="56" max="56" width="17.6640625" customWidth="1"/>
    <col min="57" max="57" width="14.33203125" customWidth="1"/>
    <col min="58" max="58" width="11.1640625" customWidth="1"/>
    <col min="59" max="59" width="18.5" customWidth="1"/>
    <col min="60" max="60" width="16.5" customWidth="1"/>
    <col min="61" max="61" width="38.83203125" customWidth="1"/>
    <col min="62" max="62" width="13.83203125" customWidth="1"/>
    <col min="63" max="63" width="15" customWidth="1"/>
    <col min="64" max="64" width="12.6640625" customWidth="1"/>
    <col min="65" max="65" width="15" customWidth="1"/>
    <col min="66" max="66" width="29.83203125" customWidth="1"/>
    <col min="67" max="67" width="15.5" customWidth="1"/>
    <col min="68" max="68" width="24.33203125" customWidth="1"/>
    <col min="69" max="69" width="6.6640625" customWidth="1"/>
    <col min="70" max="70" width="13.6640625" customWidth="1"/>
    <col min="71" max="71" width="15.6640625" customWidth="1"/>
    <col min="72" max="72" width="13.5" customWidth="1"/>
    <col min="73" max="73" width="15.83203125" customWidth="1"/>
    <col min="74" max="74" width="16.6640625" customWidth="1"/>
    <col min="75" max="75" width="14.5" customWidth="1"/>
    <col min="76" max="76" width="15.83203125" customWidth="1"/>
    <col min="77" max="77" width="21" customWidth="1"/>
    <col min="78" max="78" width="22.5" customWidth="1"/>
    <col min="79" max="79" width="23.5" customWidth="1"/>
    <col min="80" max="80" width="20.83203125" customWidth="1"/>
    <col min="81" max="81" width="21.1640625" customWidth="1"/>
    <col min="82" max="82" width="16.83203125" customWidth="1"/>
    <col min="83" max="83" width="18.33203125" customWidth="1"/>
    <col min="84" max="84" width="13.5" customWidth="1"/>
    <col min="85" max="85" width="22.1640625" customWidth="1"/>
    <col min="86" max="86" width="19.5" customWidth="1"/>
    <col min="87" max="87" width="29.1640625" customWidth="1"/>
    <col min="88" max="88" width="24" customWidth="1"/>
    <col min="89" max="89" width="21.5" customWidth="1"/>
    <col min="90" max="90" width="20" customWidth="1"/>
    <col min="91" max="91" width="16.83203125" customWidth="1"/>
    <col min="92" max="92" width="12.5" customWidth="1"/>
    <col min="93" max="93" width="12.83203125" customWidth="1"/>
    <col min="94" max="94" width="14.83203125" customWidth="1"/>
    <col min="95" max="95" width="23.5" customWidth="1"/>
    <col min="96" max="96" width="21.1640625" customWidth="1"/>
    <col min="97" max="97" width="18.1640625" customWidth="1"/>
    <col min="98" max="98" width="14.33203125" customWidth="1"/>
    <col min="99" max="99" width="14.6640625" customWidth="1"/>
    <col min="100" max="100" width="17.33203125" customWidth="1"/>
    <col min="101" max="101" width="18" customWidth="1"/>
    <col min="102" max="102" width="14.6640625" customWidth="1"/>
    <col min="103" max="103" width="8.33203125" customWidth="1"/>
    <col min="104" max="104" width="14.83203125" customWidth="1"/>
    <col min="105" max="105" width="21.33203125" customWidth="1"/>
    <col min="106" max="106" width="18.33203125" customWidth="1"/>
    <col min="107" max="107" width="12.5" customWidth="1"/>
    <col min="108" max="108" width="13.6640625" customWidth="1"/>
    <col min="109" max="109" width="17" customWidth="1"/>
    <col min="110" max="110" width="21.6640625" customWidth="1"/>
    <col min="111" max="111" width="40.33203125" customWidth="1"/>
    <col min="112" max="112" width="33.33203125" customWidth="1"/>
    <col min="113" max="113" width="41.5" customWidth="1"/>
    <col min="114" max="114" width="20.6640625" customWidth="1"/>
    <col min="115" max="115" width="13.33203125" customWidth="1"/>
    <col min="116" max="116" width="17.1640625" customWidth="1"/>
    <col min="117" max="117" width="26.83203125" customWidth="1"/>
    <col min="118" max="118" width="20.6640625" customWidth="1"/>
    <col min="119" max="119" width="19.5" customWidth="1"/>
    <col min="120" max="120" width="27.33203125" customWidth="1"/>
    <col min="121" max="121" width="22.83203125" customWidth="1"/>
    <col min="122" max="122" width="16.6640625" customWidth="1"/>
    <col min="123" max="123" width="29.6640625" customWidth="1"/>
    <col min="124" max="124" width="29.1640625" customWidth="1"/>
    <col min="125" max="125" width="34.5" customWidth="1"/>
  </cols>
  <sheetData>
    <row r="1" spans="1:125"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x14ac:dyDescent="0.15">
      <c r="A2" s="1" t="s">
        <v>125</v>
      </c>
      <c r="B2" s="1" t="s">
        <v>126</v>
      </c>
      <c r="C2" s="1" t="s">
        <v>127</v>
      </c>
      <c r="D2" s="2">
        <v>27276</v>
      </c>
      <c r="E2" s="1">
        <v>49</v>
      </c>
      <c r="F2" s="1" t="s">
        <v>128</v>
      </c>
      <c r="G2" s="1" t="s">
        <v>129</v>
      </c>
      <c r="H2" s="1" t="s">
        <v>130</v>
      </c>
      <c r="I2" s="1" t="s">
        <v>131</v>
      </c>
      <c r="J2" s="1" t="s">
        <v>132</v>
      </c>
      <c r="K2" s="1">
        <v>65302</v>
      </c>
      <c r="L2" s="1" t="s">
        <v>133</v>
      </c>
      <c r="M2" s="1" t="s">
        <v>134</v>
      </c>
      <c r="N2" s="1" t="s">
        <v>135</v>
      </c>
      <c r="O2" s="1" t="s">
        <v>136</v>
      </c>
      <c r="P2" s="1" t="s">
        <v>137</v>
      </c>
      <c r="Q2" s="1" t="s">
        <v>138</v>
      </c>
      <c r="R2" s="2">
        <v>45161</v>
      </c>
      <c r="S2" s="1" t="s">
        <v>139</v>
      </c>
      <c r="T2" s="1" t="s">
        <v>140</v>
      </c>
      <c r="U2" s="3" t="s">
        <v>141</v>
      </c>
      <c r="V2" s="3" t="s">
        <v>141</v>
      </c>
      <c r="W2" s="3" t="s">
        <v>141</v>
      </c>
      <c r="X2" s="3" t="s">
        <v>141</v>
      </c>
      <c r="Y2" s="1" t="s">
        <v>142</v>
      </c>
      <c r="Z2" s="1" t="s">
        <v>143</v>
      </c>
      <c r="AA2" s="1" t="s">
        <v>144</v>
      </c>
      <c r="AB2" s="2">
        <v>45187</v>
      </c>
      <c r="AC2" s="1" t="s">
        <v>145</v>
      </c>
      <c r="AD2" s="1" t="s">
        <v>146</v>
      </c>
      <c r="AE2" s="1" t="s">
        <v>147</v>
      </c>
      <c r="AF2" s="1" t="s">
        <v>148</v>
      </c>
      <c r="AG2" s="1" t="s">
        <v>149</v>
      </c>
      <c r="AH2" s="1" t="s">
        <v>150</v>
      </c>
      <c r="AI2" s="1" t="s">
        <v>151</v>
      </c>
      <c r="AJ2" s="1" t="s">
        <v>152</v>
      </c>
      <c r="AK2" s="1" t="s">
        <v>153</v>
      </c>
      <c r="AL2" s="1">
        <v>1000</v>
      </c>
      <c r="AM2" s="1">
        <v>729.73</v>
      </c>
      <c r="AN2" s="1"/>
      <c r="AO2" s="1"/>
      <c r="AP2" s="1"/>
      <c r="AQ2" s="1" t="s">
        <v>154</v>
      </c>
      <c r="AR2" s="1" t="s">
        <v>155</v>
      </c>
      <c r="AS2" s="1" t="s">
        <v>156</v>
      </c>
      <c r="AT2" s="1" t="s">
        <v>157</v>
      </c>
      <c r="AU2" s="2">
        <v>45302</v>
      </c>
      <c r="AV2" s="2">
        <v>45311</v>
      </c>
      <c r="AW2" s="3" t="s">
        <v>158</v>
      </c>
      <c r="AX2" s="3" t="s">
        <v>159</v>
      </c>
      <c r="AY2" s="1" t="s">
        <v>139</v>
      </c>
      <c r="AZ2" s="1" t="s">
        <v>160</v>
      </c>
      <c r="BA2" s="1" t="s">
        <v>161</v>
      </c>
      <c r="BB2" s="1" t="s">
        <v>162</v>
      </c>
      <c r="BC2" s="1" t="s">
        <v>163</v>
      </c>
      <c r="BD2" s="1">
        <v>30</v>
      </c>
      <c r="BE2" s="1">
        <v>23</v>
      </c>
      <c r="BF2" s="3" t="s">
        <v>164</v>
      </c>
      <c r="BG2" s="1"/>
      <c r="BH2" s="3" t="s">
        <v>141</v>
      </c>
      <c r="BI2" s="1">
        <v>9</v>
      </c>
      <c r="BJ2" s="1" t="s">
        <v>165</v>
      </c>
      <c r="BK2" s="2">
        <v>45311</v>
      </c>
      <c r="BL2" s="1" t="s">
        <v>166</v>
      </c>
      <c r="BM2" s="1" t="s">
        <v>167</v>
      </c>
      <c r="BN2" s="1" t="s">
        <v>168</v>
      </c>
      <c r="BO2" s="1">
        <v>858.99</v>
      </c>
      <c r="BP2" s="1">
        <v>499.35</v>
      </c>
      <c r="BQ2" s="1">
        <v>40.11</v>
      </c>
      <c r="BR2" s="1">
        <v>319.52999999999997</v>
      </c>
      <c r="BS2" s="1">
        <v>0</v>
      </c>
      <c r="BT2" s="2">
        <v>45321</v>
      </c>
      <c r="BU2" s="1" t="s">
        <v>155</v>
      </c>
      <c r="BV2" s="1" t="s">
        <v>169</v>
      </c>
      <c r="BW2" s="1">
        <v>0</v>
      </c>
      <c r="BX2" s="1" t="s">
        <v>170</v>
      </c>
      <c r="BY2" s="1" t="s">
        <v>171</v>
      </c>
      <c r="BZ2" s="1">
        <v>1</v>
      </c>
      <c r="CA2" s="1">
        <v>2</v>
      </c>
      <c r="CB2" s="2">
        <v>45184</v>
      </c>
      <c r="CC2" s="2">
        <v>45489</v>
      </c>
      <c r="CD2" s="1">
        <v>9</v>
      </c>
      <c r="CE2" s="1">
        <v>3</v>
      </c>
      <c r="CF2" s="1">
        <v>4538.46</v>
      </c>
      <c r="CG2" s="1">
        <v>6</v>
      </c>
      <c r="CH2" s="1" t="s">
        <v>172</v>
      </c>
      <c r="CI2" s="1">
        <v>99</v>
      </c>
      <c r="CJ2" s="3" t="s">
        <v>164</v>
      </c>
      <c r="CK2" s="1" t="s">
        <v>173</v>
      </c>
      <c r="CL2" s="1">
        <v>0</v>
      </c>
      <c r="CM2" s="1" t="s">
        <v>174</v>
      </c>
      <c r="CN2" s="2">
        <v>45304</v>
      </c>
      <c r="CO2" s="3" t="s">
        <v>175</v>
      </c>
      <c r="CP2" s="1" t="s">
        <v>140</v>
      </c>
      <c r="CQ2" s="1" t="s">
        <v>176</v>
      </c>
      <c r="CR2" s="1" t="s">
        <v>177</v>
      </c>
      <c r="CS2" s="3" t="s">
        <v>164</v>
      </c>
      <c r="CT2" s="2">
        <v>45305</v>
      </c>
      <c r="CU2" s="3" t="s">
        <v>178</v>
      </c>
      <c r="CV2" s="1" t="s">
        <v>179</v>
      </c>
      <c r="CW2" s="3" t="s">
        <v>164</v>
      </c>
      <c r="CX2" s="2">
        <v>45312</v>
      </c>
      <c r="CY2" s="1" t="s">
        <v>180</v>
      </c>
      <c r="CZ2" s="3" t="s">
        <v>141</v>
      </c>
      <c r="DA2" s="1" t="s">
        <v>181</v>
      </c>
      <c r="DB2" s="1" t="s">
        <v>182</v>
      </c>
      <c r="DC2" s="1" t="s">
        <v>183</v>
      </c>
      <c r="DD2" s="1" t="s">
        <v>184</v>
      </c>
      <c r="DE2" s="1">
        <v>62707</v>
      </c>
      <c r="DF2" s="1" t="s">
        <v>185</v>
      </c>
      <c r="DG2" s="1" t="s">
        <v>186</v>
      </c>
      <c r="DH2" s="1" t="s">
        <v>187</v>
      </c>
      <c r="DI2" s="1" t="s">
        <v>188</v>
      </c>
      <c r="DJ2" s="1">
        <v>6</v>
      </c>
      <c r="DK2" s="1">
        <v>4.7</v>
      </c>
      <c r="DL2" s="1" t="s">
        <v>189</v>
      </c>
      <c r="DM2" s="2">
        <v>45311</v>
      </c>
      <c r="DN2" s="1" t="s">
        <v>190</v>
      </c>
      <c r="DO2" s="1">
        <v>685.75</v>
      </c>
      <c r="DP2" s="1">
        <v>371.6</v>
      </c>
      <c r="DQ2" s="1">
        <v>314.14999999999998</v>
      </c>
      <c r="DR2" s="1" t="s">
        <v>145</v>
      </c>
      <c r="DS2" s="2">
        <v>45322</v>
      </c>
      <c r="DT2" s="1"/>
      <c r="DU2" s="1">
        <v>81</v>
      </c>
    </row>
    <row r="3" spans="1:125" x14ac:dyDescent="0.15">
      <c r="A3" s="1" t="s">
        <v>191</v>
      </c>
      <c r="B3" s="1" t="s">
        <v>192</v>
      </c>
      <c r="C3" s="1" t="s">
        <v>193</v>
      </c>
      <c r="D3" s="2">
        <v>37419</v>
      </c>
      <c r="E3" s="1">
        <v>21</v>
      </c>
      <c r="F3" s="1" t="s">
        <v>128</v>
      </c>
      <c r="G3" s="1" t="s">
        <v>194</v>
      </c>
      <c r="H3" s="1" t="s">
        <v>195</v>
      </c>
      <c r="I3" s="1" t="s">
        <v>196</v>
      </c>
      <c r="J3" s="1" t="s">
        <v>132</v>
      </c>
      <c r="K3" s="1">
        <v>74686</v>
      </c>
      <c r="L3" s="1" t="s">
        <v>197</v>
      </c>
      <c r="M3" s="1" t="s">
        <v>198</v>
      </c>
      <c r="N3" s="1" t="s">
        <v>199</v>
      </c>
      <c r="O3" s="1" t="s">
        <v>200</v>
      </c>
      <c r="P3" s="1" t="s">
        <v>137</v>
      </c>
      <c r="Q3" s="1" t="s">
        <v>201</v>
      </c>
      <c r="R3" s="2">
        <v>44612</v>
      </c>
      <c r="S3" s="1" t="s">
        <v>139</v>
      </c>
      <c r="T3" s="1" t="s">
        <v>202</v>
      </c>
      <c r="U3" s="3" t="s">
        <v>141</v>
      </c>
      <c r="V3" s="3" t="s">
        <v>141</v>
      </c>
      <c r="W3" s="3" t="s">
        <v>141</v>
      </c>
      <c r="X3" s="3" t="s">
        <v>164</v>
      </c>
      <c r="Y3" s="1" t="s">
        <v>203</v>
      </c>
      <c r="Z3" s="1" t="s">
        <v>204</v>
      </c>
      <c r="AA3" s="1" t="s">
        <v>147</v>
      </c>
      <c r="AB3" s="2">
        <v>44960</v>
      </c>
      <c r="AC3" s="1" t="s">
        <v>145</v>
      </c>
      <c r="AD3" s="1" t="s">
        <v>146</v>
      </c>
      <c r="AE3" s="1" t="s">
        <v>205</v>
      </c>
      <c r="AF3" s="1" t="s">
        <v>206</v>
      </c>
      <c r="AG3" s="1" t="s">
        <v>207</v>
      </c>
      <c r="AH3" s="1" t="s">
        <v>208</v>
      </c>
      <c r="AI3" s="1" t="s">
        <v>209</v>
      </c>
      <c r="AJ3" s="1" t="s">
        <v>210</v>
      </c>
      <c r="AK3" s="1" t="s">
        <v>211</v>
      </c>
      <c r="AL3" s="1">
        <v>3000</v>
      </c>
      <c r="AM3" s="1">
        <v>2285.89</v>
      </c>
      <c r="AN3" s="1"/>
      <c r="AO3" s="1"/>
      <c r="AP3" s="1"/>
      <c r="AQ3" s="1" t="s">
        <v>212</v>
      </c>
      <c r="AR3" s="1" t="s">
        <v>213</v>
      </c>
      <c r="AS3" s="1" t="s">
        <v>214</v>
      </c>
      <c r="AT3" s="1" t="s">
        <v>215</v>
      </c>
      <c r="AU3" s="2">
        <v>45266</v>
      </c>
      <c r="AV3" s="2">
        <v>45282</v>
      </c>
      <c r="AW3" s="3" t="s">
        <v>216</v>
      </c>
      <c r="AX3" s="3" t="s">
        <v>217</v>
      </c>
      <c r="AY3" s="1" t="s">
        <v>139</v>
      </c>
      <c r="AZ3" s="1" t="s">
        <v>218</v>
      </c>
      <c r="BA3" s="1" t="s">
        <v>219</v>
      </c>
      <c r="BB3" s="1" t="s">
        <v>220</v>
      </c>
      <c r="BC3" s="1" t="s">
        <v>221</v>
      </c>
      <c r="BD3" s="1">
        <v>45</v>
      </c>
      <c r="BE3" s="1">
        <v>50</v>
      </c>
      <c r="BF3" s="3" t="s">
        <v>164</v>
      </c>
      <c r="BG3" s="1"/>
      <c r="BH3" s="3" t="s">
        <v>141</v>
      </c>
      <c r="BI3" s="1">
        <v>16</v>
      </c>
      <c r="BJ3" s="1" t="s">
        <v>222</v>
      </c>
      <c r="BK3" s="2">
        <v>45282</v>
      </c>
      <c r="BL3" s="1" t="s">
        <v>223</v>
      </c>
      <c r="BM3" s="1" t="s">
        <v>224</v>
      </c>
      <c r="BN3" s="1" t="s">
        <v>225</v>
      </c>
      <c r="BO3" s="1">
        <v>1306.77</v>
      </c>
      <c r="BP3" s="1">
        <v>809.84</v>
      </c>
      <c r="BQ3" s="1">
        <v>37.020000000000003</v>
      </c>
      <c r="BR3" s="1">
        <v>459.91</v>
      </c>
      <c r="BS3" s="1">
        <v>208.8</v>
      </c>
      <c r="BT3" s="2">
        <v>45295</v>
      </c>
      <c r="BU3" s="1" t="s">
        <v>213</v>
      </c>
      <c r="BV3" s="1" t="s">
        <v>169</v>
      </c>
      <c r="BW3" s="1">
        <v>0</v>
      </c>
      <c r="BX3" s="1" t="s">
        <v>170</v>
      </c>
      <c r="BY3" s="1" t="s">
        <v>171</v>
      </c>
      <c r="BZ3" s="1">
        <v>1</v>
      </c>
      <c r="CA3" s="1">
        <v>2</v>
      </c>
      <c r="CB3" s="2">
        <v>45112</v>
      </c>
      <c r="CC3" s="2">
        <v>45462</v>
      </c>
      <c r="CD3" s="1">
        <v>5</v>
      </c>
      <c r="CE3" s="1">
        <v>8</v>
      </c>
      <c r="CF3" s="1">
        <v>4489.7299999999996</v>
      </c>
      <c r="CG3" s="1">
        <v>9</v>
      </c>
      <c r="CH3" s="1" t="s">
        <v>226</v>
      </c>
      <c r="CI3" s="1">
        <v>77</v>
      </c>
      <c r="CJ3" s="3" t="s">
        <v>141</v>
      </c>
      <c r="CK3" s="1" t="s">
        <v>227</v>
      </c>
      <c r="CL3" s="1">
        <v>5</v>
      </c>
      <c r="CM3" s="1" t="s">
        <v>228</v>
      </c>
      <c r="CN3" s="2">
        <v>45276</v>
      </c>
      <c r="CO3" s="3" t="s">
        <v>229</v>
      </c>
      <c r="CP3" s="1" t="s">
        <v>202</v>
      </c>
      <c r="CQ3" s="1" t="s">
        <v>230</v>
      </c>
      <c r="CR3" s="1" t="s">
        <v>231</v>
      </c>
      <c r="CS3" s="3" t="s">
        <v>164</v>
      </c>
      <c r="CT3" s="2">
        <v>45276</v>
      </c>
      <c r="CU3" s="3" t="s">
        <v>232</v>
      </c>
      <c r="CV3" s="1" t="s">
        <v>233</v>
      </c>
      <c r="CW3" s="3" t="s">
        <v>164</v>
      </c>
      <c r="CX3" s="2">
        <v>45278</v>
      </c>
      <c r="CY3" s="1" t="s">
        <v>234</v>
      </c>
      <c r="CZ3" s="3" t="s">
        <v>164</v>
      </c>
      <c r="DA3" s="1" t="s">
        <v>181</v>
      </c>
      <c r="DB3" s="1" t="s">
        <v>182</v>
      </c>
      <c r="DC3" s="1" t="s">
        <v>183</v>
      </c>
      <c r="DD3" s="1" t="s">
        <v>184</v>
      </c>
      <c r="DE3" s="1">
        <v>62707</v>
      </c>
      <c r="DF3" s="1" t="s">
        <v>185</v>
      </c>
      <c r="DG3" s="1" t="s">
        <v>186</v>
      </c>
      <c r="DH3" s="1" t="s">
        <v>187</v>
      </c>
      <c r="DI3" s="1" t="s">
        <v>188</v>
      </c>
      <c r="DJ3" s="1">
        <v>6</v>
      </c>
      <c r="DK3" s="1">
        <v>4.7</v>
      </c>
      <c r="DL3" s="1" t="s">
        <v>235</v>
      </c>
      <c r="DM3" s="2">
        <v>45282</v>
      </c>
      <c r="DN3" s="1" t="s">
        <v>190</v>
      </c>
      <c r="DO3" s="1">
        <v>2971.1</v>
      </c>
      <c r="DP3" s="1">
        <v>1491.96</v>
      </c>
      <c r="DQ3" s="1">
        <v>1479.14</v>
      </c>
      <c r="DR3" s="1" t="s">
        <v>236</v>
      </c>
      <c r="DS3" s="2">
        <v>45285</v>
      </c>
      <c r="DT3" s="1"/>
      <c r="DU3" s="1">
        <v>18</v>
      </c>
    </row>
    <row r="4" spans="1:125" x14ac:dyDescent="0.15">
      <c r="A4" s="1" t="s">
        <v>237</v>
      </c>
      <c r="B4" s="1" t="s">
        <v>238</v>
      </c>
      <c r="C4" s="1" t="s">
        <v>239</v>
      </c>
      <c r="D4" s="2">
        <v>20585</v>
      </c>
      <c r="E4" s="1">
        <v>67</v>
      </c>
      <c r="F4" s="1" t="s">
        <v>240</v>
      </c>
      <c r="G4" s="1" t="s">
        <v>241</v>
      </c>
      <c r="H4" s="1" t="s">
        <v>242</v>
      </c>
      <c r="I4" s="1" t="s">
        <v>243</v>
      </c>
      <c r="J4" s="1" t="s">
        <v>244</v>
      </c>
      <c r="K4" s="1">
        <v>84847</v>
      </c>
      <c r="L4" s="1" t="s">
        <v>245</v>
      </c>
      <c r="M4" s="1" t="s">
        <v>246</v>
      </c>
      <c r="N4" s="1" t="s">
        <v>247</v>
      </c>
      <c r="O4" s="1" t="s">
        <v>248</v>
      </c>
      <c r="P4" s="1" t="s">
        <v>137</v>
      </c>
      <c r="Q4" s="1" t="s">
        <v>249</v>
      </c>
      <c r="R4" s="2">
        <v>44698</v>
      </c>
      <c r="S4" s="1" t="s">
        <v>250</v>
      </c>
      <c r="T4" s="1" t="s">
        <v>202</v>
      </c>
      <c r="U4" s="3" t="s">
        <v>141</v>
      </c>
      <c r="V4" s="3" t="s">
        <v>164</v>
      </c>
      <c r="W4" s="3" t="s">
        <v>141</v>
      </c>
      <c r="X4" s="3" t="s">
        <v>141</v>
      </c>
      <c r="Y4" s="1" t="s">
        <v>147</v>
      </c>
      <c r="Z4" s="1" t="s">
        <v>251</v>
      </c>
      <c r="AA4" s="1" t="s">
        <v>252</v>
      </c>
      <c r="AB4" s="2">
        <v>44952</v>
      </c>
      <c r="AC4" s="1" t="s">
        <v>145</v>
      </c>
      <c r="AD4" s="1" t="s">
        <v>253</v>
      </c>
      <c r="AE4" s="1" t="s">
        <v>254</v>
      </c>
      <c r="AF4" s="1" t="s">
        <v>255</v>
      </c>
      <c r="AG4" s="1" t="s">
        <v>256</v>
      </c>
      <c r="AH4" s="1" t="s">
        <v>257</v>
      </c>
      <c r="AI4" s="1" t="s">
        <v>258</v>
      </c>
      <c r="AJ4" s="1" t="s">
        <v>259</v>
      </c>
      <c r="AK4" s="1" t="s">
        <v>260</v>
      </c>
      <c r="AL4" s="1">
        <v>1500</v>
      </c>
      <c r="AM4" s="1">
        <v>1311.73</v>
      </c>
      <c r="AN4" s="1" t="s">
        <v>207</v>
      </c>
      <c r="AO4" s="1" t="s">
        <v>261</v>
      </c>
      <c r="AP4" s="1" t="s">
        <v>262</v>
      </c>
      <c r="AQ4" s="1" t="s">
        <v>212</v>
      </c>
      <c r="AR4" s="1" t="s">
        <v>263</v>
      </c>
      <c r="AS4" s="1" t="s">
        <v>264</v>
      </c>
      <c r="AT4" s="1" t="s">
        <v>265</v>
      </c>
      <c r="AU4" s="2">
        <v>45365</v>
      </c>
      <c r="AV4" s="2">
        <v>45382</v>
      </c>
      <c r="AW4" s="3" t="s">
        <v>266</v>
      </c>
      <c r="AX4" s="3" t="s">
        <v>267</v>
      </c>
      <c r="AY4" s="1" t="s">
        <v>250</v>
      </c>
      <c r="AZ4" s="1" t="s">
        <v>218</v>
      </c>
      <c r="BA4" s="1" t="s">
        <v>268</v>
      </c>
      <c r="BB4" s="1" t="s">
        <v>269</v>
      </c>
      <c r="BC4" s="1" t="s">
        <v>270</v>
      </c>
      <c r="BD4" s="1">
        <v>30</v>
      </c>
      <c r="BE4" s="1">
        <v>32</v>
      </c>
      <c r="BF4" s="3" t="s">
        <v>141</v>
      </c>
      <c r="BG4" s="1" t="s">
        <v>271</v>
      </c>
      <c r="BH4" s="3" t="s">
        <v>164</v>
      </c>
      <c r="BI4" s="1">
        <v>17</v>
      </c>
      <c r="BJ4" s="1" t="s">
        <v>1271</v>
      </c>
      <c r="BK4" s="2">
        <v>45382</v>
      </c>
      <c r="BL4" s="1" t="s">
        <v>223</v>
      </c>
      <c r="BM4" s="1" t="s">
        <v>224</v>
      </c>
      <c r="BN4" s="1" t="s">
        <v>225</v>
      </c>
      <c r="BO4" s="1">
        <v>1306.77</v>
      </c>
      <c r="BP4" s="1">
        <v>809.84</v>
      </c>
      <c r="BQ4" s="1">
        <v>37.020000000000003</v>
      </c>
      <c r="BR4" s="1">
        <v>459.91</v>
      </c>
      <c r="BS4" s="1">
        <v>208.8</v>
      </c>
      <c r="BT4" s="2">
        <v>45296</v>
      </c>
      <c r="BU4" s="1" t="s">
        <v>213</v>
      </c>
      <c r="BV4" s="1" t="s">
        <v>169</v>
      </c>
      <c r="BW4" s="1">
        <v>1</v>
      </c>
      <c r="BX4" s="1" t="s">
        <v>170</v>
      </c>
      <c r="BY4" s="1" t="s">
        <v>171</v>
      </c>
      <c r="BZ4" s="1">
        <v>3</v>
      </c>
      <c r="CA4" s="1">
        <v>5</v>
      </c>
      <c r="CB4" s="2">
        <v>45236</v>
      </c>
      <c r="CC4" s="2">
        <v>45493</v>
      </c>
      <c r="CD4" s="1">
        <v>7</v>
      </c>
      <c r="CE4" s="1">
        <v>8</v>
      </c>
      <c r="CF4" s="1">
        <v>4047.49</v>
      </c>
      <c r="CG4" s="1">
        <v>5</v>
      </c>
      <c r="CH4" s="1" t="s">
        <v>172</v>
      </c>
      <c r="CI4" s="1">
        <v>81</v>
      </c>
      <c r="CJ4" s="3" t="s">
        <v>164</v>
      </c>
      <c r="CK4" s="1" t="s">
        <v>272</v>
      </c>
      <c r="CL4" s="1">
        <v>1</v>
      </c>
      <c r="CM4" s="1" t="s">
        <v>273</v>
      </c>
      <c r="CN4" s="2">
        <v>45381</v>
      </c>
      <c r="CO4" s="3" t="s">
        <v>274</v>
      </c>
      <c r="CP4" s="1" t="s">
        <v>202</v>
      </c>
      <c r="CQ4" s="1" t="s">
        <v>275</v>
      </c>
      <c r="CR4" s="1" t="s">
        <v>231</v>
      </c>
      <c r="CS4" s="3" t="s">
        <v>164</v>
      </c>
      <c r="CT4" s="2">
        <v>45382</v>
      </c>
      <c r="CU4" s="3" t="s">
        <v>276</v>
      </c>
      <c r="CV4" s="1" t="s">
        <v>277</v>
      </c>
      <c r="CW4" s="3" t="s">
        <v>164</v>
      </c>
      <c r="CX4" s="2">
        <v>45390</v>
      </c>
      <c r="CY4" s="1" t="s">
        <v>278</v>
      </c>
      <c r="CZ4" s="3" t="s">
        <v>141</v>
      </c>
      <c r="DA4" s="1" t="s">
        <v>279</v>
      </c>
      <c r="DB4" s="1" t="s">
        <v>280</v>
      </c>
      <c r="DC4" s="1" t="s">
        <v>131</v>
      </c>
      <c r="DD4" s="1" t="s">
        <v>184</v>
      </c>
      <c r="DE4" s="1">
        <v>62701</v>
      </c>
      <c r="DF4" s="1" t="s">
        <v>281</v>
      </c>
      <c r="DG4" s="1" t="s">
        <v>282</v>
      </c>
      <c r="DH4" s="1" t="s">
        <v>283</v>
      </c>
      <c r="DI4" s="1" t="s">
        <v>284</v>
      </c>
      <c r="DJ4" s="1">
        <v>12</v>
      </c>
      <c r="DK4" s="1">
        <v>4.5999999999999996</v>
      </c>
      <c r="DL4" s="1" t="s">
        <v>285</v>
      </c>
      <c r="DM4" s="2">
        <v>44768</v>
      </c>
      <c r="DN4" s="1" t="s">
        <v>190</v>
      </c>
      <c r="DO4" s="1">
        <v>2123.0700000000002</v>
      </c>
      <c r="DP4" s="1">
        <v>1211.3399999999999</v>
      </c>
      <c r="DQ4" s="1">
        <v>911.73</v>
      </c>
      <c r="DR4" s="1" t="s">
        <v>236</v>
      </c>
      <c r="DS4" s="2">
        <v>44782</v>
      </c>
      <c r="DT4" s="1"/>
      <c r="DU4" s="1">
        <v>82</v>
      </c>
    </row>
    <row r="5" spans="1:125" x14ac:dyDescent="0.15">
      <c r="A5" s="1" t="s">
        <v>286</v>
      </c>
      <c r="B5" s="1" t="s">
        <v>287</v>
      </c>
      <c r="C5" s="1" t="s">
        <v>288</v>
      </c>
      <c r="D5" s="2">
        <v>37745</v>
      </c>
      <c r="E5" s="1">
        <v>20</v>
      </c>
      <c r="F5" s="1" t="s">
        <v>128</v>
      </c>
      <c r="G5" s="1" t="s">
        <v>289</v>
      </c>
      <c r="H5" s="1" t="s">
        <v>290</v>
      </c>
      <c r="I5" s="1" t="s">
        <v>243</v>
      </c>
      <c r="J5" s="1" t="s">
        <v>291</v>
      </c>
      <c r="K5" s="1">
        <v>44179</v>
      </c>
      <c r="L5" s="1" t="s">
        <v>292</v>
      </c>
      <c r="M5" s="1" t="s">
        <v>293</v>
      </c>
      <c r="N5" s="1" t="s">
        <v>294</v>
      </c>
      <c r="O5" s="1" t="s">
        <v>295</v>
      </c>
      <c r="P5" s="1" t="s">
        <v>137</v>
      </c>
      <c r="Q5" s="1" t="s">
        <v>249</v>
      </c>
      <c r="R5" s="2">
        <v>44767</v>
      </c>
      <c r="S5" s="1" t="s">
        <v>250</v>
      </c>
      <c r="T5" s="1" t="s">
        <v>11</v>
      </c>
      <c r="U5" s="3" t="s">
        <v>164</v>
      </c>
      <c r="V5" s="3" t="s">
        <v>141</v>
      </c>
      <c r="W5" s="3" t="s">
        <v>141</v>
      </c>
      <c r="X5" s="3" t="s">
        <v>164</v>
      </c>
      <c r="Y5" s="1" t="s">
        <v>296</v>
      </c>
      <c r="Z5" s="1" t="s">
        <v>297</v>
      </c>
      <c r="AA5" s="1" t="s">
        <v>147</v>
      </c>
      <c r="AB5" s="2">
        <v>44837</v>
      </c>
      <c r="AC5" s="1" t="s">
        <v>145</v>
      </c>
      <c r="AD5" s="1" t="s">
        <v>253</v>
      </c>
      <c r="AE5" s="1" t="s">
        <v>147</v>
      </c>
      <c r="AF5" s="1" t="s">
        <v>298</v>
      </c>
      <c r="AG5" s="1" t="s">
        <v>256</v>
      </c>
      <c r="AH5" s="1" t="s">
        <v>299</v>
      </c>
      <c r="AI5" s="1" t="s">
        <v>300</v>
      </c>
      <c r="AJ5" s="1" t="s">
        <v>301</v>
      </c>
      <c r="AK5" s="1" t="s">
        <v>302</v>
      </c>
      <c r="AL5" s="1">
        <v>3000</v>
      </c>
      <c r="AM5" s="1">
        <v>2951.56</v>
      </c>
      <c r="AN5" s="1"/>
      <c r="AO5" s="1"/>
      <c r="AP5" s="1"/>
      <c r="AQ5" s="1" t="s">
        <v>212</v>
      </c>
      <c r="AR5" s="1" t="s">
        <v>213</v>
      </c>
      <c r="AS5" s="1" t="s">
        <v>303</v>
      </c>
      <c r="AT5" s="1" t="s">
        <v>304</v>
      </c>
      <c r="AU5" s="2">
        <v>44873</v>
      </c>
      <c r="AV5" s="2">
        <v>44903</v>
      </c>
      <c r="AW5" s="3" t="s">
        <v>305</v>
      </c>
      <c r="AX5" s="3" t="s">
        <v>306</v>
      </c>
      <c r="AY5" s="1" t="s">
        <v>250</v>
      </c>
      <c r="AZ5" s="1" t="s">
        <v>160</v>
      </c>
      <c r="BA5" s="1" t="s">
        <v>219</v>
      </c>
      <c r="BB5" s="1" t="s">
        <v>307</v>
      </c>
      <c r="BC5" s="1" t="s">
        <v>308</v>
      </c>
      <c r="BD5" s="1">
        <v>45</v>
      </c>
      <c r="BE5" s="1">
        <v>54</v>
      </c>
      <c r="BF5" s="3" t="s">
        <v>164</v>
      </c>
      <c r="BG5" s="1"/>
      <c r="BH5" s="3" t="s">
        <v>141</v>
      </c>
      <c r="BI5" s="1">
        <v>30</v>
      </c>
      <c r="BJ5" s="1" t="s">
        <v>309</v>
      </c>
      <c r="BK5" s="2">
        <v>44903</v>
      </c>
      <c r="BL5" s="1" t="s">
        <v>223</v>
      </c>
      <c r="BM5" s="1" t="s">
        <v>310</v>
      </c>
      <c r="BN5" s="1" t="s">
        <v>311</v>
      </c>
      <c r="BO5" s="1">
        <v>1187.5</v>
      </c>
      <c r="BP5" s="1">
        <v>1100.17</v>
      </c>
      <c r="BQ5" s="1">
        <v>27.53</v>
      </c>
      <c r="BR5" s="1">
        <v>59.8</v>
      </c>
      <c r="BS5" s="1">
        <v>0</v>
      </c>
      <c r="BT5" s="2">
        <v>44903</v>
      </c>
      <c r="BU5" s="1" t="s">
        <v>213</v>
      </c>
      <c r="BV5" s="1" t="s">
        <v>169</v>
      </c>
      <c r="BW5" s="1">
        <v>0</v>
      </c>
      <c r="BX5" s="1" t="s">
        <v>170</v>
      </c>
      <c r="BY5" s="1" t="s">
        <v>171</v>
      </c>
      <c r="BZ5" s="1">
        <v>2</v>
      </c>
      <c r="CA5" s="1">
        <v>2</v>
      </c>
      <c r="CB5" s="2">
        <v>44840</v>
      </c>
      <c r="CC5" s="2">
        <v>45487</v>
      </c>
      <c r="CD5" s="1">
        <v>3</v>
      </c>
      <c r="CE5" s="1">
        <v>7</v>
      </c>
      <c r="CF5" s="1">
        <v>2806.72</v>
      </c>
      <c r="CG5" s="1">
        <v>18</v>
      </c>
      <c r="CH5" s="1" t="s">
        <v>312</v>
      </c>
      <c r="CI5" s="1">
        <v>77</v>
      </c>
      <c r="CJ5" s="3" t="s">
        <v>164</v>
      </c>
      <c r="CK5" s="1" t="s">
        <v>147</v>
      </c>
      <c r="CL5" s="1">
        <v>0</v>
      </c>
      <c r="CM5" s="1" t="s">
        <v>313</v>
      </c>
      <c r="CN5" s="2">
        <v>44897</v>
      </c>
      <c r="CO5" s="3" t="s">
        <v>314</v>
      </c>
      <c r="CP5" s="1" t="s">
        <v>11</v>
      </c>
      <c r="CQ5" s="1" t="s">
        <v>315</v>
      </c>
      <c r="CR5" s="1" t="s">
        <v>231</v>
      </c>
      <c r="CS5" s="3" t="s">
        <v>164</v>
      </c>
      <c r="CT5" s="2">
        <v>44897</v>
      </c>
      <c r="CU5" s="3" t="s">
        <v>316</v>
      </c>
      <c r="CV5" s="1" t="s">
        <v>277</v>
      </c>
      <c r="CW5" s="3" t="s">
        <v>164</v>
      </c>
      <c r="CX5" s="2">
        <v>44903</v>
      </c>
      <c r="CY5" s="1" t="s">
        <v>278</v>
      </c>
      <c r="CZ5" s="3" t="s">
        <v>141</v>
      </c>
      <c r="DA5" s="1" t="s">
        <v>279</v>
      </c>
      <c r="DB5" s="1" t="s">
        <v>280</v>
      </c>
      <c r="DC5" s="1" t="s">
        <v>131</v>
      </c>
      <c r="DD5" s="1" t="s">
        <v>184</v>
      </c>
      <c r="DE5" s="1">
        <v>62701</v>
      </c>
      <c r="DF5" s="1" t="s">
        <v>281</v>
      </c>
      <c r="DG5" s="1" t="s">
        <v>282</v>
      </c>
      <c r="DH5" s="1" t="s">
        <v>283</v>
      </c>
      <c r="DI5" s="1" t="s">
        <v>284</v>
      </c>
      <c r="DJ5" s="1">
        <v>12</v>
      </c>
      <c r="DK5" s="1">
        <v>4.5999999999999996</v>
      </c>
      <c r="DL5" s="1" t="s">
        <v>317</v>
      </c>
      <c r="DM5" s="2">
        <v>44903</v>
      </c>
      <c r="DN5" s="1" t="s">
        <v>318</v>
      </c>
      <c r="DO5" s="1">
        <v>2123.8200000000002</v>
      </c>
      <c r="DP5" s="1">
        <v>1127.4000000000001</v>
      </c>
      <c r="DQ5" s="1">
        <v>996.42</v>
      </c>
      <c r="DR5" s="1" t="s">
        <v>319</v>
      </c>
      <c r="DS5" s="2">
        <v>44912</v>
      </c>
      <c r="DT5" s="1"/>
      <c r="DU5" s="1">
        <v>0</v>
      </c>
    </row>
    <row r="6" spans="1:125" x14ac:dyDescent="0.15">
      <c r="A6" s="1" t="s">
        <v>320</v>
      </c>
      <c r="B6" s="1" t="s">
        <v>321</v>
      </c>
      <c r="C6" s="1" t="s">
        <v>322</v>
      </c>
      <c r="D6" s="2">
        <v>23588</v>
      </c>
      <c r="E6" s="1">
        <v>59</v>
      </c>
      <c r="F6" s="1" t="s">
        <v>323</v>
      </c>
      <c r="G6" s="1" t="s">
        <v>324</v>
      </c>
      <c r="H6" s="1" t="s">
        <v>325</v>
      </c>
      <c r="I6" s="1" t="s">
        <v>196</v>
      </c>
      <c r="J6" s="1" t="s">
        <v>326</v>
      </c>
      <c r="K6" s="1">
        <v>53540</v>
      </c>
      <c r="L6" s="1" t="s">
        <v>327</v>
      </c>
      <c r="M6" s="1" t="s">
        <v>328</v>
      </c>
      <c r="N6" s="1" t="s">
        <v>329</v>
      </c>
      <c r="O6" s="1" t="s">
        <v>330</v>
      </c>
      <c r="P6" s="1" t="s">
        <v>137</v>
      </c>
      <c r="Q6" s="1" t="s">
        <v>331</v>
      </c>
      <c r="R6" s="2">
        <v>44794</v>
      </c>
      <c r="S6" s="1" t="s">
        <v>332</v>
      </c>
      <c r="T6" s="1" t="s">
        <v>333</v>
      </c>
      <c r="U6" s="3" t="s">
        <v>141</v>
      </c>
      <c r="V6" s="3" t="s">
        <v>141</v>
      </c>
      <c r="W6" s="3" t="s">
        <v>141</v>
      </c>
      <c r="X6" s="3" t="s">
        <v>141</v>
      </c>
      <c r="Y6" s="1" t="s">
        <v>296</v>
      </c>
      <c r="Z6" s="1" t="s">
        <v>147</v>
      </c>
      <c r="AA6" s="1" t="s">
        <v>334</v>
      </c>
      <c r="AB6" s="2">
        <v>45130</v>
      </c>
      <c r="AC6" s="1" t="s">
        <v>145</v>
      </c>
      <c r="AD6" s="1" t="s">
        <v>335</v>
      </c>
      <c r="AE6" s="1" t="s">
        <v>147</v>
      </c>
      <c r="AF6" s="1" t="s">
        <v>336</v>
      </c>
      <c r="AG6" s="1" t="s">
        <v>337</v>
      </c>
      <c r="AH6" s="1" t="s">
        <v>338</v>
      </c>
      <c r="AI6" s="1" t="s">
        <v>339</v>
      </c>
      <c r="AJ6" s="1" t="s">
        <v>340</v>
      </c>
      <c r="AK6" s="1" t="s">
        <v>341</v>
      </c>
      <c r="AL6" s="1">
        <v>3000</v>
      </c>
      <c r="AM6" s="1">
        <v>993.45</v>
      </c>
      <c r="AN6" s="1" t="s">
        <v>256</v>
      </c>
      <c r="AO6" s="1" t="s">
        <v>342</v>
      </c>
      <c r="AP6" s="1" t="s">
        <v>343</v>
      </c>
      <c r="AQ6" s="1" t="s">
        <v>154</v>
      </c>
      <c r="AR6" s="1" t="s">
        <v>263</v>
      </c>
      <c r="AS6" s="1" t="s">
        <v>344</v>
      </c>
      <c r="AT6" s="1" t="s">
        <v>345</v>
      </c>
      <c r="AU6" s="2">
        <v>44905</v>
      </c>
      <c r="AV6" s="2">
        <v>44924</v>
      </c>
      <c r="AW6" s="3" t="s">
        <v>346</v>
      </c>
      <c r="AX6" s="3" t="s">
        <v>347</v>
      </c>
      <c r="AY6" s="1" t="s">
        <v>332</v>
      </c>
      <c r="AZ6" s="1" t="s">
        <v>348</v>
      </c>
      <c r="BA6" s="1" t="s">
        <v>219</v>
      </c>
      <c r="BB6" s="1" t="s">
        <v>349</v>
      </c>
      <c r="BC6" s="1" t="s">
        <v>350</v>
      </c>
      <c r="BD6" s="1">
        <v>90</v>
      </c>
      <c r="BE6" s="1">
        <v>86</v>
      </c>
      <c r="BF6" s="3" t="s">
        <v>164</v>
      </c>
      <c r="BG6" s="1"/>
      <c r="BH6" s="3" t="s">
        <v>141</v>
      </c>
      <c r="BI6" s="1">
        <v>19</v>
      </c>
      <c r="BJ6" s="1" t="s">
        <v>351</v>
      </c>
      <c r="BK6" s="2">
        <v>44924</v>
      </c>
      <c r="BL6" s="1" t="s">
        <v>352</v>
      </c>
      <c r="BM6" s="1" t="s">
        <v>353</v>
      </c>
      <c r="BN6" s="1" t="s">
        <v>354</v>
      </c>
      <c r="BO6" s="1">
        <v>1019.92</v>
      </c>
      <c r="BP6" s="1">
        <v>921.25</v>
      </c>
      <c r="BQ6" s="1">
        <v>48.21</v>
      </c>
      <c r="BR6" s="1">
        <v>50.46</v>
      </c>
      <c r="BS6" s="1">
        <v>0</v>
      </c>
      <c r="BT6" s="2">
        <v>44927</v>
      </c>
      <c r="BU6" s="1" t="s">
        <v>263</v>
      </c>
      <c r="BV6" s="1" t="s">
        <v>169</v>
      </c>
      <c r="BW6" s="1">
        <v>0</v>
      </c>
      <c r="BX6" s="1" t="s">
        <v>170</v>
      </c>
      <c r="BY6" s="1" t="s">
        <v>171</v>
      </c>
      <c r="BZ6" s="1">
        <v>2</v>
      </c>
      <c r="CA6" s="1">
        <v>4</v>
      </c>
      <c r="CB6" s="2">
        <v>44863</v>
      </c>
      <c r="CC6" s="2">
        <v>45496</v>
      </c>
      <c r="CD6" s="1">
        <v>9</v>
      </c>
      <c r="CE6" s="1">
        <v>4</v>
      </c>
      <c r="CF6" s="1">
        <v>4467.57</v>
      </c>
      <c r="CG6" s="1">
        <v>17</v>
      </c>
      <c r="CH6" s="1" t="s">
        <v>312</v>
      </c>
      <c r="CI6" s="1">
        <v>70</v>
      </c>
      <c r="CJ6" s="3" t="s">
        <v>164</v>
      </c>
      <c r="CK6" s="1" t="s">
        <v>272</v>
      </c>
      <c r="CL6" s="1">
        <v>4</v>
      </c>
      <c r="CM6" s="1" t="s">
        <v>355</v>
      </c>
      <c r="CN6" s="2">
        <v>44922</v>
      </c>
      <c r="CO6" s="3" t="s">
        <v>356</v>
      </c>
      <c r="CP6" s="1" t="s">
        <v>333</v>
      </c>
      <c r="CQ6" s="1" t="s">
        <v>275</v>
      </c>
      <c r="CR6" s="1" t="s">
        <v>357</v>
      </c>
      <c r="CS6" s="3" t="s">
        <v>164</v>
      </c>
      <c r="CT6" s="2">
        <v>44923</v>
      </c>
      <c r="CU6" s="3" t="s">
        <v>358</v>
      </c>
      <c r="CV6" s="1" t="s">
        <v>179</v>
      </c>
      <c r="CW6" s="3" t="s">
        <v>141</v>
      </c>
      <c r="CX6" s="1"/>
      <c r="CY6" s="1" t="s">
        <v>278</v>
      </c>
      <c r="CZ6" s="3" t="s">
        <v>164</v>
      </c>
      <c r="DA6" s="1" t="s">
        <v>359</v>
      </c>
      <c r="DB6" s="1" t="s">
        <v>360</v>
      </c>
      <c r="DC6" s="1" t="s">
        <v>131</v>
      </c>
      <c r="DD6" s="1" t="s">
        <v>184</v>
      </c>
      <c r="DE6" s="1">
        <v>62704</v>
      </c>
      <c r="DF6" s="1" t="s">
        <v>361</v>
      </c>
      <c r="DG6" s="1" t="s">
        <v>362</v>
      </c>
      <c r="DH6" s="1" t="s">
        <v>363</v>
      </c>
      <c r="DI6" s="1" t="s">
        <v>364</v>
      </c>
      <c r="DJ6" s="1">
        <v>8</v>
      </c>
      <c r="DK6" s="1">
        <v>4.8</v>
      </c>
      <c r="DL6" s="1" t="s">
        <v>365</v>
      </c>
      <c r="DM6" s="2">
        <v>44924</v>
      </c>
      <c r="DN6" s="1" t="s">
        <v>318</v>
      </c>
      <c r="DO6" s="1">
        <v>3464.4</v>
      </c>
      <c r="DP6" s="1">
        <v>2362.7199999999998</v>
      </c>
      <c r="DQ6" s="1">
        <v>1101.68</v>
      </c>
      <c r="DR6" s="1" t="s">
        <v>366</v>
      </c>
      <c r="DS6" s="2">
        <v>44931</v>
      </c>
      <c r="DT6" s="1"/>
      <c r="DU6" s="1">
        <v>0</v>
      </c>
    </row>
    <row r="7" spans="1:125" x14ac:dyDescent="0.15">
      <c r="A7" s="1" t="s">
        <v>367</v>
      </c>
      <c r="B7" s="1" t="s">
        <v>368</v>
      </c>
      <c r="C7" s="1" t="s">
        <v>369</v>
      </c>
      <c r="D7" s="2">
        <v>25266</v>
      </c>
      <c r="E7" s="1">
        <v>55</v>
      </c>
      <c r="F7" s="1" t="s">
        <v>240</v>
      </c>
      <c r="G7" s="1" t="s">
        <v>324</v>
      </c>
      <c r="H7" s="1" t="s">
        <v>370</v>
      </c>
      <c r="I7" s="1" t="s">
        <v>183</v>
      </c>
      <c r="J7" s="1" t="s">
        <v>132</v>
      </c>
      <c r="K7" s="1">
        <v>97012</v>
      </c>
      <c r="L7" s="1" t="s">
        <v>371</v>
      </c>
      <c r="M7" s="1" t="s">
        <v>372</v>
      </c>
      <c r="N7" s="1" t="s">
        <v>373</v>
      </c>
      <c r="O7" s="1" t="s">
        <v>374</v>
      </c>
      <c r="P7" s="1" t="s">
        <v>137</v>
      </c>
      <c r="Q7" s="1" t="s">
        <v>331</v>
      </c>
      <c r="R7" s="2">
        <v>44332</v>
      </c>
      <c r="S7" s="1" t="s">
        <v>250</v>
      </c>
      <c r="T7" s="1" t="s">
        <v>140</v>
      </c>
      <c r="U7" s="3" t="s">
        <v>141</v>
      </c>
      <c r="V7" s="3" t="s">
        <v>164</v>
      </c>
      <c r="W7" s="3" t="s">
        <v>141</v>
      </c>
      <c r="X7" s="3" t="s">
        <v>141</v>
      </c>
      <c r="Y7" s="1" t="s">
        <v>296</v>
      </c>
      <c r="Z7" s="1" t="s">
        <v>375</v>
      </c>
      <c r="AA7" s="1" t="s">
        <v>376</v>
      </c>
      <c r="AB7" s="2">
        <v>44343</v>
      </c>
      <c r="AC7" s="1" t="s">
        <v>145</v>
      </c>
      <c r="AD7" s="1" t="s">
        <v>146</v>
      </c>
      <c r="AE7" s="1" t="s">
        <v>147</v>
      </c>
      <c r="AF7" s="1" t="s">
        <v>377</v>
      </c>
      <c r="AG7" s="1" t="s">
        <v>378</v>
      </c>
      <c r="AH7" s="1" t="s">
        <v>379</v>
      </c>
      <c r="AI7" s="1" t="s">
        <v>380</v>
      </c>
      <c r="AJ7" s="1" t="s">
        <v>381</v>
      </c>
      <c r="AK7" s="1" t="s">
        <v>382</v>
      </c>
      <c r="AL7" s="1">
        <v>1000</v>
      </c>
      <c r="AM7" s="1">
        <v>557.41</v>
      </c>
      <c r="AN7" s="1"/>
      <c r="AO7" s="1"/>
      <c r="AP7" s="1"/>
      <c r="AQ7" s="1" t="s">
        <v>212</v>
      </c>
      <c r="AR7" s="1" t="s">
        <v>236</v>
      </c>
      <c r="AS7" s="1" t="s">
        <v>383</v>
      </c>
      <c r="AT7" s="1" t="s">
        <v>384</v>
      </c>
      <c r="AU7" s="2">
        <v>44605</v>
      </c>
      <c r="AV7" s="2">
        <v>44630</v>
      </c>
      <c r="AW7" s="3" t="s">
        <v>385</v>
      </c>
      <c r="AX7" s="3" t="s">
        <v>386</v>
      </c>
      <c r="AY7" s="1" t="s">
        <v>250</v>
      </c>
      <c r="AZ7" s="1" t="s">
        <v>387</v>
      </c>
      <c r="BA7" s="1" t="s">
        <v>219</v>
      </c>
      <c r="BB7" s="1" t="s">
        <v>388</v>
      </c>
      <c r="BC7" s="1" t="s">
        <v>389</v>
      </c>
      <c r="BD7" s="1">
        <v>60</v>
      </c>
      <c r="BE7" s="1">
        <v>55</v>
      </c>
      <c r="BF7" s="3" t="s">
        <v>164</v>
      </c>
      <c r="BG7" s="1"/>
      <c r="BH7" s="3" t="s">
        <v>141</v>
      </c>
      <c r="BI7" s="1">
        <v>25</v>
      </c>
      <c r="BJ7" s="1" t="s">
        <v>390</v>
      </c>
      <c r="BK7" s="2">
        <v>44630</v>
      </c>
      <c r="BL7" s="1" t="s">
        <v>166</v>
      </c>
      <c r="BM7" s="1" t="s">
        <v>391</v>
      </c>
      <c r="BN7" s="1" t="s">
        <v>392</v>
      </c>
      <c r="BO7" s="1">
        <v>370.31</v>
      </c>
      <c r="BP7" s="1">
        <v>230.93</v>
      </c>
      <c r="BQ7" s="1">
        <v>42.97</v>
      </c>
      <c r="BR7" s="1">
        <v>96.41</v>
      </c>
      <c r="BS7" s="1">
        <v>0</v>
      </c>
      <c r="BT7" s="2">
        <v>44640</v>
      </c>
      <c r="BU7" s="1" t="s">
        <v>236</v>
      </c>
      <c r="BV7" s="1" t="s">
        <v>169</v>
      </c>
      <c r="BW7" s="1">
        <v>0</v>
      </c>
      <c r="BX7" s="1" t="s">
        <v>170</v>
      </c>
      <c r="BY7" s="1" t="s">
        <v>171</v>
      </c>
      <c r="BZ7" s="1">
        <v>2</v>
      </c>
      <c r="CA7" s="1">
        <v>3</v>
      </c>
      <c r="CB7" s="2">
        <v>44519</v>
      </c>
      <c r="CC7" s="2">
        <v>45558</v>
      </c>
      <c r="CD7" s="1">
        <v>2</v>
      </c>
      <c r="CE7" s="1">
        <v>2</v>
      </c>
      <c r="CF7" s="1">
        <v>1003.32</v>
      </c>
      <c r="CG7" s="1">
        <v>29</v>
      </c>
      <c r="CH7" s="1" t="s">
        <v>312</v>
      </c>
      <c r="CI7" s="1">
        <v>74</v>
      </c>
      <c r="CJ7" s="3" t="s">
        <v>164</v>
      </c>
      <c r="CK7" s="1" t="s">
        <v>173</v>
      </c>
      <c r="CL7" s="1">
        <v>0</v>
      </c>
      <c r="CM7" s="1" t="s">
        <v>393</v>
      </c>
      <c r="CN7" s="2">
        <v>44626</v>
      </c>
      <c r="CO7" s="3" t="s">
        <v>346</v>
      </c>
      <c r="CP7" s="1" t="s">
        <v>140</v>
      </c>
      <c r="CQ7" s="1" t="s">
        <v>394</v>
      </c>
      <c r="CR7" s="1" t="s">
        <v>357</v>
      </c>
      <c r="CS7" s="3" t="s">
        <v>164</v>
      </c>
      <c r="CT7" s="2">
        <v>44626</v>
      </c>
      <c r="CU7" s="3" t="s">
        <v>395</v>
      </c>
      <c r="CV7" s="1" t="s">
        <v>396</v>
      </c>
      <c r="CW7" s="3" t="s">
        <v>141</v>
      </c>
      <c r="CX7" s="1"/>
      <c r="CY7" s="1" t="s">
        <v>397</v>
      </c>
      <c r="CZ7" s="3" t="s">
        <v>141</v>
      </c>
      <c r="DA7" s="1" t="s">
        <v>279</v>
      </c>
      <c r="DB7" s="1" t="s">
        <v>280</v>
      </c>
      <c r="DC7" s="1" t="s">
        <v>131</v>
      </c>
      <c r="DD7" s="1" t="s">
        <v>184</v>
      </c>
      <c r="DE7" s="1">
        <v>62701</v>
      </c>
      <c r="DF7" s="1" t="s">
        <v>281</v>
      </c>
      <c r="DG7" s="1" t="s">
        <v>282</v>
      </c>
      <c r="DH7" s="1" t="s">
        <v>283</v>
      </c>
      <c r="DI7" s="1" t="s">
        <v>284</v>
      </c>
      <c r="DJ7" s="1">
        <v>12</v>
      </c>
      <c r="DK7" s="1">
        <v>4.5999999999999996</v>
      </c>
      <c r="DL7" s="1" t="s">
        <v>398</v>
      </c>
      <c r="DM7" s="2">
        <v>44630</v>
      </c>
      <c r="DN7" s="1" t="s">
        <v>399</v>
      </c>
      <c r="DO7" s="1">
        <v>2677.77</v>
      </c>
      <c r="DP7" s="1">
        <v>1801.35</v>
      </c>
      <c r="DQ7" s="1">
        <v>876.42</v>
      </c>
      <c r="DR7" s="1" t="s">
        <v>319</v>
      </c>
      <c r="DS7" s="2">
        <v>44932</v>
      </c>
      <c r="DT7" s="1"/>
      <c r="DU7" s="1">
        <v>0</v>
      </c>
    </row>
    <row r="8" spans="1:125" x14ac:dyDescent="0.15">
      <c r="A8" s="1" t="s">
        <v>400</v>
      </c>
      <c r="B8" s="1" t="s">
        <v>401</v>
      </c>
      <c r="C8" s="1" t="s">
        <v>402</v>
      </c>
      <c r="D8" s="2">
        <v>28048</v>
      </c>
      <c r="E8" s="1">
        <v>47</v>
      </c>
      <c r="F8" s="1" t="s">
        <v>240</v>
      </c>
      <c r="G8" s="1" t="s">
        <v>324</v>
      </c>
      <c r="H8" s="1" t="s">
        <v>403</v>
      </c>
      <c r="I8" s="1" t="s">
        <v>243</v>
      </c>
      <c r="J8" s="1" t="s">
        <v>132</v>
      </c>
      <c r="K8" s="1">
        <v>38906</v>
      </c>
      <c r="L8" s="1" t="s">
        <v>404</v>
      </c>
      <c r="M8" s="1" t="s">
        <v>405</v>
      </c>
      <c r="N8" s="1" t="s">
        <v>406</v>
      </c>
      <c r="O8" s="1" t="s">
        <v>407</v>
      </c>
      <c r="P8" s="1" t="s">
        <v>137</v>
      </c>
      <c r="Q8" s="1" t="s">
        <v>408</v>
      </c>
      <c r="R8" s="2">
        <v>44659</v>
      </c>
      <c r="S8" s="1" t="s">
        <v>139</v>
      </c>
      <c r="T8" s="1" t="s">
        <v>333</v>
      </c>
      <c r="U8" s="3" t="s">
        <v>141</v>
      </c>
      <c r="V8" s="3" t="s">
        <v>141</v>
      </c>
      <c r="W8" s="3" t="s">
        <v>141</v>
      </c>
      <c r="X8" s="3" t="s">
        <v>141</v>
      </c>
      <c r="Y8" s="1" t="s">
        <v>409</v>
      </c>
      <c r="Z8" s="1" t="s">
        <v>410</v>
      </c>
      <c r="AA8" s="1" t="s">
        <v>411</v>
      </c>
      <c r="AB8" s="2">
        <v>44797</v>
      </c>
      <c r="AC8" s="1" t="s">
        <v>154</v>
      </c>
      <c r="AD8" s="1" t="s">
        <v>253</v>
      </c>
      <c r="AE8" s="1" t="s">
        <v>254</v>
      </c>
      <c r="AF8" s="1" t="s">
        <v>412</v>
      </c>
      <c r="AG8" s="1" t="s">
        <v>149</v>
      </c>
      <c r="AH8" s="1" t="s">
        <v>413</v>
      </c>
      <c r="AI8" s="1" t="s">
        <v>414</v>
      </c>
      <c r="AJ8" s="1" t="s">
        <v>415</v>
      </c>
      <c r="AK8" s="1" t="s">
        <v>416</v>
      </c>
      <c r="AL8" s="1">
        <v>2500</v>
      </c>
      <c r="AM8" s="1">
        <v>695.64</v>
      </c>
      <c r="AN8" s="1"/>
      <c r="AO8" s="1"/>
      <c r="AP8" s="1"/>
      <c r="AQ8" s="1" t="s">
        <v>154</v>
      </c>
      <c r="AR8" s="1" t="s">
        <v>213</v>
      </c>
      <c r="AS8" s="1" t="s">
        <v>417</v>
      </c>
      <c r="AT8" s="1" t="s">
        <v>418</v>
      </c>
      <c r="AU8" s="2">
        <v>44742</v>
      </c>
      <c r="AV8" s="2">
        <v>44757</v>
      </c>
      <c r="AW8" s="3" t="s">
        <v>266</v>
      </c>
      <c r="AX8" s="3" t="s">
        <v>419</v>
      </c>
      <c r="AY8" s="1" t="s">
        <v>139</v>
      </c>
      <c r="AZ8" s="1" t="s">
        <v>218</v>
      </c>
      <c r="BA8" s="1" t="s">
        <v>420</v>
      </c>
      <c r="BB8" s="1" t="s">
        <v>220</v>
      </c>
      <c r="BC8" s="1" t="s">
        <v>421</v>
      </c>
      <c r="BD8" s="1">
        <v>30</v>
      </c>
      <c r="BE8" s="1">
        <v>26</v>
      </c>
      <c r="BF8" s="3" t="s">
        <v>164</v>
      </c>
      <c r="BG8" s="1"/>
      <c r="BH8" s="3" t="s">
        <v>141</v>
      </c>
      <c r="BI8" s="1">
        <v>15</v>
      </c>
      <c r="BJ8" s="1" t="s">
        <v>422</v>
      </c>
      <c r="BK8" s="2">
        <v>44757</v>
      </c>
      <c r="BL8" s="1" t="s">
        <v>423</v>
      </c>
      <c r="BM8" s="1" t="s">
        <v>310</v>
      </c>
      <c r="BN8" s="1" t="s">
        <v>311</v>
      </c>
      <c r="BO8" s="1">
        <v>237.87</v>
      </c>
      <c r="BP8" s="1">
        <v>198.56</v>
      </c>
      <c r="BQ8" s="1">
        <v>26.54</v>
      </c>
      <c r="BR8" s="1">
        <v>12.77</v>
      </c>
      <c r="BS8" s="1">
        <v>0</v>
      </c>
      <c r="BT8" s="2">
        <v>44769</v>
      </c>
      <c r="BU8" s="1" t="s">
        <v>213</v>
      </c>
      <c r="BV8" s="1" t="s">
        <v>169</v>
      </c>
      <c r="BW8" s="1">
        <v>0</v>
      </c>
      <c r="BX8" s="1" t="s">
        <v>170</v>
      </c>
      <c r="BY8" s="1" t="s">
        <v>171</v>
      </c>
      <c r="BZ8" s="1">
        <v>0</v>
      </c>
      <c r="CA8" s="1">
        <v>1</v>
      </c>
      <c r="CB8" s="2">
        <v>44757</v>
      </c>
      <c r="CC8" s="2">
        <v>45447</v>
      </c>
      <c r="CD8" s="1">
        <v>10</v>
      </c>
      <c r="CE8" s="1">
        <v>0</v>
      </c>
      <c r="CF8" s="1">
        <v>5715.55</v>
      </c>
      <c r="CG8" s="1">
        <v>21</v>
      </c>
      <c r="CH8" s="1" t="s">
        <v>312</v>
      </c>
      <c r="CI8" s="1">
        <v>86</v>
      </c>
      <c r="CJ8" s="3" t="s">
        <v>164</v>
      </c>
      <c r="CK8" s="1" t="s">
        <v>424</v>
      </c>
      <c r="CL8" s="1">
        <v>3</v>
      </c>
      <c r="CM8" s="1" t="s">
        <v>425</v>
      </c>
      <c r="CN8" s="2">
        <v>44751</v>
      </c>
      <c r="CO8" s="3" t="s">
        <v>426</v>
      </c>
      <c r="CP8" s="1" t="s">
        <v>333</v>
      </c>
      <c r="CQ8" s="1" t="s">
        <v>394</v>
      </c>
      <c r="CR8" s="1" t="s">
        <v>427</v>
      </c>
      <c r="CS8" s="3" t="s">
        <v>164</v>
      </c>
      <c r="CT8" s="2">
        <v>44752</v>
      </c>
      <c r="CU8" s="3" t="s">
        <v>428</v>
      </c>
      <c r="CV8" s="1" t="s">
        <v>233</v>
      </c>
      <c r="CW8" s="3" t="s">
        <v>141</v>
      </c>
      <c r="CX8" s="1"/>
      <c r="CY8" s="1" t="s">
        <v>397</v>
      </c>
      <c r="CZ8" s="3" t="s">
        <v>141</v>
      </c>
      <c r="DA8" s="1" t="s">
        <v>181</v>
      </c>
      <c r="DB8" s="1" t="s">
        <v>182</v>
      </c>
      <c r="DC8" s="1" t="s">
        <v>183</v>
      </c>
      <c r="DD8" s="1" t="s">
        <v>184</v>
      </c>
      <c r="DE8" s="1">
        <v>62707</v>
      </c>
      <c r="DF8" s="1" t="s">
        <v>185</v>
      </c>
      <c r="DG8" s="1" t="s">
        <v>186</v>
      </c>
      <c r="DH8" s="1" t="s">
        <v>187</v>
      </c>
      <c r="DI8" s="1" t="s">
        <v>188</v>
      </c>
      <c r="DJ8" s="1">
        <v>6</v>
      </c>
      <c r="DK8" s="1">
        <v>4.7</v>
      </c>
      <c r="DL8" s="1" t="s">
        <v>429</v>
      </c>
      <c r="DM8" s="2">
        <v>44757</v>
      </c>
      <c r="DN8" s="1" t="s">
        <v>318</v>
      </c>
      <c r="DO8" s="1">
        <v>928.38</v>
      </c>
      <c r="DP8" s="1">
        <v>567.4</v>
      </c>
      <c r="DQ8" s="1">
        <v>360.98</v>
      </c>
      <c r="DR8" s="1" t="s">
        <v>145</v>
      </c>
      <c r="DS8" s="2">
        <v>44765</v>
      </c>
      <c r="DT8" s="1"/>
      <c r="DU8" s="1">
        <v>0</v>
      </c>
    </row>
    <row r="9" spans="1:125" x14ac:dyDescent="0.15">
      <c r="A9" s="1" t="s">
        <v>430</v>
      </c>
      <c r="B9" s="1" t="s">
        <v>431</v>
      </c>
      <c r="C9" s="1" t="s">
        <v>127</v>
      </c>
      <c r="D9" s="2">
        <v>32028</v>
      </c>
      <c r="E9" s="1">
        <v>36</v>
      </c>
      <c r="F9" s="1" t="s">
        <v>240</v>
      </c>
      <c r="G9" s="1" t="s">
        <v>289</v>
      </c>
      <c r="H9" s="1" t="s">
        <v>432</v>
      </c>
      <c r="I9" s="1" t="s">
        <v>196</v>
      </c>
      <c r="J9" s="1" t="s">
        <v>433</v>
      </c>
      <c r="K9" s="1">
        <v>33086</v>
      </c>
      <c r="L9" s="1" t="s">
        <v>434</v>
      </c>
      <c r="M9" s="1" t="s">
        <v>435</v>
      </c>
      <c r="N9" s="1" t="s">
        <v>436</v>
      </c>
      <c r="O9" s="1" t="s">
        <v>437</v>
      </c>
      <c r="P9" s="1" t="s">
        <v>137</v>
      </c>
      <c r="Q9" s="1" t="s">
        <v>438</v>
      </c>
      <c r="R9" s="2">
        <v>44008</v>
      </c>
      <c r="S9" s="1" t="s">
        <v>250</v>
      </c>
      <c r="T9" s="1" t="s">
        <v>202</v>
      </c>
      <c r="U9" s="3" t="s">
        <v>164</v>
      </c>
      <c r="V9" s="3" t="s">
        <v>141</v>
      </c>
      <c r="W9" s="3" t="s">
        <v>141</v>
      </c>
      <c r="X9" s="3" t="s">
        <v>141</v>
      </c>
      <c r="Y9" s="1" t="s">
        <v>147</v>
      </c>
      <c r="Z9" s="1" t="s">
        <v>439</v>
      </c>
      <c r="AA9" s="1" t="s">
        <v>440</v>
      </c>
      <c r="AB9" s="2">
        <v>44734</v>
      </c>
      <c r="AC9" s="1" t="s">
        <v>154</v>
      </c>
      <c r="AD9" s="1" t="s">
        <v>335</v>
      </c>
      <c r="AE9" s="1" t="s">
        <v>441</v>
      </c>
      <c r="AF9" s="1" t="s">
        <v>442</v>
      </c>
      <c r="AG9" s="1" t="s">
        <v>337</v>
      </c>
      <c r="AH9" s="1" t="s">
        <v>443</v>
      </c>
      <c r="AI9" s="1" t="s">
        <v>444</v>
      </c>
      <c r="AJ9" s="1" t="s">
        <v>445</v>
      </c>
      <c r="AK9" s="1" t="s">
        <v>446</v>
      </c>
      <c r="AL9" s="1">
        <v>1000</v>
      </c>
      <c r="AM9" s="1">
        <v>241.36</v>
      </c>
      <c r="AN9" s="1"/>
      <c r="AO9" s="1"/>
      <c r="AP9" s="1"/>
      <c r="AQ9" s="1" t="s">
        <v>212</v>
      </c>
      <c r="AR9" s="1" t="s">
        <v>236</v>
      </c>
      <c r="AS9" s="1" t="s">
        <v>447</v>
      </c>
      <c r="AT9" s="1" t="s">
        <v>448</v>
      </c>
      <c r="AU9" s="2">
        <v>45330</v>
      </c>
      <c r="AV9" s="2">
        <v>45352</v>
      </c>
      <c r="AW9" s="3" t="s">
        <v>449</v>
      </c>
      <c r="AX9" s="3" t="s">
        <v>450</v>
      </c>
      <c r="AY9" s="1" t="s">
        <v>250</v>
      </c>
      <c r="AZ9" s="1" t="s">
        <v>160</v>
      </c>
      <c r="BA9" s="1" t="s">
        <v>451</v>
      </c>
      <c r="BB9" s="1" t="s">
        <v>452</v>
      </c>
      <c r="BC9" s="1" t="s">
        <v>350</v>
      </c>
      <c r="BD9" s="1">
        <v>120</v>
      </c>
      <c r="BE9" s="1">
        <v>117</v>
      </c>
      <c r="BF9" s="3" t="s">
        <v>164</v>
      </c>
      <c r="BG9" s="1"/>
      <c r="BH9" s="3" t="s">
        <v>141</v>
      </c>
      <c r="BI9" s="1">
        <v>22</v>
      </c>
      <c r="BJ9" s="1" t="s">
        <v>453</v>
      </c>
      <c r="BK9" s="2">
        <v>45352</v>
      </c>
      <c r="BL9" s="1" t="s">
        <v>223</v>
      </c>
      <c r="BM9" s="1" t="s">
        <v>391</v>
      </c>
      <c r="BN9" s="1" t="s">
        <v>392</v>
      </c>
      <c r="BO9" s="1">
        <v>1053.47</v>
      </c>
      <c r="BP9" s="1">
        <v>707.8</v>
      </c>
      <c r="BQ9" s="1">
        <v>0</v>
      </c>
      <c r="BR9" s="1">
        <v>345.67</v>
      </c>
      <c r="BS9" s="1">
        <v>0</v>
      </c>
      <c r="BT9" s="2">
        <v>45357</v>
      </c>
      <c r="BU9" s="1" t="s">
        <v>236</v>
      </c>
      <c r="BV9" s="1" t="s">
        <v>454</v>
      </c>
      <c r="BW9" s="1">
        <v>0</v>
      </c>
      <c r="BX9" s="1" t="s">
        <v>170</v>
      </c>
      <c r="BY9" s="1" t="s">
        <v>171</v>
      </c>
      <c r="BZ9" s="1">
        <v>0</v>
      </c>
      <c r="CA9" s="1">
        <v>1</v>
      </c>
      <c r="CB9" s="2">
        <v>45185</v>
      </c>
      <c r="CC9" s="2">
        <v>45467</v>
      </c>
      <c r="CD9" s="1">
        <v>4</v>
      </c>
      <c r="CE9" s="1">
        <v>3</v>
      </c>
      <c r="CF9" s="1">
        <v>3754.42</v>
      </c>
      <c r="CG9" s="1">
        <v>6</v>
      </c>
      <c r="CH9" s="1" t="s">
        <v>172</v>
      </c>
      <c r="CI9" s="1">
        <v>67</v>
      </c>
      <c r="CJ9" s="3" t="s">
        <v>164</v>
      </c>
      <c r="CK9" s="1" t="s">
        <v>227</v>
      </c>
      <c r="CL9" s="1">
        <v>4</v>
      </c>
      <c r="CM9" s="1" t="s">
        <v>455</v>
      </c>
      <c r="CN9" s="2">
        <v>45349</v>
      </c>
      <c r="CO9" s="3" t="s">
        <v>456</v>
      </c>
      <c r="CP9" s="1" t="s">
        <v>202</v>
      </c>
      <c r="CQ9" s="1" t="s">
        <v>176</v>
      </c>
      <c r="CR9" s="1" t="s">
        <v>427</v>
      </c>
      <c r="CS9" s="3" t="s">
        <v>164</v>
      </c>
      <c r="CT9" s="2">
        <v>45349</v>
      </c>
      <c r="CU9" s="3" t="s">
        <v>457</v>
      </c>
      <c r="CV9" s="1" t="s">
        <v>277</v>
      </c>
      <c r="CW9" s="3" t="s">
        <v>164</v>
      </c>
      <c r="CX9" s="2">
        <v>45350</v>
      </c>
      <c r="CY9" s="1" t="s">
        <v>397</v>
      </c>
      <c r="CZ9" s="3" t="s">
        <v>164</v>
      </c>
      <c r="DA9" s="1" t="s">
        <v>279</v>
      </c>
      <c r="DB9" s="1" t="s">
        <v>280</v>
      </c>
      <c r="DC9" s="1" t="s">
        <v>131</v>
      </c>
      <c r="DD9" s="1" t="s">
        <v>184</v>
      </c>
      <c r="DE9" s="1">
        <v>62701</v>
      </c>
      <c r="DF9" s="1" t="s">
        <v>281</v>
      </c>
      <c r="DG9" s="1" t="s">
        <v>282</v>
      </c>
      <c r="DH9" s="1" t="s">
        <v>283</v>
      </c>
      <c r="DI9" s="1" t="s">
        <v>284</v>
      </c>
      <c r="DJ9" s="1">
        <v>12</v>
      </c>
      <c r="DK9" s="1">
        <v>4.5999999999999996</v>
      </c>
      <c r="DL9" s="1" t="s">
        <v>458</v>
      </c>
      <c r="DM9" s="2">
        <v>45352</v>
      </c>
      <c r="DN9" s="1" t="s">
        <v>170</v>
      </c>
      <c r="DO9" s="1">
        <v>3094.67</v>
      </c>
      <c r="DP9" s="1">
        <v>2246.23</v>
      </c>
      <c r="DQ9" s="1">
        <v>848.44</v>
      </c>
      <c r="DR9" s="1" t="s">
        <v>236</v>
      </c>
      <c r="DS9" s="2">
        <v>45365</v>
      </c>
      <c r="DT9" s="2">
        <v>45367</v>
      </c>
      <c r="DU9" s="1">
        <v>100</v>
      </c>
    </row>
    <row r="10" spans="1:125" x14ac:dyDescent="0.15">
      <c r="A10" s="1" t="s">
        <v>459</v>
      </c>
      <c r="B10" s="1" t="s">
        <v>460</v>
      </c>
      <c r="C10" s="1" t="s">
        <v>461</v>
      </c>
      <c r="D10" s="2">
        <v>33645</v>
      </c>
      <c r="E10" s="1">
        <v>32</v>
      </c>
      <c r="F10" s="1" t="s">
        <v>240</v>
      </c>
      <c r="G10" s="1" t="s">
        <v>241</v>
      </c>
      <c r="H10" s="1" t="s">
        <v>462</v>
      </c>
      <c r="I10" s="1" t="s">
        <v>463</v>
      </c>
      <c r="J10" s="1" t="s">
        <v>184</v>
      </c>
      <c r="K10" s="1">
        <v>18564</v>
      </c>
      <c r="L10" s="1" t="s">
        <v>464</v>
      </c>
      <c r="M10" s="1" t="s">
        <v>465</v>
      </c>
      <c r="N10" s="1" t="s">
        <v>466</v>
      </c>
      <c r="O10" s="1" t="s">
        <v>467</v>
      </c>
      <c r="P10" s="1" t="s">
        <v>137</v>
      </c>
      <c r="Q10" s="1" t="s">
        <v>438</v>
      </c>
      <c r="R10" s="2">
        <v>44073</v>
      </c>
      <c r="S10" s="1" t="s">
        <v>139</v>
      </c>
      <c r="T10" s="1" t="s">
        <v>202</v>
      </c>
      <c r="U10" s="3" t="s">
        <v>141</v>
      </c>
      <c r="V10" s="3" t="s">
        <v>141</v>
      </c>
      <c r="W10" s="3" t="s">
        <v>141</v>
      </c>
      <c r="X10" s="3" t="s">
        <v>141</v>
      </c>
      <c r="Y10" s="1" t="s">
        <v>468</v>
      </c>
      <c r="Z10" s="1" t="s">
        <v>469</v>
      </c>
      <c r="AA10" s="1" t="s">
        <v>147</v>
      </c>
      <c r="AB10" s="2">
        <v>44951</v>
      </c>
      <c r="AC10" s="1" t="s">
        <v>154</v>
      </c>
      <c r="AD10" s="1" t="s">
        <v>146</v>
      </c>
      <c r="AE10" s="1" t="s">
        <v>147</v>
      </c>
      <c r="AF10" s="1" t="s">
        <v>470</v>
      </c>
      <c r="AG10" s="1" t="s">
        <v>471</v>
      </c>
      <c r="AH10" s="1" t="s">
        <v>472</v>
      </c>
      <c r="AI10" s="1" t="s">
        <v>473</v>
      </c>
      <c r="AJ10" s="1" t="s">
        <v>474</v>
      </c>
      <c r="AK10" s="1" t="s">
        <v>475</v>
      </c>
      <c r="AL10" s="1">
        <v>2000</v>
      </c>
      <c r="AM10" s="1">
        <v>1320.86</v>
      </c>
      <c r="AN10" s="1" t="s">
        <v>256</v>
      </c>
      <c r="AO10" s="1" t="s">
        <v>476</v>
      </c>
      <c r="AP10" s="1" t="s">
        <v>477</v>
      </c>
      <c r="AQ10" s="1" t="s">
        <v>212</v>
      </c>
      <c r="AR10" s="1" t="s">
        <v>263</v>
      </c>
      <c r="AS10" s="1" t="s">
        <v>478</v>
      </c>
      <c r="AT10" s="1" t="s">
        <v>479</v>
      </c>
      <c r="AU10" s="2">
        <v>44909</v>
      </c>
      <c r="AV10" s="2">
        <v>44923</v>
      </c>
      <c r="AW10" s="3" t="s">
        <v>385</v>
      </c>
      <c r="AX10" s="3" t="s">
        <v>480</v>
      </c>
      <c r="AY10" s="1" t="s">
        <v>139</v>
      </c>
      <c r="AZ10" s="1" t="s">
        <v>218</v>
      </c>
      <c r="BA10" s="1" t="s">
        <v>451</v>
      </c>
      <c r="BB10" s="1" t="s">
        <v>162</v>
      </c>
      <c r="BC10" s="1" t="s">
        <v>270</v>
      </c>
      <c r="BD10" s="1">
        <v>15</v>
      </c>
      <c r="BE10" s="1">
        <v>26</v>
      </c>
      <c r="BF10" s="3" t="s">
        <v>164</v>
      </c>
      <c r="BG10" s="1"/>
      <c r="BH10" s="3" t="s">
        <v>141</v>
      </c>
      <c r="BI10" s="1">
        <v>14</v>
      </c>
      <c r="BJ10" s="1" t="s">
        <v>481</v>
      </c>
      <c r="BK10" s="2">
        <v>44923</v>
      </c>
      <c r="BL10" s="1" t="s">
        <v>482</v>
      </c>
      <c r="BM10" s="1" t="s">
        <v>483</v>
      </c>
      <c r="BN10" s="1" t="s">
        <v>484</v>
      </c>
      <c r="BO10" s="1">
        <v>437.37</v>
      </c>
      <c r="BP10" s="1">
        <v>347.66</v>
      </c>
      <c r="BQ10" s="1">
        <v>0</v>
      </c>
      <c r="BR10" s="1">
        <v>89.71</v>
      </c>
      <c r="BS10" s="1">
        <v>0</v>
      </c>
      <c r="BT10" s="2">
        <v>44924</v>
      </c>
      <c r="BU10" s="1" t="s">
        <v>263</v>
      </c>
      <c r="BV10" s="1" t="s">
        <v>169</v>
      </c>
      <c r="BW10" s="1">
        <v>0</v>
      </c>
      <c r="BX10" s="1" t="s">
        <v>170</v>
      </c>
      <c r="BY10" s="1" t="s">
        <v>171</v>
      </c>
      <c r="BZ10" s="1">
        <v>2</v>
      </c>
      <c r="CA10" s="1">
        <v>3</v>
      </c>
      <c r="CB10" s="2">
        <v>44851</v>
      </c>
      <c r="CC10" s="2">
        <v>45498</v>
      </c>
      <c r="CD10" s="1">
        <v>10</v>
      </c>
      <c r="CE10" s="1">
        <v>9</v>
      </c>
      <c r="CF10" s="1">
        <v>5684.77</v>
      </c>
      <c r="CG10" s="1">
        <v>17</v>
      </c>
      <c r="CH10" s="1" t="s">
        <v>312</v>
      </c>
      <c r="CI10" s="1">
        <v>78</v>
      </c>
      <c r="CJ10" s="3" t="s">
        <v>164</v>
      </c>
      <c r="CK10" s="1" t="s">
        <v>272</v>
      </c>
      <c r="CL10" s="1">
        <v>5</v>
      </c>
      <c r="CM10" s="1" t="s">
        <v>485</v>
      </c>
      <c r="CN10" s="2">
        <v>44919</v>
      </c>
      <c r="CO10" s="3" t="s">
        <v>486</v>
      </c>
      <c r="CP10" s="1" t="s">
        <v>202</v>
      </c>
      <c r="CQ10" s="1" t="s">
        <v>230</v>
      </c>
      <c r="CR10" s="1" t="s">
        <v>177</v>
      </c>
      <c r="CS10" s="3" t="s">
        <v>164</v>
      </c>
      <c r="CT10" s="2">
        <v>44920</v>
      </c>
      <c r="CU10" s="3" t="s">
        <v>487</v>
      </c>
      <c r="CV10" s="1" t="s">
        <v>179</v>
      </c>
      <c r="CW10" s="3" t="s">
        <v>141</v>
      </c>
      <c r="CX10" s="1"/>
      <c r="CY10" s="1" t="s">
        <v>278</v>
      </c>
      <c r="CZ10" s="3" t="s">
        <v>164</v>
      </c>
      <c r="DA10" s="1" t="s">
        <v>181</v>
      </c>
      <c r="DB10" s="1" t="s">
        <v>182</v>
      </c>
      <c r="DC10" s="1" t="s">
        <v>183</v>
      </c>
      <c r="DD10" s="1" t="s">
        <v>184</v>
      </c>
      <c r="DE10" s="1">
        <v>62707</v>
      </c>
      <c r="DF10" s="1" t="s">
        <v>185</v>
      </c>
      <c r="DG10" s="1" t="s">
        <v>186</v>
      </c>
      <c r="DH10" s="1" t="s">
        <v>187</v>
      </c>
      <c r="DI10" s="1" t="s">
        <v>188</v>
      </c>
      <c r="DJ10" s="1">
        <v>6</v>
      </c>
      <c r="DK10" s="1">
        <v>4.7</v>
      </c>
      <c r="DL10" s="1" t="s">
        <v>488</v>
      </c>
      <c r="DM10" s="2">
        <v>44923</v>
      </c>
      <c r="DN10" s="1" t="s">
        <v>170</v>
      </c>
      <c r="DO10" s="1">
        <v>1335.96</v>
      </c>
      <c r="DP10" s="1">
        <v>898.51</v>
      </c>
      <c r="DQ10" s="1">
        <v>437.45</v>
      </c>
      <c r="DR10" s="1" t="s">
        <v>145</v>
      </c>
      <c r="DS10" s="2">
        <v>44923</v>
      </c>
      <c r="DT10" s="2">
        <v>45010</v>
      </c>
      <c r="DU10" s="1">
        <v>100</v>
      </c>
    </row>
    <row r="11" spans="1:125" x14ac:dyDescent="0.15">
      <c r="A11" s="1" t="s">
        <v>489</v>
      </c>
      <c r="B11" s="1" t="s">
        <v>490</v>
      </c>
      <c r="C11" s="1" t="s">
        <v>288</v>
      </c>
      <c r="D11" s="2">
        <v>19582</v>
      </c>
      <c r="E11" s="1">
        <v>70</v>
      </c>
      <c r="F11" s="1" t="s">
        <v>240</v>
      </c>
      <c r="G11" s="1" t="s">
        <v>129</v>
      </c>
      <c r="H11" s="1" t="s">
        <v>491</v>
      </c>
      <c r="I11" s="1" t="s">
        <v>183</v>
      </c>
      <c r="J11" s="1" t="s">
        <v>244</v>
      </c>
      <c r="K11" s="1">
        <v>86720</v>
      </c>
      <c r="L11" s="1" t="s">
        <v>492</v>
      </c>
      <c r="M11" s="1" t="s">
        <v>493</v>
      </c>
      <c r="N11" s="1" t="s">
        <v>494</v>
      </c>
      <c r="O11" s="1" t="s">
        <v>495</v>
      </c>
      <c r="P11" s="1" t="s">
        <v>137</v>
      </c>
      <c r="Q11" s="1" t="s">
        <v>138</v>
      </c>
      <c r="R11" s="2">
        <v>44045</v>
      </c>
      <c r="S11" s="1" t="s">
        <v>332</v>
      </c>
      <c r="T11" s="1" t="s">
        <v>496</v>
      </c>
      <c r="U11" s="3" t="s">
        <v>141</v>
      </c>
      <c r="V11" s="3" t="s">
        <v>141</v>
      </c>
      <c r="W11" s="3" t="s">
        <v>141</v>
      </c>
      <c r="X11" s="3" t="s">
        <v>141</v>
      </c>
      <c r="Y11" s="1" t="s">
        <v>147</v>
      </c>
      <c r="Z11" s="1" t="s">
        <v>497</v>
      </c>
      <c r="AA11" s="1" t="s">
        <v>498</v>
      </c>
      <c r="AB11" s="2">
        <v>44872</v>
      </c>
      <c r="AC11" s="1" t="s">
        <v>145</v>
      </c>
      <c r="AD11" s="1" t="s">
        <v>146</v>
      </c>
      <c r="AE11" s="1" t="s">
        <v>147</v>
      </c>
      <c r="AF11" s="1" t="s">
        <v>499</v>
      </c>
      <c r="AG11" s="1" t="s">
        <v>207</v>
      </c>
      <c r="AH11" s="1" t="s">
        <v>500</v>
      </c>
      <c r="AI11" s="1" t="s">
        <v>501</v>
      </c>
      <c r="AJ11" s="1" t="s">
        <v>502</v>
      </c>
      <c r="AK11" s="1" t="s">
        <v>503</v>
      </c>
      <c r="AL11" s="1">
        <v>2000</v>
      </c>
      <c r="AM11" s="1">
        <v>1245.27</v>
      </c>
      <c r="AN11" s="1"/>
      <c r="AO11" s="1"/>
      <c r="AP11" s="1"/>
      <c r="AQ11" s="1" t="s">
        <v>154</v>
      </c>
      <c r="AR11" s="1" t="s">
        <v>263</v>
      </c>
      <c r="AS11" s="1" t="s">
        <v>504</v>
      </c>
      <c r="AT11" s="1" t="s">
        <v>505</v>
      </c>
      <c r="AU11" s="2">
        <v>44461</v>
      </c>
      <c r="AV11" s="2">
        <v>44469</v>
      </c>
      <c r="AW11" s="3" t="s">
        <v>506</v>
      </c>
      <c r="AX11" s="3" t="s">
        <v>507</v>
      </c>
      <c r="AY11" s="1" t="s">
        <v>332</v>
      </c>
      <c r="AZ11" s="1" t="s">
        <v>348</v>
      </c>
      <c r="BA11" s="1" t="s">
        <v>268</v>
      </c>
      <c r="BB11" s="1" t="s">
        <v>349</v>
      </c>
      <c r="BC11" s="1" t="s">
        <v>421</v>
      </c>
      <c r="BD11" s="1">
        <v>120</v>
      </c>
      <c r="BE11" s="1">
        <v>129</v>
      </c>
      <c r="BF11" s="3" t="s">
        <v>164</v>
      </c>
      <c r="BG11" s="1"/>
      <c r="BH11" s="3" t="s">
        <v>141</v>
      </c>
      <c r="BI11" s="1">
        <v>8</v>
      </c>
      <c r="BJ11" s="1" t="s">
        <v>508</v>
      </c>
      <c r="BK11" s="2">
        <v>44469</v>
      </c>
      <c r="BL11" s="1" t="s">
        <v>423</v>
      </c>
      <c r="BM11" s="1" t="s">
        <v>509</v>
      </c>
      <c r="BN11" s="1" t="s">
        <v>510</v>
      </c>
      <c r="BO11" s="1">
        <v>365.25</v>
      </c>
      <c r="BP11" s="1">
        <v>283.48</v>
      </c>
      <c r="BQ11" s="1">
        <v>49.77</v>
      </c>
      <c r="BR11" s="1">
        <v>32</v>
      </c>
      <c r="BS11" s="1">
        <v>0</v>
      </c>
      <c r="BT11" s="2">
        <v>44476</v>
      </c>
      <c r="BU11" s="1" t="s">
        <v>263</v>
      </c>
      <c r="BV11" s="1" t="s">
        <v>511</v>
      </c>
      <c r="BW11" s="1">
        <v>0</v>
      </c>
      <c r="BX11" s="1" t="s">
        <v>170</v>
      </c>
      <c r="BY11" s="1" t="s">
        <v>171</v>
      </c>
      <c r="BZ11" s="1">
        <v>2</v>
      </c>
      <c r="CA11" s="1">
        <v>4</v>
      </c>
      <c r="CB11" s="2">
        <v>44316</v>
      </c>
      <c r="CC11" s="2">
        <v>45540</v>
      </c>
      <c r="CD11" s="1">
        <v>4</v>
      </c>
      <c r="CE11" s="1">
        <v>7</v>
      </c>
      <c r="CF11" s="1">
        <v>3005.06</v>
      </c>
      <c r="CG11" s="1">
        <v>35</v>
      </c>
      <c r="CH11" s="1" t="s">
        <v>312</v>
      </c>
      <c r="CI11" s="1">
        <v>74</v>
      </c>
      <c r="CJ11" s="3" t="s">
        <v>164</v>
      </c>
      <c r="CK11" s="1" t="s">
        <v>227</v>
      </c>
      <c r="CL11" s="1">
        <v>4</v>
      </c>
      <c r="CM11" s="1" t="s">
        <v>512</v>
      </c>
      <c r="CN11" s="2">
        <v>44463</v>
      </c>
      <c r="CO11" s="3" t="s">
        <v>314</v>
      </c>
      <c r="CP11" s="1" t="s">
        <v>496</v>
      </c>
      <c r="CQ11" s="1" t="s">
        <v>176</v>
      </c>
      <c r="CR11" s="1" t="s">
        <v>357</v>
      </c>
      <c r="CS11" s="3" t="s">
        <v>164</v>
      </c>
      <c r="CT11" s="2">
        <v>44464</v>
      </c>
      <c r="CU11" s="3" t="s">
        <v>513</v>
      </c>
      <c r="CV11" s="1" t="s">
        <v>179</v>
      </c>
      <c r="CW11" s="3" t="s">
        <v>141</v>
      </c>
      <c r="CX11" s="1"/>
      <c r="CY11" s="1" t="s">
        <v>234</v>
      </c>
      <c r="CZ11" s="3" t="s">
        <v>141</v>
      </c>
      <c r="DA11" s="1" t="s">
        <v>359</v>
      </c>
      <c r="DB11" s="1" t="s">
        <v>360</v>
      </c>
      <c r="DC11" s="1" t="s">
        <v>131</v>
      </c>
      <c r="DD11" s="1" t="s">
        <v>184</v>
      </c>
      <c r="DE11" s="1">
        <v>62704</v>
      </c>
      <c r="DF11" s="1" t="s">
        <v>361</v>
      </c>
      <c r="DG11" s="1" t="s">
        <v>362</v>
      </c>
      <c r="DH11" s="1" t="s">
        <v>363</v>
      </c>
      <c r="DI11" s="1" t="s">
        <v>364</v>
      </c>
      <c r="DJ11" s="1">
        <v>8</v>
      </c>
      <c r="DK11" s="1">
        <v>4.8</v>
      </c>
      <c r="DL11" s="1" t="s">
        <v>514</v>
      </c>
      <c r="DM11" s="2">
        <v>44469</v>
      </c>
      <c r="DN11" s="1" t="s">
        <v>170</v>
      </c>
      <c r="DO11" s="1">
        <v>1079.92</v>
      </c>
      <c r="DP11" s="1">
        <v>753.76</v>
      </c>
      <c r="DQ11" s="1">
        <v>326.16000000000003</v>
      </c>
      <c r="DR11" s="1" t="s">
        <v>145</v>
      </c>
      <c r="DS11" s="2">
        <v>44482</v>
      </c>
      <c r="DT11" s="2">
        <v>44502</v>
      </c>
      <c r="DU11" s="1">
        <v>100</v>
      </c>
    </row>
    <row r="12" spans="1:125" x14ac:dyDescent="0.15">
      <c r="A12" s="1" t="s">
        <v>515</v>
      </c>
      <c r="B12" s="1" t="str" cm="1">
        <f t="array" aca="1" ref="B12" ca="1">INDEX({"Liam","Noah","Oliver","Elijah","William","James","Benjamin","Lucas","Henry","Alexander","Olivia","Emma","Ava","Charlotte","Sophia","Amelia","Isabella","Mia","Evelyn","Harper","Jameson","Aria","Scarlett","Luna","Mila","Abigail","Ella","Avery","Eleanor","Madison"}, RANDBETWEEN(1, 30))</f>
        <v>Eleanor</v>
      </c>
      <c r="C12" s="1" t="str" cm="1">
        <f t="array" aca="1" ref="C12" ca="1">INDEX({"Smith","Johnson","Williams","Jones","Brown","Davis","Miller","Wilson","Moore","Taylor","Anderson","Thomas","Jackson","White","Harris","Martin","Thompson","Garcia","Martinez","Robinson","Clark","Rodriguez","Lewis","Lee","Walker","Hall","Allen","Young","King","Wright"}, RANDBETWEEN(1, 30))</f>
        <v>Brown</v>
      </c>
      <c r="D12" s="1" t="str">
        <f ca="1">TEXT(RANDBETWEEN(DATE(1940,1,1), DATE(2008,12,31)), "yyyy-mm-dd")</f>
        <v>2005-07-12</v>
      </c>
      <c r="E12" s="1">
        <f ca="1">DATEDIF(D12, TODAY(), "Y")</f>
        <v>19</v>
      </c>
      <c r="F12" s="1" t="str" cm="1">
        <f t="array" aca="1" ref="F12" ca="1">INDEX({"Male","Female","Non-Binary"}, RANDBETWEEN(1, 3))</f>
        <v>Male</v>
      </c>
      <c r="G12" s="1" t="str" cm="1">
        <f t="array" aca="1" ref="G12" ca="1">INDEX({"African American","Caucasian","Hispanic","Asian","Native American","Other"}, RANDBETWEEN(1,6))</f>
        <v>Other</v>
      </c>
      <c r="H12" s="1" t="str" cm="1">
        <f t="array" aca="1" ref="H12" ca="1">RANDBETWEEN(1,1500) &amp; " " &amp; INDEX({"Main","Oak","Maple","Elm","Pine","Cedar","Rose","Hill","Park","Lake"}, RANDBETWEEN(1,10)) &amp; " " &amp; INDEX({"St","Rd","Ave"}, RANDBETWEEN(1,3))</f>
        <v>896 Pine Ave</v>
      </c>
      <c r="I12" s="1" t="str" cm="1">
        <f t="array" aca="1" ref="I12" ca="1">INDEX({"Springfield","Riverside","Franklin","Clinton","Fairview"}, RANDBETWEEN(1,5))</f>
        <v>Springfield</v>
      </c>
      <c r="J12" s="1" t="str" cm="1">
        <f t="array" aca="1" ref="J12" ca="1">INDEX({"FL","IL","CA","NY","TX"}, RANDBETWEEN(1,5))</f>
        <v>IL</v>
      </c>
      <c r="K12" s="1" t="str">
        <f ca="1">TEXT(RANDBETWEEN(10000,99999), "00000")</f>
        <v>24363</v>
      </c>
      <c r="L12" s="1" t="str">
        <f ca="1">LOWER(B12 &amp; "." &amp; C12 &amp; "@email.com")</f>
        <v>eleanor.brown@email.com</v>
      </c>
      <c r="M12" s="1" t="str">
        <f ca="1">RANDBETWEEN(100,999) &amp; "-" &amp; RANDBETWEEN(100,999) &amp; "-" &amp; RANDBETWEEN(1000,9999)</f>
        <v>819-262-3454</v>
      </c>
      <c r="N12" s="1" t="str" cm="1">
        <f t="array" aca="1" ref="N12" ca="1">INDEX({"Linda","Karen","Susan","Nancy","Deborah"}, RANDBETWEEN(1,5)) &amp; " " &amp; C12</f>
        <v>Deborah Brown</v>
      </c>
      <c r="O12" s="1" t="str">
        <f ca="1">RANDBETWEEN(100,999) &amp; "-" &amp; RANDBETWEEN(100,999) &amp; "-" &amp; RANDBETWEEN(1000,9999)</f>
        <v>616-128-1558</v>
      </c>
      <c r="P12" s="1" t="s">
        <v>137</v>
      </c>
      <c r="Q12" s="1" t="str" cm="1">
        <f t="array" aca="1" ref="Q12" ca="1">INDEX({"Walk-in","Google","Website","Patient Referral","Doctor Referral","Insurance"}, RANDBETWEEN(1,5))</f>
        <v>Google</v>
      </c>
      <c r="R12" s="1" t="str">
        <f ca="1">TEXT(RANDBETWEEN(DATE(2022,1,1), DATE(2023,12,31)), "yyyy-mm-dd")</f>
        <v>2022-06-21</v>
      </c>
      <c r="S12" s="1" t="str" cm="1">
        <f t="array" aca="1" ref="S12" ca="1">INDEX({"LOC001","LOC002","LOC003"}, RANDBETWEEN(1,3))</f>
        <v>LOC001</v>
      </c>
      <c r="T12" s="1" t="str" cm="1">
        <f t="array" aca="1" ref="T12" ca="1">INDEX({"Mail","Phone","Patient Portal","Email"}, RANDBETWEEN(1,4))</f>
        <v>Patient Portal</v>
      </c>
      <c r="U12" s="1" t="str" cm="1">
        <f t="array" aca="1" ref="U12" ca="1">INDEX({"True","False"}, RANDBETWEEN(1,2))</f>
        <v>True</v>
      </c>
      <c r="V12" s="1" t="str" cm="1">
        <f t="array" aca="1" ref="V12" ca="1">INDEX({"True","False"}, RANDBETWEEN(1,2))</f>
        <v>False</v>
      </c>
      <c r="W12" s="1" t="str" cm="1">
        <f t="array" aca="1" ref="W12" ca="1">INDEX({"True","False"}, RANDBETWEEN(1,2))</f>
        <v>True</v>
      </c>
      <c r="X12" s="1" t="str" cm="1">
        <f t="array" aca="1" ref="X12" ca="1">INDEX({"True","False"}, RANDBETWEEN(1,2))</f>
        <v>False</v>
      </c>
      <c r="Y12" s="1" t="str" cm="1">
        <f t="array" aca="1" ref="Y12" ca="1">INDEX({"Codeine","Sulfa","Local Anesthetics","None","Latex","Penicillin"}, RANDBETWEEN(1,6))</f>
        <v>Latex</v>
      </c>
      <c r="Z12" s="1" t="str" cm="1">
        <f t="array" aca="1" ref="Z12" ca="1">INDEX({"None","Levothyroxine","Atorvastatin","Levothyroxine|Atorvastatin","Metformin|Lisinopril","Ibuprofen"}, RANDBETWEEN(1,6))</f>
        <v>Atorvastatin</v>
      </c>
      <c r="AA12" s="1" t="str" cm="1">
        <f t="array" aca="1" ref="AA12" ca="1">INDEX({"None","Wisdom teeth extraction (2020)","Cavity filling (2019)","Dental cleaning (2018)","Root canal (2021)"}, RANDBETWEEN(1,5))</f>
        <v>Wisdom teeth extraction (2020)</v>
      </c>
      <c r="AB12" s="1" t="str">
        <f ca="1">TEXT(RANDBETWEEN(DATE(2023,1,1), TODAY()), "yyyy-mm-dd")</f>
        <v>2023-08-18</v>
      </c>
      <c r="AC12" s="1" t="str" cm="1">
        <f t="array" aca="1" ref="AC12" ca="1">INDEX({"N/A","No","Yes"}, RANDBETWEEN(1,3))</f>
        <v>N/A</v>
      </c>
      <c r="AD12" s="1" t="str" cm="1">
        <f t="array" aca="1" ref="AD12" ca="1">INDEX({"Non-smoker","Former-smoker","Current smoker"}, RANDBETWEEN(1,3))</f>
        <v>Non-smoker</v>
      </c>
      <c r="AE12" s="1" t="str" cm="1">
        <f t="array" aca="1" ref="AE12" ca="1">INDEX({"None","Allergic to penicillin","Requires wheelchair accessibility","Use caution due to fall risk","Special diet required"}, RANDBETWEEN(1,5))</f>
        <v>None</v>
      </c>
      <c r="AF12" s="1" t="s">
        <v>704</v>
      </c>
      <c r="AG12" s="1" t="str" cm="1">
        <f t="array" aca="1" ref="AG12" ca="1">INDEX({"Humana","Aetna","MetLife","Cigna","United Healthcare","Guardian"}, RANDBETWEEN(1,6))</f>
        <v>MetLife</v>
      </c>
      <c r="AH12" s="1" t="str" cm="1">
        <f t="array" aca="1" ref="AH12" ca="1">IF(AG12="Humana",
   INDEX({"HUM103","HUM523"}, RANDBETWEEN(1,2)),
IF(AG12="Aetna",
   INDEX({"AET532","AET548"}, RANDBETWEEN(1,2)),
IF(AG12="MetLife",
   "MET280",
IF(AG12="Cigna",
   "CIG881",
IF(AG12="United Healthcare",
   INDEX({"UNI967","UNI316"}, RANDBETWEEN(1,2)),
IF(AG12="Guardian",
   INDEX({"GUA459","GUA669"}, RANDBETWEEN(1,2)),
""))))))</f>
        <v>MET280</v>
      </c>
      <c r="AI12" s="1" t="str" cm="1">
        <f t="array" aca="1" ref="AI12" ca="1">_xlfn.SWITCH(
    AH12,
    "HUM103", "Humana Discount",
    "HUM523", "Humana PPO",
    "AET532", "Aetna HMO",
    "AET548", "Aetna Indemnity",
    "MET280", "MetLife Discount",
    "CIG881", "Cigna HMO",
    "UNI967", "United Healthcare DPPO",
    "UNI316", "United Healthcare DMO",
    "GUA459", "Guardian Discount",
    "GUA669", "Guardian PPO",
    ""
)</f>
        <v>MetLife Discount</v>
      </c>
      <c r="AJ12" s="1" t="str" cm="1">
        <f t="array" aca="1" ref="AJ12" ca="1">_xlfn.SWITCH(
    AH12,
    "HUM103", "HUM854639",
    "HUM523", "HUM296694",
    "AET532", "AET392075",
    "AET548", "AET837715",
    "MET280", "MET643118",
    "CIG881", "CIG755900",
    "UNI967", "UNI733052",
    "UNI316", "UNI442722",
    "GUA459", "GUA634150",
    "GUA669", "GUA641722",
    ""
)</f>
        <v>MET643118</v>
      </c>
      <c r="AK12" s="1" t="str" cm="1">
        <f t="array" aca="1" ref="AK12" ca="1">INDEX({"GRP370","GRP369","GRP573","GRP409","GRP509","GRP575","GRP445","GRP295","GRP316","GRP630"}, RANDBETWEEN(1,10))</f>
        <v>GRP409</v>
      </c>
      <c r="AL12" s="1" cm="1">
        <f t="array" aca="1" ref="AL12" ca="1">_xlfn.SWITCH(
  AK12,
  "GRP370", 1000,
  "GRP369", 3000,
  "GRP573", 1500,
  "GRP409", 3000,
  "GRP509", 3000,
  "GRP575", 1000,
  "GRP445", 2500,
  "GRP295", 1000,
  "GRP316", 2000,
  "GRP630", 2000,
  ""
)</f>
        <v>3000</v>
      </c>
      <c r="AM12" s="1" cm="1">
        <f t="array" aca="1" ref="AM12" ca="1">_xlfn.SWITCH(
  AK12,
  "GRP370", 729.73,
  "GRP369", 2285.89,
  "GRP573", 1311.73,
  "GRP409", 2951.56,
  "GRP509", 993.45,
  "GRP575", 557.41,
  "GRP445", 695.64,
  "GRP295", 241.36,
  "GRP316", 1320.86,
  "GRP630", 1245.27,
  ""
)</f>
        <v>2951.56</v>
      </c>
      <c r="AN12" s="1" t="str" cm="1">
        <f t="array" aca="1" ref="AN12" ca="1">_xlfn.SWITCH(
  AK12,
  "GRP573", "Humana",
  "GRP509", "Aetna",
  "GRP316", "Aetna",
  ""
)</f>
        <v/>
      </c>
      <c r="AO12" s="1" t="str" cm="1">
        <f t="array" aca="1" ref="AO12" ca="1">_xlfn.SWITCH(
  AK12,
  "GRP573", "HUM982",
  "GRP509", "AET282",
  "GRP316", "AET665",
  ""
)</f>
        <v/>
      </c>
      <c r="AP12" s="1" t="str" cm="1">
        <f t="array" aca="1" ref="AP12" ca="1">_xlfn.SWITCH(
  AK12,
  "GRP573", "MAAN82132",
  "GRP509", "JOWI86099",
  "GRP316", "CHTA19838",
  ""
)</f>
        <v/>
      </c>
      <c r="AQ12" s="1" t="str" cm="1">
        <f t="array" aca="1" ref="AQ12" ca="1">INDEX({"Yes","No"},RANDBETWEEN(1,2))</f>
        <v>Yes</v>
      </c>
      <c r="AR12" s="1" t="str" cm="1">
        <f t="array" aca="1" ref="AR12" ca="1">INDEX({"Apple Pay","Credit Card","Debit Card"}, RANDBETWEEN(1,3))</f>
        <v>Credit Card</v>
      </c>
      <c r="AS12" s="1" t="s">
        <v>893</v>
      </c>
      <c r="AT12" s="1" t="s">
        <v>1082</v>
      </c>
      <c r="AU12" s="1" t="str">
        <f ca="1">TEXT(RANDBETWEEN(TODAY(), TODAY()+60), "yyyy-mm-dd")</f>
        <v>2025-05-10</v>
      </c>
      <c r="AV12" s="1" t="str">
        <f ca="1">TEXT(DATEVALUE(AU12) + RANDBETWEEN(1,15), "yyyy-mm-dd")</f>
        <v>2025-05-25</v>
      </c>
      <c r="AW12" s="1" t="str">
        <f ca="1">TEXT(TIME(RANDBETWEEN(8,17), RANDBETWEEN(0,3)*15, 0), "h:mm AM/PM")</f>
        <v>3:00 PM</v>
      </c>
      <c r="AX12" s="1" t="str">
        <f ca="1">TEXT(TIMEVALUE(AW12) - TIME(0, RANDBETWEEN(5,15), 0), "h:mm AM/PM")</f>
        <v>2:51 PM</v>
      </c>
      <c r="AY12" s="1" t="str" cm="1">
        <f t="array" aca="1" ref="AY12" ca="1">INDEX({"LOC001","LOC002","LOC003"}, RANDBETWEEN(1,3))</f>
        <v>LOC001</v>
      </c>
      <c r="AZ12" s="1" t="str" cm="1">
        <f t="array" aca="1" ref="AZ12" ca="1">INDEX({"PRV001","PRV002","PRV003","PRV004","PRV005"}, RANDBETWEEN(1,5))</f>
        <v>PRV001</v>
      </c>
      <c r="BA12" s="1" t="str" cm="1">
        <f t="array" aca="1" ref="BA12" ca="1">INDEX({"AST001","AST002","AST003","AST004","AST005"}, RANDBETWEEN(1,5))</f>
        <v>AST003</v>
      </c>
      <c r="BB12" s="1" t="str" cm="1">
        <f t="array" aca="1" ref="BB12" ca="1">INDEX({"Room 1","Room 2","Room 3","Room 4","Room 5","Room 7","Room 8"}, RANDBETWEEN(1,7))</f>
        <v>Room 5</v>
      </c>
      <c r="BC12" s="1" t="str" cm="1">
        <f t="array" aca="1" ref="BC12" ca="1">INDEX({"Tooth Pain","Lost Filling","Cosmetic Concern","Sensitivity","Denture Adjustment","Jaw Pain","Routine Check-up"}, RANDBETWEEN(1,7))</f>
        <v>Routine Check-up</v>
      </c>
      <c r="BD12" s="1" cm="1">
        <f t="array" aca="1" ref="BD12" ca="1">INDEX({15,30,45,60,90,120}, RANDBETWEEN(1,6))</f>
        <v>45</v>
      </c>
      <c r="BE12" s="1">
        <f ca="1">MAX(1, BD12 + RANDBETWEEN(-10,10))</f>
        <v>46</v>
      </c>
      <c r="BF12" s="1" t="str">
        <f ca="1">IF(RANDBETWEEN(1,10)=1, "False", "True")</f>
        <v>True</v>
      </c>
      <c r="BG12" s="1" t="str">
        <f ca="1">IF(BF12="False", "Illness", "")</f>
        <v/>
      </c>
      <c r="BH12" s="1" t="str">
        <f ca="1">IF(BF12="False", "True", "False")</f>
        <v>False</v>
      </c>
      <c r="BI12" s="1">
        <f ca="1">DATEDIF(AU12, AV12, "D")</f>
        <v>15</v>
      </c>
      <c r="BJ12" s="1" t="s">
        <v>1272</v>
      </c>
      <c r="BK12" s="1" t="str">
        <f ca="1">IF($BF12="True",
   TEXT($AV12,"yyyy-mm-dd"),
   "N/A"
)</f>
        <v>2025-05-25</v>
      </c>
      <c r="BL12" s="1" t="str" cm="1">
        <f t="array" aca="1" ref="BL12" ca="1">INDEX({"Orthodontic","Prosthodontic","Oral Surgery","Periodontic","Restorative"}, RANDBETWEEN(1,5))</f>
        <v>Oral Surgery</v>
      </c>
      <c r="BM12" s="1" t="str" cm="1">
        <f t="array" aca="1" ref="BM12" ca="1">INDEX({"D4341","D9110","D0274","D0120","D2330","D7140","D1110"}, RANDBETWEEN(1,7))</f>
        <v>D9110</v>
      </c>
      <c r="BN12" s="1" t="str" cm="1">
        <f t="array" aca="1" ref="BN12" ca="1">INDEX({"Periodontal Scaling &amp; Root Planing","Palliative Treatment","Bitewings - Four Films","Periodic Oral Evaluation","Resin Composite - One Surface","Extraction - Erupted Tooth","Adult Prophylaxis"}, RANDBETWEEN(1,7))</f>
        <v>Extraction - Erupted Tooth</v>
      </c>
      <c r="BO12" s="1">
        <f ca="1">ROUND(RANDBETWEEN(100,2000) + RAND(), 2)</f>
        <v>1894.01</v>
      </c>
      <c r="BP12" s="1">
        <f ca="1">ROUND(RANDBETWEEN(50,1500) + RAND(), 2)</f>
        <v>416.5</v>
      </c>
      <c r="BQ12" s="1">
        <f ca="1">ROUND(RANDBETWEEN(0,1000) + RAND(), 2)</f>
        <v>299.04000000000002</v>
      </c>
      <c r="BR12" s="1">
        <f ca="1">ROUND(RANDBETWEEN(50,500) + RAND(), 2)</f>
        <v>460.27</v>
      </c>
      <c r="BS12" s="1">
        <f ca="1">ROUND(RANDBETWEEN(0,250) + RAND(), 2)</f>
        <v>199.03</v>
      </c>
      <c r="BT12" s="1" t="str">
        <f ca="1">TEXT(RANDBETWEEN(DATE(2021,1,1), DATE(2025,12,31)), "yyyy-mm-dd")</f>
        <v>2025-02-07</v>
      </c>
      <c r="BU12" s="1" t="str" cm="1">
        <f t="array" aca="1" ref="BU12" ca="1">INDEX({"Debit Card","Apple Pay","Credit Card","CareCredit"}, RANDBETWEEN(1,4))</f>
        <v>Debit Card</v>
      </c>
      <c r="BV12" s="1" t="str" cm="1">
        <f t="array" aca="1" ref="BV12" ca="1">INDEX({"Paid","Partial","Pending Insurance"}, RANDBETWEEN(1,3))</f>
        <v>Partial</v>
      </c>
      <c r="BW12" s="1">
        <f ca="1">IF(BV12="Paid",
   0,
   IF(RANDBETWEEN(1,5)=1, ROUND(RAND()*100, 2), 0)
)</f>
        <v>28.89</v>
      </c>
      <c r="BX12" s="1" t="str">
        <f ca="1">IF(BV12="Paid", "Completed", "In Progress")</f>
        <v>In Progress</v>
      </c>
      <c r="BY12" s="1" t="str" cm="1">
        <f t="array" aca="1" ref="BY12" ca="1">INDEX({"New","Returning"}, RANDBETWEEN(1,2))</f>
        <v>New</v>
      </c>
      <c r="BZ12" s="1">
        <f ca="1">RANDBETWEEN(0,3)</f>
        <v>0</v>
      </c>
      <c r="CA12" s="1">
        <f ca="1">BZ12*RANDBETWEEN(1,3)</f>
        <v>0</v>
      </c>
      <c r="CB12" s="1" t="str">
        <f ca="1">TEXT(RANDBETWEEN(DATE(2021,1,1), DATE(2023,12,31)), "yyyy-mm-dd")</f>
        <v>2023-10-11</v>
      </c>
      <c r="CC12" s="1" t="str">
        <f ca="1">TEXT(RANDBETWEEN(DATE(2024,1,1), DATE(2025,12,31)), "yyyy-mm-dd")</f>
        <v>2024-10-23</v>
      </c>
      <c r="CD12" s="1">
        <f ca="1">RANDBETWEEN(1,10)</f>
        <v>3</v>
      </c>
      <c r="CE12" s="1">
        <f ca="1">RANDBETWEEN(1,10)</f>
        <v>1</v>
      </c>
      <c r="CF12" s="1">
        <f ca="1">ROUND(RANDBETWEEN(1000,6000) + RAND(), 2)</f>
        <v>2897.54</v>
      </c>
      <c r="CG12" s="1">
        <f ca="1">DATEDIF($CB12, TODAY(), "M")</f>
        <v>17</v>
      </c>
      <c r="CH12" s="1" t="str">
        <f ca="1">IF($CD12&lt;7,"Low",IF($CD12&lt;=12,"Medium","High"))</f>
        <v>Low</v>
      </c>
      <c r="CI12" s="1">
        <f ca="1">RANDBETWEEN(60,100)</f>
        <v>69</v>
      </c>
      <c r="CJ12" s="1" t="str">
        <f ca="1">IF(RANDBETWEEN(1,5)=1, "False", "True")</f>
        <v>True</v>
      </c>
      <c r="CK12" s="1" t="str" cm="1">
        <f t="array" aca="1" ref="CK12" ca="1">INDEX({"Basic","Silver","Gold","Platinum"}, RANDBETWEEN(1,4))</f>
        <v>Platinum</v>
      </c>
      <c r="CL12" s="1">
        <f ca="1">RANDBETWEEN(0,5)</f>
        <v>4</v>
      </c>
      <c r="CM12" s="1" t="s">
        <v>1461</v>
      </c>
      <c r="CN12" s="1" t="str">
        <f ca="1">TEXT(RANDBETWEEN(DATE(2021,1,1), DATE(2025,12,31)), "yyyy-mm-dd")</f>
        <v>2025-07-04</v>
      </c>
      <c r="CO12" s="1" t="str">
        <f ca="1">TEXT(TIME(RANDBETWEEN(8,17), RANDBETWEEN(0,3)*15, 0), "h:mm AM/PM")</f>
        <v>3:15 PM</v>
      </c>
      <c r="CP12" s="1" t="str" cm="1">
        <f t="array" aca="1" ref="CP12" ca="1">INDEX({"Patient Portal","Mail","Email","Phone","Text"}, RANDBETWEEN(1,5))</f>
        <v>Mail</v>
      </c>
      <c r="CQ12" s="1" t="str" cm="1">
        <f t="array" aca="1" ref="CQ12" ca="1">INDEX({"Insurance Verification","Payment Reminder","New Patient Welcome","Treatment Plan Discussion","Recall"}, RANDBETWEEN(1,5))</f>
        <v>Payment Reminder</v>
      </c>
      <c r="CR12" s="1" t="str" cm="1">
        <f t="array" aca="1" ref="CR12" ca="1">INDEX({"Template","Script","Marketing","Custom"}, RANDBETWEEN(1,4))</f>
        <v>Custom</v>
      </c>
      <c r="CS12" s="1" t="str">
        <f ca="1">IF(RANDBETWEEN(1,10)&gt;2, "True", "False")</f>
        <v>True</v>
      </c>
      <c r="CT12" s="1" t="str">
        <f ca="1">IF(CS12="True",
   TEXT(DATEVALUE(CN12) + RANDBETWEEN(0,5), "yyyy-mm-dd"),
   ""
)</f>
        <v>2025-07-04</v>
      </c>
      <c r="CU12" s="1" t="str">
        <f ca="1">IF(CS12="True",
   TEXT(TIME(RANDBETWEEN(8,17), RANDBETWEEN(0,3)*15, 0), "h:mm AM/PM"),
   ""
)</f>
        <v>4:45 PM</v>
      </c>
      <c r="CV12" s="1" t="str" cm="1">
        <f t="array" aca="1" ref="CV12" ca="1">IF(CS12="True",
   INDEX({"Cancelled","Confirmed","Rescheduled","Question Answered"}, RANDBETWEEN(1,4)),
   ""
)</f>
        <v>Rescheduled</v>
      </c>
      <c r="CW12" s="1" t="str">
        <f ca="1">IF(CS12="True",
   IF(RANDBETWEEN(1,2)=1, "True", "False"),
   ""
)</f>
        <v>True</v>
      </c>
      <c r="CX12" s="1" t="str">
        <f ca="1">IF(CW12="True",
   TEXT(DATEVALUE(CT12) + RANDBETWEEN(1,7), "yyyy-mm-dd"),
   ""
)</f>
        <v>2025-07-11</v>
      </c>
      <c r="CY12" s="1" t="str" cm="1">
        <f t="array" aca="1" ref="CY12" ca="1">INDEX({"STF001","STF002","STF003","STF004","STF005"}, RANDBETWEEN(1,5))</f>
        <v>STF005</v>
      </c>
      <c r="CZ12" s="1" t="str">
        <f ca="1">IF(RANDBETWEEN(1,2)=1, "True", "False")</f>
        <v>False</v>
      </c>
      <c r="DA12" s="1" t="str" cm="1">
        <f t="array" aca="1" ref="DA12" ca="1">INDEX({"Westside Dental Group","Downtown Dental Center","Main Street Dental"}, RANDBETWEEN(1,3))</f>
        <v>Downtown Dental Center</v>
      </c>
      <c r="DB12" s="1" t="str" cm="1">
        <f t="array" aca="1" ref="DB12" ca="1">_xlfn.SWITCH(DA12,
   "Westside Dental Group",     "789 West Avenue",
   "Downtown Dental Center",    "456 Downtown Plaza",
   "Main Street Dental",        "123 Main Street",
   ""
)</f>
        <v>456 Downtown Plaza</v>
      </c>
      <c r="DC12" s="1" t="str" cm="1">
        <f t="array" aca="1" ref="DC12" ca="1">_xlfn.SWITCH(
   DA12,
   "Westside Dental Group",     "Riverside",
   "Downtown Dental Center",    "Springfield",
   "Main Street Dental",        "Springfield",
   ""
)</f>
        <v>Springfield</v>
      </c>
      <c r="DD12" s="1" t="s">
        <v>184</v>
      </c>
      <c r="DE12" s="1" t="str" cm="1">
        <f t="array" aca="1" ref="DE12" ca="1">_xlfn.SWITCH(
   DA12,
   "Westside Dental Group",     "62707",
   "Downtown Dental Center",    "62701",
   "Main Street Dental",        "62704",
   ""
)</f>
        <v>62701</v>
      </c>
      <c r="DF12" s="1" t="str" cm="1">
        <f t="array" aca="1" ref="DF12" ca="1">_xlfn.SWITCH(
   DA12,
   "Westside Dental Group",     "555-555-6666",
   "Downtown Dental Center",    "555-333-4444",
   "Main Street Dental",        "555-111-2222",
   ""
)</f>
        <v>555-333-4444</v>
      </c>
      <c r="DG12" s="1" t="str" cm="1">
        <f t="array" aca="1" ref="DG12" ca="1">_xlfn.SWITCH(
   DA12,
   "Westside Dental Group",     "Mon-Thu 9AM-6PM|Fri 9AM-4PM",
   "Downtown Dental Center",    "Mon-Thu 7AM-7PM|Fri 8AM-5PM|Sat 8AM-1PM",
   "Main Street Dental",        "Mon-Fri 8AM-5PM",
   ""
)</f>
        <v>Mon-Thu 7AM-7PM|Fri 8AM-5PM|Sat 8AM-1PM</v>
      </c>
      <c r="DH12" s="1" t="str" cm="1">
        <f t="array" aca="1" ref="DH12" ca="1">_xlfn.SWITCH(
   DA12,
   "Westside Dental Group",     "General|Periodontics|Endodontics",
   "Downtown Dental Center",    "General|Pediatric|Implants|Oral Surgery",
   "Main Street Dental",        "General|Cosmetic|Orthodontics",
   ""
)</f>
        <v>General|Pediatric|Implants|Oral Surgery</v>
      </c>
      <c r="DI12" s="1" t="str" cm="1">
        <f t="array" aca="1" ref="DI12" ca="1">_xlfn.SWITCH(
   DA12,
   "Westside Dental Group",     "General Dentistry|Periodontics|Endodontics",
   "Downtown Dental Center",    "General Dentistry|Oral Surgery|Pediatric Dentistry",
   "Main Street Dental",        "General Dentistry|Orthodontics",
   ""
)</f>
        <v>General Dentistry|Oral Surgery|Pediatric Dentistry</v>
      </c>
      <c r="DJ12" s="1" cm="1">
        <f t="array" aca="1" ref="DJ12" ca="1">_xlfn.SWITCH($DA12,
   "Westside Dental Group", 6,
   "Downtown Dental Center", 12,
   "Main Street Dental",     8,
   6
)</f>
        <v>12</v>
      </c>
      <c r="DK12" s="1" cm="1">
        <f t="array" aca="1" ref="DK12" ca="1">_xlfn.SWITCH($DA12,
   "Westside Dental Group", 4.7,
   "Downtown Dental Center", 4.6,
   "Main Street Dental",     4.8,
   4.7
)</f>
        <v>4.5999999999999996</v>
      </c>
      <c r="DL12" s="1" t="s">
        <v>1650</v>
      </c>
      <c r="DM12" s="1" t="str">
        <f ca="1">TEXT(RANDBETWEEN(DATE(2021,1,1), DATE(2024,12,31)), "yyyy-mm-dd")</f>
        <v>2023-01-28</v>
      </c>
      <c r="DN12" s="1" t="str" cm="1">
        <f t="array" aca="1" ref="DN12" ca="1">INDEX({"In Progress","Accepted","Completed","Proposed"}, RANDBETWEEN(1,4))</f>
        <v>In Progress</v>
      </c>
      <c r="DO12" s="1">
        <f ca="1">ROUND(RANDBETWEEN(500,5000) + RAND(), 2)</f>
        <v>2209.8000000000002</v>
      </c>
      <c r="DP12" s="1">
        <f ca="1">IF(DO12="",
   "",
   ROUND(DO12 * RANDBETWEEN(50,80)/100, 2)
)</f>
        <v>1303.78</v>
      </c>
      <c r="DQ12" s="1">
        <f ca="1">IF(DO12="",
   "",
   ROUND(DO12 - DP12, 2)
)</f>
        <v>906.02</v>
      </c>
      <c r="DR12" s="1" t="str" cm="1">
        <f t="array" aca="1" ref="DR12" ca="1">INDEX({"N/A","CareCredit","QuickPay Discount","Monthly Payment"}, RANDBETWEEN(1,4))</f>
        <v>N/A</v>
      </c>
      <c r="DS12" s="2">
        <v>44483</v>
      </c>
      <c r="DT12" s="1" t="str">
        <f ca="1">IF(DN12="Completed", TEXT(DS12 + RANDBETWEEN(1,30), "yyyy-mm-dd"), "")</f>
        <v/>
      </c>
      <c r="DU12" s="1">
        <f ca="1">IF(DN12="Completed",
   100,
   IF(OR(DN12="Accepted", DN12="In Progress"), RANDBETWEEN(1,99),
   IF(DN12="Proposed", 0, ""))
)</f>
        <v>95</v>
      </c>
    </row>
    <row r="13" spans="1:125" x14ac:dyDescent="0.15">
      <c r="A13" s="1" t="s">
        <v>516</v>
      </c>
      <c r="B13" s="1" t="str" cm="1">
        <f t="array" aca="1" ref="B13" ca="1">INDEX({"Liam","Noah","Oliver","Elijah","William","James","Benjamin","Lucas","Henry","Alexander","Olivia","Emma","Ava","Charlotte","Sophia","Amelia","Isabella","Mia","Evelyn","Harper","Jameson","Aria","Scarlett","Luna","Mila","Abigail","Ella","Avery","Eleanor","Madison"}, RANDBETWEEN(1, 30))</f>
        <v>Lucas</v>
      </c>
      <c r="C13" s="1" t="str" cm="1">
        <f t="array" aca="1" ref="C13" ca="1">INDEX({"Smith","Johnson","Williams","Jones","Brown","Davis","Miller","Wilson","Moore","Taylor","Anderson","Thomas","Jackson","White","Harris","Martin","Thompson","Garcia","Martinez","Robinson","Clark","Rodriguez","Lewis","Lee","Walker","Hall","Allen","Young","King","Wright"}, RANDBETWEEN(1, 30))</f>
        <v>Wright</v>
      </c>
      <c r="D13" s="1" t="str">
        <f t="shared" ref="D13:D76" ca="1" si="0">TEXT(RANDBETWEEN(DATE(1940,1,1), DATE(2008,12,31)), "yyyy-mm-dd")</f>
        <v>1988-08-13</v>
      </c>
      <c r="E13" s="1">
        <f t="shared" ref="E13:E76" ca="1" si="1">DATEDIF(D13, TODAY(), "Y")</f>
        <v>36</v>
      </c>
      <c r="F13" s="1" t="str" cm="1">
        <f t="array" aca="1" ref="F13" ca="1">INDEX({"Male","Female","Non-Binary"}, RANDBETWEEN(1, 3))</f>
        <v>Female</v>
      </c>
      <c r="G13" s="1" t="str" cm="1">
        <f t="array" aca="1" ref="G13" ca="1">INDEX({"African American","Caucasian","Hispanic","Asian","Native American","Other"}, RANDBETWEEN(1,6))</f>
        <v>Hispanic</v>
      </c>
      <c r="H13" s="1" t="str" cm="1">
        <f t="array" aca="1" ref="H13" ca="1">RANDBETWEEN(1,1500) &amp; " " &amp; INDEX({"Main","Oak","Maple","Elm","Pine","Cedar","Rose","Hill","Park","Lake"}, RANDBETWEEN(1,10)) &amp; " " &amp; INDEX({"St","Rd","Ave"}, RANDBETWEEN(1,3))</f>
        <v>1059 Main Rd</v>
      </c>
      <c r="I13" s="1" t="str" cm="1">
        <f t="array" aca="1" ref="I13" ca="1">INDEX({"Springfield","Riverside","Franklin","Clinton","Fairview"}, RANDBETWEEN(1,5))</f>
        <v>Fairview</v>
      </c>
      <c r="J13" s="1" t="str" cm="1">
        <f t="array" aca="1" ref="J13" ca="1">INDEX({"FL","IL","CA","NY","TX"}, RANDBETWEEN(1,5))</f>
        <v>FL</v>
      </c>
      <c r="K13" s="1" t="str">
        <f t="shared" ref="K13:K76" ca="1" si="2">TEXT(RANDBETWEEN(10000,99999), "00000")</f>
        <v>16044</v>
      </c>
      <c r="L13" s="1" t="str">
        <f t="shared" ref="L13:L76" ca="1" si="3">LOWER(B13 &amp; "." &amp; C13 &amp; "@email.com")</f>
        <v>lucas.wright@email.com</v>
      </c>
      <c r="M13" s="1" t="str">
        <f t="shared" ref="M13:M76" ca="1" si="4">RANDBETWEEN(100,999) &amp; "-" &amp; RANDBETWEEN(100,999) &amp; "-" &amp; RANDBETWEEN(1000,9999)</f>
        <v>647-470-3918</v>
      </c>
      <c r="N13" s="1" t="str" cm="1">
        <f t="array" aca="1" ref="N13" ca="1">INDEX({"Linda","Karen","Susan","Nancy","Deborah"}, RANDBETWEEN(1,5)) &amp; " " &amp; C13</f>
        <v>Karen Wright</v>
      </c>
      <c r="O13" s="1" t="str">
        <f t="shared" ref="O13:O76" ca="1" si="5">RANDBETWEEN(100,999) &amp; "-" &amp; RANDBETWEEN(100,999) &amp; "-" &amp; RANDBETWEEN(1000,9999)</f>
        <v>427-422-5118</v>
      </c>
      <c r="P13" s="1" t="s">
        <v>137</v>
      </c>
      <c r="Q13" s="1" t="str" cm="1">
        <f t="array" aca="1" ref="Q13" ca="1">INDEX({"Walk-in","Google","Website","Patient Referral","Doctor Referral","Insurance"}, RANDBETWEEN(1,5))</f>
        <v>Google</v>
      </c>
      <c r="R13" s="1" t="str">
        <f t="shared" ref="R13:R76" ca="1" si="6">TEXT(RANDBETWEEN(DATE(2022,1,1), DATE(2023,12,31)), "yyyy-mm-dd")</f>
        <v>2023-12-24</v>
      </c>
      <c r="S13" s="1" t="str" cm="1">
        <f t="array" aca="1" ref="S13" ca="1">INDEX({"LOC001","LOC002","LOC003"}, RANDBETWEEN(1,3))</f>
        <v>LOC002</v>
      </c>
      <c r="T13" s="1" t="str" cm="1">
        <f t="array" aca="1" ref="T13" ca="1">INDEX({"Mail","Phone","Patient Portal","Email"}, RANDBETWEEN(1,4))</f>
        <v>Mail</v>
      </c>
      <c r="U13" s="1" t="str" cm="1">
        <f t="array" aca="1" ref="U13" ca="1">INDEX({"True","False"}, RANDBETWEEN(1,2))</f>
        <v>True</v>
      </c>
      <c r="V13" s="1" t="str" cm="1">
        <f t="array" aca="1" ref="V13" ca="1">INDEX({"True","False"}, RANDBETWEEN(1,2))</f>
        <v>True</v>
      </c>
      <c r="W13" s="1" t="str" cm="1">
        <f t="array" aca="1" ref="W13" ca="1">INDEX({"True","False"}, RANDBETWEEN(1,2))</f>
        <v>True</v>
      </c>
      <c r="X13" s="1" t="str" cm="1">
        <f t="array" aca="1" ref="X13" ca="1">INDEX({"True","False"}, RANDBETWEEN(1,2))</f>
        <v>True</v>
      </c>
      <c r="Y13" s="1" t="str" cm="1">
        <f t="array" aca="1" ref="Y13" ca="1">INDEX({"Codeine","Sulfa","Local Anesthetics","None","Latex","Penicillin"}, RANDBETWEEN(1,6))</f>
        <v>Latex</v>
      </c>
      <c r="Z13" s="1" t="str" cm="1">
        <f t="array" aca="1" ref="Z13" ca="1">INDEX({"None","Levothyroxine","Atorvastatin","Levothyroxine|Atorvastatin","Metformin|Lisinopril","Ibuprofen"}, RANDBETWEEN(1,6))</f>
        <v>Metformin|Lisinopril</v>
      </c>
      <c r="AA13" s="1" t="str" cm="1">
        <f t="array" aca="1" ref="AA13" ca="1">INDEX({"None","Wisdom teeth extraction (2020)","Cavity filling (2019)","Dental cleaning (2018)","Root canal (2021)"}, RANDBETWEEN(1,5))</f>
        <v>Wisdom teeth extraction (2020)</v>
      </c>
      <c r="AB13" s="1" t="str">
        <f t="shared" ref="AB13:AB76" ca="1" si="7">TEXT(RANDBETWEEN(DATE(2023,1,1), TODAY()), "yyyy-mm-dd")</f>
        <v>2024-12-21</v>
      </c>
      <c r="AC13" s="1" t="str" cm="1">
        <f t="array" aca="1" ref="AC13" ca="1">INDEX({"N/A","No","Yes"}, RANDBETWEEN(1,3))</f>
        <v>No</v>
      </c>
      <c r="AD13" s="1" t="str" cm="1">
        <f t="array" aca="1" ref="AD13" ca="1">INDEX({"Non-smoker","Former-smoker","Current smoker"}, RANDBETWEEN(1,3))</f>
        <v>Non-smoker</v>
      </c>
      <c r="AE13" s="1" t="str" cm="1">
        <f t="array" aca="1" ref="AE13" ca="1">INDEX({"None","Allergic to penicillin","Requires wheelchair accessibility","Use caution due to fall risk","Special diet required"}, RANDBETWEEN(1,5))</f>
        <v>Requires wheelchair accessibility</v>
      </c>
      <c r="AF13" s="1" t="s">
        <v>705</v>
      </c>
      <c r="AG13" s="1" t="str" cm="1">
        <f t="array" aca="1" ref="AG13" ca="1">INDEX({"Humana","Aetna","MetLife","Cigna","United Healthcare","Guardian"}, RANDBETWEEN(1,6))</f>
        <v>MetLife</v>
      </c>
      <c r="AH13" s="1" t="str" cm="1">
        <f t="array" aca="1" ref="AH13" ca="1">IF(AG13="Humana",
   INDEX({"HUM103","HUM523"}, RANDBETWEEN(1,2)),
IF(AG13="Aetna",
   INDEX({"AET532","AET548"}, RANDBETWEEN(1,2)),
IF(AG13="MetLife",
   "MET280",
IF(AG13="Cigna",
   "CIG881",
IF(AG13="United Healthcare",
   INDEX({"UNI967","UNI316"}, RANDBETWEEN(1,2)),
IF(AG13="Guardian",
   INDEX({"GUA459","GUA669"}, RANDBETWEEN(1,2)),
""))))))</f>
        <v>MET280</v>
      </c>
      <c r="AI13" s="1" t="str" cm="1">
        <f t="array" aca="1" ref="AI13" ca="1">_xlfn.SWITCH(
    AH13,
    "HUM103", "Humana Discount",
    "HUM523", "Humana PPO",
    "AET532", "Aetna HMO",
    "AET548", "Aetna Indemnity",
    "MET280", "MetLife Discount",
    "CIG881", "Cigna HMO",
    "UNI967", "United Healthcare DPPO",
    "UNI316", "United Healthcare DMO",
    "GUA459", "Guardian Discount",
    "GUA669", "Guardian PPO",
    ""
)</f>
        <v>MetLife Discount</v>
      </c>
      <c r="AJ13" s="1" t="str" cm="1">
        <f t="array" aca="1" ref="AJ13" ca="1">_xlfn.SWITCH(
    AH13,
    "HUM103", "HUM854639",
    "HUM523", "HUM296694",
    "AET532", "AET392075",
    "AET548", "AET837715",
    "MET280", "MET643118",
    "CIG881", "CIG755900",
    "UNI967", "UNI733052",
    "UNI316", "UNI442722",
    "GUA459", "GUA634150",
    "GUA669", "GUA641722",
    ""
)</f>
        <v>MET643118</v>
      </c>
      <c r="AK13" s="1" t="str" cm="1">
        <f t="array" aca="1" ref="AK13" ca="1">INDEX({"GRP370","GRP369","GRP573","GRP409","GRP509","GRP575","GRP445","GRP295","GRP316","GRP630"}, RANDBETWEEN(1,10))</f>
        <v>GRP573</v>
      </c>
      <c r="AL13" s="1" cm="1">
        <f t="array" aca="1" ref="AL13" ca="1">_xlfn.SWITCH(
  AK13,
  "GRP370", 1000,
  "GRP369", 3000,
  "GRP573", 1500,
  "GRP409", 3000,
  "GRP509", 3000,
  "GRP575", 1000,
  "GRP445", 2500,
  "GRP295", 1000,
  "GRP316", 2000,
  "GRP630", 2000,
  ""
)</f>
        <v>1500</v>
      </c>
      <c r="AM13" s="1" cm="1">
        <f t="array" aca="1" ref="AM13" ca="1">_xlfn.SWITCH(
  AK13,
  "GRP370", 729.73,
  "GRP369", 2285.89,
  "GRP573", 1311.73,
  "GRP409", 2951.56,
  "GRP509", 993.45,
  "GRP575", 557.41,
  "GRP445", 695.64,
  "GRP295", 241.36,
  "GRP316", 1320.86,
  "GRP630", 1245.27,
  ""
)</f>
        <v>1311.73</v>
      </c>
      <c r="AN13" s="1" t="str" cm="1">
        <f t="array" aca="1" ref="AN13" ca="1">_xlfn.SWITCH(
  AK13,
  "GRP573", "Humana",
  "GRP509", "Aetna",
  "GRP316", "Aetna",
  ""
)</f>
        <v>Humana</v>
      </c>
      <c r="AO13" s="1" t="str" cm="1">
        <f t="array" aca="1" ref="AO13" ca="1">_xlfn.SWITCH(
  AK13,
  "GRP573", "HUM982",
  "GRP509", "AET282",
  "GRP316", "AET665",
  ""
)</f>
        <v>HUM982</v>
      </c>
      <c r="AP13" s="1" t="str" cm="1">
        <f t="array" aca="1" ref="AP13" ca="1">_xlfn.SWITCH(
  AK13,
  "GRP573", "MAAN82132",
  "GRP509", "JOWI86099",
  "GRP316", "CHTA19838",
  ""
)</f>
        <v>MAAN82132</v>
      </c>
      <c r="AQ13" s="1" t="str" cm="1">
        <f t="array" aca="1" ref="AQ13" ca="1">INDEX({"Yes","No"},RANDBETWEEN(1,2))</f>
        <v>No</v>
      </c>
      <c r="AR13" s="1" t="str" cm="1">
        <f t="array" aca="1" ref="AR13" ca="1">INDEX({"Apple Pay","Credit Card","Debit Card"}, RANDBETWEEN(1,3))</f>
        <v>Apple Pay</v>
      </c>
      <c r="AS13" s="1" t="s">
        <v>894</v>
      </c>
      <c r="AT13" s="1" t="s">
        <v>1083</v>
      </c>
      <c r="AU13" s="1" t="str">
        <f t="shared" ref="AU13:AU76" ca="1" si="8">TEXT(RANDBETWEEN(TODAY(), TODAY()+60), "yyyy-mm-dd")</f>
        <v>2025-04-28</v>
      </c>
      <c r="AV13" s="1" t="str">
        <f t="shared" ref="AV13:AV76" ca="1" si="9">TEXT(DATEVALUE(AU13) + RANDBETWEEN(1,15), "yyyy-mm-dd")</f>
        <v>2025-05-07</v>
      </c>
      <c r="AW13" s="1" t="str">
        <f t="shared" ref="AW13:AW76" ca="1" si="10">TEXT(TIME(RANDBETWEEN(8,17), RANDBETWEEN(0,3)*15, 0), "h:mm AM/PM")</f>
        <v>11:30 AM</v>
      </c>
      <c r="AX13" s="1" t="str">
        <f t="shared" ref="AX13:AX76" ca="1" si="11">TEXT(TIMEVALUE(AW13) - TIME(0, RANDBETWEEN(5,15), 0), "h:mm AM/PM")</f>
        <v>11:21 AM</v>
      </c>
      <c r="AY13" s="1" t="str" cm="1">
        <f t="array" aca="1" ref="AY13" ca="1">INDEX({"LOC001","LOC002","LOC003"}, RANDBETWEEN(1,3))</f>
        <v>LOC003</v>
      </c>
      <c r="AZ13" s="1" t="str" cm="1">
        <f t="array" aca="1" ref="AZ13" ca="1">INDEX({"PRV001","PRV002","PRV003","PRV004","PRV005"}, RANDBETWEEN(1,5))</f>
        <v>PRV003</v>
      </c>
      <c r="BA13" s="1" t="str" cm="1">
        <f t="array" aca="1" ref="BA13" ca="1">INDEX({"AST001","AST002","AST003","AST004","AST005"}, RANDBETWEEN(1,5))</f>
        <v>AST003</v>
      </c>
      <c r="BB13" s="1" t="str" cm="1">
        <f t="array" aca="1" ref="BB13" ca="1">INDEX({"Room 1","Room 2","Room 3","Room 4","Room 5","Room 7","Room 8"}, RANDBETWEEN(1,7))</f>
        <v>Room 8</v>
      </c>
      <c r="BC13" s="1" t="str" cm="1">
        <f t="array" aca="1" ref="BC13" ca="1">INDEX({"Tooth Pain","Lost Filling","Cosmetic Concern","Sensitivity","Denture Adjustment","Jaw Pain","Routine Check-up"}, RANDBETWEEN(1,7))</f>
        <v>Cosmetic Concern</v>
      </c>
      <c r="BD13" s="1" cm="1">
        <f t="array" aca="1" ref="BD13" ca="1">INDEX({15,30,45,60,90,120}, RANDBETWEEN(1,6))</f>
        <v>45</v>
      </c>
      <c r="BE13" s="1">
        <f t="shared" ref="BE13:BE76" ca="1" si="12">MAX(1, BD13 + RANDBETWEEN(-10,10))</f>
        <v>46</v>
      </c>
      <c r="BF13" s="1" t="str">
        <f t="shared" ref="BF13:BF76" ca="1" si="13">IF(RANDBETWEEN(1,10)=1, "False", "True")</f>
        <v>True</v>
      </c>
      <c r="BG13" s="1" t="str">
        <f t="shared" ref="BG13:BG76" ca="1" si="14">IF(BF13="False", "Illness", "")</f>
        <v/>
      </c>
      <c r="BH13" s="1" t="str">
        <f t="shared" ref="BH13:BH76" ca="1" si="15">IF(BF13="False", "True", "False")</f>
        <v>False</v>
      </c>
      <c r="BI13" s="1">
        <f t="shared" ref="BI13:BI76" ca="1" si="16">DATEDIF(AU13, AV13, "D")</f>
        <v>9</v>
      </c>
      <c r="BJ13" s="1" t="s">
        <v>1273</v>
      </c>
      <c r="BK13" s="1" t="str">
        <f t="shared" ref="BK13:BK76" ca="1" si="17">IF($BF13="True",
   TEXT($AV13,"yyyy-mm-dd"),
   "N/A"
)</f>
        <v>2025-05-07</v>
      </c>
      <c r="BL13" s="1" t="str" cm="1">
        <f t="array" aca="1" ref="BL13" ca="1">INDEX({"Orthodontic","Prosthodontic","Oral Surgery","Periodontic","Restorative"}, RANDBETWEEN(1,5))</f>
        <v>Prosthodontic</v>
      </c>
      <c r="BM13" s="1" t="str" cm="1">
        <f t="array" aca="1" ref="BM13" ca="1">INDEX({"D4341","D9110","D0274","D0120","D2330","D7140","D1110"}, RANDBETWEEN(1,7))</f>
        <v>D0274</v>
      </c>
      <c r="BN13" s="1" t="str" cm="1">
        <f t="array" aca="1" ref="BN13" ca="1">INDEX({"Periodontal Scaling &amp; Root Planing","Palliative Treatment","Bitewings - Four Films","Periodic Oral Evaluation","Resin Composite - One Surface","Extraction - Erupted Tooth","Adult Prophylaxis"}, RANDBETWEEN(1,7))</f>
        <v>Extraction - Erupted Tooth</v>
      </c>
      <c r="BO13" s="1">
        <f t="shared" ref="BO13:BO76" ca="1" si="18">ROUND(RANDBETWEEN(100,2000) + RAND(), 2)</f>
        <v>695.37</v>
      </c>
      <c r="BP13" s="1">
        <f t="shared" ref="BP13:BP76" ca="1" si="19">ROUND(RANDBETWEEN(50,1500) + RAND(), 2)</f>
        <v>1153.46</v>
      </c>
      <c r="BQ13" s="1">
        <f t="shared" ref="BQ13:BQ76" ca="1" si="20">ROUND(RANDBETWEEN(0,1000) + RAND(), 2)</f>
        <v>365.26</v>
      </c>
      <c r="BR13" s="1">
        <f t="shared" ref="BR13:BR76" ca="1" si="21">ROUND(RANDBETWEEN(50,500) + RAND(), 2)</f>
        <v>335.32</v>
      </c>
      <c r="BS13" s="1">
        <f t="shared" ref="BS13:BS76" ca="1" si="22">ROUND(RANDBETWEEN(0,250) + RAND(), 2)</f>
        <v>150.55000000000001</v>
      </c>
      <c r="BT13" s="1" t="str">
        <f t="shared" ref="BT13:BT76" ca="1" si="23">TEXT(RANDBETWEEN(DATE(2021,1,1), DATE(2025,12,31)), "yyyy-mm-dd")</f>
        <v>2024-12-30</v>
      </c>
      <c r="BU13" s="1" t="str" cm="1">
        <f t="array" aca="1" ref="BU13" ca="1">INDEX({"Debit Card","Apple Pay","Credit Card","CareCredit"}, RANDBETWEEN(1,4))</f>
        <v>Debit Card</v>
      </c>
      <c r="BV13" s="1" t="str" cm="1">
        <f t="array" aca="1" ref="BV13" ca="1">INDEX({"Paid","Partial","Pending Insurance"}, RANDBETWEEN(1,3))</f>
        <v>Paid</v>
      </c>
      <c r="BW13" s="1">
        <f t="shared" ref="BW13:BW76" ca="1" si="24">IF(BV13="Paid",
   0,
   IF(RANDBETWEEN(1,5)=1, ROUND(RAND()*100, 2), 0)
)</f>
        <v>0</v>
      </c>
      <c r="BX13" s="1" t="str">
        <f t="shared" ref="BX13:BX76" ca="1" si="25">IF(BV13="Paid", "Completed", "In Progress")</f>
        <v>Completed</v>
      </c>
      <c r="BY13" s="1" t="str" cm="1">
        <f t="array" aca="1" ref="BY13" ca="1">INDEX({"New","Returning"}, RANDBETWEEN(1,2))</f>
        <v>New</v>
      </c>
      <c r="BZ13" s="1">
        <f t="shared" ref="BZ13:BZ76" ca="1" si="26">RANDBETWEEN(0,3)</f>
        <v>2</v>
      </c>
      <c r="CA13" s="1">
        <f t="shared" ref="CA13:CA76" ca="1" si="27">BZ13*RANDBETWEEN(1,3)</f>
        <v>6</v>
      </c>
      <c r="CB13" s="1" t="str">
        <f t="shared" ref="CB13:CB76" ca="1" si="28">TEXT(RANDBETWEEN(DATE(2021,1,1), DATE(2023,12,31)), "yyyy-mm-dd")</f>
        <v>2022-10-28</v>
      </c>
      <c r="CC13" s="1" t="str">
        <f t="shared" ref="CC13:CC76" ca="1" si="29">TEXT(RANDBETWEEN(DATE(2024,1,1), DATE(2025,12,31)), "yyyy-mm-dd")</f>
        <v>2024-02-03</v>
      </c>
      <c r="CD13" s="1">
        <f t="shared" ref="CD13:CE44" ca="1" si="30">RANDBETWEEN(1,10)</f>
        <v>3</v>
      </c>
      <c r="CE13" s="1">
        <f t="shared" ca="1" si="30"/>
        <v>5</v>
      </c>
      <c r="CF13" s="1">
        <f t="shared" ref="CF13:CF76" ca="1" si="31">ROUND(RANDBETWEEN(1000,6000) + RAND(), 2)</f>
        <v>5458.2</v>
      </c>
      <c r="CG13" s="1">
        <f t="shared" ref="CG13:CG76" ca="1" si="32">DATEDIF($CB13, TODAY(), "M")</f>
        <v>29</v>
      </c>
      <c r="CH13" s="1" t="str">
        <f t="shared" ref="CH13:CH76" ca="1" si="33">IF($CD13&lt;7,"Low",IF($CD13&lt;=12,"Medium","High"))</f>
        <v>Low</v>
      </c>
      <c r="CI13" s="1">
        <f t="shared" ref="CI13:CI76" ca="1" si="34">RANDBETWEEN(60,100)</f>
        <v>95</v>
      </c>
      <c r="CJ13" s="1" t="str">
        <f t="shared" ref="CJ13:CJ76" ca="1" si="35">IF(RANDBETWEEN(1,5)=1, "False", "True")</f>
        <v>True</v>
      </c>
      <c r="CK13" s="1" t="str" cm="1">
        <f t="array" aca="1" ref="CK13" ca="1">INDEX({"Basic","Silver","Gold","Platinum"}, RANDBETWEEN(1,4))</f>
        <v>Basic</v>
      </c>
      <c r="CL13" s="1">
        <f t="shared" ref="CL13:CL76" ca="1" si="36">RANDBETWEEN(0,5)</f>
        <v>1</v>
      </c>
      <c r="CM13" s="1" t="s">
        <v>1462</v>
      </c>
      <c r="CN13" s="1" t="str">
        <f t="shared" ref="CN13:CN76" ca="1" si="37">TEXT(RANDBETWEEN(DATE(2021,1,1), DATE(2025,12,31)), "yyyy-mm-dd")</f>
        <v>2022-09-13</v>
      </c>
      <c r="CO13" s="1" t="str">
        <f t="shared" ref="CO13:CO76" ca="1" si="38">TEXT(TIME(RANDBETWEEN(8,17), RANDBETWEEN(0,3)*15, 0), "h:mm AM/PM")</f>
        <v>5:45 PM</v>
      </c>
      <c r="CP13" s="1" t="str" cm="1">
        <f t="array" aca="1" ref="CP13" ca="1">INDEX({"Patient Portal","Mail","Email","Phone","Text"}, RANDBETWEEN(1,5))</f>
        <v>Mail</v>
      </c>
      <c r="CQ13" s="1" t="str" cm="1">
        <f t="array" aca="1" ref="CQ13" ca="1">INDEX({"Insurance Verification","Payment Reminder","New Patient Welcome","Treatment Plan Discussion","Recall"}, RANDBETWEEN(1,5))</f>
        <v>Insurance Verification</v>
      </c>
      <c r="CR13" s="1" t="str" cm="1">
        <f t="array" aca="1" ref="CR13" ca="1">INDEX({"Template","Script","Marketing","Custom"}, RANDBETWEEN(1,4))</f>
        <v>Marketing</v>
      </c>
      <c r="CS13" s="1" t="str">
        <f t="shared" ref="CS13:CS76" ca="1" si="39">IF(RANDBETWEEN(1,10)&gt;2, "True", "False")</f>
        <v>True</v>
      </c>
      <c r="CT13" s="1" t="str">
        <f t="shared" ref="CT13:CT76" ca="1" si="40">IF(CS13="True",
   TEXT(DATEVALUE(CN13) + RANDBETWEEN(0,5), "yyyy-mm-dd"),
   ""
)</f>
        <v>2022-09-13</v>
      </c>
      <c r="CU13" s="1" t="str">
        <f t="shared" ref="CU13:CU76" ca="1" si="41">IF(CS13="True",
   TEXT(TIME(RANDBETWEEN(8,17), RANDBETWEEN(0,3)*15, 0), "h:mm AM/PM"),
   ""
)</f>
        <v>9:30 AM</v>
      </c>
      <c r="CV13" s="1" t="str" cm="1">
        <f t="array" aca="1" ref="CV13" ca="1">IF(CS13="True",
   INDEX({"Cancelled","Confirmed","Rescheduled","Question Answered"}, RANDBETWEEN(1,4)),
   ""
)</f>
        <v>Question Answered</v>
      </c>
      <c r="CW13" s="1" t="str">
        <f t="shared" ref="CW13:CW76" ca="1" si="42">IF(CS13="True",
   IF(RANDBETWEEN(1,2)=1, "True", "False"),
   ""
)</f>
        <v>True</v>
      </c>
      <c r="CX13" s="1" t="str">
        <f t="shared" ref="CX13:CX76" ca="1" si="43">IF(CW13="True",
   TEXT(DATEVALUE(CT13) + RANDBETWEEN(1,7), "yyyy-mm-dd"),
   ""
)</f>
        <v>2022-09-14</v>
      </c>
      <c r="CY13" s="1" t="str" cm="1">
        <f t="array" aca="1" ref="CY13" ca="1">INDEX({"STF001","STF002","STF003","STF004","STF005"}, RANDBETWEEN(1,5))</f>
        <v>STF001</v>
      </c>
      <c r="CZ13" s="1" t="str">
        <f t="shared" ref="CZ13:CZ76" ca="1" si="44">IF(RANDBETWEEN(1,2)=1, "True", "False")</f>
        <v>True</v>
      </c>
      <c r="DA13" s="1" t="str" cm="1">
        <f t="array" aca="1" ref="DA13" ca="1">INDEX({"Westside Dental Group","Downtown Dental Center","Main Street Dental"}, RANDBETWEEN(1,3))</f>
        <v>Downtown Dental Center</v>
      </c>
      <c r="DB13" s="1" t="str" cm="1">
        <f t="array" aca="1" ref="DB13" ca="1">_xlfn.SWITCH(DA13,
   "Westside Dental Group",     "789 West Avenue",
   "Downtown Dental Center",    "456 Downtown Plaza",
   "Main Street Dental",        "123 Main Street",
   ""
)</f>
        <v>456 Downtown Plaza</v>
      </c>
      <c r="DC13" s="1" t="str" cm="1">
        <f t="array" aca="1" ref="DC13" ca="1">_xlfn.SWITCH(
   DA13,
   "Westside Dental Group",     "Riverside",
   "Downtown Dental Center",    "Springfield",
   "Main Street Dental",        "Springfield",
   ""
)</f>
        <v>Springfield</v>
      </c>
      <c r="DD13" s="1" t="s">
        <v>184</v>
      </c>
      <c r="DE13" s="1" t="str" cm="1">
        <f t="array" aca="1" ref="DE13" ca="1">_xlfn.SWITCH(
   DA13,
   "Westside Dental Group",     "62707",
   "Downtown Dental Center",    "62701",
   "Main Street Dental",        "62704",
   ""
)</f>
        <v>62701</v>
      </c>
      <c r="DF13" s="1" t="str" cm="1">
        <f t="array" aca="1" ref="DF13" ca="1">_xlfn.SWITCH(
   DA13,
   "Westside Dental Group",     "555-555-6666",
   "Downtown Dental Center",    "555-333-4444",
   "Main Street Dental",        "555-111-2222",
   ""
)</f>
        <v>555-333-4444</v>
      </c>
      <c r="DG13" s="1" t="str" cm="1">
        <f t="array" aca="1" ref="DG13" ca="1">_xlfn.SWITCH(
   DA13,
   "Westside Dental Group",     "Mon-Thu 9AM-6PM|Fri 9AM-4PM",
   "Downtown Dental Center",    "Mon-Thu 7AM-7PM|Fri 8AM-5PM|Sat 8AM-1PM",
   "Main Street Dental",        "Mon-Fri 8AM-5PM",
   ""
)</f>
        <v>Mon-Thu 7AM-7PM|Fri 8AM-5PM|Sat 8AM-1PM</v>
      </c>
      <c r="DH13" s="1" t="str" cm="1">
        <f t="array" aca="1" ref="DH13" ca="1">_xlfn.SWITCH(
   DA13,
   "Westside Dental Group",     "General|Periodontics|Endodontics",
   "Downtown Dental Center",    "General|Pediatric|Implants|Oral Surgery",
   "Main Street Dental",        "General|Cosmetic|Orthodontics",
   ""
)</f>
        <v>General|Pediatric|Implants|Oral Surgery</v>
      </c>
      <c r="DI13" s="1" t="str" cm="1">
        <f t="array" aca="1" ref="DI13" ca="1">_xlfn.SWITCH(
   DA13,
   "Westside Dental Group",     "General Dentistry|Periodontics|Endodontics",
   "Downtown Dental Center",    "General Dentistry|Oral Surgery|Pediatric Dentistry",
   "Main Street Dental",        "General Dentistry|Orthodontics",
   ""
)</f>
        <v>General Dentistry|Oral Surgery|Pediatric Dentistry</v>
      </c>
      <c r="DJ13" s="1" cm="1">
        <f t="array" aca="1" ref="DJ13" ca="1">_xlfn.SWITCH($DA13,
   "Westside Dental Group", 6,
   "Downtown Dental Center", 12,
   "Main Street Dental",     8,
   6
)</f>
        <v>12</v>
      </c>
      <c r="DK13" s="1" cm="1">
        <f t="array" aca="1" ref="DK13" ca="1">_xlfn.SWITCH($DA13,
   "Westside Dental Group", 4.7,
   "Downtown Dental Center", 4.6,
   "Main Street Dental",     4.8,
   4.7
)</f>
        <v>4.5999999999999996</v>
      </c>
      <c r="DL13" s="1" t="s">
        <v>1651</v>
      </c>
      <c r="DM13" s="1" t="str">
        <f t="shared" ref="DM13:DM76" ca="1" si="45">TEXT(RANDBETWEEN(DATE(2021,1,1), DATE(2024,12,31)), "yyyy-mm-dd")</f>
        <v>2021-01-06</v>
      </c>
      <c r="DN13" s="1" t="str" cm="1">
        <f t="array" aca="1" ref="DN13" ca="1">INDEX({"In Progress","Accepted","Completed","Proposed"}, RANDBETWEEN(1,4))</f>
        <v>In Progress</v>
      </c>
      <c r="DO13" s="1">
        <f t="shared" ref="DO13:DO76" ca="1" si="46">ROUND(RANDBETWEEN(500,5000) + RAND(), 2)</f>
        <v>2143.2800000000002</v>
      </c>
      <c r="DP13" s="1">
        <f t="shared" ref="DP13:DP76" ca="1" si="47">IF(DO13="",
   "",
   ROUND(DO13 * RANDBETWEEN(50,80)/100, 2)
)</f>
        <v>1436</v>
      </c>
      <c r="DQ13" s="1">
        <f t="shared" ref="DQ13:DQ76" ca="1" si="48">IF(DO13="",
   "",
   ROUND(DO13 - DP13, 2)
)</f>
        <v>707.28</v>
      </c>
      <c r="DR13" s="1" t="str" cm="1">
        <f t="array" aca="1" ref="DR13" ca="1">INDEX({"N/A","CareCredit","QuickPay Discount","Monthly Payment"}, RANDBETWEEN(1,4))</f>
        <v>Monthly Payment</v>
      </c>
      <c r="DS13" s="2">
        <v>44484</v>
      </c>
      <c r="DT13" s="1" t="str">
        <f t="shared" ref="DT13:DT76" ca="1" si="49">IF(DN13="Completed", TEXT(DS13 + RANDBETWEEN(1,30), "yyyy-mm-dd"), "")</f>
        <v/>
      </c>
      <c r="DU13" s="1">
        <f t="shared" ref="DU13:DU76" ca="1" si="50">IF(DN13="Completed",
   100,
   IF(OR(DN13="Accepted", DN13="In Progress"), RANDBETWEEN(1,99),
   IF(DN13="Proposed", 0, ""))
)</f>
        <v>30</v>
      </c>
    </row>
    <row r="14" spans="1:125" x14ac:dyDescent="0.15">
      <c r="A14" s="1" t="s">
        <v>517</v>
      </c>
      <c r="B14" s="1" t="str" cm="1">
        <f t="array" aca="1" ref="B14" ca="1">INDEX({"Liam","Noah","Oliver","Elijah","William","James","Benjamin","Lucas","Henry","Alexander","Olivia","Emma","Ava","Charlotte","Sophia","Amelia","Isabella","Mia","Evelyn","Harper","Jameson","Aria","Scarlett","Luna","Mila","Abigail","Ella","Avery","Eleanor","Madison"}, RANDBETWEEN(1, 30))</f>
        <v>Mila</v>
      </c>
      <c r="C14" s="1" t="str" cm="1">
        <f t="array" aca="1" ref="C14" ca="1">INDEX({"Smith","Johnson","Williams","Jones","Brown","Davis","Miller","Wilson","Moore","Taylor","Anderson","Thomas","Jackson","White","Harris","Martin","Thompson","Garcia","Martinez","Robinson","Clark","Rodriguez","Lewis","Lee","Walker","Hall","Allen","Young","King","Wright"}, RANDBETWEEN(1, 30))</f>
        <v>Walker</v>
      </c>
      <c r="D14" s="1" t="str">
        <f t="shared" ca="1" si="0"/>
        <v>1980-02-06</v>
      </c>
      <c r="E14" s="1">
        <f t="shared" ca="1" si="1"/>
        <v>45</v>
      </c>
      <c r="F14" s="1" t="str" cm="1">
        <f t="array" aca="1" ref="F14" ca="1">INDEX({"Male","Female","Non-Binary"}, RANDBETWEEN(1, 3))</f>
        <v>Non-Binary</v>
      </c>
      <c r="G14" s="1" t="str" cm="1">
        <f t="array" aca="1" ref="G14" ca="1">INDEX({"African American","Caucasian","Hispanic","Asian","Native American","Other"}, RANDBETWEEN(1,6))</f>
        <v>Asian</v>
      </c>
      <c r="H14" s="1" t="str" cm="1">
        <f t="array" aca="1" ref="H14" ca="1">RANDBETWEEN(1,1500) &amp; " " &amp; INDEX({"Main","Oak","Maple","Elm","Pine","Cedar","Rose","Hill","Park","Lake"}, RANDBETWEEN(1,10)) &amp; " " &amp; INDEX({"St","Rd","Ave"}, RANDBETWEEN(1,3))</f>
        <v>1445 Pine Ave</v>
      </c>
      <c r="I14" s="1" t="str" cm="1">
        <f t="array" aca="1" ref="I14" ca="1">INDEX({"Springfield","Riverside","Franklin","Clinton","Fairview"}, RANDBETWEEN(1,5))</f>
        <v>Franklin</v>
      </c>
      <c r="J14" s="1" t="str" cm="1">
        <f t="array" aca="1" ref="J14" ca="1">INDEX({"FL","IL","CA","NY","TX"}, RANDBETWEEN(1,5))</f>
        <v>IL</v>
      </c>
      <c r="K14" s="1" t="str">
        <f t="shared" ca="1" si="2"/>
        <v>77248</v>
      </c>
      <c r="L14" s="1" t="str">
        <f t="shared" ca="1" si="3"/>
        <v>mila.walker@email.com</v>
      </c>
      <c r="M14" s="1" t="str">
        <f t="shared" ca="1" si="4"/>
        <v>219-759-5063</v>
      </c>
      <c r="N14" s="1" t="str" cm="1">
        <f t="array" aca="1" ref="N14" ca="1">INDEX({"Linda","Karen","Susan","Nancy","Deborah"}, RANDBETWEEN(1,5)) &amp; " " &amp; C14</f>
        <v>Linda Walker</v>
      </c>
      <c r="O14" s="1" t="str">
        <f t="shared" ca="1" si="5"/>
        <v>271-650-7842</v>
      </c>
      <c r="P14" s="1" t="s">
        <v>137</v>
      </c>
      <c r="Q14" s="1" t="str" cm="1">
        <f t="array" aca="1" ref="Q14" ca="1">INDEX({"Walk-in","Google","Website","Patient Referral","Doctor Referral","Insurance"}, RANDBETWEEN(1,5))</f>
        <v>Patient Referral</v>
      </c>
      <c r="R14" s="1" t="str">
        <f t="shared" ca="1" si="6"/>
        <v>2022-02-22</v>
      </c>
      <c r="S14" s="1" t="str" cm="1">
        <f t="array" aca="1" ref="S14" ca="1">INDEX({"LOC001","LOC002","LOC003"}, RANDBETWEEN(1,3))</f>
        <v>LOC001</v>
      </c>
      <c r="T14" s="1" t="str" cm="1">
        <f t="array" aca="1" ref="T14" ca="1">INDEX({"Mail","Phone","Patient Portal","Email"}, RANDBETWEEN(1,4))</f>
        <v>Patient Portal</v>
      </c>
      <c r="U14" s="1" t="str" cm="1">
        <f t="array" aca="1" ref="U14" ca="1">INDEX({"True","False"}, RANDBETWEEN(1,2))</f>
        <v>False</v>
      </c>
      <c r="V14" s="1" t="str" cm="1">
        <f t="array" aca="1" ref="V14" ca="1">INDEX({"True","False"}, RANDBETWEEN(1,2))</f>
        <v>True</v>
      </c>
      <c r="W14" s="1" t="str" cm="1">
        <f t="array" aca="1" ref="W14" ca="1">INDEX({"True","False"}, RANDBETWEEN(1,2))</f>
        <v>False</v>
      </c>
      <c r="X14" s="1" t="str" cm="1">
        <f t="array" aca="1" ref="X14" ca="1">INDEX({"True","False"}, RANDBETWEEN(1,2))</f>
        <v>True</v>
      </c>
      <c r="Y14" s="1" t="str" cm="1">
        <f t="array" aca="1" ref="Y14" ca="1">INDEX({"Codeine","Sulfa","Local Anesthetics","None","Latex","Penicillin"}, RANDBETWEEN(1,6))</f>
        <v>Sulfa</v>
      </c>
      <c r="Z14" s="1" t="str" cm="1">
        <f t="array" aca="1" ref="Z14" ca="1">INDEX({"None","Levothyroxine","Atorvastatin","Levothyroxine|Atorvastatin","Metformin|Lisinopril","Ibuprofen"}, RANDBETWEEN(1,6))</f>
        <v>Ibuprofen</v>
      </c>
      <c r="AA14" s="1" t="str" cm="1">
        <f t="array" aca="1" ref="AA14" ca="1">INDEX({"None","Wisdom teeth extraction (2020)","Cavity filling (2019)","Dental cleaning (2018)","Root canal (2021)"}, RANDBETWEEN(1,5))</f>
        <v>Dental cleaning (2018)</v>
      </c>
      <c r="AB14" s="1" t="str">
        <f t="shared" ca="1" si="7"/>
        <v>2023-10-20</v>
      </c>
      <c r="AC14" s="1" t="str" cm="1">
        <f t="array" aca="1" ref="AC14" ca="1">INDEX({"N/A","No","Yes"}, RANDBETWEEN(1,3))</f>
        <v>No</v>
      </c>
      <c r="AD14" s="1" t="str" cm="1">
        <f t="array" aca="1" ref="AD14" ca="1">INDEX({"Non-smoker","Former-smoker","Current smoker"}, RANDBETWEEN(1,3))</f>
        <v>Former-smoker</v>
      </c>
      <c r="AE14" s="1" t="str" cm="1">
        <f t="array" aca="1" ref="AE14" ca="1">INDEX({"None","Allergic to penicillin","Requires wheelchair accessibility","Use caution due to fall risk","Special diet required"}, RANDBETWEEN(1,5))</f>
        <v>None</v>
      </c>
      <c r="AF14" s="1" t="s">
        <v>706</v>
      </c>
      <c r="AG14" s="1" t="str" cm="1">
        <f t="array" aca="1" ref="AG14" ca="1">INDEX({"Humana","Aetna","MetLife","Cigna","United Healthcare","Guardian"}, RANDBETWEEN(1,6))</f>
        <v>Aetna</v>
      </c>
      <c r="AH14" s="1" t="str" cm="1">
        <f t="array" aca="1" ref="AH14" ca="1">IF(AG14="Humana",
   INDEX({"HUM103","HUM523"}, RANDBETWEEN(1,2)),
IF(AG14="Aetna",
   INDEX({"AET532","AET548"}, RANDBETWEEN(1,2)),
IF(AG14="MetLife",
   "MET280",
IF(AG14="Cigna",
   "CIG881",
IF(AG14="United Healthcare",
   INDEX({"UNI967","UNI316"}, RANDBETWEEN(1,2)),
IF(AG14="Guardian",
   INDEX({"GUA459","GUA669"}, RANDBETWEEN(1,2)),
""))))))</f>
        <v>AET532</v>
      </c>
      <c r="AI14" s="1" t="str" cm="1">
        <f t="array" aca="1" ref="AI14" ca="1">_xlfn.SWITCH(
    AH14,
    "HUM103", "Humana Discount",
    "HUM523", "Humana PPO",
    "AET532", "Aetna HMO",
    "AET548", "Aetna Indemnity",
    "MET280", "MetLife Discount",
    "CIG881", "Cigna HMO",
    "UNI967", "United Healthcare DPPO",
    "UNI316", "United Healthcare DMO",
    "GUA459", "Guardian Discount",
    "GUA669", "Guardian PPO",
    ""
)</f>
        <v>Aetna HMO</v>
      </c>
      <c r="AJ14" s="1" t="str" cm="1">
        <f t="array" aca="1" ref="AJ14" ca="1">_xlfn.SWITCH(
    AH14,
    "HUM103", "HUM854639",
    "HUM523", "HUM296694",
    "AET532", "AET392075",
    "AET548", "AET837715",
    "MET280", "MET643118",
    "CIG881", "CIG755900",
    "UNI967", "UNI733052",
    "UNI316", "UNI442722",
    "GUA459", "GUA634150",
    "GUA669", "GUA641722",
    ""
)</f>
        <v>AET392075</v>
      </c>
      <c r="AK14" s="1" t="str" cm="1">
        <f t="array" aca="1" ref="AK14" ca="1">INDEX({"GRP370","GRP369","GRP573","GRP409","GRP509","GRP575","GRP445","GRP295","GRP316","GRP630"}, RANDBETWEEN(1,10))</f>
        <v>GRP445</v>
      </c>
      <c r="AL14" s="1" cm="1">
        <f t="array" aca="1" ref="AL14" ca="1">_xlfn.SWITCH(
  AK14,
  "GRP370", 1000,
  "GRP369", 3000,
  "GRP573", 1500,
  "GRP409", 3000,
  "GRP509", 3000,
  "GRP575", 1000,
  "GRP445", 2500,
  "GRP295", 1000,
  "GRP316", 2000,
  "GRP630", 2000,
  ""
)</f>
        <v>2500</v>
      </c>
      <c r="AM14" s="1" cm="1">
        <f t="array" aca="1" ref="AM14" ca="1">_xlfn.SWITCH(
  AK14,
  "GRP370", 729.73,
  "GRP369", 2285.89,
  "GRP573", 1311.73,
  "GRP409", 2951.56,
  "GRP509", 993.45,
  "GRP575", 557.41,
  "GRP445", 695.64,
  "GRP295", 241.36,
  "GRP316", 1320.86,
  "GRP630", 1245.27,
  ""
)</f>
        <v>695.64</v>
      </c>
      <c r="AN14" s="1" t="str" cm="1">
        <f t="array" aca="1" ref="AN14" ca="1">_xlfn.SWITCH(
  AK14,
  "GRP573", "Humana",
  "GRP509", "Aetna",
  "GRP316", "Aetna",
  ""
)</f>
        <v/>
      </c>
      <c r="AO14" s="1" t="str" cm="1">
        <f t="array" aca="1" ref="AO14" ca="1">_xlfn.SWITCH(
  AK14,
  "GRP573", "HUM982",
  "GRP509", "AET282",
  "GRP316", "AET665",
  ""
)</f>
        <v/>
      </c>
      <c r="AP14" s="1" t="str" cm="1">
        <f t="array" aca="1" ref="AP14" ca="1">_xlfn.SWITCH(
  AK14,
  "GRP573", "MAAN82132",
  "GRP509", "JOWI86099",
  "GRP316", "CHTA19838",
  ""
)</f>
        <v/>
      </c>
      <c r="AQ14" s="1" t="str" cm="1">
        <f t="array" aca="1" ref="AQ14" ca="1">INDEX({"Yes","No"},RANDBETWEEN(1,2))</f>
        <v>Yes</v>
      </c>
      <c r="AR14" s="1" t="str" cm="1">
        <f t="array" aca="1" ref="AR14" ca="1">INDEX({"Apple Pay","Credit Card","Debit Card"}, RANDBETWEEN(1,3))</f>
        <v>Credit Card</v>
      </c>
      <c r="AS14" s="1" t="s">
        <v>895</v>
      </c>
      <c r="AT14" s="1" t="s">
        <v>1084</v>
      </c>
      <c r="AU14" s="1" t="str">
        <f t="shared" ca="1" si="8"/>
        <v>2025-05-14</v>
      </c>
      <c r="AV14" s="1" t="str">
        <f t="shared" ca="1" si="9"/>
        <v>2025-05-15</v>
      </c>
      <c r="AW14" s="1" t="str">
        <f t="shared" ca="1" si="10"/>
        <v>3:30 PM</v>
      </c>
      <c r="AX14" s="1" t="str">
        <f t="shared" ca="1" si="11"/>
        <v>3:24 PM</v>
      </c>
      <c r="AY14" s="1" t="str" cm="1">
        <f t="array" aca="1" ref="AY14" ca="1">INDEX({"LOC001","LOC002","LOC003"}, RANDBETWEEN(1,3))</f>
        <v>LOC003</v>
      </c>
      <c r="AZ14" s="1" t="str" cm="1">
        <f t="array" aca="1" ref="AZ14" ca="1">INDEX({"PRV001","PRV002","PRV003","PRV004","PRV005"}, RANDBETWEEN(1,5))</f>
        <v>PRV005</v>
      </c>
      <c r="BA14" s="1" t="str" cm="1">
        <f t="array" aca="1" ref="BA14" ca="1">INDEX({"AST001","AST002","AST003","AST004","AST005"}, RANDBETWEEN(1,5))</f>
        <v>AST005</v>
      </c>
      <c r="BB14" s="1" t="str" cm="1">
        <f t="array" aca="1" ref="BB14" ca="1">INDEX({"Room 1","Room 2","Room 3","Room 4","Room 5","Room 7","Room 8"}, RANDBETWEEN(1,7))</f>
        <v>Room 5</v>
      </c>
      <c r="BC14" s="1" t="str" cm="1">
        <f t="array" aca="1" ref="BC14" ca="1">INDEX({"Tooth Pain","Lost Filling","Cosmetic Concern","Sensitivity","Denture Adjustment","Jaw Pain","Routine Check-up"}, RANDBETWEEN(1,7))</f>
        <v>Jaw Pain</v>
      </c>
      <c r="BD14" s="1" cm="1">
        <f t="array" aca="1" ref="BD14" ca="1">INDEX({15,30,45,60,90,120}, RANDBETWEEN(1,6))</f>
        <v>90</v>
      </c>
      <c r="BE14" s="1">
        <f t="shared" ca="1" si="12"/>
        <v>80</v>
      </c>
      <c r="BF14" s="1" t="str">
        <f t="shared" ca="1" si="13"/>
        <v>True</v>
      </c>
      <c r="BG14" s="1" t="str">
        <f t="shared" ca="1" si="14"/>
        <v/>
      </c>
      <c r="BH14" s="1" t="str">
        <f t="shared" ca="1" si="15"/>
        <v>False</v>
      </c>
      <c r="BI14" s="1">
        <f t="shared" ca="1" si="16"/>
        <v>1</v>
      </c>
      <c r="BJ14" s="1" t="s">
        <v>1274</v>
      </c>
      <c r="BK14" s="1" t="str">
        <f t="shared" ca="1" si="17"/>
        <v>2025-05-15</v>
      </c>
      <c r="BL14" s="1" t="str" cm="1">
        <f t="array" aca="1" ref="BL14" ca="1">INDEX({"Orthodontic","Prosthodontic","Oral Surgery","Periodontic","Restorative"}, RANDBETWEEN(1,5))</f>
        <v>Periodontic</v>
      </c>
      <c r="BM14" s="1" t="str" cm="1">
        <f t="array" aca="1" ref="BM14" ca="1">INDEX({"D4341","D9110","D0274","D0120","D2330","D7140","D1110"}, RANDBETWEEN(1,7))</f>
        <v>D2330</v>
      </c>
      <c r="BN14" s="1" t="str" cm="1">
        <f t="array" aca="1" ref="BN14" ca="1">INDEX({"Periodontal Scaling &amp; Root Planing","Palliative Treatment","Bitewings - Four Films","Periodic Oral Evaluation","Resin Composite - One Surface","Extraction - Erupted Tooth","Adult Prophylaxis"}, RANDBETWEEN(1,7))</f>
        <v>Extraction - Erupted Tooth</v>
      </c>
      <c r="BO14" s="1">
        <f t="shared" ca="1" si="18"/>
        <v>1849.81</v>
      </c>
      <c r="BP14" s="1">
        <f t="shared" ca="1" si="19"/>
        <v>1250.56</v>
      </c>
      <c r="BQ14" s="1">
        <f t="shared" ca="1" si="20"/>
        <v>724.18</v>
      </c>
      <c r="BR14" s="1">
        <f t="shared" ca="1" si="21"/>
        <v>443.15</v>
      </c>
      <c r="BS14" s="1">
        <f t="shared" ca="1" si="22"/>
        <v>137.27000000000001</v>
      </c>
      <c r="BT14" s="1" t="str">
        <f t="shared" ca="1" si="23"/>
        <v>2021-12-25</v>
      </c>
      <c r="BU14" s="1" t="str" cm="1">
        <f t="array" aca="1" ref="BU14" ca="1">INDEX({"Debit Card","Apple Pay","Credit Card","CareCredit"}, RANDBETWEEN(1,4))</f>
        <v>CareCredit</v>
      </c>
      <c r="BV14" s="1" t="str" cm="1">
        <f t="array" aca="1" ref="BV14" ca="1">INDEX({"Paid","Partial","Pending Insurance"}, RANDBETWEEN(1,3))</f>
        <v>Paid</v>
      </c>
      <c r="BW14" s="1">
        <f t="shared" ca="1" si="24"/>
        <v>0</v>
      </c>
      <c r="BX14" s="1" t="str">
        <f t="shared" ca="1" si="25"/>
        <v>Completed</v>
      </c>
      <c r="BY14" s="1" t="str" cm="1">
        <f t="array" aca="1" ref="BY14" ca="1">INDEX({"New","Returning"}, RANDBETWEEN(1,2))</f>
        <v>Returning</v>
      </c>
      <c r="BZ14" s="1">
        <f t="shared" ca="1" si="26"/>
        <v>0</v>
      </c>
      <c r="CA14" s="1">
        <f t="shared" ca="1" si="27"/>
        <v>0</v>
      </c>
      <c r="CB14" s="1" t="str">
        <f t="shared" ca="1" si="28"/>
        <v>2023-04-08</v>
      </c>
      <c r="CC14" s="1" t="str">
        <f t="shared" ca="1" si="29"/>
        <v>2024-04-24</v>
      </c>
      <c r="CD14" s="1">
        <f t="shared" ca="1" si="30"/>
        <v>9</v>
      </c>
      <c r="CE14" s="1">
        <f t="shared" ca="1" si="30"/>
        <v>5</v>
      </c>
      <c r="CF14" s="1">
        <f t="shared" ca="1" si="31"/>
        <v>1217.1300000000001</v>
      </c>
      <c r="CG14" s="1">
        <f t="shared" ca="1" si="32"/>
        <v>24</v>
      </c>
      <c r="CH14" s="1" t="str">
        <f t="shared" ca="1" si="33"/>
        <v>Medium</v>
      </c>
      <c r="CI14" s="1">
        <f t="shared" ca="1" si="34"/>
        <v>75</v>
      </c>
      <c r="CJ14" s="1" t="str">
        <f t="shared" ca="1" si="35"/>
        <v>False</v>
      </c>
      <c r="CK14" s="1" t="str" cm="1">
        <f t="array" aca="1" ref="CK14" ca="1">INDEX({"Basic","Silver","Gold","Platinum"}, RANDBETWEEN(1,4))</f>
        <v>Basic</v>
      </c>
      <c r="CL14" s="1">
        <f t="shared" ca="1" si="36"/>
        <v>5</v>
      </c>
      <c r="CM14" s="1" t="s">
        <v>1463</v>
      </c>
      <c r="CN14" s="1" t="str">
        <f t="shared" ca="1" si="37"/>
        <v>2025-11-03</v>
      </c>
      <c r="CO14" s="1" t="str">
        <f t="shared" ca="1" si="38"/>
        <v>12:30 PM</v>
      </c>
      <c r="CP14" s="1" t="str" cm="1">
        <f t="array" aca="1" ref="CP14" ca="1">INDEX({"Patient Portal","Mail","Email","Phone","Text"}, RANDBETWEEN(1,5))</f>
        <v>Patient Portal</v>
      </c>
      <c r="CQ14" s="1" t="str" cm="1">
        <f t="array" aca="1" ref="CQ14" ca="1">INDEX({"Insurance Verification","Payment Reminder","New Patient Welcome","Treatment Plan Discussion","Recall"}, RANDBETWEEN(1,5))</f>
        <v>Recall</v>
      </c>
      <c r="CR14" s="1" t="str" cm="1">
        <f t="array" aca="1" ref="CR14" ca="1">INDEX({"Template","Script","Marketing","Custom"}, RANDBETWEEN(1,4))</f>
        <v>Template</v>
      </c>
      <c r="CS14" s="1" t="str">
        <f t="shared" ca="1" si="39"/>
        <v>True</v>
      </c>
      <c r="CT14" s="1" t="str">
        <f t="shared" ca="1" si="40"/>
        <v>2025-11-06</v>
      </c>
      <c r="CU14" s="1" t="str">
        <f t="shared" ca="1" si="41"/>
        <v>3:45 PM</v>
      </c>
      <c r="CV14" s="1" t="str" cm="1">
        <f t="array" aca="1" ref="CV14" ca="1">IF(CS14="True",
   INDEX({"Cancelled","Confirmed","Rescheduled","Question Answered"}, RANDBETWEEN(1,4)),
   ""
)</f>
        <v>Confirmed</v>
      </c>
      <c r="CW14" s="1" t="str">
        <f t="shared" ca="1" si="42"/>
        <v>False</v>
      </c>
      <c r="CX14" s="1" t="str">
        <f t="shared" ca="1" si="43"/>
        <v/>
      </c>
      <c r="CY14" s="1" t="str" cm="1">
        <f t="array" aca="1" ref="CY14" ca="1">INDEX({"STF001","STF002","STF003","STF004","STF005"}, RANDBETWEEN(1,5))</f>
        <v>STF001</v>
      </c>
      <c r="CZ14" s="1" t="str">
        <f t="shared" ca="1" si="44"/>
        <v>False</v>
      </c>
      <c r="DA14" s="1" t="str" cm="1">
        <f t="array" aca="1" ref="DA14" ca="1">INDEX({"Westside Dental Group","Downtown Dental Center","Main Street Dental"}, RANDBETWEEN(1,3))</f>
        <v>Westside Dental Group</v>
      </c>
      <c r="DB14" s="1" t="str" cm="1">
        <f t="array" aca="1" ref="DB14" ca="1">_xlfn.SWITCH(DA14,
   "Westside Dental Group",     "789 West Avenue",
   "Downtown Dental Center",    "456 Downtown Plaza",
   "Main Street Dental",        "123 Main Street",
   ""
)</f>
        <v>789 West Avenue</v>
      </c>
      <c r="DC14" s="1" t="str" cm="1">
        <f t="array" aca="1" ref="DC14" ca="1">_xlfn.SWITCH(
   DA14,
   "Westside Dental Group",     "Riverside",
   "Downtown Dental Center",    "Springfield",
   "Main Street Dental",        "Springfield",
   ""
)</f>
        <v>Riverside</v>
      </c>
      <c r="DD14" s="1" t="s">
        <v>184</v>
      </c>
      <c r="DE14" s="1" t="str" cm="1">
        <f t="array" aca="1" ref="DE14" ca="1">_xlfn.SWITCH(
   DA14,
   "Westside Dental Group",     "62707",
   "Downtown Dental Center",    "62701",
   "Main Street Dental",        "62704",
   ""
)</f>
        <v>62707</v>
      </c>
      <c r="DF14" s="1" t="str" cm="1">
        <f t="array" aca="1" ref="DF14" ca="1">_xlfn.SWITCH(
   DA14,
   "Westside Dental Group",     "555-555-6666",
   "Downtown Dental Center",    "555-333-4444",
   "Main Street Dental",        "555-111-2222",
   ""
)</f>
        <v>555-555-6666</v>
      </c>
      <c r="DG14" s="1" t="str" cm="1">
        <f t="array" aca="1" ref="DG14" ca="1">_xlfn.SWITCH(
   DA14,
   "Westside Dental Group",     "Mon-Thu 9AM-6PM|Fri 9AM-4PM",
   "Downtown Dental Center",    "Mon-Thu 7AM-7PM|Fri 8AM-5PM|Sat 8AM-1PM",
   "Main Street Dental",        "Mon-Fri 8AM-5PM",
   ""
)</f>
        <v>Mon-Thu 9AM-6PM|Fri 9AM-4PM</v>
      </c>
      <c r="DH14" s="1" t="str" cm="1">
        <f t="array" aca="1" ref="DH14" ca="1">_xlfn.SWITCH(
   DA14,
   "Westside Dental Group",     "General|Periodontics|Endodontics",
   "Downtown Dental Center",    "General|Pediatric|Implants|Oral Surgery",
   "Main Street Dental",        "General|Cosmetic|Orthodontics",
   ""
)</f>
        <v>General|Periodontics|Endodontics</v>
      </c>
      <c r="DI14" s="1" t="str" cm="1">
        <f t="array" aca="1" ref="DI14" ca="1">_xlfn.SWITCH(
   DA14,
   "Westside Dental Group",     "General Dentistry|Periodontics|Endodontics",
   "Downtown Dental Center",    "General Dentistry|Oral Surgery|Pediatric Dentistry",
   "Main Street Dental",        "General Dentistry|Orthodontics",
   ""
)</f>
        <v>General Dentistry|Periodontics|Endodontics</v>
      </c>
      <c r="DJ14" s="1" cm="1">
        <f t="array" aca="1" ref="DJ14" ca="1">_xlfn.SWITCH($DA14,
   "Westside Dental Group", 6,
   "Downtown Dental Center", 12,
   "Main Street Dental",     8,
   6
)</f>
        <v>6</v>
      </c>
      <c r="DK14" s="1" cm="1">
        <f t="array" aca="1" ref="DK14" ca="1">_xlfn.SWITCH($DA14,
   "Westside Dental Group", 4.7,
   "Downtown Dental Center", 4.6,
   "Main Street Dental",     4.8,
   4.7
)</f>
        <v>4.7</v>
      </c>
      <c r="DL14" s="1" t="s">
        <v>1652</v>
      </c>
      <c r="DM14" s="1" t="str">
        <f t="shared" ca="1" si="45"/>
        <v>2022-03-30</v>
      </c>
      <c r="DN14" s="1" t="str" cm="1">
        <f t="array" aca="1" ref="DN14" ca="1">INDEX({"In Progress","Accepted","Completed","Proposed"}, RANDBETWEEN(1,4))</f>
        <v>Completed</v>
      </c>
      <c r="DO14" s="1">
        <f t="shared" ca="1" si="46"/>
        <v>3216.06</v>
      </c>
      <c r="DP14" s="1">
        <f t="shared" ca="1" si="47"/>
        <v>2090.44</v>
      </c>
      <c r="DQ14" s="1">
        <f t="shared" ca="1" si="48"/>
        <v>1125.6199999999999</v>
      </c>
      <c r="DR14" s="1" t="str" cm="1">
        <f t="array" aca="1" ref="DR14" ca="1">INDEX({"N/A","CareCredit","QuickPay Discount","Monthly Payment"}, RANDBETWEEN(1,4))</f>
        <v>QuickPay Discount</v>
      </c>
      <c r="DS14" s="2">
        <v>44485</v>
      </c>
      <c r="DT14" s="1" t="str">
        <f t="shared" ca="1" si="49"/>
        <v>2021-11-02</v>
      </c>
      <c r="DU14" s="1">
        <f t="shared" ca="1" si="50"/>
        <v>100</v>
      </c>
    </row>
    <row r="15" spans="1:125" x14ac:dyDescent="0.15">
      <c r="A15" s="1" t="s">
        <v>518</v>
      </c>
      <c r="B15" s="1" t="str" cm="1">
        <f t="array" aca="1" ref="B15" ca="1">INDEX({"Liam","Noah","Oliver","Elijah","William","James","Benjamin","Lucas","Henry","Alexander","Olivia","Emma","Ava","Charlotte","Sophia","Amelia","Isabella","Mia","Evelyn","Harper","Jameson","Aria","Scarlett","Luna","Mila","Abigail","Ella","Avery","Eleanor","Madison"}, RANDBETWEEN(1, 30))</f>
        <v>Alexander</v>
      </c>
      <c r="C15" s="1" t="str" cm="1">
        <f t="array" aca="1" ref="C15" ca="1">INDEX({"Smith","Johnson","Williams","Jones","Brown","Davis","Miller","Wilson","Moore","Taylor","Anderson","Thomas","Jackson","White","Harris","Martin","Thompson","Garcia","Martinez","Robinson","Clark","Rodriguez","Lewis","Lee","Walker","Hall","Allen","Young","King","Wright"}, RANDBETWEEN(1, 30))</f>
        <v>King</v>
      </c>
      <c r="D15" s="1" t="str">
        <f t="shared" ca="1" si="0"/>
        <v>2006-01-28</v>
      </c>
      <c r="E15" s="1">
        <f t="shared" ca="1" si="1"/>
        <v>19</v>
      </c>
      <c r="F15" s="1" t="str" cm="1">
        <f t="array" aca="1" ref="F15" ca="1">INDEX({"Male","Female","Non-Binary"}, RANDBETWEEN(1, 3))</f>
        <v>Male</v>
      </c>
      <c r="G15" s="1" t="str" cm="1">
        <f t="array" aca="1" ref="G15" ca="1">INDEX({"African American","Caucasian","Hispanic","Asian","Native American","Other"}, RANDBETWEEN(1,6))</f>
        <v>Hispanic</v>
      </c>
      <c r="H15" s="1" t="str" cm="1">
        <f t="array" aca="1" ref="H15" ca="1">RANDBETWEEN(1,1500) &amp; " " &amp; INDEX({"Main","Oak","Maple","Elm","Pine","Cedar","Rose","Hill","Park","Lake"}, RANDBETWEEN(1,10)) &amp; " " &amp; INDEX({"St","Rd","Ave"}, RANDBETWEEN(1,3))</f>
        <v>724 Oak Rd</v>
      </c>
      <c r="I15" s="1" t="str" cm="1">
        <f t="array" aca="1" ref="I15" ca="1">INDEX({"Springfield","Riverside","Franklin","Clinton","Fairview"}, RANDBETWEEN(1,5))</f>
        <v>Clinton</v>
      </c>
      <c r="J15" s="1" t="str" cm="1">
        <f t="array" aca="1" ref="J15" ca="1">INDEX({"FL","IL","CA","NY","TX"}, RANDBETWEEN(1,5))</f>
        <v>NY</v>
      </c>
      <c r="K15" s="1" t="str">
        <f t="shared" ca="1" si="2"/>
        <v>84884</v>
      </c>
      <c r="L15" s="1" t="str">
        <f t="shared" ca="1" si="3"/>
        <v>alexander.king@email.com</v>
      </c>
      <c r="M15" s="1" t="str">
        <f t="shared" ca="1" si="4"/>
        <v>920-232-9030</v>
      </c>
      <c r="N15" s="1" t="str" cm="1">
        <f t="array" aca="1" ref="N15" ca="1">INDEX({"Linda","Karen","Susan","Nancy","Deborah"}, RANDBETWEEN(1,5)) &amp; " " &amp; C15</f>
        <v>Deborah King</v>
      </c>
      <c r="O15" s="1" t="str">
        <f t="shared" ca="1" si="5"/>
        <v>347-459-7114</v>
      </c>
      <c r="P15" s="1" t="s">
        <v>137</v>
      </c>
      <c r="Q15" s="1" t="str" cm="1">
        <f t="array" aca="1" ref="Q15" ca="1">INDEX({"Walk-in","Google","Website","Patient Referral","Doctor Referral","Insurance"}, RANDBETWEEN(1,5))</f>
        <v>Doctor Referral</v>
      </c>
      <c r="R15" s="1" t="str">
        <f t="shared" ca="1" si="6"/>
        <v>2023-04-23</v>
      </c>
      <c r="S15" s="1" t="str" cm="1">
        <f t="array" aca="1" ref="S15" ca="1">INDEX({"LOC001","LOC002","LOC003"}, RANDBETWEEN(1,3))</f>
        <v>LOC003</v>
      </c>
      <c r="T15" s="1" t="str" cm="1">
        <f t="array" aca="1" ref="T15" ca="1">INDEX({"Mail","Phone","Patient Portal","Email"}, RANDBETWEEN(1,4))</f>
        <v>Phone</v>
      </c>
      <c r="U15" s="1" t="str" cm="1">
        <f t="array" aca="1" ref="U15" ca="1">INDEX({"True","False"}, RANDBETWEEN(1,2))</f>
        <v>True</v>
      </c>
      <c r="V15" s="1" t="str" cm="1">
        <f t="array" aca="1" ref="V15" ca="1">INDEX({"True","False"}, RANDBETWEEN(1,2))</f>
        <v>True</v>
      </c>
      <c r="W15" s="1" t="str" cm="1">
        <f t="array" aca="1" ref="W15" ca="1">INDEX({"True","False"}, RANDBETWEEN(1,2))</f>
        <v>True</v>
      </c>
      <c r="X15" s="1" t="str" cm="1">
        <f t="array" aca="1" ref="X15" ca="1">INDEX({"True","False"}, RANDBETWEEN(1,2))</f>
        <v>True</v>
      </c>
      <c r="Y15" s="1" t="str" cm="1">
        <f t="array" aca="1" ref="Y15" ca="1">INDEX({"Codeine","Sulfa","Local Anesthetics","None","Latex","Penicillin"}, RANDBETWEEN(1,6))</f>
        <v>Codeine</v>
      </c>
      <c r="Z15" s="1" t="str" cm="1">
        <f t="array" aca="1" ref="Z15" ca="1">INDEX({"None","Levothyroxine","Atorvastatin","Levothyroxine|Atorvastatin","Metformin|Lisinopril","Ibuprofen"}, RANDBETWEEN(1,6))</f>
        <v>Metformin|Lisinopril</v>
      </c>
      <c r="AA15" s="1" t="str" cm="1">
        <f t="array" aca="1" ref="AA15" ca="1">INDEX({"None","Wisdom teeth extraction (2020)","Cavity filling (2019)","Dental cleaning (2018)","Root canal (2021)"}, RANDBETWEEN(1,5))</f>
        <v>Cavity filling (2019)</v>
      </c>
      <c r="AB15" s="1" t="str">
        <f t="shared" ca="1" si="7"/>
        <v>2023-09-29</v>
      </c>
      <c r="AC15" s="1" t="str" cm="1">
        <f t="array" aca="1" ref="AC15" ca="1">INDEX({"N/A","No","Yes"}, RANDBETWEEN(1,3))</f>
        <v>N/A</v>
      </c>
      <c r="AD15" s="1" t="str" cm="1">
        <f t="array" aca="1" ref="AD15" ca="1">INDEX({"Non-smoker","Former-smoker","Current smoker"}, RANDBETWEEN(1,3))</f>
        <v>Former-smoker</v>
      </c>
      <c r="AE15" s="1" t="str" cm="1">
        <f t="array" aca="1" ref="AE15" ca="1">INDEX({"None","Allergic to penicillin","Requires wheelchair accessibility","Use caution due to fall risk","Special diet required"}, RANDBETWEEN(1,5))</f>
        <v>Allergic to penicillin</v>
      </c>
      <c r="AF15" s="1" t="s">
        <v>707</v>
      </c>
      <c r="AG15" s="1" t="str" cm="1">
        <f t="array" aca="1" ref="AG15" ca="1">INDEX({"Humana","Aetna","MetLife","Cigna","United Healthcare","Guardian"}, RANDBETWEEN(1,6))</f>
        <v>Cigna</v>
      </c>
      <c r="AH15" s="1" t="str" cm="1">
        <f t="array" aca="1" ref="AH15" ca="1">IF(AG15="Humana",
   INDEX({"HUM103","HUM523"}, RANDBETWEEN(1,2)),
IF(AG15="Aetna",
   INDEX({"AET532","AET548"}, RANDBETWEEN(1,2)),
IF(AG15="MetLife",
   "MET280",
IF(AG15="Cigna",
   "CIG881",
IF(AG15="United Healthcare",
   INDEX({"UNI967","UNI316"}, RANDBETWEEN(1,2)),
IF(AG15="Guardian",
   INDEX({"GUA459","GUA669"}, RANDBETWEEN(1,2)),
""))))))</f>
        <v>CIG881</v>
      </c>
      <c r="AI15" s="1" t="str" cm="1">
        <f t="array" aca="1" ref="AI15" ca="1">_xlfn.SWITCH(
    AH15,
    "HUM103", "Humana Discount",
    "HUM523", "Humana PPO",
    "AET532", "Aetna HMO",
    "AET548", "Aetna Indemnity",
    "MET280", "MetLife Discount",
    "CIG881", "Cigna HMO",
    "UNI967", "United Healthcare DPPO",
    "UNI316", "United Healthcare DMO",
    "GUA459", "Guardian Discount",
    "GUA669", "Guardian PPO",
    ""
)</f>
        <v>Cigna HMO</v>
      </c>
      <c r="AJ15" s="1" t="str" cm="1">
        <f t="array" aca="1" ref="AJ15" ca="1">_xlfn.SWITCH(
    AH15,
    "HUM103", "HUM854639",
    "HUM523", "HUM296694",
    "AET532", "AET392075",
    "AET548", "AET837715",
    "MET280", "MET643118",
    "CIG881", "CIG755900",
    "UNI967", "UNI733052",
    "UNI316", "UNI442722",
    "GUA459", "GUA634150",
    "GUA669", "GUA641722",
    ""
)</f>
        <v>CIG755900</v>
      </c>
      <c r="AK15" s="1" t="str" cm="1">
        <f t="array" aca="1" ref="AK15" ca="1">INDEX({"GRP370","GRP369","GRP573","GRP409","GRP509","GRP575","GRP445","GRP295","GRP316","GRP630"}, RANDBETWEEN(1,10))</f>
        <v>GRP409</v>
      </c>
      <c r="AL15" s="1" cm="1">
        <f t="array" aca="1" ref="AL15" ca="1">_xlfn.SWITCH(
  AK15,
  "GRP370", 1000,
  "GRP369", 3000,
  "GRP573", 1500,
  "GRP409", 3000,
  "GRP509", 3000,
  "GRP575", 1000,
  "GRP445", 2500,
  "GRP295", 1000,
  "GRP316", 2000,
  "GRP630", 2000,
  ""
)</f>
        <v>3000</v>
      </c>
      <c r="AM15" s="1" cm="1">
        <f t="array" aca="1" ref="AM15" ca="1">_xlfn.SWITCH(
  AK15,
  "GRP370", 729.73,
  "GRP369", 2285.89,
  "GRP573", 1311.73,
  "GRP409", 2951.56,
  "GRP509", 993.45,
  "GRP575", 557.41,
  "GRP445", 695.64,
  "GRP295", 241.36,
  "GRP316", 1320.86,
  "GRP630", 1245.27,
  ""
)</f>
        <v>2951.56</v>
      </c>
      <c r="AN15" s="1" t="str" cm="1">
        <f t="array" aca="1" ref="AN15" ca="1">_xlfn.SWITCH(
  AK15,
  "GRP573", "Humana",
  "GRP509", "Aetna",
  "GRP316", "Aetna",
  ""
)</f>
        <v/>
      </c>
      <c r="AO15" s="1" t="str" cm="1">
        <f t="array" aca="1" ref="AO15" ca="1">_xlfn.SWITCH(
  AK15,
  "GRP573", "HUM982",
  "GRP509", "AET282",
  "GRP316", "AET665",
  ""
)</f>
        <v/>
      </c>
      <c r="AP15" s="1" t="str" cm="1">
        <f t="array" aca="1" ref="AP15" ca="1">_xlfn.SWITCH(
  AK15,
  "GRP573", "MAAN82132",
  "GRP509", "JOWI86099",
  "GRP316", "CHTA19838",
  ""
)</f>
        <v/>
      </c>
      <c r="AQ15" s="1" t="str" cm="1">
        <f t="array" aca="1" ref="AQ15" ca="1">INDEX({"Yes","No"},RANDBETWEEN(1,2))</f>
        <v>Yes</v>
      </c>
      <c r="AR15" s="1" t="str" cm="1">
        <f t="array" aca="1" ref="AR15" ca="1">INDEX({"Apple Pay","Credit Card","Debit Card"}, RANDBETWEEN(1,3))</f>
        <v>Credit Card</v>
      </c>
      <c r="AS15" s="1" t="s">
        <v>896</v>
      </c>
      <c r="AT15" s="1" t="s">
        <v>1085</v>
      </c>
      <c r="AU15" s="1" t="str">
        <f t="shared" ca="1" si="8"/>
        <v>2025-05-30</v>
      </c>
      <c r="AV15" s="1" t="str">
        <f t="shared" ca="1" si="9"/>
        <v>2025-06-03</v>
      </c>
      <c r="AW15" s="1" t="str">
        <f t="shared" ca="1" si="10"/>
        <v>3:45 PM</v>
      </c>
      <c r="AX15" s="1" t="str">
        <f t="shared" ca="1" si="11"/>
        <v>3:37 PM</v>
      </c>
      <c r="AY15" s="1" t="str" cm="1">
        <f t="array" aca="1" ref="AY15" ca="1">INDEX({"LOC001","LOC002","LOC003"}, RANDBETWEEN(1,3))</f>
        <v>LOC001</v>
      </c>
      <c r="AZ15" s="1" t="str" cm="1">
        <f t="array" aca="1" ref="AZ15" ca="1">INDEX({"PRV001","PRV002","PRV003","PRV004","PRV005"}, RANDBETWEEN(1,5))</f>
        <v>PRV001</v>
      </c>
      <c r="BA15" s="1" t="str" cm="1">
        <f t="array" aca="1" ref="BA15" ca="1">INDEX({"AST001","AST002","AST003","AST004","AST005"}, RANDBETWEEN(1,5))</f>
        <v>AST005</v>
      </c>
      <c r="BB15" s="1" t="str" cm="1">
        <f t="array" aca="1" ref="BB15" ca="1">INDEX({"Room 1","Room 2","Room 3","Room 4","Room 5","Room 7","Room 8"}, RANDBETWEEN(1,7))</f>
        <v>Room 4</v>
      </c>
      <c r="BC15" s="1" t="str" cm="1">
        <f t="array" aca="1" ref="BC15" ca="1">INDEX({"Tooth Pain","Lost Filling","Cosmetic Concern","Sensitivity","Denture Adjustment","Jaw Pain","Routine Check-up"}, RANDBETWEEN(1,7))</f>
        <v>Cosmetic Concern</v>
      </c>
      <c r="BD15" s="1" cm="1">
        <f t="array" aca="1" ref="BD15" ca="1">INDEX({15,30,45,60,90,120}, RANDBETWEEN(1,6))</f>
        <v>45</v>
      </c>
      <c r="BE15" s="1">
        <f t="shared" ca="1" si="12"/>
        <v>42</v>
      </c>
      <c r="BF15" s="1" t="str">
        <f t="shared" ca="1" si="13"/>
        <v>True</v>
      </c>
      <c r="BG15" s="1" t="str">
        <f t="shared" ca="1" si="14"/>
        <v/>
      </c>
      <c r="BH15" s="1" t="str">
        <f t="shared" ca="1" si="15"/>
        <v>False</v>
      </c>
      <c r="BI15" s="1">
        <f t="shared" ca="1" si="16"/>
        <v>4</v>
      </c>
      <c r="BJ15" s="1" t="s">
        <v>1275</v>
      </c>
      <c r="BK15" s="1" t="str">
        <f t="shared" ca="1" si="17"/>
        <v>2025-06-03</v>
      </c>
      <c r="BL15" s="1" t="str" cm="1">
        <f t="array" aca="1" ref="BL15" ca="1">INDEX({"Orthodontic","Prosthodontic","Oral Surgery","Periodontic","Restorative"}, RANDBETWEEN(1,5))</f>
        <v>Prosthodontic</v>
      </c>
      <c r="BM15" s="1" t="str" cm="1">
        <f t="array" aca="1" ref="BM15" ca="1">INDEX({"D4341","D9110","D0274","D0120","D2330","D7140","D1110"}, RANDBETWEEN(1,7))</f>
        <v>D2330</v>
      </c>
      <c r="BN15" s="1" t="str" cm="1">
        <f t="array" aca="1" ref="BN15" ca="1">INDEX({"Periodontal Scaling &amp; Root Planing","Palliative Treatment","Bitewings - Four Films","Periodic Oral Evaluation","Resin Composite - One Surface","Extraction - Erupted Tooth","Adult Prophylaxis"}, RANDBETWEEN(1,7))</f>
        <v>Resin Composite - One Surface</v>
      </c>
      <c r="BO15" s="1">
        <f t="shared" ca="1" si="18"/>
        <v>193.71</v>
      </c>
      <c r="BP15" s="1">
        <f t="shared" ca="1" si="19"/>
        <v>104.83</v>
      </c>
      <c r="BQ15" s="1">
        <f t="shared" ca="1" si="20"/>
        <v>739</v>
      </c>
      <c r="BR15" s="1">
        <f t="shared" ca="1" si="21"/>
        <v>308.48</v>
      </c>
      <c r="BS15" s="1">
        <f t="shared" ca="1" si="22"/>
        <v>3.58</v>
      </c>
      <c r="BT15" s="1" t="str">
        <f t="shared" ca="1" si="23"/>
        <v>2024-10-28</v>
      </c>
      <c r="BU15" s="1" t="str" cm="1">
        <f t="array" aca="1" ref="BU15" ca="1">INDEX({"Debit Card","Apple Pay","Credit Card","CareCredit"}, RANDBETWEEN(1,4))</f>
        <v>CareCredit</v>
      </c>
      <c r="BV15" s="1" t="str" cm="1">
        <f t="array" aca="1" ref="BV15" ca="1">INDEX({"Paid","Partial","Pending Insurance"}, RANDBETWEEN(1,3))</f>
        <v>Partial</v>
      </c>
      <c r="BW15" s="1">
        <f t="shared" ca="1" si="24"/>
        <v>37.979999999999997</v>
      </c>
      <c r="BX15" s="1" t="str">
        <f t="shared" ca="1" si="25"/>
        <v>In Progress</v>
      </c>
      <c r="BY15" s="1" t="str" cm="1">
        <f t="array" aca="1" ref="BY15" ca="1">INDEX({"New","Returning"}, RANDBETWEEN(1,2))</f>
        <v>Returning</v>
      </c>
      <c r="BZ15" s="1">
        <f t="shared" ca="1" si="26"/>
        <v>1</v>
      </c>
      <c r="CA15" s="1">
        <f t="shared" ca="1" si="27"/>
        <v>2</v>
      </c>
      <c r="CB15" s="1" t="str">
        <f t="shared" ca="1" si="28"/>
        <v>2021-04-06</v>
      </c>
      <c r="CC15" s="1" t="str">
        <f t="shared" ca="1" si="29"/>
        <v>2025-08-03</v>
      </c>
      <c r="CD15" s="1">
        <f t="shared" ca="1" si="30"/>
        <v>3</v>
      </c>
      <c r="CE15" s="1">
        <f t="shared" ca="1" si="30"/>
        <v>3</v>
      </c>
      <c r="CF15" s="1">
        <f t="shared" ca="1" si="31"/>
        <v>3479.79</v>
      </c>
      <c r="CG15" s="1">
        <f t="shared" ca="1" si="32"/>
        <v>48</v>
      </c>
      <c r="CH15" s="1" t="str">
        <f t="shared" ca="1" si="33"/>
        <v>Low</v>
      </c>
      <c r="CI15" s="1">
        <f t="shared" ca="1" si="34"/>
        <v>80</v>
      </c>
      <c r="CJ15" s="1" t="str">
        <f t="shared" ca="1" si="35"/>
        <v>False</v>
      </c>
      <c r="CK15" s="1" t="str" cm="1">
        <f t="array" aca="1" ref="CK15" ca="1">INDEX({"Basic","Silver","Gold","Platinum"}, RANDBETWEEN(1,4))</f>
        <v>Silver</v>
      </c>
      <c r="CL15" s="1">
        <f t="shared" ca="1" si="36"/>
        <v>4</v>
      </c>
      <c r="CM15" s="1" t="s">
        <v>1464</v>
      </c>
      <c r="CN15" s="1" t="str">
        <f t="shared" ca="1" si="37"/>
        <v>2024-09-15</v>
      </c>
      <c r="CO15" s="1" t="str">
        <f t="shared" ca="1" si="38"/>
        <v>1:00 PM</v>
      </c>
      <c r="CP15" s="1" t="str" cm="1">
        <f t="array" aca="1" ref="CP15" ca="1">INDEX({"Patient Portal","Mail","Email","Phone","Text"}, RANDBETWEEN(1,5))</f>
        <v>Mail</v>
      </c>
      <c r="CQ15" s="1" t="str" cm="1">
        <f t="array" aca="1" ref="CQ15" ca="1">INDEX({"Insurance Verification","Payment Reminder","New Patient Welcome","Treatment Plan Discussion","Recall"}, RANDBETWEEN(1,5))</f>
        <v>New Patient Welcome</v>
      </c>
      <c r="CR15" s="1" t="str" cm="1">
        <f t="array" aca="1" ref="CR15" ca="1">INDEX({"Template","Script","Marketing","Custom"}, RANDBETWEEN(1,4))</f>
        <v>Marketing</v>
      </c>
      <c r="CS15" s="1" t="str">
        <f t="shared" ca="1" si="39"/>
        <v>False</v>
      </c>
      <c r="CT15" s="1" t="str">
        <f t="shared" ca="1" si="40"/>
        <v/>
      </c>
      <c r="CU15" s="1" t="str">
        <f t="shared" ca="1" si="41"/>
        <v/>
      </c>
      <c r="CV15" s="1" t="str" cm="1">
        <f t="array" aca="1" ref="CV15" ca="1">IF(CS15="True",
   INDEX({"Cancelled","Confirmed","Rescheduled","Question Answered"}, RANDBETWEEN(1,4)),
   ""
)</f>
        <v/>
      </c>
      <c r="CW15" s="1" t="str">
        <f t="shared" ca="1" si="42"/>
        <v/>
      </c>
      <c r="CX15" s="1" t="str">
        <f t="shared" ca="1" si="43"/>
        <v/>
      </c>
      <c r="CY15" s="1" t="str" cm="1">
        <f t="array" aca="1" ref="CY15" ca="1">INDEX({"STF001","STF002","STF003","STF004","STF005"}, RANDBETWEEN(1,5))</f>
        <v>STF001</v>
      </c>
      <c r="CZ15" s="1" t="str">
        <f t="shared" ca="1" si="44"/>
        <v>False</v>
      </c>
      <c r="DA15" s="1" t="str" cm="1">
        <f t="array" aca="1" ref="DA15" ca="1">INDEX({"Westside Dental Group","Downtown Dental Center","Main Street Dental"}, RANDBETWEEN(1,3))</f>
        <v>Westside Dental Group</v>
      </c>
      <c r="DB15" s="1" t="str" cm="1">
        <f t="array" aca="1" ref="DB15" ca="1">_xlfn.SWITCH(DA15,
   "Westside Dental Group",     "789 West Avenue",
   "Downtown Dental Center",    "456 Downtown Plaza",
   "Main Street Dental",        "123 Main Street",
   ""
)</f>
        <v>789 West Avenue</v>
      </c>
      <c r="DC15" s="1" t="str" cm="1">
        <f t="array" aca="1" ref="DC15" ca="1">_xlfn.SWITCH(
   DA15,
   "Westside Dental Group",     "Riverside",
   "Downtown Dental Center",    "Springfield",
   "Main Street Dental",        "Springfield",
   ""
)</f>
        <v>Riverside</v>
      </c>
      <c r="DD15" s="1" t="s">
        <v>184</v>
      </c>
      <c r="DE15" s="1" t="str" cm="1">
        <f t="array" aca="1" ref="DE15" ca="1">_xlfn.SWITCH(
   DA15,
   "Westside Dental Group",     "62707",
   "Downtown Dental Center",    "62701",
   "Main Street Dental",        "62704",
   ""
)</f>
        <v>62707</v>
      </c>
      <c r="DF15" s="1" t="str" cm="1">
        <f t="array" aca="1" ref="DF15" ca="1">_xlfn.SWITCH(
   DA15,
   "Westside Dental Group",     "555-555-6666",
   "Downtown Dental Center",    "555-333-4444",
   "Main Street Dental",        "555-111-2222",
   ""
)</f>
        <v>555-555-6666</v>
      </c>
      <c r="DG15" s="1" t="str" cm="1">
        <f t="array" aca="1" ref="DG15" ca="1">_xlfn.SWITCH(
   DA15,
   "Westside Dental Group",     "Mon-Thu 9AM-6PM|Fri 9AM-4PM",
   "Downtown Dental Center",    "Mon-Thu 7AM-7PM|Fri 8AM-5PM|Sat 8AM-1PM",
   "Main Street Dental",        "Mon-Fri 8AM-5PM",
   ""
)</f>
        <v>Mon-Thu 9AM-6PM|Fri 9AM-4PM</v>
      </c>
      <c r="DH15" s="1" t="str" cm="1">
        <f t="array" aca="1" ref="DH15" ca="1">_xlfn.SWITCH(
   DA15,
   "Westside Dental Group",     "General|Periodontics|Endodontics",
   "Downtown Dental Center",    "General|Pediatric|Implants|Oral Surgery",
   "Main Street Dental",        "General|Cosmetic|Orthodontics",
   ""
)</f>
        <v>General|Periodontics|Endodontics</v>
      </c>
      <c r="DI15" s="1" t="str" cm="1">
        <f t="array" aca="1" ref="DI15" ca="1">_xlfn.SWITCH(
   DA15,
   "Westside Dental Group",     "General Dentistry|Periodontics|Endodontics",
   "Downtown Dental Center",    "General Dentistry|Oral Surgery|Pediatric Dentistry",
   "Main Street Dental",        "General Dentistry|Orthodontics",
   ""
)</f>
        <v>General Dentistry|Periodontics|Endodontics</v>
      </c>
      <c r="DJ15" s="1" cm="1">
        <f t="array" aca="1" ref="DJ15" ca="1">_xlfn.SWITCH($DA15,
   "Westside Dental Group", 6,
   "Downtown Dental Center", 12,
   "Main Street Dental",     8,
   6
)</f>
        <v>6</v>
      </c>
      <c r="DK15" s="1" cm="1">
        <f t="array" aca="1" ref="DK15" ca="1">_xlfn.SWITCH($DA15,
   "Westside Dental Group", 4.7,
   "Downtown Dental Center", 4.6,
   "Main Street Dental",     4.8,
   4.7
)</f>
        <v>4.7</v>
      </c>
      <c r="DL15" s="1" t="s">
        <v>1653</v>
      </c>
      <c r="DM15" s="1" t="str">
        <f t="shared" ca="1" si="45"/>
        <v>2024-01-04</v>
      </c>
      <c r="DN15" s="1" t="str" cm="1">
        <f t="array" aca="1" ref="DN15" ca="1">INDEX({"In Progress","Accepted","Completed","Proposed"}, RANDBETWEEN(1,4))</f>
        <v>Proposed</v>
      </c>
      <c r="DO15" s="1">
        <f t="shared" ca="1" si="46"/>
        <v>2732.32</v>
      </c>
      <c r="DP15" s="1">
        <f t="shared" ca="1" si="47"/>
        <v>1857.98</v>
      </c>
      <c r="DQ15" s="1">
        <f t="shared" ca="1" si="48"/>
        <v>874.34</v>
      </c>
      <c r="DR15" s="1" t="str" cm="1">
        <f t="array" aca="1" ref="DR15" ca="1">INDEX({"N/A","CareCredit","QuickPay Discount","Monthly Payment"}, RANDBETWEEN(1,4))</f>
        <v>Monthly Payment</v>
      </c>
      <c r="DS15" s="2">
        <v>44486</v>
      </c>
      <c r="DT15" s="1" t="str">
        <f t="shared" ca="1" si="49"/>
        <v/>
      </c>
      <c r="DU15" s="1">
        <f t="shared" ca="1" si="50"/>
        <v>0</v>
      </c>
    </row>
    <row r="16" spans="1:125" x14ac:dyDescent="0.15">
      <c r="A16" s="1" t="s">
        <v>519</v>
      </c>
      <c r="B16" s="1" t="str" cm="1">
        <f t="array" aca="1" ref="B16" ca="1">INDEX({"Liam","Noah","Oliver","Elijah","William","James","Benjamin","Lucas","Henry","Alexander","Olivia","Emma","Ava","Charlotte","Sophia","Amelia","Isabella","Mia","Evelyn","Harper","Jameson","Aria","Scarlett","Luna","Mila","Abigail","Ella","Avery","Eleanor","Madison"}, RANDBETWEEN(1, 30))</f>
        <v>Charlotte</v>
      </c>
      <c r="C16" s="1" t="str" cm="1">
        <f t="array" aca="1" ref="C16" ca="1">INDEX({"Smith","Johnson","Williams","Jones","Brown","Davis","Miller","Wilson","Moore","Taylor","Anderson","Thomas","Jackson","White","Harris","Martin","Thompson","Garcia","Martinez","Robinson","Clark","Rodriguez","Lewis","Lee","Walker","Hall","Allen","Young","King","Wright"}, RANDBETWEEN(1, 30))</f>
        <v>Rodriguez</v>
      </c>
      <c r="D16" s="1" t="str">
        <f t="shared" ca="1" si="0"/>
        <v>1958-10-31</v>
      </c>
      <c r="E16" s="1">
        <f t="shared" ca="1" si="1"/>
        <v>66</v>
      </c>
      <c r="F16" s="1" t="str" cm="1">
        <f t="array" aca="1" ref="F16" ca="1">INDEX({"Male","Female","Non-Binary"}, RANDBETWEEN(1, 3))</f>
        <v>Male</v>
      </c>
      <c r="G16" s="1" t="str" cm="1">
        <f t="array" aca="1" ref="G16" ca="1">INDEX({"African American","Caucasian","Hispanic","Asian","Native American","Other"}, RANDBETWEEN(1,6))</f>
        <v>Native American</v>
      </c>
      <c r="H16" s="1" t="str" cm="1">
        <f t="array" aca="1" ref="H16" ca="1">RANDBETWEEN(1,1500) &amp; " " &amp; INDEX({"Main","Oak","Maple","Elm","Pine","Cedar","Rose","Hill","Park","Lake"}, RANDBETWEEN(1,10)) &amp; " " &amp; INDEX({"St","Rd","Ave"}, RANDBETWEEN(1,3))</f>
        <v>666 Elm Ave</v>
      </c>
      <c r="I16" s="1" t="str" cm="1">
        <f t="array" aca="1" ref="I16" ca="1">INDEX({"Springfield","Riverside","Franklin","Clinton","Fairview"}, RANDBETWEEN(1,5))</f>
        <v>Franklin</v>
      </c>
      <c r="J16" s="1" t="str" cm="1">
        <f t="array" aca="1" ref="J16" ca="1">INDEX({"FL","IL","CA","NY","TX"}, RANDBETWEEN(1,5))</f>
        <v>TX</v>
      </c>
      <c r="K16" s="1" t="str">
        <f t="shared" ca="1" si="2"/>
        <v>79600</v>
      </c>
      <c r="L16" s="1" t="str">
        <f t="shared" ca="1" si="3"/>
        <v>charlotte.rodriguez@email.com</v>
      </c>
      <c r="M16" s="1" t="str">
        <f t="shared" ca="1" si="4"/>
        <v>793-475-1862</v>
      </c>
      <c r="N16" s="1" t="str" cm="1">
        <f t="array" aca="1" ref="N16" ca="1">INDEX({"Linda","Karen","Susan","Nancy","Deborah"}, RANDBETWEEN(1,5)) &amp; " " &amp; C16</f>
        <v>Karen Rodriguez</v>
      </c>
      <c r="O16" s="1" t="str">
        <f t="shared" ca="1" si="5"/>
        <v>216-728-5922</v>
      </c>
      <c r="P16" s="1" t="s">
        <v>137</v>
      </c>
      <c r="Q16" s="1" t="str" cm="1">
        <f t="array" aca="1" ref="Q16" ca="1">INDEX({"Walk-in","Google","Website","Patient Referral","Doctor Referral","Insurance"}, RANDBETWEEN(1,5))</f>
        <v>Walk-in</v>
      </c>
      <c r="R16" s="1" t="str">
        <f t="shared" ca="1" si="6"/>
        <v>2022-08-13</v>
      </c>
      <c r="S16" s="1" t="str" cm="1">
        <f t="array" aca="1" ref="S16" ca="1">INDEX({"LOC001","LOC002","LOC003"}, RANDBETWEEN(1,3))</f>
        <v>LOC003</v>
      </c>
      <c r="T16" s="1" t="str" cm="1">
        <f t="array" aca="1" ref="T16" ca="1">INDEX({"Mail","Phone","Patient Portal","Email"}, RANDBETWEEN(1,4))</f>
        <v>Patient Portal</v>
      </c>
      <c r="U16" s="1" t="str" cm="1">
        <f t="array" aca="1" ref="U16" ca="1">INDEX({"True","False"}, RANDBETWEEN(1,2))</f>
        <v>False</v>
      </c>
      <c r="V16" s="1" t="str" cm="1">
        <f t="array" aca="1" ref="V16" ca="1">INDEX({"True","False"}, RANDBETWEEN(1,2))</f>
        <v>False</v>
      </c>
      <c r="W16" s="1" t="str" cm="1">
        <f t="array" aca="1" ref="W16" ca="1">INDEX({"True","False"}, RANDBETWEEN(1,2))</f>
        <v>True</v>
      </c>
      <c r="X16" s="1" t="str" cm="1">
        <f t="array" aca="1" ref="X16" ca="1">INDEX({"True","False"}, RANDBETWEEN(1,2))</f>
        <v>True</v>
      </c>
      <c r="Y16" s="1" t="str" cm="1">
        <f t="array" aca="1" ref="Y16" ca="1">INDEX({"Codeine","Sulfa","Local Anesthetics","None","Latex","Penicillin"}, RANDBETWEEN(1,6))</f>
        <v>Sulfa</v>
      </c>
      <c r="Z16" s="1" t="str" cm="1">
        <f t="array" aca="1" ref="Z16" ca="1">INDEX({"None","Levothyroxine","Atorvastatin","Levothyroxine|Atorvastatin","Metformin|Lisinopril","Ibuprofen"}, RANDBETWEEN(1,6))</f>
        <v>Levothyroxine|Atorvastatin</v>
      </c>
      <c r="AA16" s="1" t="str" cm="1">
        <f t="array" aca="1" ref="AA16" ca="1">INDEX({"None","Wisdom teeth extraction (2020)","Cavity filling (2019)","Dental cleaning (2018)","Root canal (2021)"}, RANDBETWEEN(1,5))</f>
        <v>Cavity filling (2019)</v>
      </c>
      <c r="AB16" s="1" t="str">
        <f t="shared" ca="1" si="7"/>
        <v>2024-06-08</v>
      </c>
      <c r="AC16" s="1" t="str" cm="1">
        <f t="array" aca="1" ref="AC16" ca="1">INDEX({"N/A","No","Yes"}, RANDBETWEEN(1,3))</f>
        <v>No</v>
      </c>
      <c r="AD16" s="1" t="str" cm="1">
        <f t="array" aca="1" ref="AD16" ca="1">INDEX({"Non-smoker","Former-smoker","Current smoker"}, RANDBETWEEN(1,3))</f>
        <v>Former-smoker</v>
      </c>
      <c r="AE16" s="1" t="str" cm="1">
        <f t="array" aca="1" ref="AE16" ca="1">INDEX({"None","Allergic to penicillin","Requires wheelchair accessibility","Use caution due to fall risk","Special diet required"}, RANDBETWEEN(1,5))</f>
        <v>Allergic to penicillin</v>
      </c>
      <c r="AF16" s="1" t="s">
        <v>708</v>
      </c>
      <c r="AG16" s="1" t="str" cm="1">
        <f t="array" aca="1" ref="AG16" ca="1">INDEX({"Humana","Aetna","MetLife","Cigna","United Healthcare","Guardian"}, RANDBETWEEN(1,6))</f>
        <v>MetLife</v>
      </c>
      <c r="AH16" s="1" t="str" cm="1">
        <f t="array" aca="1" ref="AH16" ca="1">IF(AG16="Humana",
   INDEX({"HUM103","HUM523"}, RANDBETWEEN(1,2)),
IF(AG16="Aetna",
   INDEX({"AET532","AET548"}, RANDBETWEEN(1,2)),
IF(AG16="MetLife",
   "MET280",
IF(AG16="Cigna",
   "CIG881",
IF(AG16="United Healthcare",
   INDEX({"UNI967","UNI316"}, RANDBETWEEN(1,2)),
IF(AG16="Guardian",
   INDEX({"GUA459","GUA669"}, RANDBETWEEN(1,2)),
""))))))</f>
        <v>MET280</v>
      </c>
      <c r="AI16" s="1" t="str" cm="1">
        <f t="array" aca="1" ref="AI16" ca="1">_xlfn.SWITCH(
    AH16,
    "HUM103", "Humana Discount",
    "HUM523", "Humana PPO",
    "AET532", "Aetna HMO",
    "AET548", "Aetna Indemnity",
    "MET280", "MetLife Discount",
    "CIG881", "Cigna HMO",
    "UNI967", "United Healthcare DPPO",
    "UNI316", "United Healthcare DMO",
    "GUA459", "Guardian Discount",
    "GUA669", "Guardian PPO",
    ""
)</f>
        <v>MetLife Discount</v>
      </c>
      <c r="AJ16" s="1" t="str" cm="1">
        <f t="array" aca="1" ref="AJ16" ca="1">_xlfn.SWITCH(
    AH16,
    "HUM103", "HUM854639",
    "HUM523", "HUM296694",
    "AET532", "AET392075",
    "AET548", "AET837715",
    "MET280", "MET643118",
    "CIG881", "CIG755900",
    "UNI967", "UNI733052",
    "UNI316", "UNI442722",
    "GUA459", "GUA634150",
    "GUA669", "GUA641722",
    ""
)</f>
        <v>MET643118</v>
      </c>
      <c r="AK16" s="1" t="str" cm="1">
        <f t="array" aca="1" ref="AK16" ca="1">INDEX({"GRP370","GRP369","GRP573","GRP409","GRP509","GRP575","GRP445","GRP295","GRP316","GRP630"}, RANDBETWEEN(1,10))</f>
        <v>GRP316</v>
      </c>
      <c r="AL16" s="1" cm="1">
        <f t="array" aca="1" ref="AL16" ca="1">_xlfn.SWITCH(
  AK16,
  "GRP370", 1000,
  "GRP369", 3000,
  "GRP573", 1500,
  "GRP409", 3000,
  "GRP509", 3000,
  "GRP575", 1000,
  "GRP445", 2500,
  "GRP295", 1000,
  "GRP316", 2000,
  "GRP630", 2000,
  ""
)</f>
        <v>2000</v>
      </c>
      <c r="AM16" s="1" cm="1">
        <f t="array" aca="1" ref="AM16" ca="1">_xlfn.SWITCH(
  AK16,
  "GRP370", 729.73,
  "GRP369", 2285.89,
  "GRP573", 1311.73,
  "GRP409", 2951.56,
  "GRP509", 993.45,
  "GRP575", 557.41,
  "GRP445", 695.64,
  "GRP295", 241.36,
  "GRP316", 1320.86,
  "GRP630", 1245.27,
  ""
)</f>
        <v>1320.86</v>
      </c>
      <c r="AN16" s="1" t="str" cm="1">
        <f t="array" aca="1" ref="AN16" ca="1">_xlfn.SWITCH(
  AK16,
  "GRP573", "Humana",
  "GRP509", "Aetna",
  "GRP316", "Aetna",
  ""
)</f>
        <v>Aetna</v>
      </c>
      <c r="AO16" s="1" t="str" cm="1">
        <f t="array" aca="1" ref="AO16" ca="1">_xlfn.SWITCH(
  AK16,
  "GRP573", "HUM982",
  "GRP509", "AET282",
  "GRP316", "AET665",
  ""
)</f>
        <v>AET665</v>
      </c>
      <c r="AP16" s="1" t="str" cm="1">
        <f t="array" aca="1" ref="AP16" ca="1">_xlfn.SWITCH(
  AK16,
  "GRP573", "MAAN82132",
  "GRP509", "JOWI86099",
  "GRP316", "CHTA19838",
  ""
)</f>
        <v>CHTA19838</v>
      </c>
      <c r="AQ16" s="1" t="str" cm="1">
        <f t="array" aca="1" ref="AQ16" ca="1">INDEX({"Yes","No"},RANDBETWEEN(1,2))</f>
        <v>Yes</v>
      </c>
      <c r="AR16" s="1" t="str" cm="1">
        <f t="array" aca="1" ref="AR16" ca="1">INDEX({"Apple Pay","Credit Card","Debit Card"}, RANDBETWEEN(1,3))</f>
        <v>Apple Pay</v>
      </c>
      <c r="AS16" s="1" t="s">
        <v>897</v>
      </c>
      <c r="AT16" s="1" t="s">
        <v>1086</v>
      </c>
      <c r="AU16" s="1" t="str">
        <f t="shared" ca="1" si="8"/>
        <v>2025-04-24</v>
      </c>
      <c r="AV16" s="1" t="str">
        <f t="shared" ca="1" si="9"/>
        <v>2025-05-05</v>
      </c>
      <c r="AW16" s="1" t="str">
        <f t="shared" ca="1" si="10"/>
        <v>3:30 PM</v>
      </c>
      <c r="AX16" s="1" t="str">
        <f t="shared" ca="1" si="11"/>
        <v>3:24 PM</v>
      </c>
      <c r="AY16" s="1" t="str" cm="1">
        <f t="array" aca="1" ref="AY16" ca="1">INDEX({"LOC001","LOC002","LOC003"}, RANDBETWEEN(1,3))</f>
        <v>LOC002</v>
      </c>
      <c r="AZ16" s="1" t="str" cm="1">
        <f t="array" aca="1" ref="AZ16" ca="1">INDEX({"PRV001","PRV002","PRV003","PRV004","PRV005"}, RANDBETWEEN(1,5))</f>
        <v>PRV003</v>
      </c>
      <c r="BA16" s="1" t="str" cm="1">
        <f t="array" aca="1" ref="BA16" ca="1">INDEX({"AST001","AST002","AST003","AST004","AST005"}, RANDBETWEEN(1,5))</f>
        <v>AST005</v>
      </c>
      <c r="BB16" s="1" t="str" cm="1">
        <f t="array" aca="1" ref="BB16" ca="1">INDEX({"Room 1","Room 2","Room 3","Room 4","Room 5","Room 7","Room 8"}, RANDBETWEEN(1,7))</f>
        <v>Room 2</v>
      </c>
      <c r="BC16" s="1" t="str" cm="1">
        <f t="array" aca="1" ref="BC16" ca="1">INDEX({"Tooth Pain","Lost Filling","Cosmetic Concern","Sensitivity","Denture Adjustment","Jaw Pain","Routine Check-up"}, RANDBETWEEN(1,7))</f>
        <v>Sensitivity</v>
      </c>
      <c r="BD16" s="1" cm="1">
        <f t="array" aca="1" ref="BD16" ca="1">INDEX({15,30,45,60,90,120}, RANDBETWEEN(1,6))</f>
        <v>30</v>
      </c>
      <c r="BE16" s="1">
        <f t="shared" ca="1" si="12"/>
        <v>34</v>
      </c>
      <c r="BF16" s="1" t="str">
        <f t="shared" ca="1" si="13"/>
        <v>True</v>
      </c>
      <c r="BG16" s="1" t="str">
        <f t="shared" ca="1" si="14"/>
        <v/>
      </c>
      <c r="BH16" s="1" t="str">
        <f t="shared" ca="1" si="15"/>
        <v>False</v>
      </c>
      <c r="BI16" s="1">
        <f t="shared" ca="1" si="16"/>
        <v>11</v>
      </c>
      <c r="BJ16" s="1" t="s">
        <v>1276</v>
      </c>
      <c r="BK16" s="1" t="str">
        <f t="shared" ca="1" si="17"/>
        <v>2025-05-05</v>
      </c>
      <c r="BL16" s="1" t="str" cm="1">
        <f t="array" aca="1" ref="BL16" ca="1">INDEX({"Orthodontic","Prosthodontic","Oral Surgery","Periodontic","Restorative"}, RANDBETWEEN(1,5))</f>
        <v>Prosthodontic</v>
      </c>
      <c r="BM16" s="1" t="str" cm="1">
        <f t="array" aca="1" ref="BM16" ca="1">INDEX({"D4341","D9110","D0274","D0120","D2330","D7140","D1110"}, RANDBETWEEN(1,7))</f>
        <v>D4341</v>
      </c>
      <c r="BN16" s="1" t="str" cm="1">
        <f t="array" aca="1" ref="BN16" ca="1">INDEX({"Periodontal Scaling &amp; Root Planing","Palliative Treatment","Bitewings - Four Films","Periodic Oral Evaluation","Resin Composite - One Surface","Extraction - Erupted Tooth","Adult Prophylaxis"}, RANDBETWEEN(1,7))</f>
        <v>Extraction - Erupted Tooth</v>
      </c>
      <c r="BO16" s="1">
        <f t="shared" ca="1" si="18"/>
        <v>445.92</v>
      </c>
      <c r="BP16" s="1">
        <f t="shared" ca="1" si="19"/>
        <v>608.9</v>
      </c>
      <c r="BQ16" s="1">
        <f t="shared" ca="1" si="20"/>
        <v>517.32000000000005</v>
      </c>
      <c r="BR16" s="1">
        <f t="shared" ca="1" si="21"/>
        <v>402.79</v>
      </c>
      <c r="BS16" s="1">
        <f t="shared" ca="1" si="22"/>
        <v>151.38999999999999</v>
      </c>
      <c r="BT16" s="1" t="str">
        <f t="shared" ca="1" si="23"/>
        <v>2024-07-28</v>
      </c>
      <c r="BU16" s="1" t="str" cm="1">
        <f t="array" aca="1" ref="BU16" ca="1">INDEX({"Debit Card","Apple Pay","Credit Card","CareCredit"}, RANDBETWEEN(1,4))</f>
        <v>Credit Card</v>
      </c>
      <c r="BV16" s="1" t="str" cm="1">
        <f t="array" aca="1" ref="BV16" ca="1">INDEX({"Paid","Partial","Pending Insurance"}, RANDBETWEEN(1,3))</f>
        <v>Paid</v>
      </c>
      <c r="BW16" s="1">
        <f t="shared" ca="1" si="24"/>
        <v>0</v>
      </c>
      <c r="BX16" s="1" t="str">
        <f t="shared" ca="1" si="25"/>
        <v>Completed</v>
      </c>
      <c r="BY16" s="1" t="str" cm="1">
        <f t="array" aca="1" ref="BY16" ca="1">INDEX({"New","Returning"}, RANDBETWEEN(1,2))</f>
        <v>New</v>
      </c>
      <c r="BZ16" s="1">
        <f t="shared" ca="1" si="26"/>
        <v>0</v>
      </c>
      <c r="CA16" s="1">
        <f t="shared" ca="1" si="27"/>
        <v>0</v>
      </c>
      <c r="CB16" s="1" t="str">
        <f t="shared" ca="1" si="28"/>
        <v>2021-03-09</v>
      </c>
      <c r="CC16" s="1" t="str">
        <f t="shared" ca="1" si="29"/>
        <v>2025-06-09</v>
      </c>
      <c r="CD16" s="1">
        <f t="shared" ca="1" si="30"/>
        <v>5</v>
      </c>
      <c r="CE16" s="1">
        <f t="shared" ca="1" si="30"/>
        <v>8</v>
      </c>
      <c r="CF16" s="1">
        <f t="shared" ca="1" si="31"/>
        <v>5265.98</v>
      </c>
      <c r="CG16" s="1">
        <f t="shared" ca="1" si="32"/>
        <v>49</v>
      </c>
      <c r="CH16" s="1" t="str">
        <f t="shared" ca="1" si="33"/>
        <v>Low</v>
      </c>
      <c r="CI16" s="1">
        <f t="shared" ca="1" si="34"/>
        <v>86</v>
      </c>
      <c r="CJ16" s="1" t="str">
        <f t="shared" ca="1" si="35"/>
        <v>True</v>
      </c>
      <c r="CK16" s="1" t="str" cm="1">
        <f t="array" aca="1" ref="CK16" ca="1">INDEX({"Basic","Silver","Gold","Platinum"}, RANDBETWEEN(1,4))</f>
        <v>Platinum</v>
      </c>
      <c r="CL16" s="1">
        <f t="shared" ca="1" si="36"/>
        <v>0</v>
      </c>
      <c r="CM16" s="1" t="s">
        <v>1465</v>
      </c>
      <c r="CN16" s="1" t="str">
        <f t="shared" ca="1" si="37"/>
        <v>2021-10-02</v>
      </c>
      <c r="CO16" s="1" t="str">
        <f t="shared" ca="1" si="38"/>
        <v>9:15 AM</v>
      </c>
      <c r="CP16" s="1" t="str" cm="1">
        <f t="array" aca="1" ref="CP16" ca="1">INDEX({"Patient Portal","Mail","Email","Phone","Text"}, RANDBETWEEN(1,5))</f>
        <v>Mail</v>
      </c>
      <c r="CQ16" s="1" t="str" cm="1">
        <f t="array" aca="1" ref="CQ16" ca="1">INDEX({"Insurance Verification","Payment Reminder","New Patient Welcome","Treatment Plan Discussion","Recall"}, RANDBETWEEN(1,5))</f>
        <v>Treatment Plan Discussion</v>
      </c>
      <c r="CR16" s="1" t="str" cm="1">
        <f t="array" aca="1" ref="CR16" ca="1">INDEX({"Template","Script","Marketing","Custom"}, RANDBETWEEN(1,4))</f>
        <v>Template</v>
      </c>
      <c r="CS16" s="1" t="str">
        <f t="shared" ca="1" si="39"/>
        <v>False</v>
      </c>
      <c r="CT16" s="1" t="str">
        <f t="shared" ca="1" si="40"/>
        <v/>
      </c>
      <c r="CU16" s="1" t="str">
        <f t="shared" ca="1" si="41"/>
        <v/>
      </c>
      <c r="CV16" s="1" t="str" cm="1">
        <f t="array" aca="1" ref="CV16" ca="1">IF(CS16="True",
   INDEX({"Cancelled","Confirmed","Rescheduled","Question Answered"}, RANDBETWEEN(1,4)),
   ""
)</f>
        <v/>
      </c>
      <c r="CW16" s="1" t="str">
        <f t="shared" ca="1" si="42"/>
        <v/>
      </c>
      <c r="CX16" s="1" t="str">
        <f t="shared" ca="1" si="43"/>
        <v/>
      </c>
      <c r="CY16" s="1" t="str" cm="1">
        <f t="array" aca="1" ref="CY16" ca="1">INDEX({"STF001","STF002","STF003","STF004","STF005"}, RANDBETWEEN(1,5))</f>
        <v>STF005</v>
      </c>
      <c r="CZ16" s="1" t="str">
        <f t="shared" ca="1" si="44"/>
        <v>False</v>
      </c>
      <c r="DA16" s="1" t="str" cm="1">
        <f t="array" aca="1" ref="DA16" ca="1">INDEX({"Westside Dental Group","Downtown Dental Center","Main Street Dental"}, RANDBETWEEN(1,3))</f>
        <v>Downtown Dental Center</v>
      </c>
      <c r="DB16" s="1" t="str" cm="1">
        <f t="array" aca="1" ref="DB16" ca="1">_xlfn.SWITCH(DA16,
   "Westside Dental Group",     "789 West Avenue",
   "Downtown Dental Center",    "456 Downtown Plaza",
   "Main Street Dental",        "123 Main Street",
   ""
)</f>
        <v>456 Downtown Plaza</v>
      </c>
      <c r="DC16" s="1" t="str" cm="1">
        <f t="array" aca="1" ref="DC16" ca="1">_xlfn.SWITCH(
   DA16,
   "Westside Dental Group",     "Riverside",
   "Downtown Dental Center",    "Springfield",
   "Main Street Dental",        "Springfield",
   ""
)</f>
        <v>Springfield</v>
      </c>
      <c r="DD16" s="1" t="s">
        <v>184</v>
      </c>
      <c r="DE16" s="1" t="str" cm="1">
        <f t="array" aca="1" ref="DE16" ca="1">_xlfn.SWITCH(
   DA16,
   "Westside Dental Group",     "62707",
   "Downtown Dental Center",    "62701",
   "Main Street Dental",        "62704",
   ""
)</f>
        <v>62701</v>
      </c>
      <c r="DF16" s="1" t="str" cm="1">
        <f t="array" aca="1" ref="DF16" ca="1">_xlfn.SWITCH(
   DA16,
   "Westside Dental Group",     "555-555-6666",
   "Downtown Dental Center",    "555-333-4444",
   "Main Street Dental",        "555-111-2222",
   ""
)</f>
        <v>555-333-4444</v>
      </c>
      <c r="DG16" s="1" t="str" cm="1">
        <f t="array" aca="1" ref="DG16" ca="1">_xlfn.SWITCH(
   DA16,
   "Westside Dental Group",     "Mon-Thu 9AM-6PM|Fri 9AM-4PM",
   "Downtown Dental Center",    "Mon-Thu 7AM-7PM|Fri 8AM-5PM|Sat 8AM-1PM",
   "Main Street Dental",        "Mon-Fri 8AM-5PM",
   ""
)</f>
        <v>Mon-Thu 7AM-7PM|Fri 8AM-5PM|Sat 8AM-1PM</v>
      </c>
      <c r="DH16" s="1" t="str" cm="1">
        <f t="array" aca="1" ref="DH16" ca="1">_xlfn.SWITCH(
   DA16,
   "Westside Dental Group",     "General|Periodontics|Endodontics",
   "Downtown Dental Center",    "General|Pediatric|Implants|Oral Surgery",
   "Main Street Dental",        "General|Cosmetic|Orthodontics",
   ""
)</f>
        <v>General|Pediatric|Implants|Oral Surgery</v>
      </c>
      <c r="DI16" s="1" t="str" cm="1">
        <f t="array" aca="1" ref="DI16" ca="1">_xlfn.SWITCH(
   DA16,
   "Westside Dental Group",     "General Dentistry|Periodontics|Endodontics",
   "Downtown Dental Center",    "General Dentistry|Oral Surgery|Pediatric Dentistry",
   "Main Street Dental",        "General Dentistry|Orthodontics",
   ""
)</f>
        <v>General Dentistry|Oral Surgery|Pediatric Dentistry</v>
      </c>
      <c r="DJ16" s="1" cm="1">
        <f t="array" aca="1" ref="DJ16" ca="1">_xlfn.SWITCH($DA16,
   "Westside Dental Group", 6,
   "Downtown Dental Center", 12,
   "Main Street Dental",     8,
   6
)</f>
        <v>12</v>
      </c>
      <c r="DK16" s="1" cm="1">
        <f t="array" aca="1" ref="DK16" ca="1">_xlfn.SWITCH($DA16,
   "Westside Dental Group", 4.7,
   "Downtown Dental Center", 4.6,
   "Main Street Dental",     4.8,
   4.7
)</f>
        <v>4.5999999999999996</v>
      </c>
      <c r="DL16" s="1" t="s">
        <v>1654</v>
      </c>
      <c r="DM16" s="1" t="str">
        <f t="shared" ca="1" si="45"/>
        <v>2021-01-29</v>
      </c>
      <c r="DN16" s="1" t="str" cm="1">
        <f t="array" aca="1" ref="DN16" ca="1">INDEX({"In Progress","Accepted","Completed","Proposed"}, RANDBETWEEN(1,4))</f>
        <v>Proposed</v>
      </c>
      <c r="DO16" s="1">
        <f t="shared" ca="1" si="46"/>
        <v>1568.42</v>
      </c>
      <c r="DP16" s="1">
        <f t="shared" ca="1" si="47"/>
        <v>1176.32</v>
      </c>
      <c r="DQ16" s="1">
        <f t="shared" ca="1" si="48"/>
        <v>392.1</v>
      </c>
      <c r="DR16" s="1" t="str" cm="1">
        <f t="array" aca="1" ref="DR16" ca="1">INDEX({"N/A","CareCredit","QuickPay Discount","Monthly Payment"}, RANDBETWEEN(1,4))</f>
        <v>N/A</v>
      </c>
      <c r="DS16" s="2">
        <v>44487</v>
      </c>
      <c r="DT16" s="1" t="str">
        <f t="shared" ca="1" si="49"/>
        <v/>
      </c>
      <c r="DU16" s="1">
        <f t="shared" ca="1" si="50"/>
        <v>0</v>
      </c>
    </row>
    <row r="17" spans="1:125" x14ac:dyDescent="0.15">
      <c r="A17" s="1" t="s">
        <v>520</v>
      </c>
      <c r="B17" s="1" t="str" cm="1">
        <f t="array" aca="1" ref="B17" ca="1">INDEX({"Liam","Noah","Oliver","Elijah","William","James","Benjamin","Lucas","Henry","Alexander","Olivia","Emma","Ava","Charlotte","Sophia","Amelia","Isabella","Mia","Evelyn","Harper","Jameson","Aria","Scarlett","Luna","Mila","Abigail","Ella","Avery","Eleanor","Madison"}, RANDBETWEEN(1, 30))</f>
        <v>Harper</v>
      </c>
      <c r="C17" s="1" t="str" cm="1">
        <f t="array" aca="1" ref="C17" ca="1">INDEX({"Smith","Johnson","Williams","Jones","Brown","Davis","Miller","Wilson","Moore","Taylor","Anderson","Thomas","Jackson","White","Harris","Martin","Thompson","Garcia","Martinez","Robinson","Clark","Rodriguez","Lewis","Lee","Walker","Hall","Allen","Young","King","Wright"}, RANDBETWEEN(1, 30))</f>
        <v>Thompson</v>
      </c>
      <c r="D17" s="1" t="str">
        <f t="shared" ca="1" si="0"/>
        <v>1988-06-15</v>
      </c>
      <c r="E17" s="1">
        <f t="shared" ca="1" si="1"/>
        <v>36</v>
      </c>
      <c r="F17" s="1" t="str" cm="1">
        <f t="array" aca="1" ref="F17" ca="1">INDEX({"Male","Female","Non-Binary"}, RANDBETWEEN(1, 3))</f>
        <v>Non-Binary</v>
      </c>
      <c r="G17" s="1" t="str" cm="1">
        <f t="array" aca="1" ref="G17" ca="1">INDEX({"African American","Caucasian","Hispanic","Asian","Native American","Other"}, RANDBETWEEN(1,6))</f>
        <v>Hispanic</v>
      </c>
      <c r="H17" s="1" t="str" cm="1">
        <f t="array" aca="1" ref="H17" ca="1">RANDBETWEEN(1,1500) &amp; " " &amp; INDEX({"Main","Oak","Maple","Elm","Pine","Cedar","Rose","Hill","Park","Lake"}, RANDBETWEEN(1,10)) &amp; " " &amp; INDEX({"St","Rd","Ave"}, RANDBETWEEN(1,3))</f>
        <v>691 Oak Ave</v>
      </c>
      <c r="I17" s="1" t="str" cm="1">
        <f t="array" aca="1" ref="I17" ca="1">INDEX({"Springfield","Riverside","Franklin","Clinton","Fairview"}, RANDBETWEEN(1,5))</f>
        <v>Franklin</v>
      </c>
      <c r="J17" s="1" t="str" cm="1">
        <f t="array" aca="1" ref="J17" ca="1">INDEX({"FL","IL","CA","NY","TX"}, RANDBETWEEN(1,5))</f>
        <v>CA</v>
      </c>
      <c r="K17" s="1" t="str">
        <f t="shared" ca="1" si="2"/>
        <v>96174</v>
      </c>
      <c r="L17" s="1" t="str">
        <f t="shared" ca="1" si="3"/>
        <v>harper.thompson@email.com</v>
      </c>
      <c r="M17" s="1" t="str">
        <f t="shared" ca="1" si="4"/>
        <v>138-930-6958</v>
      </c>
      <c r="N17" s="1" t="str" cm="1">
        <f t="array" aca="1" ref="N17" ca="1">INDEX({"Linda","Karen","Susan","Nancy","Deborah"}, RANDBETWEEN(1,5)) &amp; " " &amp; C17</f>
        <v>Susan Thompson</v>
      </c>
      <c r="O17" s="1" t="str">
        <f t="shared" ca="1" si="5"/>
        <v>217-885-8364</v>
      </c>
      <c r="P17" s="1" t="s">
        <v>137</v>
      </c>
      <c r="Q17" s="1" t="str" cm="1">
        <f t="array" aca="1" ref="Q17" ca="1">INDEX({"Walk-in","Google","Website","Patient Referral","Doctor Referral","Insurance"}, RANDBETWEEN(1,5))</f>
        <v>Patient Referral</v>
      </c>
      <c r="R17" s="1" t="str">
        <f t="shared" ca="1" si="6"/>
        <v>2022-04-19</v>
      </c>
      <c r="S17" s="1" t="str" cm="1">
        <f t="array" aca="1" ref="S17" ca="1">INDEX({"LOC001","LOC002","LOC003"}, RANDBETWEEN(1,3))</f>
        <v>LOC001</v>
      </c>
      <c r="T17" s="1" t="str" cm="1">
        <f t="array" aca="1" ref="T17" ca="1">INDEX({"Mail","Phone","Patient Portal","Email"}, RANDBETWEEN(1,4))</f>
        <v>Patient Portal</v>
      </c>
      <c r="U17" s="1" t="str" cm="1">
        <f t="array" aca="1" ref="U17" ca="1">INDEX({"True","False"}, RANDBETWEEN(1,2))</f>
        <v>False</v>
      </c>
      <c r="V17" s="1" t="str" cm="1">
        <f t="array" aca="1" ref="V17" ca="1">INDEX({"True","False"}, RANDBETWEEN(1,2))</f>
        <v>False</v>
      </c>
      <c r="W17" s="1" t="str" cm="1">
        <f t="array" aca="1" ref="W17" ca="1">INDEX({"True","False"}, RANDBETWEEN(1,2))</f>
        <v>False</v>
      </c>
      <c r="X17" s="1" t="str" cm="1">
        <f t="array" aca="1" ref="X17" ca="1">INDEX({"True","False"}, RANDBETWEEN(1,2))</f>
        <v>False</v>
      </c>
      <c r="Y17" s="1" t="str" cm="1">
        <f t="array" aca="1" ref="Y17" ca="1">INDEX({"Codeine","Sulfa","Local Anesthetics","None","Latex","Penicillin"}, RANDBETWEEN(1,6))</f>
        <v>Codeine</v>
      </c>
      <c r="Z17" s="1" t="str" cm="1">
        <f t="array" aca="1" ref="Z17" ca="1">INDEX({"None","Levothyroxine","Atorvastatin","Levothyroxine|Atorvastatin","Metformin|Lisinopril","Ibuprofen"}, RANDBETWEEN(1,6))</f>
        <v>Levothyroxine</v>
      </c>
      <c r="AA17" s="1" t="str" cm="1">
        <f t="array" aca="1" ref="AA17" ca="1">INDEX({"None","Wisdom teeth extraction (2020)","Cavity filling (2019)","Dental cleaning (2018)","Root canal (2021)"}, RANDBETWEEN(1,5))</f>
        <v>Wisdom teeth extraction (2020)</v>
      </c>
      <c r="AB17" s="1" t="str">
        <f t="shared" ca="1" si="7"/>
        <v>2024-11-24</v>
      </c>
      <c r="AC17" s="1" t="str" cm="1">
        <f t="array" aca="1" ref="AC17" ca="1">INDEX({"N/A","No","Yes"}, RANDBETWEEN(1,3))</f>
        <v>No</v>
      </c>
      <c r="AD17" s="1" t="str" cm="1">
        <f t="array" aca="1" ref="AD17" ca="1">INDEX({"Non-smoker","Former-smoker","Current smoker"}, RANDBETWEEN(1,3))</f>
        <v>Current smoker</v>
      </c>
      <c r="AE17" s="1" t="str" cm="1">
        <f t="array" aca="1" ref="AE17" ca="1">INDEX({"None","Allergic to penicillin","Requires wheelchair accessibility","Use caution due to fall risk","Special diet required"}, RANDBETWEEN(1,5))</f>
        <v>None</v>
      </c>
      <c r="AF17" s="1" t="s">
        <v>709</v>
      </c>
      <c r="AG17" s="1" t="str" cm="1">
        <f t="array" aca="1" ref="AG17" ca="1">INDEX({"Humana","Aetna","MetLife","Cigna","United Healthcare","Guardian"}, RANDBETWEEN(1,6))</f>
        <v>Aetna</v>
      </c>
      <c r="AH17" s="1" t="str" cm="1">
        <f t="array" aca="1" ref="AH17" ca="1">IF(AG17="Humana",
   INDEX({"HUM103","HUM523"}, RANDBETWEEN(1,2)),
IF(AG17="Aetna",
   INDEX({"AET532","AET548"}, RANDBETWEEN(1,2)),
IF(AG17="MetLife",
   "MET280",
IF(AG17="Cigna",
   "CIG881",
IF(AG17="United Healthcare",
   INDEX({"UNI967","UNI316"}, RANDBETWEEN(1,2)),
IF(AG17="Guardian",
   INDEX({"GUA459","GUA669"}, RANDBETWEEN(1,2)),
""))))))</f>
        <v>AET532</v>
      </c>
      <c r="AI17" s="1" t="str" cm="1">
        <f t="array" aca="1" ref="AI17" ca="1">_xlfn.SWITCH(
    AH17,
    "HUM103", "Humana Discount",
    "HUM523", "Humana PPO",
    "AET532", "Aetna HMO",
    "AET548", "Aetna Indemnity",
    "MET280", "MetLife Discount",
    "CIG881", "Cigna HMO",
    "UNI967", "United Healthcare DPPO",
    "UNI316", "United Healthcare DMO",
    "GUA459", "Guardian Discount",
    "GUA669", "Guardian PPO",
    ""
)</f>
        <v>Aetna HMO</v>
      </c>
      <c r="AJ17" s="1" t="str" cm="1">
        <f t="array" aca="1" ref="AJ17" ca="1">_xlfn.SWITCH(
    AH17,
    "HUM103", "HUM854639",
    "HUM523", "HUM296694",
    "AET532", "AET392075",
    "AET548", "AET837715",
    "MET280", "MET643118",
    "CIG881", "CIG755900",
    "UNI967", "UNI733052",
    "UNI316", "UNI442722",
    "GUA459", "GUA634150",
    "GUA669", "GUA641722",
    ""
)</f>
        <v>AET392075</v>
      </c>
      <c r="AK17" s="1" t="str" cm="1">
        <f t="array" aca="1" ref="AK17" ca="1">INDEX({"GRP370","GRP369","GRP573","GRP409","GRP509","GRP575","GRP445","GRP295","GRP316","GRP630"}, RANDBETWEEN(1,10))</f>
        <v>GRP370</v>
      </c>
      <c r="AL17" s="1" cm="1">
        <f t="array" aca="1" ref="AL17" ca="1">_xlfn.SWITCH(
  AK17,
  "GRP370", 1000,
  "GRP369", 3000,
  "GRP573", 1500,
  "GRP409", 3000,
  "GRP509", 3000,
  "GRP575", 1000,
  "GRP445", 2500,
  "GRP295", 1000,
  "GRP316", 2000,
  "GRP630", 2000,
  ""
)</f>
        <v>1000</v>
      </c>
      <c r="AM17" s="1" cm="1">
        <f t="array" aca="1" ref="AM17" ca="1">_xlfn.SWITCH(
  AK17,
  "GRP370", 729.73,
  "GRP369", 2285.89,
  "GRP573", 1311.73,
  "GRP409", 2951.56,
  "GRP509", 993.45,
  "GRP575", 557.41,
  "GRP445", 695.64,
  "GRP295", 241.36,
  "GRP316", 1320.86,
  "GRP630", 1245.27,
  ""
)</f>
        <v>729.73</v>
      </c>
      <c r="AN17" s="1" t="str" cm="1">
        <f t="array" aca="1" ref="AN17" ca="1">_xlfn.SWITCH(
  AK17,
  "GRP573", "Humana",
  "GRP509", "Aetna",
  "GRP316", "Aetna",
  ""
)</f>
        <v/>
      </c>
      <c r="AO17" s="1" t="str" cm="1">
        <f t="array" aca="1" ref="AO17" ca="1">_xlfn.SWITCH(
  AK17,
  "GRP573", "HUM982",
  "GRP509", "AET282",
  "GRP316", "AET665",
  ""
)</f>
        <v/>
      </c>
      <c r="AP17" s="1" t="str" cm="1">
        <f t="array" aca="1" ref="AP17" ca="1">_xlfn.SWITCH(
  AK17,
  "GRP573", "MAAN82132",
  "GRP509", "JOWI86099",
  "GRP316", "CHTA19838",
  ""
)</f>
        <v/>
      </c>
      <c r="AQ17" s="1" t="str" cm="1">
        <f t="array" aca="1" ref="AQ17" ca="1">INDEX({"Yes","No"},RANDBETWEEN(1,2))</f>
        <v>Yes</v>
      </c>
      <c r="AR17" s="1" t="str" cm="1">
        <f t="array" aca="1" ref="AR17" ca="1">INDEX({"Apple Pay","Credit Card","Debit Card"}, RANDBETWEEN(1,3))</f>
        <v>Credit Card</v>
      </c>
      <c r="AS17" s="1" t="s">
        <v>898</v>
      </c>
      <c r="AT17" s="1" t="s">
        <v>1087</v>
      </c>
      <c r="AU17" s="1" t="str">
        <f t="shared" ca="1" si="8"/>
        <v>2025-04-11</v>
      </c>
      <c r="AV17" s="1" t="str">
        <f t="shared" ca="1" si="9"/>
        <v>2025-04-18</v>
      </c>
      <c r="AW17" s="1" t="str">
        <f t="shared" ca="1" si="10"/>
        <v>1:15 PM</v>
      </c>
      <c r="AX17" s="1" t="str">
        <f t="shared" ca="1" si="11"/>
        <v>1:02 PM</v>
      </c>
      <c r="AY17" s="1" t="str" cm="1">
        <f t="array" aca="1" ref="AY17" ca="1">INDEX({"LOC001","LOC002","LOC003"}, RANDBETWEEN(1,3))</f>
        <v>LOC003</v>
      </c>
      <c r="AZ17" s="1" t="str" cm="1">
        <f t="array" aca="1" ref="AZ17" ca="1">INDEX({"PRV001","PRV002","PRV003","PRV004","PRV005"}, RANDBETWEEN(1,5))</f>
        <v>PRV005</v>
      </c>
      <c r="BA17" s="1" t="str" cm="1">
        <f t="array" aca="1" ref="BA17" ca="1">INDEX({"AST001","AST002","AST003","AST004","AST005"}, RANDBETWEEN(1,5))</f>
        <v>AST004</v>
      </c>
      <c r="BB17" s="1" t="str" cm="1">
        <f t="array" aca="1" ref="BB17" ca="1">INDEX({"Room 1","Room 2","Room 3","Room 4","Room 5","Room 7","Room 8"}, RANDBETWEEN(1,7))</f>
        <v>Room 2</v>
      </c>
      <c r="BC17" s="1" t="str" cm="1">
        <f t="array" aca="1" ref="BC17" ca="1">INDEX({"Tooth Pain","Lost Filling","Cosmetic Concern","Sensitivity","Denture Adjustment","Jaw Pain","Routine Check-up"}, RANDBETWEEN(1,7))</f>
        <v>Denture Adjustment</v>
      </c>
      <c r="BD17" s="1" cm="1">
        <f t="array" aca="1" ref="BD17" ca="1">INDEX({15,30,45,60,90,120}, RANDBETWEEN(1,6))</f>
        <v>120</v>
      </c>
      <c r="BE17" s="1">
        <f t="shared" ca="1" si="12"/>
        <v>123</v>
      </c>
      <c r="BF17" s="1" t="str">
        <f t="shared" ca="1" si="13"/>
        <v>True</v>
      </c>
      <c r="BG17" s="1" t="str">
        <f t="shared" ca="1" si="14"/>
        <v/>
      </c>
      <c r="BH17" s="1" t="str">
        <f t="shared" ca="1" si="15"/>
        <v>False</v>
      </c>
      <c r="BI17" s="1">
        <f t="shared" ca="1" si="16"/>
        <v>7</v>
      </c>
      <c r="BJ17" s="1" t="s">
        <v>1277</v>
      </c>
      <c r="BK17" s="1" t="str">
        <f t="shared" ca="1" si="17"/>
        <v>2025-04-18</v>
      </c>
      <c r="BL17" s="1" t="str" cm="1">
        <f t="array" aca="1" ref="BL17" ca="1">INDEX({"Orthodontic","Prosthodontic","Oral Surgery","Periodontic","Restorative"}, RANDBETWEEN(1,5))</f>
        <v>Periodontic</v>
      </c>
      <c r="BM17" s="1" t="str" cm="1">
        <f t="array" aca="1" ref="BM17" ca="1">INDEX({"D4341","D9110","D0274","D0120","D2330","D7140","D1110"}, RANDBETWEEN(1,7))</f>
        <v>D0274</v>
      </c>
      <c r="BN17" s="1" t="str" cm="1">
        <f t="array" aca="1" ref="BN17" ca="1">INDEX({"Periodontal Scaling &amp; Root Planing","Palliative Treatment","Bitewings - Four Films","Periodic Oral Evaluation","Resin Composite - One Surface","Extraction - Erupted Tooth","Adult Prophylaxis"}, RANDBETWEEN(1,7))</f>
        <v>Bitewings - Four Films</v>
      </c>
      <c r="BO17" s="1">
        <f t="shared" ca="1" si="18"/>
        <v>1199.33</v>
      </c>
      <c r="BP17" s="1">
        <f t="shared" ca="1" si="19"/>
        <v>327.12</v>
      </c>
      <c r="BQ17" s="1">
        <f t="shared" ca="1" si="20"/>
        <v>451.26</v>
      </c>
      <c r="BR17" s="1">
        <f t="shared" ca="1" si="21"/>
        <v>478.31</v>
      </c>
      <c r="BS17" s="1">
        <f t="shared" ca="1" si="22"/>
        <v>167.67</v>
      </c>
      <c r="BT17" s="1" t="str">
        <f t="shared" ca="1" si="23"/>
        <v>2023-01-08</v>
      </c>
      <c r="BU17" s="1" t="str" cm="1">
        <f t="array" aca="1" ref="BU17" ca="1">INDEX({"Debit Card","Apple Pay","Credit Card","CareCredit"}, RANDBETWEEN(1,4))</f>
        <v>Credit Card</v>
      </c>
      <c r="BV17" s="1" t="str" cm="1">
        <f t="array" aca="1" ref="BV17" ca="1">INDEX({"Paid","Partial","Pending Insurance"}, RANDBETWEEN(1,3))</f>
        <v>Pending Insurance</v>
      </c>
      <c r="BW17" s="1">
        <f t="shared" ca="1" si="24"/>
        <v>39.04</v>
      </c>
      <c r="BX17" s="1" t="str">
        <f t="shared" ca="1" si="25"/>
        <v>In Progress</v>
      </c>
      <c r="BY17" s="1" t="str" cm="1">
        <f t="array" aca="1" ref="BY17" ca="1">INDEX({"New","Returning"}, RANDBETWEEN(1,2))</f>
        <v>New</v>
      </c>
      <c r="BZ17" s="1">
        <f t="shared" ca="1" si="26"/>
        <v>0</v>
      </c>
      <c r="CA17" s="1">
        <f t="shared" ca="1" si="27"/>
        <v>0</v>
      </c>
      <c r="CB17" s="1" t="str">
        <f t="shared" ca="1" si="28"/>
        <v>2023-03-18</v>
      </c>
      <c r="CC17" s="1" t="str">
        <f t="shared" ca="1" si="29"/>
        <v>2024-07-12</v>
      </c>
      <c r="CD17" s="1">
        <f t="shared" ca="1" si="30"/>
        <v>9</v>
      </c>
      <c r="CE17" s="1">
        <f t="shared" ca="1" si="30"/>
        <v>3</v>
      </c>
      <c r="CF17" s="1">
        <f t="shared" ca="1" si="31"/>
        <v>4129.8500000000004</v>
      </c>
      <c r="CG17" s="1">
        <f t="shared" ca="1" si="32"/>
        <v>24</v>
      </c>
      <c r="CH17" s="1" t="str">
        <f t="shared" ca="1" si="33"/>
        <v>Medium</v>
      </c>
      <c r="CI17" s="1">
        <f t="shared" ca="1" si="34"/>
        <v>96</v>
      </c>
      <c r="CJ17" s="1" t="str">
        <f t="shared" ca="1" si="35"/>
        <v>True</v>
      </c>
      <c r="CK17" s="1" t="str" cm="1">
        <f t="array" aca="1" ref="CK17" ca="1">INDEX({"Basic","Silver","Gold","Platinum"}, RANDBETWEEN(1,4))</f>
        <v>Basic</v>
      </c>
      <c r="CL17" s="1">
        <f t="shared" ca="1" si="36"/>
        <v>4</v>
      </c>
      <c r="CM17" s="1" t="s">
        <v>1466</v>
      </c>
      <c r="CN17" s="1" t="str">
        <f t="shared" ca="1" si="37"/>
        <v>2024-09-13</v>
      </c>
      <c r="CO17" s="1" t="str">
        <f t="shared" ca="1" si="38"/>
        <v>1:00 PM</v>
      </c>
      <c r="CP17" s="1" t="str" cm="1">
        <f t="array" aca="1" ref="CP17" ca="1">INDEX({"Patient Portal","Mail","Email","Phone","Text"}, RANDBETWEEN(1,5))</f>
        <v>Patient Portal</v>
      </c>
      <c r="CQ17" s="1" t="str" cm="1">
        <f t="array" aca="1" ref="CQ17" ca="1">INDEX({"Insurance Verification","Payment Reminder","New Patient Welcome","Treatment Plan Discussion","Recall"}, RANDBETWEEN(1,5))</f>
        <v>New Patient Welcome</v>
      </c>
      <c r="CR17" s="1" t="str" cm="1">
        <f t="array" aca="1" ref="CR17" ca="1">INDEX({"Template","Script","Marketing","Custom"}, RANDBETWEEN(1,4))</f>
        <v>Template</v>
      </c>
      <c r="CS17" s="1" t="str">
        <f t="shared" ca="1" si="39"/>
        <v>True</v>
      </c>
      <c r="CT17" s="1" t="str">
        <f t="shared" ca="1" si="40"/>
        <v>2024-09-14</v>
      </c>
      <c r="CU17" s="1" t="str">
        <f t="shared" ca="1" si="41"/>
        <v>5:45 PM</v>
      </c>
      <c r="CV17" s="1" t="str" cm="1">
        <f t="array" aca="1" ref="CV17" ca="1">IF(CS17="True",
   INDEX({"Cancelled","Confirmed","Rescheduled","Question Answered"}, RANDBETWEEN(1,4)),
   ""
)</f>
        <v>Rescheduled</v>
      </c>
      <c r="CW17" s="1" t="str">
        <f t="shared" ca="1" si="42"/>
        <v>True</v>
      </c>
      <c r="CX17" s="1" t="str">
        <f t="shared" ca="1" si="43"/>
        <v>2024-09-16</v>
      </c>
      <c r="CY17" s="1" t="str" cm="1">
        <f t="array" aca="1" ref="CY17" ca="1">INDEX({"STF001","STF002","STF003","STF004","STF005"}, RANDBETWEEN(1,5))</f>
        <v>STF005</v>
      </c>
      <c r="CZ17" s="1" t="str">
        <f t="shared" ca="1" si="44"/>
        <v>False</v>
      </c>
      <c r="DA17" s="1" t="str" cm="1">
        <f t="array" aca="1" ref="DA17" ca="1">INDEX({"Westside Dental Group","Downtown Dental Center","Main Street Dental"}, RANDBETWEEN(1,3))</f>
        <v>Westside Dental Group</v>
      </c>
      <c r="DB17" s="1" t="str" cm="1">
        <f t="array" aca="1" ref="DB17" ca="1">_xlfn.SWITCH(DA17,
   "Westside Dental Group",     "789 West Avenue",
   "Downtown Dental Center",    "456 Downtown Plaza",
   "Main Street Dental",        "123 Main Street",
   ""
)</f>
        <v>789 West Avenue</v>
      </c>
      <c r="DC17" s="1" t="str" cm="1">
        <f t="array" aca="1" ref="DC17" ca="1">_xlfn.SWITCH(
   DA17,
   "Westside Dental Group",     "Riverside",
   "Downtown Dental Center",    "Springfield",
   "Main Street Dental",        "Springfield",
   ""
)</f>
        <v>Riverside</v>
      </c>
      <c r="DD17" s="1" t="s">
        <v>184</v>
      </c>
      <c r="DE17" s="1" t="str" cm="1">
        <f t="array" aca="1" ref="DE17" ca="1">_xlfn.SWITCH(
   DA17,
   "Westside Dental Group",     "62707",
   "Downtown Dental Center",    "62701",
   "Main Street Dental",        "62704",
   ""
)</f>
        <v>62707</v>
      </c>
      <c r="DF17" s="1" t="str" cm="1">
        <f t="array" aca="1" ref="DF17" ca="1">_xlfn.SWITCH(
   DA17,
   "Westside Dental Group",     "555-555-6666",
   "Downtown Dental Center",    "555-333-4444",
   "Main Street Dental",        "555-111-2222",
   ""
)</f>
        <v>555-555-6666</v>
      </c>
      <c r="DG17" s="1" t="str" cm="1">
        <f t="array" aca="1" ref="DG17" ca="1">_xlfn.SWITCH(
   DA17,
   "Westside Dental Group",     "Mon-Thu 9AM-6PM|Fri 9AM-4PM",
   "Downtown Dental Center",    "Mon-Thu 7AM-7PM|Fri 8AM-5PM|Sat 8AM-1PM",
   "Main Street Dental",        "Mon-Fri 8AM-5PM",
   ""
)</f>
        <v>Mon-Thu 9AM-6PM|Fri 9AM-4PM</v>
      </c>
      <c r="DH17" s="1" t="str" cm="1">
        <f t="array" aca="1" ref="DH17" ca="1">_xlfn.SWITCH(
   DA17,
   "Westside Dental Group",     "General|Periodontics|Endodontics",
   "Downtown Dental Center",    "General|Pediatric|Implants|Oral Surgery",
   "Main Street Dental",        "General|Cosmetic|Orthodontics",
   ""
)</f>
        <v>General|Periodontics|Endodontics</v>
      </c>
      <c r="DI17" s="1" t="str" cm="1">
        <f t="array" aca="1" ref="DI17" ca="1">_xlfn.SWITCH(
   DA17,
   "Westside Dental Group",     "General Dentistry|Periodontics|Endodontics",
   "Downtown Dental Center",    "General Dentistry|Oral Surgery|Pediatric Dentistry",
   "Main Street Dental",        "General Dentistry|Orthodontics",
   ""
)</f>
        <v>General Dentistry|Periodontics|Endodontics</v>
      </c>
      <c r="DJ17" s="1" cm="1">
        <f t="array" aca="1" ref="DJ17" ca="1">_xlfn.SWITCH($DA17,
   "Westside Dental Group", 6,
   "Downtown Dental Center", 12,
   "Main Street Dental",     8,
   6
)</f>
        <v>6</v>
      </c>
      <c r="DK17" s="1" cm="1">
        <f t="array" aca="1" ref="DK17" ca="1">_xlfn.SWITCH($DA17,
   "Westside Dental Group", 4.7,
   "Downtown Dental Center", 4.6,
   "Main Street Dental",     4.8,
   4.7
)</f>
        <v>4.7</v>
      </c>
      <c r="DL17" s="1" t="s">
        <v>1655</v>
      </c>
      <c r="DM17" s="1" t="str">
        <f t="shared" ca="1" si="45"/>
        <v>2023-08-04</v>
      </c>
      <c r="DN17" s="1" t="str" cm="1">
        <f t="array" aca="1" ref="DN17" ca="1">INDEX({"In Progress","Accepted","Completed","Proposed"}, RANDBETWEEN(1,4))</f>
        <v>In Progress</v>
      </c>
      <c r="DO17" s="1">
        <f t="shared" ca="1" si="46"/>
        <v>1968.6</v>
      </c>
      <c r="DP17" s="1">
        <f t="shared" ca="1" si="47"/>
        <v>1574.88</v>
      </c>
      <c r="DQ17" s="1">
        <f t="shared" ca="1" si="48"/>
        <v>393.72</v>
      </c>
      <c r="DR17" s="1" t="str" cm="1">
        <f t="array" aca="1" ref="DR17" ca="1">INDEX({"N/A","CareCredit","QuickPay Discount","Monthly Payment"}, RANDBETWEEN(1,4))</f>
        <v>QuickPay Discount</v>
      </c>
      <c r="DS17" s="2">
        <v>44488</v>
      </c>
      <c r="DT17" s="1" t="str">
        <f t="shared" ca="1" si="49"/>
        <v/>
      </c>
      <c r="DU17" s="1">
        <f t="shared" ca="1" si="50"/>
        <v>53</v>
      </c>
    </row>
    <row r="18" spans="1:125" x14ac:dyDescent="0.15">
      <c r="A18" s="1" t="s">
        <v>521</v>
      </c>
      <c r="B18" s="1" t="str" cm="1">
        <f t="array" aca="1" ref="B18" ca="1">INDEX({"Liam","Noah","Oliver","Elijah","William","James","Benjamin","Lucas","Henry","Alexander","Olivia","Emma","Ava","Charlotte","Sophia","Amelia","Isabella","Mia","Evelyn","Harper","Jameson","Aria","Scarlett","Luna","Mila","Abigail","Ella","Avery","Eleanor","Madison"}, RANDBETWEEN(1, 30))</f>
        <v>Liam</v>
      </c>
      <c r="C18" s="1" t="str" cm="1">
        <f t="array" aca="1" ref="C18" ca="1">INDEX({"Smith","Johnson","Williams","Jones","Brown","Davis","Miller","Wilson","Moore","Taylor","Anderson","Thomas","Jackson","White","Harris","Martin","Thompson","Garcia","Martinez","Robinson","Clark","Rodriguez","Lewis","Lee","Walker","Hall","Allen","Young","King","Wright"}, RANDBETWEEN(1, 30))</f>
        <v>Miller</v>
      </c>
      <c r="D18" s="1" t="str">
        <f t="shared" ca="1" si="0"/>
        <v>1945-09-13</v>
      </c>
      <c r="E18" s="1">
        <f t="shared" ca="1" si="1"/>
        <v>79</v>
      </c>
      <c r="F18" s="1" t="str" cm="1">
        <f t="array" aca="1" ref="F18" ca="1">INDEX({"Male","Female","Non-Binary"}, RANDBETWEEN(1, 3))</f>
        <v>Female</v>
      </c>
      <c r="G18" s="1" t="str" cm="1">
        <f t="array" aca="1" ref="G18" ca="1">INDEX({"African American","Caucasian","Hispanic","Asian","Native American","Other"}, RANDBETWEEN(1,6))</f>
        <v>Native American</v>
      </c>
      <c r="H18" s="1" t="str" cm="1">
        <f t="array" aca="1" ref="H18" ca="1">RANDBETWEEN(1,1500) &amp; " " &amp; INDEX({"Main","Oak","Maple","Elm","Pine","Cedar","Rose","Hill","Park","Lake"}, RANDBETWEEN(1,10)) &amp; " " &amp; INDEX({"St","Rd","Ave"}, RANDBETWEEN(1,3))</f>
        <v>720 Elm St</v>
      </c>
      <c r="I18" s="1" t="str" cm="1">
        <f t="array" aca="1" ref="I18" ca="1">INDEX({"Springfield","Riverside","Franklin","Clinton","Fairview"}, RANDBETWEEN(1,5))</f>
        <v>Springfield</v>
      </c>
      <c r="J18" s="1" t="str" cm="1">
        <f t="array" aca="1" ref="J18" ca="1">INDEX({"FL","IL","CA","NY","TX"}, RANDBETWEEN(1,5))</f>
        <v>TX</v>
      </c>
      <c r="K18" s="1" t="str">
        <f t="shared" ca="1" si="2"/>
        <v>33093</v>
      </c>
      <c r="L18" s="1" t="str">
        <f t="shared" ca="1" si="3"/>
        <v>liam.miller@email.com</v>
      </c>
      <c r="M18" s="1" t="str">
        <f t="shared" ca="1" si="4"/>
        <v>324-960-9828</v>
      </c>
      <c r="N18" s="1" t="str" cm="1">
        <f t="array" aca="1" ref="N18" ca="1">INDEX({"Linda","Karen","Susan","Nancy","Deborah"}, RANDBETWEEN(1,5)) &amp; " " &amp; C18</f>
        <v>Karen Miller</v>
      </c>
      <c r="O18" s="1" t="str">
        <f t="shared" ca="1" si="5"/>
        <v>267-133-3184</v>
      </c>
      <c r="P18" s="1" t="s">
        <v>137</v>
      </c>
      <c r="Q18" s="1" t="str" cm="1">
        <f t="array" aca="1" ref="Q18" ca="1">INDEX({"Walk-in","Google","Website","Patient Referral","Doctor Referral","Insurance"}, RANDBETWEEN(1,5))</f>
        <v>Walk-in</v>
      </c>
      <c r="R18" s="1" t="str">
        <f t="shared" ca="1" si="6"/>
        <v>2023-10-01</v>
      </c>
      <c r="S18" s="1" t="str" cm="1">
        <f t="array" aca="1" ref="S18" ca="1">INDEX({"LOC001","LOC002","LOC003"}, RANDBETWEEN(1,3))</f>
        <v>LOC002</v>
      </c>
      <c r="T18" s="1" t="str" cm="1">
        <f t="array" aca="1" ref="T18" ca="1">INDEX({"Mail","Phone","Patient Portal","Email"}, RANDBETWEEN(1,4))</f>
        <v>Patient Portal</v>
      </c>
      <c r="U18" s="1" t="str" cm="1">
        <f t="array" aca="1" ref="U18" ca="1">INDEX({"True","False"}, RANDBETWEEN(1,2))</f>
        <v>False</v>
      </c>
      <c r="V18" s="1" t="str" cm="1">
        <f t="array" aca="1" ref="V18" ca="1">INDEX({"True","False"}, RANDBETWEEN(1,2))</f>
        <v>True</v>
      </c>
      <c r="W18" s="1" t="str" cm="1">
        <f t="array" aca="1" ref="W18" ca="1">INDEX({"True","False"}, RANDBETWEEN(1,2))</f>
        <v>True</v>
      </c>
      <c r="X18" s="1" t="str" cm="1">
        <f t="array" aca="1" ref="X18" ca="1">INDEX({"True","False"}, RANDBETWEEN(1,2))</f>
        <v>False</v>
      </c>
      <c r="Y18" s="1" t="str" cm="1">
        <f t="array" aca="1" ref="Y18" ca="1">INDEX({"Codeine","Sulfa","Local Anesthetics","None","Latex","Penicillin"}, RANDBETWEEN(1,6))</f>
        <v>Local Anesthetics</v>
      </c>
      <c r="Z18" s="1" t="str" cm="1">
        <f t="array" aca="1" ref="Z18" ca="1">INDEX({"None","Levothyroxine","Atorvastatin","Levothyroxine|Atorvastatin","Metformin|Lisinopril","Ibuprofen"}, RANDBETWEEN(1,6))</f>
        <v>Atorvastatin</v>
      </c>
      <c r="AA18" s="1" t="str" cm="1">
        <f t="array" aca="1" ref="AA18" ca="1">INDEX({"None","Wisdom teeth extraction (2020)","Cavity filling (2019)","Dental cleaning (2018)","Root canal (2021)"}, RANDBETWEEN(1,5))</f>
        <v>Wisdom teeth extraction (2020)</v>
      </c>
      <c r="AB18" s="1" t="str">
        <f t="shared" ca="1" si="7"/>
        <v>2024-01-25</v>
      </c>
      <c r="AC18" s="1" t="str" cm="1">
        <f t="array" aca="1" ref="AC18" ca="1">INDEX({"N/A","No","Yes"}, RANDBETWEEN(1,3))</f>
        <v>No</v>
      </c>
      <c r="AD18" s="1" t="str" cm="1">
        <f t="array" aca="1" ref="AD18" ca="1">INDEX({"Non-smoker","Former-smoker","Current smoker"}, RANDBETWEEN(1,3))</f>
        <v>Current smoker</v>
      </c>
      <c r="AE18" s="1" t="str" cm="1">
        <f t="array" aca="1" ref="AE18" ca="1">INDEX({"None","Allergic to penicillin","Requires wheelchair accessibility","Use caution due to fall risk","Special diet required"}, RANDBETWEEN(1,5))</f>
        <v>Special diet required</v>
      </c>
      <c r="AF18" s="1" t="s">
        <v>710</v>
      </c>
      <c r="AG18" s="1" t="str" cm="1">
        <f t="array" aca="1" ref="AG18" ca="1">INDEX({"Humana","Aetna","MetLife","Cigna","United Healthcare","Guardian"}, RANDBETWEEN(1,6))</f>
        <v>Guardian</v>
      </c>
      <c r="AH18" s="1" t="str" cm="1">
        <f t="array" aca="1" ref="AH18" ca="1">IF(AG18="Humana",
   INDEX({"HUM103","HUM523"}, RANDBETWEEN(1,2)),
IF(AG18="Aetna",
   INDEX({"AET532","AET548"}, RANDBETWEEN(1,2)),
IF(AG18="MetLife",
   "MET280",
IF(AG18="Cigna",
   "CIG881",
IF(AG18="United Healthcare",
   INDEX({"UNI967","UNI316"}, RANDBETWEEN(1,2)),
IF(AG18="Guardian",
   INDEX({"GUA459","GUA669"}, RANDBETWEEN(1,2)),
""))))))</f>
        <v>GUA459</v>
      </c>
      <c r="AI18" s="1" t="str" cm="1">
        <f t="array" aca="1" ref="AI18" ca="1">_xlfn.SWITCH(
    AH18,
    "HUM103", "Humana Discount",
    "HUM523", "Humana PPO",
    "AET532", "Aetna HMO",
    "AET548", "Aetna Indemnity",
    "MET280", "MetLife Discount",
    "CIG881", "Cigna HMO",
    "UNI967", "United Healthcare DPPO",
    "UNI316", "United Healthcare DMO",
    "GUA459", "Guardian Discount",
    "GUA669", "Guardian PPO",
    ""
)</f>
        <v>Guardian Discount</v>
      </c>
      <c r="AJ18" s="1" t="str" cm="1">
        <f t="array" aca="1" ref="AJ18" ca="1">_xlfn.SWITCH(
    AH18,
    "HUM103", "HUM854639",
    "HUM523", "HUM296694",
    "AET532", "AET392075",
    "AET548", "AET837715",
    "MET280", "MET643118",
    "CIG881", "CIG755900",
    "UNI967", "UNI733052",
    "UNI316", "UNI442722",
    "GUA459", "GUA634150",
    "GUA669", "GUA641722",
    ""
)</f>
        <v>GUA634150</v>
      </c>
      <c r="AK18" s="1" t="str" cm="1">
        <f t="array" aca="1" ref="AK18" ca="1">INDEX({"GRP370","GRP369","GRP573","GRP409","GRP509","GRP575","GRP445","GRP295","GRP316","GRP630"}, RANDBETWEEN(1,10))</f>
        <v>GRP630</v>
      </c>
      <c r="AL18" s="1" cm="1">
        <f t="array" aca="1" ref="AL18" ca="1">_xlfn.SWITCH(
  AK18,
  "GRP370", 1000,
  "GRP369", 3000,
  "GRP573", 1500,
  "GRP409", 3000,
  "GRP509", 3000,
  "GRP575", 1000,
  "GRP445", 2500,
  "GRP295", 1000,
  "GRP316", 2000,
  "GRP630", 2000,
  ""
)</f>
        <v>2000</v>
      </c>
      <c r="AM18" s="1" cm="1">
        <f t="array" aca="1" ref="AM18" ca="1">_xlfn.SWITCH(
  AK18,
  "GRP370", 729.73,
  "GRP369", 2285.89,
  "GRP573", 1311.73,
  "GRP409", 2951.56,
  "GRP509", 993.45,
  "GRP575", 557.41,
  "GRP445", 695.64,
  "GRP295", 241.36,
  "GRP316", 1320.86,
  "GRP630", 1245.27,
  ""
)</f>
        <v>1245.27</v>
      </c>
      <c r="AN18" s="1" t="str" cm="1">
        <f t="array" aca="1" ref="AN18" ca="1">_xlfn.SWITCH(
  AK18,
  "GRP573", "Humana",
  "GRP509", "Aetna",
  "GRP316", "Aetna",
  ""
)</f>
        <v/>
      </c>
      <c r="AO18" s="1" t="str" cm="1">
        <f t="array" aca="1" ref="AO18" ca="1">_xlfn.SWITCH(
  AK18,
  "GRP573", "HUM982",
  "GRP509", "AET282",
  "GRP316", "AET665",
  ""
)</f>
        <v/>
      </c>
      <c r="AP18" s="1" t="str" cm="1">
        <f t="array" aca="1" ref="AP18" ca="1">_xlfn.SWITCH(
  AK18,
  "GRP573", "MAAN82132",
  "GRP509", "JOWI86099",
  "GRP316", "CHTA19838",
  ""
)</f>
        <v/>
      </c>
      <c r="AQ18" s="1" t="str" cm="1">
        <f t="array" aca="1" ref="AQ18" ca="1">INDEX({"Yes","No"},RANDBETWEEN(1,2))</f>
        <v>No</v>
      </c>
      <c r="AR18" s="1" t="str" cm="1">
        <f t="array" aca="1" ref="AR18" ca="1">INDEX({"Apple Pay","Credit Card","Debit Card"}, RANDBETWEEN(1,3))</f>
        <v>Apple Pay</v>
      </c>
      <c r="AS18" s="1" t="s">
        <v>899</v>
      </c>
      <c r="AT18" s="1" t="s">
        <v>1088</v>
      </c>
      <c r="AU18" s="1" t="str">
        <f t="shared" ca="1" si="8"/>
        <v>2025-06-03</v>
      </c>
      <c r="AV18" s="1" t="str">
        <f t="shared" ca="1" si="9"/>
        <v>2025-06-17</v>
      </c>
      <c r="AW18" s="1" t="str">
        <f t="shared" ca="1" si="10"/>
        <v>4:45 PM</v>
      </c>
      <c r="AX18" s="1" t="str">
        <f t="shared" ca="1" si="11"/>
        <v>4:35 PM</v>
      </c>
      <c r="AY18" s="1" t="str" cm="1">
        <f t="array" aca="1" ref="AY18" ca="1">INDEX({"LOC001","LOC002","LOC003"}, RANDBETWEEN(1,3))</f>
        <v>LOC003</v>
      </c>
      <c r="AZ18" s="1" t="str" cm="1">
        <f t="array" aca="1" ref="AZ18" ca="1">INDEX({"PRV001","PRV002","PRV003","PRV004","PRV005"}, RANDBETWEEN(1,5))</f>
        <v>PRV002</v>
      </c>
      <c r="BA18" s="1" t="str" cm="1">
        <f t="array" aca="1" ref="BA18" ca="1">INDEX({"AST001","AST002","AST003","AST004","AST005"}, RANDBETWEEN(1,5))</f>
        <v>AST004</v>
      </c>
      <c r="BB18" s="1" t="str" cm="1">
        <f t="array" aca="1" ref="BB18" ca="1">INDEX({"Room 1","Room 2","Room 3","Room 4","Room 5","Room 7","Room 8"}, RANDBETWEEN(1,7))</f>
        <v>Room 5</v>
      </c>
      <c r="BC18" s="1" t="str" cm="1">
        <f t="array" aca="1" ref="BC18" ca="1">INDEX({"Tooth Pain","Lost Filling","Cosmetic Concern","Sensitivity","Denture Adjustment","Jaw Pain","Routine Check-up"}, RANDBETWEEN(1,7))</f>
        <v>Denture Adjustment</v>
      </c>
      <c r="BD18" s="1" cm="1">
        <f t="array" aca="1" ref="BD18" ca="1">INDEX({15,30,45,60,90,120}, RANDBETWEEN(1,6))</f>
        <v>90</v>
      </c>
      <c r="BE18" s="1">
        <f t="shared" ca="1" si="12"/>
        <v>89</v>
      </c>
      <c r="BF18" s="1" t="str">
        <f t="shared" ca="1" si="13"/>
        <v>True</v>
      </c>
      <c r="BG18" s="1" t="str">
        <f t="shared" ca="1" si="14"/>
        <v/>
      </c>
      <c r="BH18" s="1" t="str">
        <f t="shared" ca="1" si="15"/>
        <v>False</v>
      </c>
      <c r="BI18" s="1">
        <f t="shared" ca="1" si="16"/>
        <v>14</v>
      </c>
      <c r="BJ18" s="1" t="s">
        <v>1278</v>
      </c>
      <c r="BK18" s="1" t="str">
        <f t="shared" ca="1" si="17"/>
        <v>2025-06-17</v>
      </c>
      <c r="BL18" s="1" t="str" cm="1">
        <f t="array" aca="1" ref="BL18" ca="1">INDEX({"Orthodontic","Prosthodontic","Oral Surgery","Periodontic","Restorative"}, RANDBETWEEN(1,5))</f>
        <v>Prosthodontic</v>
      </c>
      <c r="BM18" s="1" t="str" cm="1">
        <f t="array" aca="1" ref="BM18" ca="1">INDEX({"D4341","D9110","D0274","D0120","D2330","D7140","D1110"}, RANDBETWEEN(1,7))</f>
        <v>D9110</v>
      </c>
      <c r="BN18" s="1" t="str" cm="1">
        <f t="array" aca="1" ref="BN18" ca="1">INDEX({"Periodontal Scaling &amp; Root Planing","Palliative Treatment","Bitewings - Four Films","Periodic Oral Evaluation","Resin Composite - One Surface","Extraction - Erupted Tooth","Adult Prophylaxis"}, RANDBETWEEN(1,7))</f>
        <v>Periodontal Scaling &amp; Root Planing</v>
      </c>
      <c r="BO18" s="1">
        <f t="shared" ca="1" si="18"/>
        <v>865.31</v>
      </c>
      <c r="BP18" s="1">
        <f t="shared" ca="1" si="19"/>
        <v>1143.27</v>
      </c>
      <c r="BQ18" s="1">
        <f t="shared" ca="1" si="20"/>
        <v>730.48</v>
      </c>
      <c r="BR18" s="1">
        <f t="shared" ca="1" si="21"/>
        <v>410.81</v>
      </c>
      <c r="BS18" s="1">
        <f t="shared" ca="1" si="22"/>
        <v>206.12</v>
      </c>
      <c r="BT18" s="1" t="str">
        <f t="shared" ca="1" si="23"/>
        <v>2023-08-05</v>
      </c>
      <c r="BU18" s="1" t="str" cm="1">
        <f t="array" aca="1" ref="BU18" ca="1">INDEX({"Debit Card","Apple Pay","Credit Card","CareCredit"}, RANDBETWEEN(1,4))</f>
        <v>Credit Card</v>
      </c>
      <c r="BV18" s="1" t="str" cm="1">
        <f t="array" aca="1" ref="BV18" ca="1">INDEX({"Paid","Partial","Pending Insurance"}, RANDBETWEEN(1,3))</f>
        <v>Partial</v>
      </c>
      <c r="BW18" s="1">
        <f t="shared" ca="1" si="24"/>
        <v>0</v>
      </c>
      <c r="BX18" s="1" t="str">
        <f t="shared" ca="1" si="25"/>
        <v>In Progress</v>
      </c>
      <c r="BY18" s="1" t="str" cm="1">
        <f t="array" aca="1" ref="BY18" ca="1">INDEX({"New","Returning"}, RANDBETWEEN(1,2))</f>
        <v>New</v>
      </c>
      <c r="BZ18" s="1">
        <f t="shared" ca="1" si="26"/>
        <v>1</v>
      </c>
      <c r="CA18" s="1">
        <f t="shared" ca="1" si="27"/>
        <v>1</v>
      </c>
      <c r="CB18" s="1" t="str">
        <f t="shared" ca="1" si="28"/>
        <v>2022-05-30</v>
      </c>
      <c r="CC18" s="1" t="str">
        <f t="shared" ca="1" si="29"/>
        <v>2024-07-07</v>
      </c>
      <c r="CD18" s="1">
        <f t="shared" ca="1" si="30"/>
        <v>8</v>
      </c>
      <c r="CE18" s="1">
        <f t="shared" ca="1" si="30"/>
        <v>9</v>
      </c>
      <c r="CF18" s="1">
        <f t="shared" ca="1" si="31"/>
        <v>2234.3000000000002</v>
      </c>
      <c r="CG18" s="1">
        <f t="shared" ca="1" si="32"/>
        <v>34</v>
      </c>
      <c r="CH18" s="1" t="str">
        <f t="shared" ca="1" si="33"/>
        <v>Medium</v>
      </c>
      <c r="CI18" s="1">
        <f t="shared" ca="1" si="34"/>
        <v>76</v>
      </c>
      <c r="CJ18" s="1" t="str">
        <f t="shared" ca="1" si="35"/>
        <v>True</v>
      </c>
      <c r="CK18" s="1" t="str" cm="1">
        <f t="array" aca="1" ref="CK18" ca="1">INDEX({"Basic","Silver","Gold","Platinum"}, RANDBETWEEN(1,4))</f>
        <v>Basic</v>
      </c>
      <c r="CL18" s="1">
        <f t="shared" ca="1" si="36"/>
        <v>2</v>
      </c>
      <c r="CM18" s="1" t="s">
        <v>1467</v>
      </c>
      <c r="CN18" s="1" t="str">
        <f t="shared" ca="1" si="37"/>
        <v>2023-09-04</v>
      </c>
      <c r="CO18" s="1" t="str">
        <f t="shared" ca="1" si="38"/>
        <v>4:00 PM</v>
      </c>
      <c r="CP18" s="1" t="str" cm="1">
        <f t="array" aca="1" ref="CP18" ca="1">INDEX({"Patient Portal","Mail","Email","Phone","Text"}, RANDBETWEEN(1,5))</f>
        <v>Email</v>
      </c>
      <c r="CQ18" s="1" t="str" cm="1">
        <f t="array" aca="1" ref="CQ18" ca="1">INDEX({"Insurance Verification","Payment Reminder","New Patient Welcome","Treatment Plan Discussion","Recall"}, RANDBETWEEN(1,5))</f>
        <v>Treatment Plan Discussion</v>
      </c>
      <c r="CR18" s="1" t="str" cm="1">
        <f t="array" aca="1" ref="CR18" ca="1">INDEX({"Template","Script","Marketing","Custom"}, RANDBETWEEN(1,4))</f>
        <v>Script</v>
      </c>
      <c r="CS18" s="1" t="str">
        <f t="shared" ca="1" si="39"/>
        <v>True</v>
      </c>
      <c r="CT18" s="1" t="str">
        <f t="shared" ca="1" si="40"/>
        <v>2023-09-05</v>
      </c>
      <c r="CU18" s="1" t="str">
        <f t="shared" ca="1" si="41"/>
        <v>1:00 PM</v>
      </c>
      <c r="CV18" s="1" t="str" cm="1">
        <f t="array" aca="1" ref="CV18" ca="1">IF(CS18="True",
   INDEX({"Cancelled","Confirmed","Rescheduled","Question Answered"}, RANDBETWEEN(1,4)),
   ""
)</f>
        <v>Question Answered</v>
      </c>
      <c r="CW18" s="1" t="str">
        <f t="shared" ca="1" si="42"/>
        <v>True</v>
      </c>
      <c r="CX18" s="1" t="str">
        <f t="shared" ca="1" si="43"/>
        <v>2023-09-06</v>
      </c>
      <c r="CY18" s="1" t="str" cm="1">
        <f t="array" aca="1" ref="CY18" ca="1">INDEX({"STF001","STF002","STF003","STF004","STF005"}, RANDBETWEEN(1,5))</f>
        <v>STF003</v>
      </c>
      <c r="CZ18" s="1" t="str">
        <f t="shared" ca="1" si="44"/>
        <v>True</v>
      </c>
      <c r="DA18" s="1" t="str" cm="1">
        <f t="array" aca="1" ref="DA18" ca="1">INDEX({"Westside Dental Group","Downtown Dental Center","Main Street Dental"}, RANDBETWEEN(1,3))</f>
        <v>Main Street Dental</v>
      </c>
      <c r="DB18" s="1" t="str" cm="1">
        <f t="array" aca="1" ref="DB18" ca="1">_xlfn.SWITCH(DA18,
   "Westside Dental Group",     "789 West Avenue",
   "Downtown Dental Center",    "456 Downtown Plaza",
   "Main Street Dental",        "123 Main Street",
   ""
)</f>
        <v>123 Main Street</v>
      </c>
      <c r="DC18" s="1" t="str" cm="1">
        <f t="array" aca="1" ref="DC18" ca="1">_xlfn.SWITCH(
   DA18,
   "Westside Dental Group",     "Riverside",
   "Downtown Dental Center",    "Springfield",
   "Main Street Dental",        "Springfield",
   ""
)</f>
        <v>Springfield</v>
      </c>
      <c r="DD18" s="1" t="s">
        <v>184</v>
      </c>
      <c r="DE18" s="1" t="str" cm="1">
        <f t="array" aca="1" ref="DE18" ca="1">_xlfn.SWITCH(
   DA18,
   "Westside Dental Group",     "62707",
   "Downtown Dental Center",    "62701",
   "Main Street Dental",        "62704",
   ""
)</f>
        <v>62704</v>
      </c>
      <c r="DF18" s="1" t="str" cm="1">
        <f t="array" aca="1" ref="DF18" ca="1">_xlfn.SWITCH(
   DA18,
   "Westside Dental Group",     "555-555-6666",
   "Downtown Dental Center",    "555-333-4444",
   "Main Street Dental",        "555-111-2222",
   ""
)</f>
        <v>555-111-2222</v>
      </c>
      <c r="DG18" s="1" t="str" cm="1">
        <f t="array" aca="1" ref="DG18" ca="1">_xlfn.SWITCH(
   DA18,
   "Westside Dental Group",     "Mon-Thu 9AM-6PM|Fri 9AM-4PM",
   "Downtown Dental Center",    "Mon-Thu 7AM-7PM|Fri 8AM-5PM|Sat 8AM-1PM",
   "Main Street Dental",        "Mon-Fri 8AM-5PM",
   ""
)</f>
        <v>Mon-Fri 8AM-5PM</v>
      </c>
      <c r="DH18" s="1" t="str" cm="1">
        <f t="array" aca="1" ref="DH18" ca="1">_xlfn.SWITCH(
   DA18,
   "Westside Dental Group",     "General|Periodontics|Endodontics",
   "Downtown Dental Center",    "General|Pediatric|Implants|Oral Surgery",
   "Main Street Dental",        "General|Cosmetic|Orthodontics",
   ""
)</f>
        <v>General|Cosmetic|Orthodontics</v>
      </c>
      <c r="DI18" s="1" t="str" cm="1">
        <f t="array" aca="1" ref="DI18" ca="1">_xlfn.SWITCH(
   DA18,
   "Westside Dental Group",     "General Dentistry|Periodontics|Endodontics",
   "Downtown Dental Center",    "General Dentistry|Oral Surgery|Pediatric Dentistry",
   "Main Street Dental",        "General Dentistry|Orthodontics",
   ""
)</f>
        <v>General Dentistry|Orthodontics</v>
      </c>
      <c r="DJ18" s="1" cm="1">
        <f t="array" aca="1" ref="DJ18" ca="1">_xlfn.SWITCH($DA18,
   "Westside Dental Group", 6,
   "Downtown Dental Center", 12,
   "Main Street Dental",     8,
   6
)</f>
        <v>8</v>
      </c>
      <c r="DK18" s="1" cm="1">
        <f t="array" aca="1" ref="DK18" ca="1">_xlfn.SWITCH($DA18,
   "Westside Dental Group", 4.7,
   "Downtown Dental Center", 4.6,
   "Main Street Dental",     4.8,
   4.7
)</f>
        <v>4.8</v>
      </c>
      <c r="DL18" s="1" t="s">
        <v>1656</v>
      </c>
      <c r="DM18" s="1" t="str">
        <f t="shared" ca="1" si="45"/>
        <v>2021-07-21</v>
      </c>
      <c r="DN18" s="1" t="str" cm="1">
        <f t="array" aca="1" ref="DN18" ca="1">INDEX({"In Progress","Accepted","Completed","Proposed"}, RANDBETWEEN(1,4))</f>
        <v>Accepted</v>
      </c>
      <c r="DO18" s="1">
        <f t="shared" ca="1" si="46"/>
        <v>1545.67</v>
      </c>
      <c r="DP18" s="1">
        <f t="shared" ca="1" si="47"/>
        <v>1020.14</v>
      </c>
      <c r="DQ18" s="1">
        <f t="shared" ca="1" si="48"/>
        <v>525.53</v>
      </c>
      <c r="DR18" s="1" t="str" cm="1">
        <f t="array" aca="1" ref="DR18" ca="1">INDEX({"N/A","CareCredit","QuickPay Discount","Monthly Payment"}, RANDBETWEEN(1,4))</f>
        <v>N/A</v>
      </c>
      <c r="DS18" s="2">
        <v>44489</v>
      </c>
      <c r="DT18" s="1" t="str">
        <f t="shared" ca="1" si="49"/>
        <v/>
      </c>
      <c r="DU18" s="1">
        <f t="shared" ca="1" si="50"/>
        <v>43</v>
      </c>
    </row>
    <row r="19" spans="1:125" x14ac:dyDescent="0.15">
      <c r="A19" s="1" t="s">
        <v>522</v>
      </c>
      <c r="B19" s="1" t="str" cm="1">
        <f t="array" aca="1" ref="B19" ca="1">INDEX({"Liam","Noah","Oliver","Elijah","William","James","Benjamin","Lucas","Henry","Alexander","Olivia","Emma","Ava","Charlotte","Sophia","Amelia","Isabella","Mia","Evelyn","Harper","Jameson","Aria","Scarlett","Luna","Mila","Abigail","Ella","Avery","Eleanor","Madison"}, RANDBETWEEN(1, 30))</f>
        <v>Jameson</v>
      </c>
      <c r="C19" s="1" t="str" cm="1">
        <f t="array" aca="1" ref="C19" ca="1">INDEX({"Smith","Johnson","Williams","Jones","Brown","Davis","Miller","Wilson","Moore","Taylor","Anderson","Thomas","Jackson","White","Harris","Martin","Thompson","Garcia","Martinez","Robinson","Clark","Rodriguez","Lewis","Lee","Walker","Hall","Allen","Young","King","Wright"}, RANDBETWEEN(1, 30))</f>
        <v>Harris</v>
      </c>
      <c r="D19" s="1" t="str">
        <f t="shared" ca="1" si="0"/>
        <v>1988-02-03</v>
      </c>
      <c r="E19" s="1">
        <f t="shared" ca="1" si="1"/>
        <v>37</v>
      </c>
      <c r="F19" s="1" t="str" cm="1">
        <f t="array" aca="1" ref="F19" ca="1">INDEX({"Male","Female","Non-Binary"}, RANDBETWEEN(1, 3))</f>
        <v>Male</v>
      </c>
      <c r="G19" s="1" t="str" cm="1">
        <f t="array" aca="1" ref="G19" ca="1">INDEX({"African American","Caucasian","Hispanic","Asian","Native American","Other"}, RANDBETWEEN(1,6))</f>
        <v>Native American</v>
      </c>
      <c r="H19" s="1" t="str" cm="1">
        <f t="array" aca="1" ref="H19" ca="1">RANDBETWEEN(1,1500) &amp; " " &amp; INDEX({"Main","Oak","Maple","Elm","Pine","Cedar","Rose","Hill","Park","Lake"}, RANDBETWEEN(1,10)) &amp; " " &amp; INDEX({"St","Rd","Ave"}, RANDBETWEEN(1,3))</f>
        <v>561 Cedar Rd</v>
      </c>
      <c r="I19" s="1" t="str" cm="1">
        <f t="array" aca="1" ref="I19" ca="1">INDEX({"Springfield","Riverside","Franklin","Clinton","Fairview"}, RANDBETWEEN(1,5))</f>
        <v>Springfield</v>
      </c>
      <c r="J19" s="1" t="str" cm="1">
        <f t="array" aca="1" ref="J19" ca="1">INDEX({"FL","IL","CA","NY","TX"}, RANDBETWEEN(1,5))</f>
        <v>CA</v>
      </c>
      <c r="K19" s="1" t="str">
        <f t="shared" ca="1" si="2"/>
        <v>12576</v>
      </c>
      <c r="L19" s="1" t="str">
        <f t="shared" ca="1" si="3"/>
        <v>jameson.harris@email.com</v>
      </c>
      <c r="M19" s="1" t="str">
        <f t="shared" ca="1" si="4"/>
        <v>839-830-8210</v>
      </c>
      <c r="N19" s="1" t="str" cm="1">
        <f t="array" aca="1" ref="N19" ca="1">INDEX({"Linda","Karen","Susan","Nancy","Deborah"}, RANDBETWEEN(1,5)) &amp; " " &amp; C19</f>
        <v>Susan Harris</v>
      </c>
      <c r="O19" s="1" t="str">
        <f t="shared" ca="1" si="5"/>
        <v>569-558-4229</v>
      </c>
      <c r="P19" s="1" t="s">
        <v>137</v>
      </c>
      <c r="Q19" s="1" t="str" cm="1">
        <f t="array" aca="1" ref="Q19" ca="1">INDEX({"Walk-in","Google","Website","Patient Referral","Doctor Referral","Insurance"}, RANDBETWEEN(1,5))</f>
        <v>Walk-in</v>
      </c>
      <c r="R19" s="1" t="str">
        <f t="shared" ca="1" si="6"/>
        <v>2022-04-13</v>
      </c>
      <c r="S19" s="1" t="str" cm="1">
        <f t="array" aca="1" ref="S19" ca="1">INDEX({"LOC001","LOC002","LOC003"}, RANDBETWEEN(1,3))</f>
        <v>LOC003</v>
      </c>
      <c r="T19" s="1" t="str" cm="1">
        <f t="array" aca="1" ref="T19" ca="1">INDEX({"Mail","Phone","Patient Portal","Email"}, RANDBETWEEN(1,4))</f>
        <v>Email</v>
      </c>
      <c r="U19" s="1" t="str" cm="1">
        <f t="array" aca="1" ref="U19" ca="1">INDEX({"True","False"}, RANDBETWEEN(1,2))</f>
        <v>True</v>
      </c>
      <c r="V19" s="1" t="str" cm="1">
        <f t="array" aca="1" ref="V19" ca="1">INDEX({"True","False"}, RANDBETWEEN(1,2))</f>
        <v>True</v>
      </c>
      <c r="W19" s="1" t="str" cm="1">
        <f t="array" aca="1" ref="W19" ca="1">INDEX({"True","False"}, RANDBETWEEN(1,2))</f>
        <v>True</v>
      </c>
      <c r="X19" s="1" t="str" cm="1">
        <f t="array" aca="1" ref="X19" ca="1">INDEX({"True","False"}, RANDBETWEEN(1,2))</f>
        <v>False</v>
      </c>
      <c r="Y19" s="1" t="str" cm="1">
        <f t="array" aca="1" ref="Y19" ca="1">INDEX({"Codeine","Sulfa","Local Anesthetics","None","Latex","Penicillin"}, RANDBETWEEN(1,6))</f>
        <v>Latex</v>
      </c>
      <c r="Z19" s="1" t="str" cm="1">
        <f t="array" aca="1" ref="Z19" ca="1">INDEX({"None","Levothyroxine","Atorvastatin","Levothyroxine|Atorvastatin","Metformin|Lisinopril","Ibuprofen"}, RANDBETWEEN(1,6))</f>
        <v>Ibuprofen</v>
      </c>
      <c r="AA19" s="1" t="str" cm="1">
        <f t="array" aca="1" ref="AA19" ca="1">INDEX({"None","Wisdom teeth extraction (2020)","Cavity filling (2019)","Dental cleaning (2018)","Root canal (2021)"}, RANDBETWEEN(1,5))</f>
        <v>Dental cleaning (2018)</v>
      </c>
      <c r="AB19" s="1" t="str">
        <f t="shared" ca="1" si="7"/>
        <v>2023-11-11</v>
      </c>
      <c r="AC19" s="1" t="str" cm="1">
        <f t="array" aca="1" ref="AC19" ca="1">INDEX({"N/A","No","Yes"}, RANDBETWEEN(1,3))</f>
        <v>N/A</v>
      </c>
      <c r="AD19" s="1" t="str" cm="1">
        <f t="array" aca="1" ref="AD19" ca="1">INDEX({"Non-smoker","Former-smoker","Current smoker"}, RANDBETWEEN(1,3))</f>
        <v>Non-smoker</v>
      </c>
      <c r="AE19" s="1" t="str" cm="1">
        <f t="array" aca="1" ref="AE19" ca="1">INDEX({"None","Allergic to penicillin","Requires wheelchair accessibility","Use caution due to fall risk","Special diet required"}, RANDBETWEEN(1,5))</f>
        <v>Allergic to penicillin</v>
      </c>
      <c r="AF19" s="1" t="s">
        <v>711</v>
      </c>
      <c r="AG19" s="1" t="str" cm="1">
        <f t="array" aca="1" ref="AG19" ca="1">INDEX({"Humana","Aetna","MetLife","Cigna","United Healthcare","Guardian"}, RANDBETWEEN(1,6))</f>
        <v>Aetna</v>
      </c>
      <c r="AH19" s="1" t="str" cm="1">
        <f t="array" aca="1" ref="AH19" ca="1">IF(AG19="Humana",
   INDEX({"HUM103","HUM523"}, RANDBETWEEN(1,2)),
IF(AG19="Aetna",
   INDEX({"AET532","AET548"}, RANDBETWEEN(1,2)),
IF(AG19="MetLife",
   "MET280",
IF(AG19="Cigna",
   "CIG881",
IF(AG19="United Healthcare",
   INDEX({"UNI967","UNI316"}, RANDBETWEEN(1,2)),
IF(AG19="Guardian",
   INDEX({"GUA459","GUA669"}, RANDBETWEEN(1,2)),
""))))))</f>
        <v>AET548</v>
      </c>
      <c r="AI19" s="1" t="str" cm="1">
        <f t="array" aca="1" ref="AI19" ca="1">_xlfn.SWITCH(
    AH19,
    "HUM103", "Humana Discount",
    "HUM523", "Humana PPO",
    "AET532", "Aetna HMO",
    "AET548", "Aetna Indemnity",
    "MET280", "MetLife Discount",
    "CIG881", "Cigna HMO",
    "UNI967", "United Healthcare DPPO",
    "UNI316", "United Healthcare DMO",
    "GUA459", "Guardian Discount",
    "GUA669", "Guardian PPO",
    ""
)</f>
        <v>Aetna Indemnity</v>
      </c>
      <c r="AJ19" s="1" t="str" cm="1">
        <f t="array" aca="1" ref="AJ19" ca="1">_xlfn.SWITCH(
    AH19,
    "HUM103", "HUM854639",
    "HUM523", "HUM296694",
    "AET532", "AET392075",
    "AET548", "AET837715",
    "MET280", "MET643118",
    "CIG881", "CIG755900",
    "UNI967", "UNI733052",
    "UNI316", "UNI442722",
    "GUA459", "GUA634150",
    "GUA669", "GUA641722",
    ""
)</f>
        <v>AET837715</v>
      </c>
      <c r="AK19" s="1" t="str" cm="1">
        <f t="array" aca="1" ref="AK19" ca="1">INDEX({"GRP370","GRP369","GRP573","GRP409","GRP509","GRP575","GRP445","GRP295","GRP316","GRP630"}, RANDBETWEEN(1,10))</f>
        <v>GRP370</v>
      </c>
      <c r="AL19" s="1" cm="1">
        <f t="array" aca="1" ref="AL19" ca="1">_xlfn.SWITCH(
  AK19,
  "GRP370", 1000,
  "GRP369", 3000,
  "GRP573", 1500,
  "GRP409", 3000,
  "GRP509", 3000,
  "GRP575", 1000,
  "GRP445", 2500,
  "GRP295", 1000,
  "GRP316", 2000,
  "GRP630", 2000,
  ""
)</f>
        <v>1000</v>
      </c>
      <c r="AM19" s="1" cm="1">
        <f t="array" aca="1" ref="AM19" ca="1">_xlfn.SWITCH(
  AK19,
  "GRP370", 729.73,
  "GRP369", 2285.89,
  "GRP573", 1311.73,
  "GRP409", 2951.56,
  "GRP509", 993.45,
  "GRP575", 557.41,
  "GRP445", 695.64,
  "GRP295", 241.36,
  "GRP316", 1320.86,
  "GRP630", 1245.27,
  ""
)</f>
        <v>729.73</v>
      </c>
      <c r="AN19" s="1" t="str" cm="1">
        <f t="array" aca="1" ref="AN19" ca="1">_xlfn.SWITCH(
  AK19,
  "GRP573", "Humana",
  "GRP509", "Aetna",
  "GRP316", "Aetna",
  ""
)</f>
        <v/>
      </c>
      <c r="AO19" s="1" t="str" cm="1">
        <f t="array" aca="1" ref="AO19" ca="1">_xlfn.SWITCH(
  AK19,
  "GRP573", "HUM982",
  "GRP509", "AET282",
  "GRP316", "AET665",
  ""
)</f>
        <v/>
      </c>
      <c r="AP19" s="1" t="str" cm="1">
        <f t="array" aca="1" ref="AP19" ca="1">_xlfn.SWITCH(
  AK19,
  "GRP573", "MAAN82132",
  "GRP509", "JOWI86099",
  "GRP316", "CHTA19838",
  ""
)</f>
        <v/>
      </c>
      <c r="AQ19" s="1" t="str" cm="1">
        <f t="array" aca="1" ref="AQ19" ca="1">INDEX({"Yes","No"},RANDBETWEEN(1,2))</f>
        <v>Yes</v>
      </c>
      <c r="AR19" s="1" t="str" cm="1">
        <f t="array" aca="1" ref="AR19" ca="1">INDEX({"Apple Pay","Credit Card","Debit Card"}, RANDBETWEEN(1,3))</f>
        <v>Apple Pay</v>
      </c>
      <c r="AS19" s="1" t="s">
        <v>900</v>
      </c>
      <c r="AT19" s="1" t="s">
        <v>1089</v>
      </c>
      <c r="AU19" s="1" t="str">
        <f t="shared" ca="1" si="8"/>
        <v>2025-04-17</v>
      </c>
      <c r="AV19" s="1" t="str">
        <f t="shared" ca="1" si="9"/>
        <v>2025-04-22</v>
      </c>
      <c r="AW19" s="1" t="str">
        <f t="shared" ca="1" si="10"/>
        <v>2:00 PM</v>
      </c>
      <c r="AX19" s="1" t="str">
        <f t="shared" ca="1" si="11"/>
        <v>1:55 PM</v>
      </c>
      <c r="AY19" s="1" t="str" cm="1">
        <f t="array" aca="1" ref="AY19" ca="1">INDEX({"LOC001","LOC002","LOC003"}, RANDBETWEEN(1,3))</f>
        <v>LOC003</v>
      </c>
      <c r="AZ19" s="1" t="str" cm="1">
        <f t="array" aca="1" ref="AZ19" ca="1">INDEX({"PRV001","PRV002","PRV003","PRV004","PRV005"}, RANDBETWEEN(1,5))</f>
        <v>PRV001</v>
      </c>
      <c r="BA19" s="1" t="str" cm="1">
        <f t="array" aca="1" ref="BA19" ca="1">INDEX({"AST001","AST002","AST003","AST004","AST005"}, RANDBETWEEN(1,5))</f>
        <v>AST004</v>
      </c>
      <c r="BB19" s="1" t="str" cm="1">
        <f t="array" aca="1" ref="BB19" ca="1">INDEX({"Room 1","Room 2","Room 3","Room 4","Room 5","Room 7","Room 8"}, RANDBETWEEN(1,7))</f>
        <v>Room 5</v>
      </c>
      <c r="BC19" s="1" t="str" cm="1">
        <f t="array" aca="1" ref="BC19" ca="1">INDEX({"Tooth Pain","Lost Filling","Cosmetic Concern","Sensitivity","Denture Adjustment","Jaw Pain","Routine Check-up"}, RANDBETWEEN(1,7))</f>
        <v>Sensitivity</v>
      </c>
      <c r="BD19" s="1" cm="1">
        <f t="array" aca="1" ref="BD19" ca="1">INDEX({15,30,45,60,90,120}, RANDBETWEEN(1,6))</f>
        <v>30</v>
      </c>
      <c r="BE19" s="1">
        <f t="shared" ca="1" si="12"/>
        <v>36</v>
      </c>
      <c r="BF19" s="1" t="str">
        <f t="shared" ca="1" si="13"/>
        <v>True</v>
      </c>
      <c r="BG19" s="1" t="str">
        <f t="shared" ca="1" si="14"/>
        <v/>
      </c>
      <c r="BH19" s="1" t="str">
        <f t="shared" ca="1" si="15"/>
        <v>False</v>
      </c>
      <c r="BI19" s="1">
        <f t="shared" ca="1" si="16"/>
        <v>5</v>
      </c>
      <c r="BJ19" s="1" t="s">
        <v>1279</v>
      </c>
      <c r="BK19" s="1" t="str">
        <f t="shared" ca="1" si="17"/>
        <v>2025-04-22</v>
      </c>
      <c r="BL19" s="1" t="str" cm="1">
        <f t="array" aca="1" ref="BL19" ca="1">INDEX({"Orthodontic","Prosthodontic","Oral Surgery","Periodontic","Restorative"}, RANDBETWEEN(1,5))</f>
        <v>Periodontic</v>
      </c>
      <c r="BM19" s="1" t="str" cm="1">
        <f t="array" aca="1" ref="BM19" ca="1">INDEX({"D4341","D9110","D0274","D0120","D2330","D7140","D1110"}, RANDBETWEEN(1,7))</f>
        <v>D2330</v>
      </c>
      <c r="BN19" s="1" t="str" cm="1">
        <f t="array" aca="1" ref="BN19" ca="1">INDEX({"Periodontal Scaling &amp; Root Planing","Palliative Treatment","Bitewings - Four Films","Periodic Oral Evaluation","Resin Composite - One Surface","Extraction - Erupted Tooth","Adult Prophylaxis"}, RANDBETWEEN(1,7))</f>
        <v>Periodic Oral Evaluation</v>
      </c>
      <c r="BO19" s="1">
        <f t="shared" ca="1" si="18"/>
        <v>598.02</v>
      </c>
      <c r="BP19" s="1">
        <f t="shared" ca="1" si="19"/>
        <v>1496.93</v>
      </c>
      <c r="BQ19" s="1">
        <f t="shared" ca="1" si="20"/>
        <v>137.47</v>
      </c>
      <c r="BR19" s="1">
        <f t="shared" ca="1" si="21"/>
        <v>432.32</v>
      </c>
      <c r="BS19" s="1">
        <f t="shared" ca="1" si="22"/>
        <v>14.25</v>
      </c>
      <c r="BT19" s="1" t="str">
        <f t="shared" ca="1" si="23"/>
        <v>2023-12-20</v>
      </c>
      <c r="BU19" s="1" t="str" cm="1">
        <f t="array" aca="1" ref="BU19" ca="1">INDEX({"Debit Card","Apple Pay","Credit Card","CareCredit"}, RANDBETWEEN(1,4))</f>
        <v>Credit Card</v>
      </c>
      <c r="BV19" s="1" t="str" cm="1">
        <f t="array" aca="1" ref="BV19" ca="1">INDEX({"Paid","Partial","Pending Insurance"}, RANDBETWEEN(1,3))</f>
        <v>Paid</v>
      </c>
      <c r="BW19" s="1">
        <f t="shared" ca="1" si="24"/>
        <v>0</v>
      </c>
      <c r="BX19" s="1" t="str">
        <f t="shared" ca="1" si="25"/>
        <v>Completed</v>
      </c>
      <c r="BY19" s="1" t="str" cm="1">
        <f t="array" aca="1" ref="BY19" ca="1">INDEX({"New","Returning"}, RANDBETWEEN(1,2))</f>
        <v>Returning</v>
      </c>
      <c r="BZ19" s="1">
        <f t="shared" ca="1" si="26"/>
        <v>2</v>
      </c>
      <c r="CA19" s="1">
        <f t="shared" ca="1" si="27"/>
        <v>4</v>
      </c>
      <c r="CB19" s="1" t="str">
        <f t="shared" ca="1" si="28"/>
        <v>2023-10-04</v>
      </c>
      <c r="CC19" s="1" t="str">
        <f t="shared" ca="1" si="29"/>
        <v>2025-07-14</v>
      </c>
      <c r="CD19" s="1">
        <f t="shared" ca="1" si="30"/>
        <v>8</v>
      </c>
      <c r="CE19" s="1">
        <f t="shared" ca="1" si="30"/>
        <v>1</v>
      </c>
      <c r="CF19" s="1">
        <f t="shared" ca="1" si="31"/>
        <v>4589.33</v>
      </c>
      <c r="CG19" s="1">
        <f t="shared" ca="1" si="32"/>
        <v>18</v>
      </c>
      <c r="CH19" s="1" t="str">
        <f t="shared" ca="1" si="33"/>
        <v>Medium</v>
      </c>
      <c r="CI19" s="1">
        <f t="shared" ca="1" si="34"/>
        <v>96</v>
      </c>
      <c r="CJ19" s="1" t="str">
        <f t="shared" ca="1" si="35"/>
        <v>True</v>
      </c>
      <c r="CK19" s="1" t="str" cm="1">
        <f t="array" aca="1" ref="CK19" ca="1">INDEX({"Basic","Silver","Gold","Platinum"}, RANDBETWEEN(1,4))</f>
        <v>Basic</v>
      </c>
      <c r="CL19" s="1">
        <f t="shared" ca="1" si="36"/>
        <v>2</v>
      </c>
      <c r="CM19" s="1" t="s">
        <v>1468</v>
      </c>
      <c r="CN19" s="1" t="str">
        <f t="shared" ca="1" si="37"/>
        <v>2025-12-03</v>
      </c>
      <c r="CO19" s="1" t="str">
        <f t="shared" ca="1" si="38"/>
        <v>2:30 PM</v>
      </c>
      <c r="CP19" s="1" t="str" cm="1">
        <f t="array" aca="1" ref="CP19" ca="1">INDEX({"Patient Portal","Mail","Email","Phone","Text"}, RANDBETWEEN(1,5))</f>
        <v>Phone</v>
      </c>
      <c r="CQ19" s="1" t="str" cm="1">
        <f t="array" aca="1" ref="CQ19" ca="1">INDEX({"Insurance Verification","Payment Reminder","New Patient Welcome","Treatment Plan Discussion","Recall"}, RANDBETWEEN(1,5))</f>
        <v>Treatment Plan Discussion</v>
      </c>
      <c r="CR19" s="1" t="str" cm="1">
        <f t="array" aca="1" ref="CR19" ca="1">INDEX({"Template","Script","Marketing","Custom"}, RANDBETWEEN(1,4))</f>
        <v>Marketing</v>
      </c>
      <c r="CS19" s="1" t="str">
        <f t="shared" ca="1" si="39"/>
        <v>True</v>
      </c>
      <c r="CT19" s="1" t="str">
        <f t="shared" ca="1" si="40"/>
        <v>2025-12-04</v>
      </c>
      <c r="CU19" s="1" t="str">
        <f t="shared" ca="1" si="41"/>
        <v>9:00 AM</v>
      </c>
      <c r="CV19" s="1" t="str" cm="1">
        <f t="array" aca="1" ref="CV19" ca="1">IF(CS19="True",
   INDEX({"Cancelled","Confirmed","Rescheduled","Question Answered"}, RANDBETWEEN(1,4)),
   ""
)</f>
        <v>Question Answered</v>
      </c>
      <c r="CW19" s="1" t="str">
        <f t="shared" ca="1" si="42"/>
        <v>False</v>
      </c>
      <c r="CX19" s="1" t="str">
        <f t="shared" ca="1" si="43"/>
        <v/>
      </c>
      <c r="CY19" s="1" t="str" cm="1">
        <f t="array" aca="1" ref="CY19" ca="1">INDEX({"STF001","STF002","STF003","STF004","STF005"}, RANDBETWEEN(1,5))</f>
        <v>STF002</v>
      </c>
      <c r="CZ19" s="1" t="str">
        <f t="shared" ca="1" si="44"/>
        <v>False</v>
      </c>
      <c r="DA19" s="1" t="str" cm="1">
        <f t="array" aca="1" ref="DA19" ca="1">INDEX({"Westside Dental Group","Downtown Dental Center","Main Street Dental"}, RANDBETWEEN(1,3))</f>
        <v>Westside Dental Group</v>
      </c>
      <c r="DB19" s="1" t="str" cm="1">
        <f t="array" aca="1" ref="DB19" ca="1">_xlfn.SWITCH(DA19,
   "Westside Dental Group",     "789 West Avenue",
   "Downtown Dental Center",    "456 Downtown Plaza",
   "Main Street Dental",        "123 Main Street",
   ""
)</f>
        <v>789 West Avenue</v>
      </c>
      <c r="DC19" s="1" t="str" cm="1">
        <f t="array" aca="1" ref="DC19" ca="1">_xlfn.SWITCH(
   DA19,
   "Westside Dental Group",     "Riverside",
   "Downtown Dental Center",    "Springfield",
   "Main Street Dental",        "Springfield",
   ""
)</f>
        <v>Riverside</v>
      </c>
      <c r="DD19" s="1" t="s">
        <v>184</v>
      </c>
      <c r="DE19" s="1" t="str" cm="1">
        <f t="array" aca="1" ref="DE19" ca="1">_xlfn.SWITCH(
   DA19,
   "Westside Dental Group",     "62707",
   "Downtown Dental Center",    "62701",
   "Main Street Dental",        "62704",
   ""
)</f>
        <v>62707</v>
      </c>
      <c r="DF19" s="1" t="str" cm="1">
        <f t="array" aca="1" ref="DF19" ca="1">_xlfn.SWITCH(
   DA19,
   "Westside Dental Group",     "555-555-6666",
   "Downtown Dental Center",    "555-333-4444",
   "Main Street Dental",        "555-111-2222",
   ""
)</f>
        <v>555-555-6666</v>
      </c>
      <c r="DG19" s="1" t="str" cm="1">
        <f t="array" aca="1" ref="DG19" ca="1">_xlfn.SWITCH(
   DA19,
   "Westside Dental Group",     "Mon-Thu 9AM-6PM|Fri 9AM-4PM",
   "Downtown Dental Center",    "Mon-Thu 7AM-7PM|Fri 8AM-5PM|Sat 8AM-1PM",
   "Main Street Dental",        "Mon-Fri 8AM-5PM",
   ""
)</f>
        <v>Mon-Thu 9AM-6PM|Fri 9AM-4PM</v>
      </c>
      <c r="DH19" s="1" t="str" cm="1">
        <f t="array" aca="1" ref="DH19" ca="1">_xlfn.SWITCH(
   DA19,
   "Westside Dental Group",     "General|Periodontics|Endodontics",
   "Downtown Dental Center",    "General|Pediatric|Implants|Oral Surgery",
   "Main Street Dental",        "General|Cosmetic|Orthodontics",
   ""
)</f>
        <v>General|Periodontics|Endodontics</v>
      </c>
      <c r="DI19" s="1" t="str" cm="1">
        <f t="array" aca="1" ref="DI19" ca="1">_xlfn.SWITCH(
   DA19,
   "Westside Dental Group",     "General Dentistry|Periodontics|Endodontics",
   "Downtown Dental Center",    "General Dentistry|Oral Surgery|Pediatric Dentistry",
   "Main Street Dental",        "General Dentistry|Orthodontics",
   ""
)</f>
        <v>General Dentistry|Periodontics|Endodontics</v>
      </c>
      <c r="DJ19" s="1" cm="1">
        <f t="array" aca="1" ref="DJ19" ca="1">_xlfn.SWITCH($DA19,
   "Westside Dental Group", 6,
   "Downtown Dental Center", 12,
   "Main Street Dental",     8,
   6
)</f>
        <v>6</v>
      </c>
      <c r="DK19" s="1" cm="1">
        <f t="array" aca="1" ref="DK19" ca="1">_xlfn.SWITCH($DA19,
   "Westside Dental Group", 4.7,
   "Downtown Dental Center", 4.6,
   "Main Street Dental",     4.8,
   4.7
)</f>
        <v>4.7</v>
      </c>
      <c r="DL19" s="1" t="s">
        <v>1657</v>
      </c>
      <c r="DM19" s="1" t="str">
        <f t="shared" ca="1" si="45"/>
        <v>2024-11-10</v>
      </c>
      <c r="DN19" s="1" t="str" cm="1">
        <f t="array" aca="1" ref="DN19" ca="1">INDEX({"In Progress","Accepted","Completed","Proposed"}, RANDBETWEEN(1,4))</f>
        <v>Completed</v>
      </c>
      <c r="DO19" s="1">
        <f t="shared" ca="1" si="46"/>
        <v>1342.01</v>
      </c>
      <c r="DP19" s="1">
        <f t="shared" ca="1" si="47"/>
        <v>751.53</v>
      </c>
      <c r="DQ19" s="1">
        <f t="shared" ca="1" si="48"/>
        <v>590.48</v>
      </c>
      <c r="DR19" s="1" t="str" cm="1">
        <f t="array" aca="1" ref="DR19" ca="1">INDEX({"N/A","CareCredit","QuickPay Discount","Monthly Payment"}, RANDBETWEEN(1,4))</f>
        <v>QuickPay Discount</v>
      </c>
      <c r="DS19" s="2">
        <v>44490</v>
      </c>
      <c r="DT19" s="1" t="str">
        <f t="shared" ca="1" si="49"/>
        <v>2021-11-08</v>
      </c>
      <c r="DU19" s="1">
        <f t="shared" ca="1" si="50"/>
        <v>100</v>
      </c>
    </row>
    <row r="20" spans="1:125" x14ac:dyDescent="0.15">
      <c r="A20" s="1" t="s">
        <v>523</v>
      </c>
      <c r="B20" s="1" t="str" cm="1">
        <f t="array" aca="1" ref="B20" ca="1">INDEX({"Liam","Noah","Oliver","Elijah","William","James","Benjamin","Lucas","Henry","Alexander","Olivia","Emma","Ava","Charlotte","Sophia","Amelia","Isabella","Mia","Evelyn","Harper","Jameson","Aria","Scarlett","Luna","Mila","Abigail","Ella","Avery","Eleanor","Madison"}, RANDBETWEEN(1, 30))</f>
        <v>Abigail</v>
      </c>
      <c r="C20" s="1" t="str" cm="1">
        <f t="array" aca="1" ref="C20" ca="1">INDEX({"Smith","Johnson","Williams","Jones","Brown","Davis","Miller","Wilson","Moore","Taylor","Anderson","Thomas","Jackson","White","Harris","Martin","Thompson","Garcia","Martinez","Robinson","Clark","Rodriguez","Lewis","Lee","Walker","Hall","Allen","Young","King","Wright"}, RANDBETWEEN(1, 30))</f>
        <v>Miller</v>
      </c>
      <c r="D20" s="1" t="str">
        <f t="shared" ca="1" si="0"/>
        <v>1986-10-20</v>
      </c>
      <c r="E20" s="1">
        <f t="shared" ca="1" si="1"/>
        <v>38</v>
      </c>
      <c r="F20" s="1" t="str" cm="1">
        <f t="array" aca="1" ref="F20" ca="1">INDEX({"Male","Female","Non-Binary"}, RANDBETWEEN(1, 3))</f>
        <v>Non-Binary</v>
      </c>
      <c r="G20" s="1" t="str" cm="1">
        <f t="array" aca="1" ref="G20" ca="1">INDEX({"African American","Caucasian","Hispanic","Asian","Native American","Other"}, RANDBETWEEN(1,6))</f>
        <v>African American</v>
      </c>
      <c r="H20" s="1" t="str" cm="1">
        <f t="array" aca="1" ref="H20" ca="1">RANDBETWEEN(1,1500) &amp; " " &amp; INDEX({"Main","Oak","Maple","Elm","Pine","Cedar","Rose","Hill","Park","Lake"}, RANDBETWEEN(1,10)) &amp; " " &amp; INDEX({"St","Rd","Ave"}, RANDBETWEEN(1,3))</f>
        <v>1274 Elm Ave</v>
      </c>
      <c r="I20" s="1" t="str" cm="1">
        <f t="array" aca="1" ref="I20" ca="1">INDEX({"Springfield","Riverside","Franklin","Clinton","Fairview"}, RANDBETWEEN(1,5))</f>
        <v>Franklin</v>
      </c>
      <c r="J20" s="1" t="str" cm="1">
        <f t="array" aca="1" ref="J20" ca="1">INDEX({"FL","IL","CA","NY","TX"}, RANDBETWEEN(1,5))</f>
        <v>FL</v>
      </c>
      <c r="K20" s="1" t="str">
        <f t="shared" ca="1" si="2"/>
        <v>94953</v>
      </c>
      <c r="L20" s="1" t="str">
        <f t="shared" ca="1" si="3"/>
        <v>abigail.miller@email.com</v>
      </c>
      <c r="M20" s="1" t="str">
        <f t="shared" ca="1" si="4"/>
        <v>298-451-7787</v>
      </c>
      <c r="N20" s="1" t="str" cm="1">
        <f t="array" aca="1" ref="N20" ca="1">INDEX({"Linda","Karen","Susan","Nancy","Deborah"}, RANDBETWEEN(1,5)) &amp; " " &amp; C20</f>
        <v>Linda Miller</v>
      </c>
      <c r="O20" s="1" t="str">
        <f t="shared" ca="1" si="5"/>
        <v>298-890-5812</v>
      </c>
      <c r="P20" s="1" t="s">
        <v>137</v>
      </c>
      <c r="Q20" s="1" t="str" cm="1">
        <f t="array" aca="1" ref="Q20" ca="1">INDEX({"Walk-in","Google","Website","Patient Referral","Doctor Referral","Insurance"}, RANDBETWEEN(1,5))</f>
        <v>Doctor Referral</v>
      </c>
      <c r="R20" s="1" t="str">
        <f t="shared" ca="1" si="6"/>
        <v>2022-04-24</v>
      </c>
      <c r="S20" s="1" t="str" cm="1">
        <f t="array" aca="1" ref="S20" ca="1">INDEX({"LOC001","LOC002","LOC003"}, RANDBETWEEN(1,3))</f>
        <v>LOC001</v>
      </c>
      <c r="T20" s="1" t="str" cm="1">
        <f t="array" aca="1" ref="T20" ca="1">INDEX({"Mail","Phone","Patient Portal","Email"}, RANDBETWEEN(1,4))</f>
        <v>Email</v>
      </c>
      <c r="U20" s="1" t="str" cm="1">
        <f t="array" aca="1" ref="U20" ca="1">INDEX({"True","False"}, RANDBETWEEN(1,2))</f>
        <v>True</v>
      </c>
      <c r="V20" s="1" t="str" cm="1">
        <f t="array" aca="1" ref="V20" ca="1">INDEX({"True","False"}, RANDBETWEEN(1,2))</f>
        <v>True</v>
      </c>
      <c r="W20" s="1" t="str" cm="1">
        <f t="array" aca="1" ref="W20" ca="1">INDEX({"True","False"}, RANDBETWEEN(1,2))</f>
        <v>True</v>
      </c>
      <c r="X20" s="1" t="str" cm="1">
        <f t="array" aca="1" ref="X20" ca="1">INDEX({"True","False"}, RANDBETWEEN(1,2))</f>
        <v>True</v>
      </c>
      <c r="Y20" s="1" t="str" cm="1">
        <f t="array" aca="1" ref="Y20" ca="1">INDEX({"Codeine","Sulfa","Local Anesthetics","None","Latex","Penicillin"}, RANDBETWEEN(1,6))</f>
        <v>Penicillin</v>
      </c>
      <c r="Z20" s="1" t="str" cm="1">
        <f t="array" aca="1" ref="Z20" ca="1">INDEX({"None","Levothyroxine","Atorvastatin","Levothyroxine|Atorvastatin","Metformin|Lisinopril","Ibuprofen"}, RANDBETWEEN(1,6))</f>
        <v>Levothyroxine|Atorvastatin</v>
      </c>
      <c r="AA20" s="1" t="str" cm="1">
        <f t="array" aca="1" ref="AA20" ca="1">INDEX({"None","Wisdom teeth extraction (2020)","Cavity filling (2019)","Dental cleaning (2018)","Root canal (2021)"}, RANDBETWEEN(1,5))</f>
        <v>Wisdom teeth extraction (2020)</v>
      </c>
      <c r="AB20" s="1" t="str">
        <f t="shared" ca="1" si="7"/>
        <v>2024-12-25</v>
      </c>
      <c r="AC20" s="1" t="str" cm="1">
        <f t="array" aca="1" ref="AC20" ca="1">INDEX({"N/A","No","Yes"}, RANDBETWEEN(1,3))</f>
        <v>N/A</v>
      </c>
      <c r="AD20" s="1" t="str" cm="1">
        <f t="array" aca="1" ref="AD20" ca="1">INDEX({"Non-smoker","Former-smoker","Current smoker"}, RANDBETWEEN(1,3))</f>
        <v>Former-smoker</v>
      </c>
      <c r="AE20" s="1" t="str" cm="1">
        <f t="array" aca="1" ref="AE20" ca="1">INDEX({"None","Allergic to penicillin","Requires wheelchair accessibility","Use caution due to fall risk","Special diet required"}, RANDBETWEEN(1,5))</f>
        <v>Special diet required</v>
      </c>
      <c r="AF20" s="1" t="s">
        <v>712</v>
      </c>
      <c r="AG20" s="1" t="str" cm="1">
        <f t="array" aca="1" ref="AG20" ca="1">INDEX({"Humana","Aetna","MetLife","Cigna","United Healthcare","Guardian"}, RANDBETWEEN(1,6))</f>
        <v>United Healthcare</v>
      </c>
      <c r="AH20" s="1" t="str" cm="1">
        <f t="array" aca="1" ref="AH20" ca="1">IF(AG20="Humana",
   INDEX({"HUM103","HUM523"}, RANDBETWEEN(1,2)),
IF(AG20="Aetna",
   INDEX({"AET532","AET548"}, RANDBETWEEN(1,2)),
IF(AG20="MetLife",
   "MET280",
IF(AG20="Cigna",
   "CIG881",
IF(AG20="United Healthcare",
   INDEX({"UNI967","UNI316"}, RANDBETWEEN(1,2)),
IF(AG20="Guardian",
   INDEX({"GUA459","GUA669"}, RANDBETWEEN(1,2)),
""))))))</f>
        <v>UNI967</v>
      </c>
      <c r="AI20" s="1" t="str" cm="1">
        <f t="array" aca="1" ref="AI20" ca="1">_xlfn.SWITCH(
    AH20,
    "HUM103", "Humana Discount",
    "HUM523", "Humana PPO",
    "AET532", "Aetna HMO",
    "AET548", "Aetna Indemnity",
    "MET280", "MetLife Discount",
    "CIG881", "Cigna HMO",
    "UNI967", "United Healthcare DPPO",
    "UNI316", "United Healthcare DMO",
    "GUA459", "Guardian Discount",
    "GUA669", "Guardian PPO",
    ""
)</f>
        <v>United Healthcare DPPO</v>
      </c>
      <c r="AJ20" s="1" t="str" cm="1">
        <f t="array" aca="1" ref="AJ20" ca="1">_xlfn.SWITCH(
    AH20,
    "HUM103", "HUM854639",
    "HUM523", "HUM296694",
    "AET532", "AET392075",
    "AET548", "AET837715",
    "MET280", "MET643118",
    "CIG881", "CIG755900",
    "UNI967", "UNI733052",
    "UNI316", "UNI442722",
    "GUA459", "GUA634150",
    "GUA669", "GUA641722",
    ""
)</f>
        <v>UNI733052</v>
      </c>
      <c r="AK20" s="1" t="str" cm="1">
        <f t="array" aca="1" ref="AK20" ca="1">INDEX({"GRP370","GRP369","GRP573","GRP409","GRP509","GRP575","GRP445","GRP295","GRP316","GRP630"}, RANDBETWEEN(1,10))</f>
        <v>GRP370</v>
      </c>
      <c r="AL20" s="1" cm="1">
        <f t="array" aca="1" ref="AL20" ca="1">_xlfn.SWITCH(
  AK20,
  "GRP370", 1000,
  "GRP369", 3000,
  "GRP573", 1500,
  "GRP409", 3000,
  "GRP509", 3000,
  "GRP575", 1000,
  "GRP445", 2500,
  "GRP295", 1000,
  "GRP316", 2000,
  "GRP630", 2000,
  ""
)</f>
        <v>1000</v>
      </c>
      <c r="AM20" s="1" cm="1">
        <f t="array" aca="1" ref="AM20" ca="1">_xlfn.SWITCH(
  AK20,
  "GRP370", 729.73,
  "GRP369", 2285.89,
  "GRP573", 1311.73,
  "GRP409", 2951.56,
  "GRP509", 993.45,
  "GRP575", 557.41,
  "GRP445", 695.64,
  "GRP295", 241.36,
  "GRP316", 1320.86,
  "GRP630", 1245.27,
  ""
)</f>
        <v>729.73</v>
      </c>
      <c r="AN20" s="1" t="str" cm="1">
        <f t="array" aca="1" ref="AN20" ca="1">_xlfn.SWITCH(
  AK20,
  "GRP573", "Humana",
  "GRP509", "Aetna",
  "GRP316", "Aetna",
  ""
)</f>
        <v/>
      </c>
      <c r="AO20" s="1" t="str" cm="1">
        <f t="array" aca="1" ref="AO20" ca="1">_xlfn.SWITCH(
  AK20,
  "GRP573", "HUM982",
  "GRP509", "AET282",
  "GRP316", "AET665",
  ""
)</f>
        <v/>
      </c>
      <c r="AP20" s="1" t="str" cm="1">
        <f t="array" aca="1" ref="AP20" ca="1">_xlfn.SWITCH(
  AK20,
  "GRP573", "MAAN82132",
  "GRP509", "JOWI86099",
  "GRP316", "CHTA19838",
  ""
)</f>
        <v/>
      </c>
      <c r="AQ20" s="1" t="str" cm="1">
        <f t="array" aca="1" ref="AQ20" ca="1">INDEX({"Yes","No"},RANDBETWEEN(1,2))</f>
        <v>Yes</v>
      </c>
      <c r="AR20" s="1" t="str" cm="1">
        <f t="array" aca="1" ref="AR20" ca="1">INDEX({"Apple Pay","Credit Card","Debit Card"}, RANDBETWEEN(1,3))</f>
        <v>Apple Pay</v>
      </c>
      <c r="AS20" s="1" t="s">
        <v>901</v>
      </c>
      <c r="AT20" s="1" t="s">
        <v>1090</v>
      </c>
      <c r="AU20" s="1" t="str">
        <f t="shared" ca="1" si="8"/>
        <v>2025-04-14</v>
      </c>
      <c r="AV20" s="1" t="str">
        <f t="shared" ca="1" si="9"/>
        <v>2025-04-19</v>
      </c>
      <c r="AW20" s="1" t="str">
        <f t="shared" ca="1" si="10"/>
        <v>11:15 AM</v>
      </c>
      <c r="AX20" s="1" t="str">
        <f t="shared" ca="1" si="11"/>
        <v>11:04 AM</v>
      </c>
      <c r="AY20" s="1" t="str" cm="1">
        <f t="array" aca="1" ref="AY20" ca="1">INDEX({"LOC001","LOC002","LOC003"}, RANDBETWEEN(1,3))</f>
        <v>LOC003</v>
      </c>
      <c r="AZ20" s="1" t="str" cm="1">
        <f t="array" aca="1" ref="AZ20" ca="1">INDEX({"PRV001","PRV002","PRV003","PRV004","PRV005"}, RANDBETWEEN(1,5))</f>
        <v>PRV002</v>
      </c>
      <c r="BA20" s="1" t="str" cm="1">
        <f t="array" aca="1" ref="BA20" ca="1">INDEX({"AST001","AST002","AST003","AST004","AST005"}, RANDBETWEEN(1,5))</f>
        <v>AST004</v>
      </c>
      <c r="BB20" s="1" t="str" cm="1">
        <f t="array" aca="1" ref="BB20" ca="1">INDEX({"Room 1","Room 2","Room 3","Room 4","Room 5","Room 7","Room 8"}, RANDBETWEEN(1,7))</f>
        <v>Room 7</v>
      </c>
      <c r="BC20" s="1" t="str" cm="1">
        <f t="array" aca="1" ref="BC20" ca="1">INDEX({"Tooth Pain","Lost Filling","Cosmetic Concern","Sensitivity","Denture Adjustment","Jaw Pain","Routine Check-up"}, RANDBETWEEN(1,7))</f>
        <v>Tooth Pain</v>
      </c>
      <c r="BD20" s="1" cm="1">
        <f t="array" aca="1" ref="BD20" ca="1">INDEX({15,30,45,60,90,120}, RANDBETWEEN(1,6))</f>
        <v>15</v>
      </c>
      <c r="BE20" s="1">
        <f t="shared" ca="1" si="12"/>
        <v>11</v>
      </c>
      <c r="BF20" s="1" t="str">
        <f t="shared" ca="1" si="13"/>
        <v>True</v>
      </c>
      <c r="BG20" s="1" t="str">
        <f t="shared" ca="1" si="14"/>
        <v/>
      </c>
      <c r="BH20" s="1" t="str">
        <f t="shared" ca="1" si="15"/>
        <v>False</v>
      </c>
      <c r="BI20" s="1">
        <f t="shared" ca="1" si="16"/>
        <v>5</v>
      </c>
      <c r="BJ20" s="1" t="s">
        <v>1280</v>
      </c>
      <c r="BK20" s="1" t="str">
        <f t="shared" ca="1" si="17"/>
        <v>2025-04-19</v>
      </c>
      <c r="BL20" s="1" t="str" cm="1">
        <f t="array" aca="1" ref="BL20" ca="1">INDEX({"Orthodontic","Prosthodontic","Oral Surgery","Periodontic","Restorative"}, RANDBETWEEN(1,5))</f>
        <v>Prosthodontic</v>
      </c>
      <c r="BM20" s="1" t="str" cm="1">
        <f t="array" aca="1" ref="BM20" ca="1">INDEX({"D4341","D9110","D0274","D0120","D2330","D7140","D1110"}, RANDBETWEEN(1,7))</f>
        <v>D9110</v>
      </c>
      <c r="BN20" s="1" t="str" cm="1">
        <f t="array" aca="1" ref="BN20" ca="1">INDEX({"Periodontal Scaling &amp; Root Planing","Palliative Treatment","Bitewings - Four Films","Periodic Oral Evaluation","Resin Composite - One Surface","Extraction - Erupted Tooth","Adult Prophylaxis"}, RANDBETWEEN(1,7))</f>
        <v>Adult Prophylaxis</v>
      </c>
      <c r="BO20" s="1">
        <f t="shared" ca="1" si="18"/>
        <v>823.22</v>
      </c>
      <c r="BP20" s="1">
        <f t="shared" ca="1" si="19"/>
        <v>283.69</v>
      </c>
      <c r="BQ20" s="1">
        <f t="shared" ca="1" si="20"/>
        <v>280.29000000000002</v>
      </c>
      <c r="BR20" s="1">
        <f t="shared" ca="1" si="21"/>
        <v>349.83</v>
      </c>
      <c r="BS20" s="1">
        <f t="shared" ca="1" si="22"/>
        <v>124.77</v>
      </c>
      <c r="BT20" s="1" t="str">
        <f t="shared" ca="1" si="23"/>
        <v>2021-12-03</v>
      </c>
      <c r="BU20" s="1" t="str" cm="1">
        <f t="array" aca="1" ref="BU20" ca="1">INDEX({"Debit Card","Apple Pay","Credit Card","CareCredit"}, RANDBETWEEN(1,4))</f>
        <v>CareCredit</v>
      </c>
      <c r="BV20" s="1" t="str" cm="1">
        <f t="array" aca="1" ref="BV20" ca="1">INDEX({"Paid","Partial","Pending Insurance"}, RANDBETWEEN(1,3))</f>
        <v>Paid</v>
      </c>
      <c r="BW20" s="1">
        <f t="shared" ca="1" si="24"/>
        <v>0</v>
      </c>
      <c r="BX20" s="1" t="str">
        <f t="shared" ca="1" si="25"/>
        <v>Completed</v>
      </c>
      <c r="BY20" s="1" t="str" cm="1">
        <f t="array" aca="1" ref="BY20" ca="1">INDEX({"New","Returning"}, RANDBETWEEN(1,2))</f>
        <v>New</v>
      </c>
      <c r="BZ20" s="1">
        <f t="shared" ca="1" si="26"/>
        <v>3</v>
      </c>
      <c r="CA20" s="1">
        <f t="shared" ca="1" si="27"/>
        <v>3</v>
      </c>
      <c r="CB20" s="1" t="str">
        <f t="shared" ca="1" si="28"/>
        <v>2023-09-07</v>
      </c>
      <c r="CC20" s="1" t="str">
        <f t="shared" ca="1" si="29"/>
        <v>2025-08-08</v>
      </c>
      <c r="CD20" s="1">
        <f t="shared" ca="1" si="30"/>
        <v>4</v>
      </c>
      <c r="CE20" s="1">
        <f t="shared" ca="1" si="30"/>
        <v>9</v>
      </c>
      <c r="CF20" s="1">
        <f t="shared" ca="1" si="31"/>
        <v>1556.82</v>
      </c>
      <c r="CG20" s="1">
        <f t="shared" ca="1" si="32"/>
        <v>19</v>
      </c>
      <c r="CH20" s="1" t="str">
        <f t="shared" ca="1" si="33"/>
        <v>Low</v>
      </c>
      <c r="CI20" s="1">
        <f t="shared" ca="1" si="34"/>
        <v>63</v>
      </c>
      <c r="CJ20" s="1" t="str">
        <f t="shared" ca="1" si="35"/>
        <v>True</v>
      </c>
      <c r="CK20" s="1" t="str" cm="1">
        <f t="array" aca="1" ref="CK20" ca="1">INDEX({"Basic","Silver","Gold","Platinum"}, RANDBETWEEN(1,4))</f>
        <v>Silver</v>
      </c>
      <c r="CL20" s="1">
        <f t="shared" ca="1" si="36"/>
        <v>3</v>
      </c>
      <c r="CM20" s="1" t="s">
        <v>1469</v>
      </c>
      <c r="CN20" s="1" t="str">
        <f t="shared" ca="1" si="37"/>
        <v>2025-04-19</v>
      </c>
      <c r="CO20" s="1" t="str">
        <f t="shared" ca="1" si="38"/>
        <v>11:00 AM</v>
      </c>
      <c r="CP20" s="1" t="str" cm="1">
        <f t="array" aca="1" ref="CP20" ca="1">INDEX({"Patient Portal","Mail","Email","Phone","Text"}, RANDBETWEEN(1,5))</f>
        <v>Phone</v>
      </c>
      <c r="CQ20" s="1" t="str" cm="1">
        <f t="array" aca="1" ref="CQ20" ca="1">INDEX({"Insurance Verification","Payment Reminder","New Patient Welcome","Treatment Plan Discussion","Recall"}, RANDBETWEEN(1,5))</f>
        <v>Insurance Verification</v>
      </c>
      <c r="CR20" s="1" t="str" cm="1">
        <f t="array" aca="1" ref="CR20" ca="1">INDEX({"Template","Script","Marketing","Custom"}, RANDBETWEEN(1,4))</f>
        <v>Marketing</v>
      </c>
      <c r="CS20" s="1" t="str">
        <f t="shared" ca="1" si="39"/>
        <v>True</v>
      </c>
      <c r="CT20" s="1" t="str">
        <f t="shared" ca="1" si="40"/>
        <v>2025-04-24</v>
      </c>
      <c r="CU20" s="1" t="str">
        <f t="shared" ca="1" si="41"/>
        <v>10:30 AM</v>
      </c>
      <c r="CV20" s="1" t="str" cm="1">
        <f t="array" aca="1" ref="CV20" ca="1">IF(CS20="True",
   INDEX({"Cancelled","Confirmed","Rescheduled","Question Answered"}, RANDBETWEEN(1,4)),
   ""
)</f>
        <v>Confirmed</v>
      </c>
      <c r="CW20" s="1" t="str">
        <f t="shared" ca="1" si="42"/>
        <v>False</v>
      </c>
      <c r="CX20" s="1" t="str">
        <f t="shared" ca="1" si="43"/>
        <v/>
      </c>
      <c r="CY20" s="1" t="str" cm="1">
        <f t="array" aca="1" ref="CY20" ca="1">INDEX({"STF001","STF002","STF003","STF004","STF005"}, RANDBETWEEN(1,5))</f>
        <v>STF001</v>
      </c>
      <c r="CZ20" s="1" t="str">
        <f t="shared" ca="1" si="44"/>
        <v>False</v>
      </c>
      <c r="DA20" s="1" t="str" cm="1">
        <f t="array" aca="1" ref="DA20" ca="1">INDEX({"Westside Dental Group","Downtown Dental Center","Main Street Dental"}, RANDBETWEEN(1,3))</f>
        <v>Main Street Dental</v>
      </c>
      <c r="DB20" s="1" t="str" cm="1">
        <f t="array" aca="1" ref="DB20" ca="1">_xlfn.SWITCH(DA20,
   "Westside Dental Group",     "789 West Avenue",
   "Downtown Dental Center",    "456 Downtown Plaza",
   "Main Street Dental",        "123 Main Street",
   ""
)</f>
        <v>123 Main Street</v>
      </c>
      <c r="DC20" s="1" t="str" cm="1">
        <f t="array" aca="1" ref="DC20" ca="1">_xlfn.SWITCH(
   DA20,
   "Westside Dental Group",     "Riverside",
   "Downtown Dental Center",    "Springfield",
   "Main Street Dental",        "Springfield",
   ""
)</f>
        <v>Springfield</v>
      </c>
      <c r="DD20" s="1" t="s">
        <v>184</v>
      </c>
      <c r="DE20" s="1" t="str" cm="1">
        <f t="array" aca="1" ref="DE20" ca="1">_xlfn.SWITCH(
   DA20,
   "Westside Dental Group",     "62707",
   "Downtown Dental Center",    "62701",
   "Main Street Dental",        "62704",
   ""
)</f>
        <v>62704</v>
      </c>
      <c r="DF20" s="1" t="str" cm="1">
        <f t="array" aca="1" ref="DF20" ca="1">_xlfn.SWITCH(
   DA20,
   "Westside Dental Group",     "555-555-6666",
   "Downtown Dental Center",    "555-333-4444",
   "Main Street Dental",        "555-111-2222",
   ""
)</f>
        <v>555-111-2222</v>
      </c>
      <c r="DG20" s="1" t="str" cm="1">
        <f t="array" aca="1" ref="DG20" ca="1">_xlfn.SWITCH(
   DA20,
   "Westside Dental Group",     "Mon-Thu 9AM-6PM|Fri 9AM-4PM",
   "Downtown Dental Center",    "Mon-Thu 7AM-7PM|Fri 8AM-5PM|Sat 8AM-1PM",
   "Main Street Dental",        "Mon-Fri 8AM-5PM",
   ""
)</f>
        <v>Mon-Fri 8AM-5PM</v>
      </c>
      <c r="DH20" s="1" t="str" cm="1">
        <f t="array" aca="1" ref="DH20" ca="1">_xlfn.SWITCH(
   DA20,
   "Westside Dental Group",     "General|Periodontics|Endodontics",
   "Downtown Dental Center",    "General|Pediatric|Implants|Oral Surgery",
   "Main Street Dental",        "General|Cosmetic|Orthodontics",
   ""
)</f>
        <v>General|Cosmetic|Orthodontics</v>
      </c>
      <c r="DI20" s="1" t="str" cm="1">
        <f t="array" aca="1" ref="DI20" ca="1">_xlfn.SWITCH(
   DA20,
   "Westside Dental Group",     "General Dentistry|Periodontics|Endodontics",
   "Downtown Dental Center",    "General Dentistry|Oral Surgery|Pediatric Dentistry",
   "Main Street Dental",        "General Dentistry|Orthodontics",
   ""
)</f>
        <v>General Dentistry|Orthodontics</v>
      </c>
      <c r="DJ20" s="1" cm="1">
        <f t="array" aca="1" ref="DJ20" ca="1">_xlfn.SWITCH($DA20,
   "Westside Dental Group", 6,
   "Downtown Dental Center", 12,
   "Main Street Dental",     8,
   6
)</f>
        <v>8</v>
      </c>
      <c r="DK20" s="1" cm="1">
        <f t="array" aca="1" ref="DK20" ca="1">_xlfn.SWITCH($DA20,
   "Westside Dental Group", 4.7,
   "Downtown Dental Center", 4.6,
   "Main Street Dental",     4.8,
   4.7
)</f>
        <v>4.8</v>
      </c>
      <c r="DL20" s="1" t="s">
        <v>1658</v>
      </c>
      <c r="DM20" s="1" t="str">
        <f t="shared" ca="1" si="45"/>
        <v>2022-05-31</v>
      </c>
      <c r="DN20" s="1" t="str" cm="1">
        <f t="array" aca="1" ref="DN20" ca="1">INDEX({"In Progress","Accepted","Completed","Proposed"}, RANDBETWEEN(1,4))</f>
        <v>Accepted</v>
      </c>
      <c r="DO20" s="1">
        <f t="shared" ca="1" si="46"/>
        <v>4537.01</v>
      </c>
      <c r="DP20" s="1">
        <f t="shared" ca="1" si="47"/>
        <v>2767.58</v>
      </c>
      <c r="DQ20" s="1">
        <f t="shared" ca="1" si="48"/>
        <v>1769.43</v>
      </c>
      <c r="DR20" s="1" t="str" cm="1">
        <f t="array" aca="1" ref="DR20" ca="1">INDEX({"N/A","CareCredit","QuickPay Discount","Monthly Payment"}, RANDBETWEEN(1,4))</f>
        <v>N/A</v>
      </c>
      <c r="DS20" s="2">
        <v>44491</v>
      </c>
      <c r="DT20" s="1" t="str">
        <f t="shared" ca="1" si="49"/>
        <v/>
      </c>
      <c r="DU20" s="1">
        <f t="shared" ca="1" si="50"/>
        <v>32</v>
      </c>
    </row>
    <row r="21" spans="1:125" x14ac:dyDescent="0.15">
      <c r="A21" s="1" t="s">
        <v>524</v>
      </c>
      <c r="B21" s="1" t="str" cm="1">
        <f t="array" aca="1" ref="B21" ca="1">INDEX({"Liam","Noah","Oliver","Elijah","William","James","Benjamin","Lucas","Henry","Alexander","Olivia","Emma","Ava","Charlotte","Sophia","Amelia","Isabella","Mia","Evelyn","Harper","Jameson","Aria","Scarlett","Luna","Mila","Abigail","Ella","Avery","Eleanor","Madison"}, RANDBETWEEN(1, 30))</f>
        <v>Aria</v>
      </c>
      <c r="C21" s="1" t="str" cm="1">
        <f t="array" aca="1" ref="C21" ca="1">INDEX({"Smith","Johnson","Williams","Jones","Brown","Davis","Miller","Wilson","Moore","Taylor","Anderson","Thomas","Jackson","White","Harris","Martin","Thompson","Garcia","Martinez","Robinson","Clark","Rodriguez","Lewis","Lee","Walker","Hall","Allen","Young","King","Wright"}, RANDBETWEEN(1, 30))</f>
        <v>Young</v>
      </c>
      <c r="D21" s="1" t="str">
        <f t="shared" ca="1" si="0"/>
        <v>1970-11-30</v>
      </c>
      <c r="E21" s="1">
        <f t="shared" ca="1" si="1"/>
        <v>54</v>
      </c>
      <c r="F21" s="1" t="str" cm="1">
        <f t="array" aca="1" ref="F21" ca="1">INDEX({"Male","Female","Non-Binary"}, RANDBETWEEN(1, 3))</f>
        <v>Male</v>
      </c>
      <c r="G21" s="1" t="str" cm="1">
        <f t="array" aca="1" ref="G21" ca="1">INDEX({"African American","Caucasian","Hispanic","Asian","Native American","Other"}, RANDBETWEEN(1,6))</f>
        <v>Native American</v>
      </c>
      <c r="H21" s="1" t="str" cm="1">
        <f t="array" aca="1" ref="H21" ca="1">RANDBETWEEN(1,1500) &amp; " " &amp; INDEX({"Main","Oak","Maple","Elm","Pine","Cedar","Rose","Hill","Park","Lake"}, RANDBETWEEN(1,10)) &amp; " " &amp; INDEX({"St","Rd","Ave"}, RANDBETWEEN(1,3))</f>
        <v>1378 Maple St</v>
      </c>
      <c r="I21" s="1" t="str" cm="1">
        <f t="array" aca="1" ref="I21" ca="1">INDEX({"Springfield","Riverside","Franklin","Clinton","Fairview"}, RANDBETWEEN(1,5))</f>
        <v>Springfield</v>
      </c>
      <c r="J21" s="1" t="str" cm="1">
        <f t="array" aca="1" ref="J21" ca="1">INDEX({"FL","IL","CA","NY","TX"}, RANDBETWEEN(1,5))</f>
        <v>IL</v>
      </c>
      <c r="K21" s="1" t="str">
        <f t="shared" ca="1" si="2"/>
        <v>13669</v>
      </c>
      <c r="L21" s="1" t="str">
        <f t="shared" ca="1" si="3"/>
        <v>aria.young@email.com</v>
      </c>
      <c r="M21" s="1" t="str">
        <f t="shared" ca="1" si="4"/>
        <v>152-678-2909</v>
      </c>
      <c r="N21" s="1" t="str" cm="1">
        <f t="array" aca="1" ref="N21" ca="1">INDEX({"Linda","Karen","Susan","Nancy","Deborah"}, RANDBETWEEN(1,5)) &amp; " " &amp; C21</f>
        <v>Linda Young</v>
      </c>
      <c r="O21" s="1" t="str">
        <f t="shared" ca="1" si="5"/>
        <v>598-872-8785</v>
      </c>
      <c r="P21" s="1" t="s">
        <v>137</v>
      </c>
      <c r="Q21" s="1" t="str" cm="1">
        <f t="array" aca="1" ref="Q21" ca="1">INDEX({"Walk-in","Google","Website","Patient Referral","Doctor Referral","Insurance"}, RANDBETWEEN(1,5))</f>
        <v>Walk-in</v>
      </c>
      <c r="R21" s="1" t="str">
        <f t="shared" ca="1" si="6"/>
        <v>2022-02-12</v>
      </c>
      <c r="S21" s="1" t="str" cm="1">
        <f t="array" aca="1" ref="S21" ca="1">INDEX({"LOC001","LOC002","LOC003"}, RANDBETWEEN(1,3))</f>
        <v>LOC003</v>
      </c>
      <c r="T21" s="1" t="str" cm="1">
        <f t="array" aca="1" ref="T21" ca="1">INDEX({"Mail","Phone","Patient Portal","Email"}, RANDBETWEEN(1,4))</f>
        <v>Mail</v>
      </c>
      <c r="U21" s="1" t="str" cm="1">
        <f t="array" aca="1" ref="U21" ca="1">INDEX({"True","False"}, RANDBETWEEN(1,2))</f>
        <v>True</v>
      </c>
      <c r="V21" s="1" t="str" cm="1">
        <f t="array" aca="1" ref="V21" ca="1">INDEX({"True","False"}, RANDBETWEEN(1,2))</f>
        <v>False</v>
      </c>
      <c r="W21" s="1" t="str" cm="1">
        <f t="array" aca="1" ref="W21" ca="1">INDEX({"True","False"}, RANDBETWEEN(1,2))</f>
        <v>True</v>
      </c>
      <c r="X21" s="1" t="str" cm="1">
        <f t="array" aca="1" ref="X21" ca="1">INDEX({"True","False"}, RANDBETWEEN(1,2))</f>
        <v>True</v>
      </c>
      <c r="Y21" s="1" t="str" cm="1">
        <f t="array" aca="1" ref="Y21" ca="1">INDEX({"Codeine","Sulfa","Local Anesthetics","None","Latex","Penicillin"}, RANDBETWEEN(1,6))</f>
        <v>Penicillin</v>
      </c>
      <c r="Z21" s="1" t="str" cm="1">
        <f t="array" aca="1" ref="Z21" ca="1">INDEX({"None","Levothyroxine","Atorvastatin","Levothyroxine|Atorvastatin","Metformin|Lisinopril","Ibuprofen"}, RANDBETWEEN(1,6))</f>
        <v>Levothyroxine</v>
      </c>
      <c r="AA21" s="1" t="str" cm="1">
        <f t="array" aca="1" ref="AA21" ca="1">INDEX({"None","Wisdom teeth extraction (2020)","Cavity filling (2019)","Dental cleaning (2018)","Root canal (2021)"}, RANDBETWEEN(1,5))</f>
        <v>Wisdom teeth extraction (2020)</v>
      </c>
      <c r="AB21" s="1" t="str">
        <f t="shared" ca="1" si="7"/>
        <v>2024-06-21</v>
      </c>
      <c r="AC21" s="1" t="str" cm="1">
        <f t="array" aca="1" ref="AC21" ca="1">INDEX({"N/A","No","Yes"}, RANDBETWEEN(1,3))</f>
        <v>No</v>
      </c>
      <c r="AD21" s="1" t="str" cm="1">
        <f t="array" aca="1" ref="AD21" ca="1">INDEX({"Non-smoker","Former-smoker","Current smoker"}, RANDBETWEEN(1,3))</f>
        <v>Current smoker</v>
      </c>
      <c r="AE21" s="1" t="str" cm="1">
        <f t="array" aca="1" ref="AE21" ca="1">INDEX({"None","Allergic to penicillin","Requires wheelchair accessibility","Use caution due to fall risk","Special diet required"}, RANDBETWEEN(1,5))</f>
        <v>Use caution due to fall risk</v>
      </c>
      <c r="AF21" s="1" t="s">
        <v>713</v>
      </c>
      <c r="AG21" s="1" t="str" cm="1">
        <f t="array" aca="1" ref="AG21" ca="1">INDEX({"Humana","Aetna","MetLife","Cigna","United Healthcare","Guardian"}, RANDBETWEEN(1,6))</f>
        <v>Cigna</v>
      </c>
      <c r="AH21" s="1" t="str" cm="1">
        <f t="array" aca="1" ref="AH21" ca="1">IF(AG21="Humana",
   INDEX({"HUM103","HUM523"}, RANDBETWEEN(1,2)),
IF(AG21="Aetna",
   INDEX({"AET532","AET548"}, RANDBETWEEN(1,2)),
IF(AG21="MetLife",
   "MET280",
IF(AG21="Cigna",
   "CIG881",
IF(AG21="United Healthcare",
   INDEX({"UNI967","UNI316"}, RANDBETWEEN(1,2)),
IF(AG21="Guardian",
   INDEX({"GUA459","GUA669"}, RANDBETWEEN(1,2)),
""))))))</f>
        <v>CIG881</v>
      </c>
      <c r="AI21" s="1" t="str" cm="1">
        <f t="array" aca="1" ref="AI21" ca="1">_xlfn.SWITCH(
    AH21,
    "HUM103", "Humana Discount",
    "HUM523", "Humana PPO",
    "AET532", "Aetna HMO",
    "AET548", "Aetna Indemnity",
    "MET280", "MetLife Discount",
    "CIG881", "Cigna HMO",
    "UNI967", "United Healthcare DPPO",
    "UNI316", "United Healthcare DMO",
    "GUA459", "Guardian Discount",
    "GUA669", "Guardian PPO",
    ""
)</f>
        <v>Cigna HMO</v>
      </c>
      <c r="AJ21" s="1" t="str" cm="1">
        <f t="array" aca="1" ref="AJ21" ca="1">_xlfn.SWITCH(
    AH21,
    "HUM103", "HUM854639",
    "HUM523", "HUM296694",
    "AET532", "AET392075",
    "AET548", "AET837715",
    "MET280", "MET643118",
    "CIG881", "CIG755900",
    "UNI967", "UNI733052",
    "UNI316", "UNI442722",
    "GUA459", "GUA634150",
    "GUA669", "GUA641722",
    ""
)</f>
        <v>CIG755900</v>
      </c>
      <c r="AK21" s="1" t="str" cm="1">
        <f t="array" aca="1" ref="AK21" ca="1">INDEX({"GRP370","GRP369","GRP573","GRP409","GRP509","GRP575","GRP445","GRP295","GRP316","GRP630"}, RANDBETWEEN(1,10))</f>
        <v>GRP630</v>
      </c>
      <c r="AL21" s="1" cm="1">
        <f t="array" aca="1" ref="AL21" ca="1">_xlfn.SWITCH(
  AK21,
  "GRP370", 1000,
  "GRP369", 3000,
  "GRP573", 1500,
  "GRP409", 3000,
  "GRP509", 3000,
  "GRP575", 1000,
  "GRP445", 2500,
  "GRP295", 1000,
  "GRP316", 2000,
  "GRP630", 2000,
  ""
)</f>
        <v>2000</v>
      </c>
      <c r="AM21" s="1" cm="1">
        <f t="array" aca="1" ref="AM21" ca="1">_xlfn.SWITCH(
  AK21,
  "GRP370", 729.73,
  "GRP369", 2285.89,
  "GRP573", 1311.73,
  "GRP409", 2951.56,
  "GRP509", 993.45,
  "GRP575", 557.41,
  "GRP445", 695.64,
  "GRP295", 241.36,
  "GRP316", 1320.86,
  "GRP630", 1245.27,
  ""
)</f>
        <v>1245.27</v>
      </c>
      <c r="AN21" s="1" t="str" cm="1">
        <f t="array" aca="1" ref="AN21" ca="1">_xlfn.SWITCH(
  AK21,
  "GRP573", "Humana",
  "GRP509", "Aetna",
  "GRP316", "Aetna",
  ""
)</f>
        <v/>
      </c>
      <c r="AO21" s="1" t="str" cm="1">
        <f t="array" aca="1" ref="AO21" ca="1">_xlfn.SWITCH(
  AK21,
  "GRP573", "HUM982",
  "GRP509", "AET282",
  "GRP316", "AET665",
  ""
)</f>
        <v/>
      </c>
      <c r="AP21" s="1" t="str" cm="1">
        <f t="array" aca="1" ref="AP21" ca="1">_xlfn.SWITCH(
  AK21,
  "GRP573", "MAAN82132",
  "GRP509", "JOWI86099",
  "GRP316", "CHTA19838",
  ""
)</f>
        <v/>
      </c>
      <c r="AQ21" s="1" t="str" cm="1">
        <f t="array" aca="1" ref="AQ21" ca="1">INDEX({"Yes","No"},RANDBETWEEN(1,2))</f>
        <v>No</v>
      </c>
      <c r="AR21" s="1" t="str" cm="1">
        <f t="array" aca="1" ref="AR21" ca="1">INDEX({"Apple Pay","Credit Card","Debit Card"}, RANDBETWEEN(1,3))</f>
        <v>Credit Card</v>
      </c>
      <c r="AS21" s="1" t="s">
        <v>902</v>
      </c>
      <c r="AT21" s="1" t="s">
        <v>1091</v>
      </c>
      <c r="AU21" s="1" t="str">
        <f t="shared" ca="1" si="8"/>
        <v>2025-05-22</v>
      </c>
      <c r="AV21" s="1" t="str">
        <f t="shared" ca="1" si="9"/>
        <v>2025-06-05</v>
      </c>
      <c r="AW21" s="1" t="str">
        <f t="shared" ca="1" si="10"/>
        <v>10:45 AM</v>
      </c>
      <c r="AX21" s="1" t="str">
        <f t="shared" ca="1" si="11"/>
        <v>10:31 AM</v>
      </c>
      <c r="AY21" s="1" t="str" cm="1">
        <f t="array" aca="1" ref="AY21" ca="1">INDEX({"LOC001","LOC002","LOC003"}, RANDBETWEEN(1,3))</f>
        <v>LOC001</v>
      </c>
      <c r="AZ21" s="1" t="str" cm="1">
        <f t="array" aca="1" ref="AZ21" ca="1">INDEX({"PRV001","PRV002","PRV003","PRV004","PRV005"}, RANDBETWEEN(1,5))</f>
        <v>PRV001</v>
      </c>
      <c r="BA21" s="1" t="str" cm="1">
        <f t="array" aca="1" ref="BA21" ca="1">INDEX({"AST001","AST002","AST003","AST004","AST005"}, RANDBETWEEN(1,5))</f>
        <v>AST004</v>
      </c>
      <c r="BB21" s="1" t="str" cm="1">
        <f t="array" aca="1" ref="BB21" ca="1">INDEX({"Room 1","Room 2","Room 3","Room 4","Room 5","Room 7","Room 8"}, RANDBETWEEN(1,7))</f>
        <v>Room 8</v>
      </c>
      <c r="BC21" s="1" t="str" cm="1">
        <f t="array" aca="1" ref="BC21" ca="1">INDEX({"Tooth Pain","Lost Filling","Cosmetic Concern","Sensitivity","Denture Adjustment","Jaw Pain","Routine Check-up"}, RANDBETWEEN(1,7))</f>
        <v>Denture Adjustment</v>
      </c>
      <c r="BD21" s="1" cm="1">
        <f t="array" aca="1" ref="BD21" ca="1">INDEX({15,30,45,60,90,120}, RANDBETWEEN(1,6))</f>
        <v>90</v>
      </c>
      <c r="BE21" s="1">
        <f t="shared" ca="1" si="12"/>
        <v>90</v>
      </c>
      <c r="BF21" s="1" t="str">
        <f t="shared" ca="1" si="13"/>
        <v>False</v>
      </c>
      <c r="BG21" s="1" t="str">
        <f t="shared" ca="1" si="14"/>
        <v>Illness</v>
      </c>
      <c r="BH21" s="1" t="str">
        <f t="shared" ca="1" si="15"/>
        <v>True</v>
      </c>
      <c r="BI21" s="1">
        <f t="shared" ca="1" si="16"/>
        <v>14</v>
      </c>
      <c r="BJ21" s="1" t="s">
        <v>1281</v>
      </c>
      <c r="BK21" s="1" t="str">
        <f t="shared" ca="1" si="17"/>
        <v>N/A</v>
      </c>
      <c r="BL21" s="1" t="str" cm="1">
        <f t="array" aca="1" ref="BL21" ca="1">INDEX({"Orthodontic","Prosthodontic","Oral Surgery","Periodontic","Restorative"}, RANDBETWEEN(1,5))</f>
        <v>Orthodontic</v>
      </c>
      <c r="BM21" s="1" t="str" cm="1">
        <f t="array" aca="1" ref="BM21" ca="1">INDEX({"D4341","D9110","D0274","D0120","D2330","D7140","D1110"}, RANDBETWEEN(1,7))</f>
        <v>D9110</v>
      </c>
      <c r="BN21" s="1" t="str" cm="1">
        <f t="array" aca="1" ref="BN21" ca="1">INDEX({"Periodontal Scaling &amp; Root Planing","Palliative Treatment","Bitewings - Four Films","Periodic Oral Evaluation","Resin Composite - One Surface","Extraction - Erupted Tooth","Adult Prophylaxis"}, RANDBETWEEN(1,7))</f>
        <v>Resin Composite - One Surface</v>
      </c>
      <c r="BO21" s="1">
        <f t="shared" ca="1" si="18"/>
        <v>965.59</v>
      </c>
      <c r="BP21" s="1">
        <f t="shared" ca="1" si="19"/>
        <v>324.95</v>
      </c>
      <c r="BQ21" s="1">
        <f t="shared" ca="1" si="20"/>
        <v>982.83</v>
      </c>
      <c r="BR21" s="1">
        <f t="shared" ca="1" si="21"/>
        <v>476.68</v>
      </c>
      <c r="BS21" s="1">
        <f t="shared" ca="1" si="22"/>
        <v>166.49</v>
      </c>
      <c r="BT21" s="1" t="str">
        <f t="shared" ca="1" si="23"/>
        <v>2023-11-15</v>
      </c>
      <c r="BU21" s="1" t="str" cm="1">
        <f t="array" aca="1" ref="BU21" ca="1">INDEX({"Debit Card","Apple Pay","Credit Card","CareCredit"}, RANDBETWEEN(1,4))</f>
        <v>Debit Card</v>
      </c>
      <c r="BV21" s="1" t="str" cm="1">
        <f t="array" aca="1" ref="BV21" ca="1">INDEX({"Paid","Partial","Pending Insurance"}, RANDBETWEEN(1,3))</f>
        <v>Paid</v>
      </c>
      <c r="BW21" s="1">
        <f t="shared" ca="1" si="24"/>
        <v>0</v>
      </c>
      <c r="BX21" s="1" t="str">
        <f t="shared" ca="1" si="25"/>
        <v>Completed</v>
      </c>
      <c r="BY21" s="1" t="str" cm="1">
        <f t="array" aca="1" ref="BY21" ca="1">INDEX({"New","Returning"}, RANDBETWEEN(1,2))</f>
        <v>New</v>
      </c>
      <c r="BZ21" s="1">
        <f t="shared" ca="1" si="26"/>
        <v>2</v>
      </c>
      <c r="CA21" s="1">
        <f t="shared" ca="1" si="27"/>
        <v>6</v>
      </c>
      <c r="CB21" s="1" t="str">
        <f t="shared" ca="1" si="28"/>
        <v>2022-04-11</v>
      </c>
      <c r="CC21" s="1" t="str">
        <f t="shared" ca="1" si="29"/>
        <v>2025-09-14</v>
      </c>
      <c r="CD21" s="1">
        <f t="shared" ca="1" si="30"/>
        <v>9</v>
      </c>
      <c r="CE21" s="1">
        <f t="shared" ca="1" si="30"/>
        <v>1</v>
      </c>
      <c r="CF21" s="1">
        <f t="shared" ca="1" si="31"/>
        <v>1227.79</v>
      </c>
      <c r="CG21" s="1">
        <f t="shared" ca="1" si="32"/>
        <v>35</v>
      </c>
      <c r="CH21" s="1" t="str">
        <f t="shared" ca="1" si="33"/>
        <v>Medium</v>
      </c>
      <c r="CI21" s="1">
        <f t="shared" ca="1" si="34"/>
        <v>82</v>
      </c>
      <c r="CJ21" s="1" t="str">
        <f t="shared" ca="1" si="35"/>
        <v>True</v>
      </c>
      <c r="CK21" s="1" t="str" cm="1">
        <f t="array" aca="1" ref="CK21" ca="1">INDEX({"Basic","Silver","Gold","Platinum"}, RANDBETWEEN(1,4))</f>
        <v>Basic</v>
      </c>
      <c r="CL21" s="1">
        <f t="shared" ca="1" si="36"/>
        <v>1</v>
      </c>
      <c r="CM21" s="1" t="s">
        <v>1470</v>
      </c>
      <c r="CN21" s="1" t="str">
        <f t="shared" ca="1" si="37"/>
        <v>2022-06-17</v>
      </c>
      <c r="CO21" s="1" t="str">
        <f t="shared" ca="1" si="38"/>
        <v>5:30 PM</v>
      </c>
      <c r="CP21" s="1" t="str" cm="1">
        <f t="array" aca="1" ref="CP21" ca="1">INDEX({"Patient Portal","Mail","Email","Phone","Text"}, RANDBETWEEN(1,5))</f>
        <v>Phone</v>
      </c>
      <c r="CQ21" s="1" t="str" cm="1">
        <f t="array" aca="1" ref="CQ21" ca="1">INDEX({"Insurance Verification","Payment Reminder","New Patient Welcome","Treatment Plan Discussion","Recall"}, RANDBETWEEN(1,5))</f>
        <v>New Patient Welcome</v>
      </c>
      <c r="CR21" s="1" t="str" cm="1">
        <f t="array" aca="1" ref="CR21" ca="1">INDEX({"Template","Script","Marketing","Custom"}, RANDBETWEEN(1,4))</f>
        <v>Marketing</v>
      </c>
      <c r="CS21" s="1" t="str">
        <f t="shared" ca="1" si="39"/>
        <v>True</v>
      </c>
      <c r="CT21" s="1" t="str">
        <f t="shared" ca="1" si="40"/>
        <v>2022-06-20</v>
      </c>
      <c r="CU21" s="1" t="str">
        <f t="shared" ca="1" si="41"/>
        <v>12:15 PM</v>
      </c>
      <c r="CV21" s="1" t="str" cm="1">
        <f t="array" aca="1" ref="CV21" ca="1">IF(CS21="True",
   INDEX({"Cancelled","Confirmed","Rescheduled","Question Answered"}, RANDBETWEEN(1,4)),
   ""
)</f>
        <v>Question Answered</v>
      </c>
      <c r="CW21" s="1" t="str">
        <f t="shared" ca="1" si="42"/>
        <v>False</v>
      </c>
      <c r="CX21" s="1" t="str">
        <f t="shared" ca="1" si="43"/>
        <v/>
      </c>
      <c r="CY21" s="1" t="str" cm="1">
        <f t="array" aca="1" ref="CY21" ca="1">INDEX({"STF001","STF002","STF003","STF004","STF005"}, RANDBETWEEN(1,5))</f>
        <v>STF003</v>
      </c>
      <c r="CZ21" s="1" t="str">
        <f t="shared" ca="1" si="44"/>
        <v>False</v>
      </c>
      <c r="DA21" s="1" t="str" cm="1">
        <f t="array" aca="1" ref="DA21" ca="1">INDEX({"Westside Dental Group","Downtown Dental Center","Main Street Dental"}, RANDBETWEEN(1,3))</f>
        <v>Main Street Dental</v>
      </c>
      <c r="DB21" s="1" t="str" cm="1">
        <f t="array" aca="1" ref="DB21" ca="1">_xlfn.SWITCH(DA21,
   "Westside Dental Group",     "789 West Avenue",
   "Downtown Dental Center",    "456 Downtown Plaza",
   "Main Street Dental",        "123 Main Street",
   ""
)</f>
        <v>123 Main Street</v>
      </c>
      <c r="DC21" s="1" t="str" cm="1">
        <f t="array" aca="1" ref="DC21" ca="1">_xlfn.SWITCH(
   DA21,
   "Westside Dental Group",     "Riverside",
   "Downtown Dental Center",    "Springfield",
   "Main Street Dental",        "Springfield",
   ""
)</f>
        <v>Springfield</v>
      </c>
      <c r="DD21" s="1" t="s">
        <v>184</v>
      </c>
      <c r="DE21" s="1" t="str" cm="1">
        <f t="array" aca="1" ref="DE21" ca="1">_xlfn.SWITCH(
   DA21,
   "Westside Dental Group",     "62707",
   "Downtown Dental Center",    "62701",
   "Main Street Dental",        "62704",
   ""
)</f>
        <v>62704</v>
      </c>
      <c r="DF21" s="1" t="str" cm="1">
        <f t="array" aca="1" ref="DF21" ca="1">_xlfn.SWITCH(
   DA21,
   "Westside Dental Group",     "555-555-6666",
   "Downtown Dental Center",    "555-333-4444",
   "Main Street Dental",        "555-111-2222",
   ""
)</f>
        <v>555-111-2222</v>
      </c>
      <c r="DG21" s="1" t="str" cm="1">
        <f t="array" aca="1" ref="DG21" ca="1">_xlfn.SWITCH(
   DA21,
   "Westside Dental Group",     "Mon-Thu 9AM-6PM|Fri 9AM-4PM",
   "Downtown Dental Center",    "Mon-Thu 7AM-7PM|Fri 8AM-5PM|Sat 8AM-1PM",
   "Main Street Dental",        "Mon-Fri 8AM-5PM",
   ""
)</f>
        <v>Mon-Fri 8AM-5PM</v>
      </c>
      <c r="DH21" s="1" t="str" cm="1">
        <f t="array" aca="1" ref="DH21" ca="1">_xlfn.SWITCH(
   DA21,
   "Westside Dental Group",     "General|Periodontics|Endodontics",
   "Downtown Dental Center",    "General|Pediatric|Implants|Oral Surgery",
   "Main Street Dental",        "General|Cosmetic|Orthodontics",
   ""
)</f>
        <v>General|Cosmetic|Orthodontics</v>
      </c>
      <c r="DI21" s="1" t="str" cm="1">
        <f t="array" aca="1" ref="DI21" ca="1">_xlfn.SWITCH(
   DA21,
   "Westside Dental Group",     "General Dentistry|Periodontics|Endodontics",
   "Downtown Dental Center",    "General Dentistry|Oral Surgery|Pediatric Dentistry",
   "Main Street Dental",        "General Dentistry|Orthodontics",
   ""
)</f>
        <v>General Dentistry|Orthodontics</v>
      </c>
      <c r="DJ21" s="1" cm="1">
        <f t="array" aca="1" ref="DJ21" ca="1">_xlfn.SWITCH($DA21,
   "Westside Dental Group", 6,
   "Downtown Dental Center", 12,
   "Main Street Dental",     8,
   6
)</f>
        <v>8</v>
      </c>
      <c r="DK21" s="1" cm="1">
        <f t="array" aca="1" ref="DK21" ca="1">_xlfn.SWITCH($DA21,
   "Westside Dental Group", 4.7,
   "Downtown Dental Center", 4.6,
   "Main Street Dental",     4.8,
   4.7
)</f>
        <v>4.8</v>
      </c>
      <c r="DL21" s="1" t="s">
        <v>1659</v>
      </c>
      <c r="DM21" s="1" t="str">
        <f t="shared" ca="1" si="45"/>
        <v>2023-10-24</v>
      </c>
      <c r="DN21" s="1" t="str" cm="1">
        <f t="array" aca="1" ref="DN21" ca="1">INDEX({"In Progress","Accepted","Completed","Proposed"}, RANDBETWEEN(1,4))</f>
        <v>Proposed</v>
      </c>
      <c r="DO21" s="1">
        <f t="shared" ca="1" si="46"/>
        <v>3898.89</v>
      </c>
      <c r="DP21" s="1">
        <f t="shared" ca="1" si="47"/>
        <v>2729.22</v>
      </c>
      <c r="DQ21" s="1">
        <f t="shared" ca="1" si="48"/>
        <v>1169.67</v>
      </c>
      <c r="DR21" s="1" t="str" cm="1">
        <f t="array" aca="1" ref="DR21" ca="1">INDEX({"N/A","CareCredit","QuickPay Discount","Monthly Payment"}, RANDBETWEEN(1,4))</f>
        <v>CareCredit</v>
      </c>
      <c r="DS21" s="2">
        <v>44492</v>
      </c>
      <c r="DT21" s="1" t="str">
        <f t="shared" ca="1" si="49"/>
        <v/>
      </c>
      <c r="DU21" s="1">
        <f t="shared" ca="1" si="50"/>
        <v>0</v>
      </c>
    </row>
    <row r="22" spans="1:125" x14ac:dyDescent="0.15">
      <c r="A22" s="1" t="s">
        <v>525</v>
      </c>
      <c r="B22" s="1" t="str" cm="1">
        <f t="array" aca="1" ref="B22" ca="1">INDEX({"Liam","Noah","Oliver","Elijah","William","James","Benjamin","Lucas","Henry","Alexander","Olivia","Emma","Ava","Charlotte","Sophia","Amelia","Isabella","Mia","Evelyn","Harper","Jameson","Aria","Scarlett","Luna","Mila","Abigail","Ella","Avery","Eleanor","Madison"}, RANDBETWEEN(1, 30))</f>
        <v>Mila</v>
      </c>
      <c r="C22" s="1" t="str" cm="1">
        <f t="array" aca="1" ref="C22" ca="1">INDEX({"Smith","Johnson","Williams","Jones","Brown","Davis","Miller","Wilson","Moore","Taylor","Anderson","Thomas","Jackson","White","Harris","Martin","Thompson","Garcia","Martinez","Robinson","Clark","Rodriguez","Lewis","Lee","Walker","Hall","Allen","Young","King","Wright"}, RANDBETWEEN(1, 30))</f>
        <v>Walker</v>
      </c>
      <c r="D22" s="1" t="str">
        <f t="shared" ca="1" si="0"/>
        <v>1993-02-17</v>
      </c>
      <c r="E22" s="1">
        <f t="shared" ca="1" si="1"/>
        <v>32</v>
      </c>
      <c r="F22" s="1" t="str" cm="1">
        <f t="array" aca="1" ref="F22" ca="1">INDEX({"Male","Female","Non-Binary"}, RANDBETWEEN(1, 3))</f>
        <v>Male</v>
      </c>
      <c r="G22" s="1" t="str" cm="1">
        <f t="array" aca="1" ref="G22" ca="1">INDEX({"African American","Caucasian","Hispanic","Asian","Native American","Other"}, RANDBETWEEN(1,6))</f>
        <v>Other</v>
      </c>
      <c r="H22" s="1" t="str" cm="1">
        <f t="array" aca="1" ref="H22" ca="1">RANDBETWEEN(1,1500) &amp; " " &amp; INDEX({"Main","Oak","Maple","Elm","Pine","Cedar","Rose","Hill","Park","Lake"}, RANDBETWEEN(1,10)) &amp; " " &amp; INDEX({"St","Rd","Ave"}, RANDBETWEEN(1,3))</f>
        <v>467 Maple Rd</v>
      </c>
      <c r="I22" s="1" t="str" cm="1">
        <f t="array" aca="1" ref="I22" ca="1">INDEX({"Springfield","Riverside","Franklin","Clinton","Fairview"}, RANDBETWEEN(1,5))</f>
        <v>Riverside</v>
      </c>
      <c r="J22" s="1" t="str" cm="1">
        <f t="array" aca="1" ref="J22" ca="1">INDEX({"FL","IL","CA","NY","TX"}, RANDBETWEEN(1,5))</f>
        <v>NY</v>
      </c>
      <c r="K22" s="1" t="str">
        <f t="shared" ca="1" si="2"/>
        <v>33344</v>
      </c>
      <c r="L22" s="1" t="str">
        <f t="shared" ca="1" si="3"/>
        <v>mila.walker@email.com</v>
      </c>
      <c r="M22" s="1" t="str">
        <f t="shared" ca="1" si="4"/>
        <v>918-251-4811</v>
      </c>
      <c r="N22" s="1" t="str" cm="1">
        <f t="array" aca="1" ref="N22" ca="1">INDEX({"Linda","Karen","Susan","Nancy","Deborah"}, RANDBETWEEN(1,5)) &amp; " " &amp; C22</f>
        <v>Deborah Walker</v>
      </c>
      <c r="O22" s="1" t="str">
        <f t="shared" ca="1" si="5"/>
        <v>468-241-6424</v>
      </c>
      <c r="P22" s="1" t="s">
        <v>137</v>
      </c>
      <c r="Q22" s="1" t="str" cm="1">
        <f t="array" aca="1" ref="Q22" ca="1">INDEX({"Walk-in","Google","Website","Patient Referral","Doctor Referral","Insurance"}, RANDBETWEEN(1,5))</f>
        <v>Walk-in</v>
      </c>
      <c r="R22" s="1" t="str">
        <f t="shared" ca="1" si="6"/>
        <v>2022-04-08</v>
      </c>
      <c r="S22" s="1" t="str" cm="1">
        <f t="array" aca="1" ref="S22" ca="1">INDEX({"LOC001","LOC002","LOC003"}, RANDBETWEEN(1,3))</f>
        <v>LOC001</v>
      </c>
      <c r="T22" s="1" t="str" cm="1">
        <f t="array" aca="1" ref="T22" ca="1">INDEX({"Mail","Phone","Patient Portal","Email"}, RANDBETWEEN(1,4))</f>
        <v>Email</v>
      </c>
      <c r="U22" s="1" t="str" cm="1">
        <f t="array" aca="1" ref="U22" ca="1">INDEX({"True","False"}, RANDBETWEEN(1,2))</f>
        <v>True</v>
      </c>
      <c r="V22" s="1" t="str" cm="1">
        <f t="array" aca="1" ref="V22" ca="1">INDEX({"True","False"}, RANDBETWEEN(1,2))</f>
        <v>False</v>
      </c>
      <c r="W22" s="1" t="str" cm="1">
        <f t="array" aca="1" ref="W22" ca="1">INDEX({"True","False"}, RANDBETWEEN(1,2))</f>
        <v>False</v>
      </c>
      <c r="X22" s="1" t="str" cm="1">
        <f t="array" aca="1" ref="X22" ca="1">INDEX({"True","False"}, RANDBETWEEN(1,2))</f>
        <v>False</v>
      </c>
      <c r="Y22" s="1" t="str" cm="1">
        <f t="array" aca="1" ref="Y22" ca="1">INDEX({"Codeine","Sulfa","Local Anesthetics","None","Latex","Penicillin"}, RANDBETWEEN(1,6))</f>
        <v>Penicillin</v>
      </c>
      <c r="Z22" s="1" t="str" cm="1">
        <f t="array" aca="1" ref="Z22" ca="1">INDEX({"None","Levothyroxine","Atorvastatin","Levothyroxine|Atorvastatin","Metformin|Lisinopril","Ibuprofen"}, RANDBETWEEN(1,6))</f>
        <v>None</v>
      </c>
      <c r="AA22" s="1" t="str" cm="1">
        <f t="array" aca="1" ref="AA22" ca="1">INDEX({"None","Wisdom teeth extraction (2020)","Cavity filling (2019)","Dental cleaning (2018)","Root canal (2021)"}, RANDBETWEEN(1,5))</f>
        <v>Wisdom teeth extraction (2020)</v>
      </c>
      <c r="AB22" s="1" t="str">
        <f t="shared" ca="1" si="7"/>
        <v>2023-06-25</v>
      </c>
      <c r="AC22" s="1" t="str" cm="1">
        <f t="array" aca="1" ref="AC22" ca="1">INDEX({"N/A","No","Yes"}, RANDBETWEEN(1,3))</f>
        <v>N/A</v>
      </c>
      <c r="AD22" s="1" t="str" cm="1">
        <f t="array" aca="1" ref="AD22" ca="1">INDEX({"Non-smoker","Former-smoker","Current smoker"}, RANDBETWEEN(1,3))</f>
        <v>Former-smoker</v>
      </c>
      <c r="AE22" s="1" t="str" cm="1">
        <f t="array" aca="1" ref="AE22" ca="1">INDEX({"None","Allergic to penicillin","Requires wheelchair accessibility","Use caution due to fall risk","Special diet required"}, RANDBETWEEN(1,5))</f>
        <v>Use caution due to fall risk</v>
      </c>
      <c r="AF22" s="1" t="s">
        <v>714</v>
      </c>
      <c r="AG22" s="1" t="str" cm="1">
        <f t="array" aca="1" ref="AG22" ca="1">INDEX({"Humana","Aetna","MetLife","Cigna","United Healthcare","Guardian"}, RANDBETWEEN(1,6))</f>
        <v>United Healthcare</v>
      </c>
      <c r="AH22" s="1" t="str" cm="1">
        <f t="array" aca="1" ref="AH22" ca="1">IF(AG22="Humana",
   INDEX({"HUM103","HUM523"}, RANDBETWEEN(1,2)),
IF(AG22="Aetna",
   INDEX({"AET532","AET548"}, RANDBETWEEN(1,2)),
IF(AG22="MetLife",
   "MET280",
IF(AG22="Cigna",
   "CIG881",
IF(AG22="United Healthcare",
   INDEX({"UNI967","UNI316"}, RANDBETWEEN(1,2)),
IF(AG22="Guardian",
   INDEX({"GUA459","GUA669"}, RANDBETWEEN(1,2)),
""))))))</f>
        <v>UNI316</v>
      </c>
      <c r="AI22" s="1" t="str" cm="1">
        <f t="array" aca="1" ref="AI22" ca="1">_xlfn.SWITCH(
    AH22,
    "HUM103", "Humana Discount",
    "HUM523", "Humana PPO",
    "AET532", "Aetna HMO",
    "AET548", "Aetna Indemnity",
    "MET280", "MetLife Discount",
    "CIG881", "Cigna HMO",
    "UNI967", "United Healthcare DPPO",
    "UNI316", "United Healthcare DMO",
    "GUA459", "Guardian Discount",
    "GUA669", "Guardian PPO",
    ""
)</f>
        <v>United Healthcare DMO</v>
      </c>
      <c r="AJ22" s="1" t="str" cm="1">
        <f t="array" aca="1" ref="AJ22" ca="1">_xlfn.SWITCH(
    AH22,
    "HUM103", "HUM854639",
    "HUM523", "HUM296694",
    "AET532", "AET392075",
    "AET548", "AET837715",
    "MET280", "MET643118",
    "CIG881", "CIG755900",
    "UNI967", "UNI733052",
    "UNI316", "UNI442722",
    "GUA459", "GUA634150",
    "GUA669", "GUA641722",
    ""
)</f>
        <v>UNI442722</v>
      </c>
      <c r="AK22" s="1" t="str" cm="1">
        <f t="array" aca="1" ref="AK22" ca="1">INDEX({"GRP370","GRP369","GRP573","GRP409","GRP509","GRP575","GRP445","GRP295","GRP316","GRP630"}, RANDBETWEEN(1,10))</f>
        <v>GRP409</v>
      </c>
      <c r="AL22" s="1" cm="1">
        <f t="array" aca="1" ref="AL22" ca="1">_xlfn.SWITCH(
  AK22,
  "GRP370", 1000,
  "GRP369", 3000,
  "GRP573", 1500,
  "GRP409", 3000,
  "GRP509", 3000,
  "GRP575", 1000,
  "GRP445", 2500,
  "GRP295", 1000,
  "GRP316", 2000,
  "GRP630", 2000,
  ""
)</f>
        <v>3000</v>
      </c>
      <c r="AM22" s="1" cm="1">
        <f t="array" aca="1" ref="AM22" ca="1">_xlfn.SWITCH(
  AK22,
  "GRP370", 729.73,
  "GRP369", 2285.89,
  "GRP573", 1311.73,
  "GRP409", 2951.56,
  "GRP509", 993.45,
  "GRP575", 557.41,
  "GRP445", 695.64,
  "GRP295", 241.36,
  "GRP316", 1320.86,
  "GRP630", 1245.27,
  ""
)</f>
        <v>2951.56</v>
      </c>
      <c r="AN22" s="1" t="str" cm="1">
        <f t="array" aca="1" ref="AN22" ca="1">_xlfn.SWITCH(
  AK22,
  "GRP573", "Humana",
  "GRP509", "Aetna",
  "GRP316", "Aetna",
  ""
)</f>
        <v/>
      </c>
      <c r="AO22" s="1" t="str" cm="1">
        <f t="array" aca="1" ref="AO22" ca="1">_xlfn.SWITCH(
  AK22,
  "GRP573", "HUM982",
  "GRP509", "AET282",
  "GRP316", "AET665",
  ""
)</f>
        <v/>
      </c>
      <c r="AP22" s="1" t="str" cm="1">
        <f t="array" aca="1" ref="AP22" ca="1">_xlfn.SWITCH(
  AK22,
  "GRP573", "MAAN82132",
  "GRP509", "JOWI86099",
  "GRP316", "CHTA19838",
  ""
)</f>
        <v/>
      </c>
      <c r="AQ22" s="1" t="str" cm="1">
        <f t="array" aca="1" ref="AQ22" ca="1">INDEX({"Yes","No"},RANDBETWEEN(1,2))</f>
        <v>No</v>
      </c>
      <c r="AR22" s="1" t="str" cm="1">
        <f t="array" aca="1" ref="AR22" ca="1">INDEX({"Apple Pay","Credit Card","Debit Card"}, RANDBETWEEN(1,3))</f>
        <v>Credit Card</v>
      </c>
      <c r="AS22" s="1" t="s">
        <v>903</v>
      </c>
      <c r="AT22" s="1" t="s">
        <v>1092</v>
      </c>
      <c r="AU22" s="1" t="str">
        <f t="shared" ca="1" si="8"/>
        <v>2025-05-07</v>
      </c>
      <c r="AV22" s="1" t="str">
        <f t="shared" ca="1" si="9"/>
        <v>2025-05-10</v>
      </c>
      <c r="AW22" s="1" t="str">
        <f t="shared" ca="1" si="10"/>
        <v>8:30 AM</v>
      </c>
      <c r="AX22" s="1" t="str">
        <f t="shared" ca="1" si="11"/>
        <v>8:25 AM</v>
      </c>
      <c r="AY22" s="1" t="str" cm="1">
        <f t="array" aca="1" ref="AY22" ca="1">INDEX({"LOC001","LOC002","LOC003"}, RANDBETWEEN(1,3))</f>
        <v>LOC003</v>
      </c>
      <c r="AZ22" s="1" t="str" cm="1">
        <f t="array" aca="1" ref="AZ22" ca="1">INDEX({"PRV001","PRV002","PRV003","PRV004","PRV005"}, RANDBETWEEN(1,5))</f>
        <v>PRV002</v>
      </c>
      <c r="BA22" s="1" t="str" cm="1">
        <f t="array" aca="1" ref="BA22" ca="1">INDEX({"AST001","AST002","AST003","AST004","AST005"}, RANDBETWEEN(1,5))</f>
        <v>AST002</v>
      </c>
      <c r="BB22" s="1" t="str" cm="1">
        <f t="array" aca="1" ref="BB22" ca="1">INDEX({"Room 1","Room 2","Room 3","Room 4","Room 5","Room 7","Room 8"}, RANDBETWEEN(1,7))</f>
        <v>Room 8</v>
      </c>
      <c r="BC22" s="1" t="str" cm="1">
        <f t="array" aca="1" ref="BC22" ca="1">INDEX({"Tooth Pain","Lost Filling","Cosmetic Concern","Sensitivity","Denture Adjustment","Jaw Pain","Routine Check-up"}, RANDBETWEEN(1,7))</f>
        <v>Tooth Pain</v>
      </c>
      <c r="BD22" s="1" cm="1">
        <f t="array" aca="1" ref="BD22" ca="1">INDEX({15,30,45,60,90,120}, RANDBETWEEN(1,6))</f>
        <v>30</v>
      </c>
      <c r="BE22" s="1">
        <f t="shared" ca="1" si="12"/>
        <v>22</v>
      </c>
      <c r="BF22" s="1" t="str">
        <f t="shared" ca="1" si="13"/>
        <v>True</v>
      </c>
      <c r="BG22" s="1" t="str">
        <f t="shared" ca="1" si="14"/>
        <v/>
      </c>
      <c r="BH22" s="1" t="str">
        <f t="shared" ca="1" si="15"/>
        <v>False</v>
      </c>
      <c r="BI22" s="1">
        <f t="shared" ca="1" si="16"/>
        <v>3</v>
      </c>
      <c r="BJ22" s="1" t="s">
        <v>1282</v>
      </c>
      <c r="BK22" s="1" t="str">
        <f t="shared" ca="1" si="17"/>
        <v>2025-05-10</v>
      </c>
      <c r="BL22" s="1" t="str" cm="1">
        <f t="array" aca="1" ref="BL22" ca="1">INDEX({"Orthodontic","Prosthodontic","Oral Surgery","Periodontic","Restorative"}, RANDBETWEEN(1,5))</f>
        <v>Periodontic</v>
      </c>
      <c r="BM22" s="1" t="str" cm="1">
        <f t="array" aca="1" ref="BM22" ca="1">INDEX({"D4341","D9110","D0274","D0120","D2330","D7140","D1110"}, RANDBETWEEN(1,7))</f>
        <v>D7140</v>
      </c>
      <c r="BN22" s="1" t="str" cm="1">
        <f t="array" aca="1" ref="BN22" ca="1">INDEX({"Periodontal Scaling &amp; Root Planing","Palliative Treatment","Bitewings - Four Films","Periodic Oral Evaluation","Resin Composite - One Surface","Extraction - Erupted Tooth","Adult Prophylaxis"}, RANDBETWEEN(1,7))</f>
        <v>Periodic Oral Evaluation</v>
      </c>
      <c r="BO22" s="1">
        <f t="shared" ca="1" si="18"/>
        <v>423.19</v>
      </c>
      <c r="BP22" s="1">
        <f t="shared" ca="1" si="19"/>
        <v>324.02999999999997</v>
      </c>
      <c r="BQ22" s="1">
        <f t="shared" ca="1" si="20"/>
        <v>205.54</v>
      </c>
      <c r="BR22" s="1">
        <f t="shared" ca="1" si="21"/>
        <v>311.55</v>
      </c>
      <c r="BS22" s="1">
        <f t="shared" ca="1" si="22"/>
        <v>135.54</v>
      </c>
      <c r="BT22" s="1" t="str">
        <f t="shared" ca="1" si="23"/>
        <v>2022-06-17</v>
      </c>
      <c r="BU22" s="1" t="str" cm="1">
        <f t="array" aca="1" ref="BU22" ca="1">INDEX({"Debit Card","Apple Pay","Credit Card","CareCredit"}, RANDBETWEEN(1,4))</f>
        <v>Debit Card</v>
      </c>
      <c r="BV22" s="1" t="str" cm="1">
        <f t="array" aca="1" ref="BV22" ca="1">INDEX({"Paid","Partial","Pending Insurance"}, RANDBETWEEN(1,3))</f>
        <v>Paid</v>
      </c>
      <c r="BW22" s="1">
        <f t="shared" ca="1" si="24"/>
        <v>0</v>
      </c>
      <c r="BX22" s="1" t="str">
        <f t="shared" ca="1" si="25"/>
        <v>Completed</v>
      </c>
      <c r="BY22" s="1" t="str" cm="1">
        <f t="array" aca="1" ref="BY22" ca="1">INDEX({"New","Returning"}, RANDBETWEEN(1,2))</f>
        <v>Returning</v>
      </c>
      <c r="BZ22" s="1">
        <f t="shared" ca="1" si="26"/>
        <v>0</v>
      </c>
      <c r="CA22" s="1">
        <f t="shared" ca="1" si="27"/>
        <v>0</v>
      </c>
      <c r="CB22" s="1" t="str">
        <f t="shared" ca="1" si="28"/>
        <v>2021-10-15</v>
      </c>
      <c r="CC22" s="1" t="str">
        <f t="shared" ca="1" si="29"/>
        <v>2024-02-01</v>
      </c>
      <c r="CD22" s="1">
        <f t="shared" ca="1" si="30"/>
        <v>9</v>
      </c>
      <c r="CE22" s="1">
        <f t="shared" ca="1" si="30"/>
        <v>5</v>
      </c>
      <c r="CF22" s="1">
        <f t="shared" ca="1" si="31"/>
        <v>4013.64</v>
      </c>
      <c r="CG22" s="1">
        <f t="shared" ca="1" si="32"/>
        <v>41</v>
      </c>
      <c r="CH22" s="1" t="str">
        <f t="shared" ca="1" si="33"/>
        <v>Medium</v>
      </c>
      <c r="CI22" s="1">
        <f t="shared" ca="1" si="34"/>
        <v>75</v>
      </c>
      <c r="CJ22" s="1" t="str">
        <f t="shared" ca="1" si="35"/>
        <v>True</v>
      </c>
      <c r="CK22" s="1" t="str" cm="1">
        <f t="array" aca="1" ref="CK22" ca="1">INDEX({"Basic","Silver","Gold","Platinum"}, RANDBETWEEN(1,4))</f>
        <v>Basic</v>
      </c>
      <c r="CL22" s="1">
        <f t="shared" ca="1" si="36"/>
        <v>5</v>
      </c>
      <c r="CM22" s="1" t="s">
        <v>1471</v>
      </c>
      <c r="CN22" s="1" t="str">
        <f t="shared" ca="1" si="37"/>
        <v>2021-08-06</v>
      </c>
      <c r="CO22" s="1" t="str">
        <f t="shared" ca="1" si="38"/>
        <v>10:30 AM</v>
      </c>
      <c r="CP22" s="1" t="str" cm="1">
        <f t="array" aca="1" ref="CP22" ca="1">INDEX({"Patient Portal","Mail","Email","Phone","Text"}, RANDBETWEEN(1,5))</f>
        <v>Email</v>
      </c>
      <c r="CQ22" s="1" t="str" cm="1">
        <f t="array" aca="1" ref="CQ22" ca="1">INDEX({"Insurance Verification","Payment Reminder","New Patient Welcome","Treatment Plan Discussion","Recall"}, RANDBETWEEN(1,5))</f>
        <v>Recall</v>
      </c>
      <c r="CR22" s="1" t="str" cm="1">
        <f t="array" aca="1" ref="CR22" ca="1">INDEX({"Template","Script","Marketing","Custom"}, RANDBETWEEN(1,4))</f>
        <v>Marketing</v>
      </c>
      <c r="CS22" s="1" t="str">
        <f t="shared" ca="1" si="39"/>
        <v>True</v>
      </c>
      <c r="CT22" s="1" t="str">
        <f t="shared" ca="1" si="40"/>
        <v>2021-08-09</v>
      </c>
      <c r="CU22" s="1" t="str">
        <f t="shared" ca="1" si="41"/>
        <v>8:15 AM</v>
      </c>
      <c r="CV22" s="1" t="str" cm="1">
        <f t="array" aca="1" ref="CV22" ca="1">IF(CS22="True",
   INDEX({"Cancelled","Confirmed","Rescheduled","Question Answered"}, RANDBETWEEN(1,4)),
   ""
)</f>
        <v>Cancelled</v>
      </c>
      <c r="CW22" s="1" t="str">
        <f t="shared" ca="1" si="42"/>
        <v>False</v>
      </c>
      <c r="CX22" s="1" t="str">
        <f t="shared" ca="1" si="43"/>
        <v/>
      </c>
      <c r="CY22" s="1" t="str" cm="1">
        <f t="array" aca="1" ref="CY22" ca="1">INDEX({"STF001","STF002","STF003","STF004","STF005"}, RANDBETWEEN(1,5))</f>
        <v>STF005</v>
      </c>
      <c r="CZ22" s="1" t="str">
        <f t="shared" ca="1" si="44"/>
        <v>True</v>
      </c>
      <c r="DA22" s="1" t="str" cm="1">
        <f t="array" aca="1" ref="DA22" ca="1">INDEX({"Westside Dental Group","Downtown Dental Center","Main Street Dental"}, RANDBETWEEN(1,3))</f>
        <v>Main Street Dental</v>
      </c>
      <c r="DB22" s="1" t="str" cm="1">
        <f t="array" aca="1" ref="DB22" ca="1">_xlfn.SWITCH(DA22,
   "Westside Dental Group",     "789 West Avenue",
   "Downtown Dental Center",    "456 Downtown Plaza",
   "Main Street Dental",        "123 Main Street",
   ""
)</f>
        <v>123 Main Street</v>
      </c>
      <c r="DC22" s="1" t="str" cm="1">
        <f t="array" aca="1" ref="DC22" ca="1">_xlfn.SWITCH(
   DA22,
   "Westside Dental Group",     "Riverside",
   "Downtown Dental Center",    "Springfield",
   "Main Street Dental",        "Springfield",
   ""
)</f>
        <v>Springfield</v>
      </c>
      <c r="DD22" s="1" t="s">
        <v>184</v>
      </c>
      <c r="DE22" s="1" t="str" cm="1">
        <f t="array" aca="1" ref="DE22" ca="1">_xlfn.SWITCH(
   DA22,
   "Westside Dental Group",     "62707",
   "Downtown Dental Center",    "62701",
   "Main Street Dental",        "62704",
   ""
)</f>
        <v>62704</v>
      </c>
      <c r="DF22" s="1" t="str" cm="1">
        <f t="array" aca="1" ref="DF22" ca="1">_xlfn.SWITCH(
   DA22,
   "Westside Dental Group",     "555-555-6666",
   "Downtown Dental Center",    "555-333-4444",
   "Main Street Dental",        "555-111-2222",
   ""
)</f>
        <v>555-111-2222</v>
      </c>
      <c r="DG22" s="1" t="str" cm="1">
        <f t="array" aca="1" ref="DG22" ca="1">_xlfn.SWITCH(
   DA22,
   "Westside Dental Group",     "Mon-Thu 9AM-6PM|Fri 9AM-4PM",
   "Downtown Dental Center",    "Mon-Thu 7AM-7PM|Fri 8AM-5PM|Sat 8AM-1PM",
   "Main Street Dental",        "Mon-Fri 8AM-5PM",
   ""
)</f>
        <v>Mon-Fri 8AM-5PM</v>
      </c>
      <c r="DH22" s="1" t="str" cm="1">
        <f t="array" aca="1" ref="DH22" ca="1">_xlfn.SWITCH(
   DA22,
   "Westside Dental Group",     "General|Periodontics|Endodontics",
   "Downtown Dental Center",    "General|Pediatric|Implants|Oral Surgery",
   "Main Street Dental",        "General|Cosmetic|Orthodontics",
   ""
)</f>
        <v>General|Cosmetic|Orthodontics</v>
      </c>
      <c r="DI22" s="1" t="str" cm="1">
        <f t="array" aca="1" ref="DI22" ca="1">_xlfn.SWITCH(
   DA22,
   "Westside Dental Group",     "General Dentistry|Periodontics|Endodontics",
   "Downtown Dental Center",    "General Dentistry|Oral Surgery|Pediatric Dentistry",
   "Main Street Dental",        "General Dentistry|Orthodontics",
   ""
)</f>
        <v>General Dentistry|Orthodontics</v>
      </c>
      <c r="DJ22" s="1" cm="1">
        <f t="array" aca="1" ref="DJ22" ca="1">_xlfn.SWITCH($DA22,
   "Westside Dental Group", 6,
   "Downtown Dental Center", 12,
   "Main Street Dental",     8,
   6
)</f>
        <v>8</v>
      </c>
      <c r="DK22" s="1" cm="1">
        <f t="array" aca="1" ref="DK22" ca="1">_xlfn.SWITCH($DA22,
   "Westside Dental Group", 4.7,
   "Downtown Dental Center", 4.6,
   "Main Street Dental",     4.8,
   4.7
)</f>
        <v>4.8</v>
      </c>
      <c r="DL22" s="1" t="s">
        <v>1660</v>
      </c>
      <c r="DM22" s="1" t="str">
        <f t="shared" ca="1" si="45"/>
        <v>2022-02-06</v>
      </c>
      <c r="DN22" s="1" t="str" cm="1">
        <f t="array" aca="1" ref="DN22" ca="1">INDEX({"In Progress","Accepted","Completed","Proposed"}, RANDBETWEEN(1,4))</f>
        <v>Completed</v>
      </c>
      <c r="DO22" s="1">
        <f t="shared" ca="1" si="46"/>
        <v>4676.6099999999997</v>
      </c>
      <c r="DP22" s="1">
        <f t="shared" ca="1" si="47"/>
        <v>3507.46</v>
      </c>
      <c r="DQ22" s="1">
        <f t="shared" ca="1" si="48"/>
        <v>1169.1500000000001</v>
      </c>
      <c r="DR22" s="1" t="str" cm="1">
        <f t="array" aca="1" ref="DR22" ca="1">INDEX({"N/A","CareCredit","QuickPay Discount","Monthly Payment"}, RANDBETWEEN(1,4))</f>
        <v>QuickPay Discount</v>
      </c>
      <c r="DS22" s="2">
        <v>44493</v>
      </c>
      <c r="DT22" s="1" t="str">
        <f t="shared" ca="1" si="49"/>
        <v>2021-11-15</v>
      </c>
      <c r="DU22" s="1">
        <f t="shared" ca="1" si="50"/>
        <v>100</v>
      </c>
    </row>
    <row r="23" spans="1:125" x14ac:dyDescent="0.15">
      <c r="A23" s="1" t="s">
        <v>526</v>
      </c>
      <c r="B23" s="1" t="str" cm="1">
        <f t="array" aca="1" ref="B23" ca="1">INDEX({"Liam","Noah","Oliver","Elijah","William","James","Benjamin","Lucas","Henry","Alexander","Olivia","Emma","Ava","Charlotte","Sophia","Amelia","Isabella","Mia","Evelyn","Harper","Jameson","Aria","Scarlett","Luna","Mila","Abigail","Ella","Avery","Eleanor","Madison"}, RANDBETWEEN(1, 30))</f>
        <v>Abigail</v>
      </c>
      <c r="C23" s="1" t="str" cm="1">
        <f t="array" aca="1" ref="C23" ca="1">INDEX({"Smith","Johnson","Williams","Jones","Brown","Davis","Miller","Wilson","Moore","Taylor","Anderson","Thomas","Jackson","White","Harris","Martin","Thompson","Garcia","Martinez","Robinson","Clark","Rodriguez","Lewis","Lee","Walker","Hall","Allen","Young","King","Wright"}, RANDBETWEEN(1, 30))</f>
        <v>Thompson</v>
      </c>
      <c r="D23" s="1" t="str">
        <f t="shared" ca="1" si="0"/>
        <v>1951-06-03</v>
      </c>
      <c r="E23" s="1">
        <f t="shared" ca="1" si="1"/>
        <v>73</v>
      </c>
      <c r="F23" s="1" t="str" cm="1">
        <f t="array" aca="1" ref="F23" ca="1">INDEX({"Male","Female","Non-Binary"}, RANDBETWEEN(1, 3))</f>
        <v>Male</v>
      </c>
      <c r="G23" s="1" t="str" cm="1">
        <f t="array" aca="1" ref="G23" ca="1">INDEX({"African American","Caucasian","Hispanic","Asian","Native American","Other"}, RANDBETWEEN(1,6))</f>
        <v>Native American</v>
      </c>
      <c r="H23" s="1" t="str" cm="1">
        <f t="array" aca="1" ref="H23" ca="1">RANDBETWEEN(1,1500) &amp; " " &amp; INDEX({"Main","Oak","Maple","Elm","Pine","Cedar","Rose","Hill","Park","Lake"}, RANDBETWEEN(1,10)) &amp; " " &amp; INDEX({"St","Rd","Ave"}, RANDBETWEEN(1,3))</f>
        <v>627 Hill Rd</v>
      </c>
      <c r="I23" s="1" t="str" cm="1">
        <f t="array" aca="1" ref="I23" ca="1">INDEX({"Springfield","Riverside","Franklin","Clinton","Fairview"}, RANDBETWEEN(1,5))</f>
        <v>Fairview</v>
      </c>
      <c r="J23" s="1" t="str" cm="1">
        <f t="array" aca="1" ref="J23" ca="1">INDEX({"FL","IL","CA","NY","TX"}, RANDBETWEEN(1,5))</f>
        <v>FL</v>
      </c>
      <c r="K23" s="1" t="str">
        <f t="shared" ca="1" si="2"/>
        <v>68062</v>
      </c>
      <c r="L23" s="1" t="str">
        <f t="shared" ca="1" si="3"/>
        <v>abigail.thompson@email.com</v>
      </c>
      <c r="M23" s="1" t="str">
        <f t="shared" ca="1" si="4"/>
        <v>112-152-6905</v>
      </c>
      <c r="N23" s="1" t="str" cm="1">
        <f t="array" aca="1" ref="N23" ca="1">INDEX({"Linda","Karen","Susan","Nancy","Deborah"}, RANDBETWEEN(1,5)) &amp; " " &amp; C23</f>
        <v>Deborah Thompson</v>
      </c>
      <c r="O23" s="1" t="str">
        <f t="shared" ca="1" si="5"/>
        <v>427-167-3686</v>
      </c>
      <c r="P23" s="1" t="s">
        <v>137</v>
      </c>
      <c r="Q23" s="1" t="str" cm="1">
        <f t="array" aca="1" ref="Q23" ca="1">INDEX({"Walk-in","Google","Website","Patient Referral","Doctor Referral","Insurance"}, RANDBETWEEN(1,5))</f>
        <v>Google</v>
      </c>
      <c r="R23" s="1" t="str">
        <f t="shared" ca="1" si="6"/>
        <v>2023-05-26</v>
      </c>
      <c r="S23" s="1" t="str" cm="1">
        <f t="array" aca="1" ref="S23" ca="1">INDEX({"LOC001","LOC002","LOC003"}, RANDBETWEEN(1,3))</f>
        <v>LOC001</v>
      </c>
      <c r="T23" s="1" t="str" cm="1">
        <f t="array" aca="1" ref="T23" ca="1">INDEX({"Mail","Phone","Patient Portal","Email"}, RANDBETWEEN(1,4))</f>
        <v>Mail</v>
      </c>
      <c r="U23" s="1" t="str" cm="1">
        <f t="array" aca="1" ref="U23" ca="1">INDEX({"True","False"}, RANDBETWEEN(1,2))</f>
        <v>False</v>
      </c>
      <c r="V23" s="1" t="str" cm="1">
        <f t="array" aca="1" ref="V23" ca="1">INDEX({"True","False"}, RANDBETWEEN(1,2))</f>
        <v>False</v>
      </c>
      <c r="W23" s="1" t="str" cm="1">
        <f t="array" aca="1" ref="W23" ca="1">INDEX({"True","False"}, RANDBETWEEN(1,2))</f>
        <v>False</v>
      </c>
      <c r="X23" s="1" t="str" cm="1">
        <f t="array" aca="1" ref="X23" ca="1">INDEX({"True","False"}, RANDBETWEEN(1,2))</f>
        <v>True</v>
      </c>
      <c r="Y23" s="1" t="str" cm="1">
        <f t="array" aca="1" ref="Y23" ca="1">INDEX({"Codeine","Sulfa","Local Anesthetics","None","Latex","Penicillin"}, RANDBETWEEN(1,6))</f>
        <v>Latex</v>
      </c>
      <c r="Z23" s="1" t="str" cm="1">
        <f t="array" aca="1" ref="Z23" ca="1">INDEX({"None","Levothyroxine","Atorvastatin","Levothyroxine|Atorvastatin","Metformin|Lisinopril","Ibuprofen"}, RANDBETWEEN(1,6))</f>
        <v>Metformin|Lisinopril</v>
      </c>
      <c r="AA23" s="1" t="str" cm="1">
        <f t="array" aca="1" ref="AA23" ca="1">INDEX({"None","Wisdom teeth extraction (2020)","Cavity filling (2019)","Dental cleaning (2018)","Root canal (2021)"}, RANDBETWEEN(1,5))</f>
        <v>Wisdom teeth extraction (2020)</v>
      </c>
      <c r="AB23" s="1" t="str">
        <f t="shared" ca="1" si="7"/>
        <v>2024-03-06</v>
      </c>
      <c r="AC23" s="1" t="str" cm="1">
        <f t="array" aca="1" ref="AC23" ca="1">INDEX({"N/A","No","Yes"}, RANDBETWEEN(1,3))</f>
        <v>No</v>
      </c>
      <c r="AD23" s="1" t="str" cm="1">
        <f t="array" aca="1" ref="AD23" ca="1">INDEX({"Non-smoker","Former-smoker","Current smoker"}, RANDBETWEEN(1,3))</f>
        <v>Non-smoker</v>
      </c>
      <c r="AE23" s="1" t="str" cm="1">
        <f t="array" aca="1" ref="AE23" ca="1">INDEX({"None","Allergic to penicillin","Requires wheelchair accessibility","Use caution due to fall risk","Special diet required"}, RANDBETWEEN(1,5))</f>
        <v>Special diet required</v>
      </c>
      <c r="AF23" s="1" t="s">
        <v>715</v>
      </c>
      <c r="AG23" s="1" t="str" cm="1">
        <f t="array" aca="1" ref="AG23" ca="1">INDEX({"Humana","Aetna","MetLife","Cigna","United Healthcare","Guardian"}, RANDBETWEEN(1,6))</f>
        <v>Cigna</v>
      </c>
      <c r="AH23" s="1" t="str" cm="1">
        <f t="array" aca="1" ref="AH23" ca="1">IF(AG23="Humana",
   INDEX({"HUM103","HUM523"}, RANDBETWEEN(1,2)),
IF(AG23="Aetna",
   INDEX({"AET532","AET548"}, RANDBETWEEN(1,2)),
IF(AG23="MetLife",
   "MET280",
IF(AG23="Cigna",
   "CIG881",
IF(AG23="United Healthcare",
   INDEX({"UNI967","UNI316"}, RANDBETWEEN(1,2)),
IF(AG23="Guardian",
   INDEX({"GUA459","GUA669"}, RANDBETWEEN(1,2)),
""))))))</f>
        <v>CIG881</v>
      </c>
      <c r="AI23" s="1" t="str" cm="1">
        <f t="array" aca="1" ref="AI23" ca="1">_xlfn.SWITCH(
    AH23,
    "HUM103", "Humana Discount",
    "HUM523", "Humana PPO",
    "AET532", "Aetna HMO",
    "AET548", "Aetna Indemnity",
    "MET280", "MetLife Discount",
    "CIG881", "Cigna HMO",
    "UNI967", "United Healthcare DPPO",
    "UNI316", "United Healthcare DMO",
    "GUA459", "Guardian Discount",
    "GUA669", "Guardian PPO",
    ""
)</f>
        <v>Cigna HMO</v>
      </c>
      <c r="AJ23" s="1" t="str" cm="1">
        <f t="array" aca="1" ref="AJ23" ca="1">_xlfn.SWITCH(
    AH23,
    "HUM103", "HUM854639",
    "HUM523", "HUM296694",
    "AET532", "AET392075",
    "AET548", "AET837715",
    "MET280", "MET643118",
    "CIG881", "CIG755900",
    "UNI967", "UNI733052",
    "UNI316", "UNI442722",
    "GUA459", "GUA634150",
    "GUA669", "GUA641722",
    ""
)</f>
        <v>CIG755900</v>
      </c>
      <c r="AK23" s="1" t="str" cm="1">
        <f t="array" aca="1" ref="AK23" ca="1">INDEX({"GRP370","GRP369","GRP573","GRP409","GRP509","GRP575","GRP445","GRP295","GRP316","GRP630"}, RANDBETWEEN(1,10))</f>
        <v>GRP369</v>
      </c>
      <c r="AL23" s="1" cm="1">
        <f t="array" aca="1" ref="AL23" ca="1">_xlfn.SWITCH(
  AK23,
  "GRP370", 1000,
  "GRP369", 3000,
  "GRP573", 1500,
  "GRP409", 3000,
  "GRP509", 3000,
  "GRP575", 1000,
  "GRP445", 2500,
  "GRP295", 1000,
  "GRP316", 2000,
  "GRP630", 2000,
  ""
)</f>
        <v>3000</v>
      </c>
      <c r="AM23" s="1" cm="1">
        <f t="array" aca="1" ref="AM23" ca="1">_xlfn.SWITCH(
  AK23,
  "GRP370", 729.73,
  "GRP369", 2285.89,
  "GRP573", 1311.73,
  "GRP409", 2951.56,
  "GRP509", 993.45,
  "GRP575", 557.41,
  "GRP445", 695.64,
  "GRP295", 241.36,
  "GRP316", 1320.86,
  "GRP630", 1245.27,
  ""
)</f>
        <v>2285.89</v>
      </c>
      <c r="AN23" s="1" t="str" cm="1">
        <f t="array" aca="1" ref="AN23" ca="1">_xlfn.SWITCH(
  AK23,
  "GRP573", "Humana",
  "GRP509", "Aetna",
  "GRP316", "Aetna",
  ""
)</f>
        <v/>
      </c>
      <c r="AO23" s="1" t="str" cm="1">
        <f t="array" aca="1" ref="AO23" ca="1">_xlfn.SWITCH(
  AK23,
  "GRP573", "HUM982",
  "GRP509", "AET282",
  "GRP316", "AET665",
  ""
)</f>
        <v/>
      </c>
      <c r="AP23" s="1" t="str" cm="1">
        <f t="array" aca="1" ref="AP23" ca="1">_xlfn.SWITCH(
  AK23,
  "GRP573", "MAAN82132",
  "GRP509", "JOWI86099",
  "GRP316", "CHTA19838",
  ""
)</f>
        <v/>
      </c>
      <c r="AQ23" s="1" t="str" cm="1">
        <f t="array" aca="1" ref="AQ23" ca="1">INDEX({"Yes","No"},RANDBETWEEN(1,2))</f>
        <v>No</v>
      </c>
      <c r="AR23" s="1" t="str" cm="1">
        <f t="array" aca="1" ref="AR23" ca="1">INDEX({"Apple Pay","Credit Card","Debit Card"}, RANDBETWEEN(1,3))</f>
        <v>Apple Pay</v>
      </c>
      <c r="AS23" s="1" t="s">
        <v>904</v>
      </c>
      <c r="AT23" s="1" t="s">
        <v>1093</v>
      </c>
      <c r="AU23" s="1" t="str">
        <f t="shared" ca="1" si="8"/>
        <v>2025-04-28</v>
      </c>
      <c r="AV23" s="1" t="str">
        <f t="shared" ca="1" si="9"/>
        <v>2025-05-08</v>
      </c>
      <c r="AW23" s="1" t="str">
        <f t="shared" ca="1" si="10"/>
        <v>10:15 AM</v>
      </c>
      <c r="AX23" s="1" t="str">
        <f t="shared" ca="1" si="11"/>
        <v>10:04 AM</v>
      </c>
      <c r="AY23" s="1" t="str" cm="1">
        <f t="array" aca="1" ref="AY23" ca="1">INDEX({"LOC001","LOC002","LOC003"}, RANDBETWEEN(1,3))</f>
        <v>LOC001</v>
      </c>
      <c r="AZ23" s="1" t="str" cm="1">
        <f t="array" aca="1" ref="AZ23" ca="1">INDEX({"PRV001","PRV002","PRV003","PRV004","PRV005"}, RANDBETWEEN(1,5))</f>
        <v>PRV003</v>
      </c>
      <c r="BA23" s="1" t="str" cm="1">
        <f t="array" aca="1" ref="BA23" ca="1">INDEX({"AST001","AST002","AST003","AST004","AST005"}, RANDBETWEEN(1,5))</f>
        <v>AST002</v>
      </c>
      <c r="BB23" s="1" t="str" cm="1">
        <f t="array" aca="1" ref="BB23" ca="1">INDEX({"Room 1","Room 2","Room 3","Room 4","Room 5","Room 7","Room 8"}, RANDBETWEEN(1,7))</f>
        <v>Room 2</v>
      </c>
      <c r="BC23" s="1" t="str" cm="1">
        <f t="array" aca="1" ref="BC23" ca="1">INDEX({"Tooth Pain","Lost Filling","Cosmetic Concern","Sensitivity","Denture Adjustment","Jaw Pain","Routine Check-up"}, RANDBETWEEN(1,7))</f>
        <v>Sensitivity</v>
      </c>
      <c r="BD23" s="1" cm="1">
        <f t="array" aca="1" ref="BD23" ca="1">INDEX({15,30,45,60,90,120}, RANDBETWEEN(1,6))</f>
        <v>90</v>
      </c>
      <c r="BE23" s="1">
        <f t="shared" ca="1" si="12"/>
        <v>80</v>
      </c>
      <c r="BF23" s="1" t="str">
        <f t="shared" ca="1" si="13"/>
        <v>True</v>
      </c>
      <c r="BG23" s="1" t="str">
        <f t="shared" ca="1" si="14"/>
        <v/>
      </c>
      <c r="BH23" s="1" t="str">
        <f t="shared" ca="1" si="15"/>
        <v>False</v>
      </c>
      <c r="BI23" s="1">
        <f t="shared" ca="1" si="16"/>
        <v>10</v>
      </c>
      <c r="BJ23" s="1" t="s">
        <v>1283</v>
      </c>
      <c r="BK23" s="1" t="str">
        <f t="shared" ca="1" si="17"/>
        <v>2025-05-08</v>
      </c>
      <c r="BL23" s="1" t="str" cm="1">
        <f t="array" aca="1" ref="BL23" ca="1">INDEX({"Orthodontic","Prosthodontic","Oral Surgery","Periodontic","Restorative"}, RANDBETWEEN(1,5))</f>
        <v>Prosthodontic</v>
      </c>
      <c r="BM23" s="1" t="str" cm="1">
        <f t="array" aca="1" ref="BM23" ca="1">INDEX({"D4341","D9110","D0274","D0120","D2330","D7140","D1110"}, RANDBETWEEN(1,7))</f>
        <v>D7140</v>
      </c>
      <c r="BN23" s="1" t="str" cm="1">
        <f t="array" aca="1" ref="BN23" ca="1">INDEX({"Periodontal Scaling &amp; Root Planing","Palliative Treatment","Bitewings - Four Films","Periodic Oral Evaluation","Resin Composite - One Surface","Extraction - Erupted Tooth","Adult Prophylaxis"}, RANDBETWEEN(1,7))</f>
        <v>Resin Composite - One Surface</v>
      </c>
      <c r="BO23" s="1">
        <f t="shared" ca="1" si="18"/>
        <v>1647.46</v>
      </c>
      <c r="BP23" s="1">
        <f t="shared" ca="1" si="19"/>
        <v>1332.19</v>
      </c>
      <c r="BQ23" s="1">
        <f t="shared" ca="1" si="20"/>
        <v>596.09</v>
      </c>
      <c r="BR23" s="1">
        <f t="shared" ca="1" si="21"/>
        <v>92.29</v>
      </c>
      <c r="BS23" s="1">
        <f t="shared" ca="1" si="22"/>
        <v>84.13</v>
      </c>
      <c r="BT23" s="1" t="str">
        <f t="shared" ca="1" si="23"/>
        <v>2025-07-24</v>
      </c>
      <c r="BU23" s="1" t="str" cm="1">
        <f t="array" aca="1" ref="BU23" ca="1">INDEX({"Debit Card","Apple Pay","Credit Card","CareCredit"}, RANDBETWEEN(1,4))</f>
        <v>Debit Card</v>
      </c>
      <c r="BV23" s="1" t="str" cm="1">
        <f t="array" aca="1" ref="BV23" ca="1">INDEX({"Paid","Partial","Pending Insurance"}, RANDBETWEEN(1,3))</f>
        <v>Pending Insurance</v>
      </c>
      <c r="BW23" s="1">
        <f t="shared" ca="1" si="24"/>
        <v>0</v>
      </c>
      <c r="BX23" s="1" t="str">
        <f t="shared" ca="1" si="25"/>
        <v>In Progress</v>
      </c>
      <c r="BY23" s="1" t="str" cm="1">
        <f t="array" aca="1" ref="BY23" ca="1">INDEX({"New","Returning"}, RANDBETWEEN(1,2))</f>
        <v>New</v>
      </c>
      <c r="BZ23" s="1">
        <f t="shared" ca="1" si="26"/>
        <v>1</v>
      </c>
      <c r="CA23" s="1">
        <f t="shared" ca="1" si="27"/>
        <v>2</v>
      </c>
      <c r="CB23" s="1" t="str">
        <f t="shared" ca="1" si="28"/>
        <v>2022-02-04</v>
      </c>
      <c r="CC23" s="1" t="str">
        <f t="shared" ca="1" si="29"/>
        <v>2024-09-15</v>
      </c>
      <c r="CD23" s="1">
        <f t="shared" ca="1" si="30"/>
        <v>6</v>
      </c>
      <c r="CE23" s="1">
        <f t="shared" ca="1" si="30"/>
        <v>10</v>
      </c>
      <c r="CF23" s="1">
        <f t="shared" ca="1" si="31"/>
        <v>5081.3999999999996</v>
      </c>
      <c r="CG23" s="1">
        <f t="shared" ca="1" si="32"/>
        <v>38</v>
      </c>
      <c r="CH23" s="1" t="str">
        <f t="shared" ca="1" si="33"/>
        <v>Low</v>
      </c>
      <c r="CI23" s="1">
        <f t="shared" ca="1" si="34"/>
        <v>94</v>
      </c>
      <c r="CJ23" s="1" t="str">
        <f t="shared" ca="1" si="35"/>
        <v>True</v>
      </c>
      <c r="CK23" s="1" t="str" cm="1">
        <f t="array" aca="1" ref="CK23" ca="1">INDEX({"Basic","Silver","Gold","Platinum"}, RANDBETWEEN(1,4))</f>
        <v>Gold</v>
      </c>
      <c r="CL23" s="1">
        <f t="shared" ca="1" si="36"/>
        <v>3</v>
      </c>
      <c r="CM23" s="1" t="s">
        <v>1472</v>
      </c>
      <c r="CN23" s="1" t="str">
        <f t="shared" ca="1" si="37"/>
        <v>2021-11-14</v>
      </c>
      <c r="CO23" s="1" t="str">
        <f t="shared" ca="1" si="38"/>
        <v>9:15 AM</v>
      </c>
      <c r="CP23" s="1" t="str" cm="1">
        <f t="array" aca="1" ref="CP23" ca="1">INDEX({"Patient Portal","Mail","Email","Phone","Text"}, RANDBETWEEN(1,5))</f>
        <v>Phone</v>
      </c>
      <c r="CQ23" s="1" t="str" cm="1">
        <f t="array" aca="1" ref="CQ23" ca="1">INDEX({"Insurance Verification","Payment Reminder","New Patient Welcome","Treatment Plan Discussion","Recall"}, RANDBETWEEN(1,5))</f>
        <v>Payment Reminder</v>
      </c>
      <c r="CR23" s="1" t="str" cm="1">
        <f t="array" aca="1" ref="CR23" ca="1">INDEX({"Template","Script","Marketing","Custom"}, RANDBETWEEN(1,4))</f>
        <v>Marketing</v>
      </c>
      <c r="CS23" s="1" t="str">
        <f t="shared" ca="1" si="39"/>
        <v>False</v>
      </c>
      <c r="CT23" s="1" t="str">
        <f t="shared" ca="1" si="40"/>
        <v/>
      </c>
      <c r="CU23" s="1" t="str">
        <f t="shared" ca="1" si="41"/>
        <v/>
      </c>
      <c r="CV23" s="1" t="str" cm="1">
        <f t="array" aca="1" ref="CV23" ca="1">IF(CS23="True",
   INDEX({"Cancelled","Confirmed","Rescheduled","Question Answered"}, RANDBETWEEN(1,4)),
   ""
)</f>
        <v/>
      </c>
      <c r="CW23" s="1" t="str">
        <f t="shared" ca="1" si="42"/>
        <v/>
      </c>
      <c r="CX23" s="1" t="str">
        <f t="shared" ca="1" si="43"/>
        <v/>
      </c>
      <c r="CY23" s="1" t="str" cm="1">
        <f t="array" aca="1" ref="CY23" ca="1">INDEX({"STF001","STF002","STF003","STF004","STF005"}, RANDBETWEEN(1,5))</f>
        <v>STF003</v>
      </c>
      <c r="CZ23" s="1" t="str">
        <f t="shared" ca="1" si="44"/>
        <v>True</v>
      </c>
      <c r="DA23" s="1" t="str" cm="1">
        <f t="array" aca="1" ref="DA23" ca="1">INDEX({"Westside Dental Group","Downtown Dental Center","Main Street Dental"}, RANDBETWEEN(1,3))</f>
        <v>Downtown Dental Center</v>
      </c>
      <c r="DB23" s="1" t="str" cm="1">
        <f t="array" aca="1" ref="DB23" ca="1">_xlfn.SWITCH(DA23,
   "Westside Dental Group",     "789 West Avenue",
   "Downtown Dental Center",    "456 Downtown Plaza",
   "Main Street Dental",        "123 Main Street",
   ""
)</f>
        <v>456 Downtown Plaza</v>
      </c>
      <c r="DC23" s="1" t="str" cm="1">
        <f t="array" aca="1" ref="DC23" ca="1">_xlfn.SWITCH(
   DA23,
   "Westside Dental Group",     "Riverside",
   "Downtown Dental Center",    "Springfield",
   "Main Street Dental",        "Springfield",
   ""
)</f>
        <v>Springfield</v>
      </c>
      <c r="DD23" s="1" t="s">
        <v>184</v>
      </c>
      <c r="DE23" s="1" t="str" cm="1">
        <f t="array" aca="1" ref="DE23" ca="1">_xlfn.SWITCH(
   DA23,
   "Westside Dental Group",     "62707",
   "Downtown Dental Center",    "62701",
   "Main Street Dental",        "62704",
   ""
)</f>
        <v>62701</v>
      </c>
      <c r="DF23" s="1" t="str" cm="1">
        <f t="array" aca="1" ref="DF23" ca="1">_xlfn.SWITCH(
   DA23,
   "Westside Dental Group",     "555-555-6666",
   "Downtown Dental Center",    "555-333-4444",
   "Main Street Dental",        "555-111-2222",
   ""
)</f>
        <v>555-333-4444</v>
      </c>
      <c r="DG23" s="1" t="str" cm="1">
        <f t="array" aca="1" ref="DG23" ca="1">_xlfn.SWITCH(
   DA23,
   "Westside Dental Group",     "Mon-Thu 9AM-6PM|Fri 9AM-4PM",
   "Downtown Dental Center",    "Mon-Thu 7AM-7PM|Fri 8AM-5PM|Sat 8AM-1PM",
   "Main Street Dental",        "Mon-Fri 8AM-5PM",
   ""
)</f>
        <v>Mon-Thu 7AM-7PM|Fri 8AM-5PM|Sat 8AM-1PM</v>
      </c>
      <c r="DH23" s="1" t="str" cm="1">
        <f t="array" aca="1" ref="DH23" ca="1">_xlfn.SWITCH(
   DA23,
   "Westside Dental Group",     "General|Periodontics|Endodontics",
   "Downtown Dental Center",    "General|Pediatric|Implants|Oral Surgery",
   "Main Street Dental",        "General|Cosmetic|Orthodontics",
   ""
)</f>
        <v>General|Pediatric|Implants|Oral Surgery</v>
      </c>
      <c r="DI23" s="1" t="str" cm="1">
        <f t="array" aca="1" ref="DI23" ca="1">_xlfn.SWITCH(
   DA23,
   "Westside Dental Group",     "General Dentistry|Periodontics|Endodontics",
   "Downtown Dental Center",    "General Dentistry|Oral Surgery|Pediatric Dentistry",
   "Main Street Dental",        "General Dentistry|Orthodontics",
   ""
)</f>
        <v>General Dentistry|Oral Surgery|Pediatric Dentistry</v>
      </c>
      <c r="DJ23" s="1" cm="1">
        <f t="array" aca="1" ref="DJ23" ca="1">_xlfn.SWITCH($DA23,
   "Westside Dental Group", 6,
   "Downtown Dental Center", 12,
   "Main Street Dental",     8,
   6
)</f>
        <v>12</v>
      </c>
      <c r="DK23" s="1" cm="1">
        <f t="array" aca="1" ref="DK23" ca="1">_xlfn.SWITCH($DA23,
   "Westside Dental Group", 4.7,
   "Downtown Dental Center", 4.6,
   "Main Street Dental",     4.8,
   4.7
)</f>
        <v>4.5999999999999996</v>
      </c>
      <c r="DL23" s="1" t="s">
        <v>1661</v>
      </c>
      <c r="DM23" s="1" t="str">
        <f t="shared" ca="1" si="45"/>
        <v>2023-02-07</v>
      </c>
      <c r="DN23" s="1" t="str" cm="1">
        <f t="array" aca="1" ref="DN23" ca="1">INDEX({"In Progress","Accepted","Completed","Proposed"}, RANDBETWEEN(1,4))</f>
        <v>In Progress</v>
      </c>
      <c r="DO23" s="1">
        <f t="shared" ca="1" si="46"/>
        <v>2211.5100000000002</v>
      </c>
      <c r="DP23" s="1">
        <f t="shared" ca="1" si="47"/>
        <v>1371.14</v>
      </c>
      <c r="DQ23" s="1">
        <f t="shared" ca="1" si="48"/>
        <v>840.37</v>
      </c>
      <c r="DR23" s="1" t="str" cm="1">
        <f t="array" aca="1" ref="DR23" ca="1">INDEX({"N/A","CareCredit","QuickPay Discount","Monthly Payment"}, RANDBETWEEN(1,4))</f>
        <v>CareCredit</v>
      </c>
      <c r="DS23" s="2">
        <v>44494</v>
      </c>
      <c r="DT23" s="1" t="str">
        <f t="shared" ca="1" si="49"/>
        <v/>
      </c>
      <c r="DU23" s="1">
        <f t="shared" ca="1" si="50"/>
        <v>63</v>
      </c>
    </row>
    <row r="24" spans="1:125" x14ac:dyDescent="0.15">
      <c r="A24" s="1" t="s">
        <v>527</v>
      </c>
      <c r="B24" s="1" t="str" cm="1">
        <f t="array" aca="1" ref="B24" ca="1">INDEX({"Liam","Noah","Oliver","Elijah","William","James","Benjamin","Lucas","Henry","Alexander","Olivia","Emma","Ava","Charlotte","Sophia","Amelia","Isabella","Mia","Evelyn","Harper","Jameson","Aria","Scarlett","Luna","Mila","Abigail","Ella","Avery","Eleanor","Madison"}, RANDBETWEEN(1, 30))</f>
        <v>Amelia</v>
      </c>
      <c r="C24" s="1" t="str" cm="1">
        <f t="array" aca="1" ref="C24" ca="1">INDEX({"Smith","Johnson","Williams","Jones","Brown","Davis","Miller","Wilson","Moore","Taylor","Anderson","Thomas","Jackson","White","Harris","Martin","Thompson","Garcia","Martinez","Robinson","Clark","Rodriguez","Lewis","Lee","Walker","Hall","Allen","Young","King","Wright"}, RANDBETWEEN(1, 30))</f>
        <v>Walker</v>
      </c>
      <c r="D24" s="1" t="str">
        <f t="shared" ca="1" si="0"/>
        <v>1951-06-22</v>
      </c>
      <c r="E24" s="1">
        <f t="shared" ca="1" si="1"/>
        <v>73</v>
      </c>
      <c r="F24" s="1" t="str" cm="1">
        <f t="array" aca="1" ref="F24" ca="1">INDEX({"Male","Female","Non-Binary"}, RANDBETWEEN(1, 3))</f>
        <v>Male</v>
      </c>
      <c r="G24" s="1" t="str" cm="1">
        <f t="array" aca="1" ref="G24" ca="1">INDEX({"African American","Caucasian","Hispanic","Asian","Native American","Other"}, RANDBETWEEN(1,6))</f>
        <v>Other</v>
      </c>
      <c r="H24" s="1" t="str" cm="1">
        <f t="array" aca="1" ref="H24" ca="1">RANDBETWEEN(1,1500) &amp; " " &amp; INDEX({"Main","Oak","Maple","Elm","Pine","Cedar","Rose","Hill","Park","Lake"}, RANDBETWEEN(1,10)) &amp; " " &amp; INDEX({"St","Rd","Ave"}, RANDBETWEEN(1,3))</f>
        <v>1094 Oak St</v>
      </c>
      <c r="I24" s="1" t="str" cm="1">
        <f t="array" aca="1" ref="I24" ca="1">INDEX({"Springfield","Riverside","Franklin","Clinton","Fairview"}, RANDBETWEEN(1,5))</f>
        <v>Clinton</v>
      </c>
      <c r="J24" s="1" t="str" cm="1">
        <f t="array" aca="1" ref="J24" ca="1">INDEX({"FL","IL","CA","NY","TX"}, RANDBETWEEN(1,5))</f>
        <v>IL</v>
      </c>
      <c r="K24" s="1" t="str">
        <f t="shared" ca="1" si="2"/>
        <v>52904</v>
      </c>
      <c r="L24" s="1" t="str">
        <f t="shared" ca="1" si="3"/>
        <v>amelia.walker@email.com</v>
      </c>
      <c r="M24" s="1" t="str">
        <f t="shared" ca="1" si="4"/>
        <v>848-174-3993</v>
      </c>
      <c r="N24" s="1" t="str" cm="1">
        <f t="array" aca="1" ref="N24" ca="1">INDEX({"Linda","Karen","Susan","Nancy","Deborah"}, RANDBETWEEN(1,5)) &amp; " " &amp; C24</f>
        <v>Nancy Walker</v>
      </c>
      <c r="O24" s="1" t="str">
        <f t="shared" ca="1" si="5"/>
        <v>854-142-6154</v>
      </c>
      <c r="P24" s="1" t="s">
        <v>137</v>
      </c>
      <c r="Q24" s="1" t="str" cm="1">
        <f t="array" aca="1" ref="Q24" ca="1">INDEX({"Walk-in","Google","Website","Patient Referral","Doctor Referral","Insurance"}, RANDBETWEEN(1,5))</f>
        <v>Walk-in</v>
      </c>
      <c r="R24" s="1" t="str">
        <f t="shared" ca="1" si="6"/>
        <v>2023-07-27</v>
      </c>
      <c r="S24" s="1" t="str" cm="1">
        <f t="array" aca="1" ref="S24" ca="1">INDEX({"LOC001","LOC002","LOC003"}, RANDBETWEEN(1,3))</f>
        <v>LOC003</v>
      </c>
      <c r="T24" s="1" t="str" cm="1">
        <f t="array" aca="1" ref="T24" ca="1">INDEX({"Mail","Phone","Patient Portal","Email"}, RANDBETWEEN(1,4))</f>
        <v>Mail</v>
      </c>
      <c r="U24" s="1" t="str" cm="1">
        <f t="array" aca="1" ref="U24" ca="1">INDEX({"True","False"}, RANDBETWEEN(1,2))</f>
        <v>False</v>
      </c>
      <c r="V24" s="1" t="str" cm="1">
        <f t="array" aca="1" ref="V24" ca="1">INDEX({"True","False"}, RANDBETWEEN(1,2))</f>
        <v>False</v>
      </c>
      <c r="W24" s="1" t="str" cm="1">
        <f t="array" aca="1" ref="W24" ca="1">INDEX({"True","False"}, RANDBETWEEN(1,2))</f>
        <v>True</v>
      </c>
      <c r="X24" s="1" t="str" cm="1">
        <f t="array" aca="1" ref="X24" ca="1">INDEX({"True","False"}, RANDBETWEEN(1,2))</f>
        <v>False</v>
      </c>
      <c r="Y24" s="1" t="str" cm="1">
        <f t="array" aca="1" ref="Y24" ca="1">INDEX({"Codeine","Sulfa","Local Anesthetics","None","Latex","Penicillin"}, RANDBETWEEN(1,6))</f>
        <v>Latex</v>
      </c>
      <c r="Z24" s="1" t="str" cm="1">
        <f t="array" aca="1" ref="Z24" ca="1">INDEX({"None","Levothyroxine","Atorvastatin","Levothyroxine|Atorvastatin","Metformin|Lisinopril","Ibuprofen"}, RANDBETWEEN(1,6))</f>
        <v>Ibuprofen</v>
      </c>
      <c r="AA24" s="1" t="str" cm="1">
        <f t="array" aca="1" ref="AA24" ca="1">INDEX({"None","Wisdom teeth extraction (2020)","Cavity filling (2019)","Dental cleaning (2018)","Root canal (2021)"}, RANDBETWEEN(1,5))</f>
        <v>Dental cleaning (2018)</v>
      </c>
      <c r="AB24" s="1" t="str">
        <f t="shared" ca="1" si="7"/>
        <v>2023-05-01</v>
      </c>
      <c r="AC24" s="1" t="str" cm="1">
        <f t="array" aca="1" ref="AC24" ca="1">INDEX({"N/A","No","Yes"}, RANDBETWEEN(1,3))</f>
        <v>Yes</v>
      </c>
      <c r="AD24" s="1" t="str" cm="1">
        <f t="array" aca="1" ref="AD24" ca="1">INDEX({"Non-smoker","Former-smoker","Current smoker"}, RANDBETWEEN(1,3))</f>
        <v>Former-smoker</v>
      </c>
      <c r="AE24" s="1" t="str" cm="1">
        <f t="array" aca="1" ref="AE24" ca="1">INDEX({"None","Allergic to penicillin","Requires wheelchair accessibility","Use caution due to fall risk","Special diet required"}, RANDBETWEEN(1,5))</f>
        <v>Special diet required</v>
      </c>
      <c r="AF24" s="1" t="s">
        <v>716</v>
      </c>
      <c r="AG24" s="1" t="str" cm="1">
        <f t="array" aca="1" ref="AG24" ca="1">INDEX({"Humana","Aetna","MetLife","Cigna","United Healthcare","Guardian"}, RANDBETWEEN(1,6))</f>
        <v>United Healthcare</v>
      </c>
      <c r="AH24" s="1" t="str" cm="1">
        <f t="array" aca="1" ref="AH24" ca="1">IF(AG24="Humana",
   INDEX({"HUM103","HUM523"}, RANDBETWEEN(1,2)),
IF(AG24="Aetna",
   INDEX({"AET532","AET548"}, RANDBETWEEN(1,2)),
IF(AG24="MetLife",
   "MET280",
IF(AG24="Cigna",
   "CIG881",
IF(AG24="United Healthcare",
   INDEX({"UNI967","UNI316"}, RANDBETWEEN(1,2)),
IF(AG24="Guardian",
   INDEX({"GUA459","GUA669"}, RANDBETWEEN(1,2)),
""))))))</f>
        <v>UNI316</v>
      </c>
      <c r="AI24" s="1" t="str" cm="1">
        <f t="array" aca="1" ref="AI24" ca="1">_xlfn.SWITCH(
    AH24,
    "HUM103", "Humana Discount",
    "HUM523", "Humana PPO",
    "AET532", "Aetna HMO",
    "AET548", "Aetna Indemnity",
    "MET280", "MetLife Discount",
    "CIG881", "Cigna HMO",
    "UNI967", "United Healthcare DPPO",
    "UNI316", "United Healthcare DMO",
    "GUA459", "Guardian Discount",
    "GUA669", "Guardian PPO",
    ""
)</f>
        <v>United Healthcare DMO</v>
      </c>
      <c r="AJ24" s="1" t="str" cm="1">
        <f t="array" aca="1" ref="AJ24" ca="1">_xlfn.SWITCH(
    AH24,
    "HUM103", "HUM854639",
    "HUM523", "HUM296694",
    "AET532", "AET392075",
    "AET548", "AET837715",
    "MET280", "MET643118",
    "CIG881", "CIG755900",
    "UNI967", "UNI733052",
    "UNI316", "UNI442722",
    "GUA459", "GUA634150",
    "GUA669", "GUA641722",
    ""
)</f>
        <v>UNI442722</v>
      </c>
      <c r="AK24" s="1" t="str" cm="1">
        <f t="array" aca="1" ref="AK24" ca="1">INDEX({"GRP370","GRP369","GRP573","GRP409","GRP509","GRP575","GRP445","GRP295","GRP316","GRP630"}, RANDBETWEEN(1,10))</f>
        <v>GRP509</v>
      </c>
      <c r="AL24" s="1" cm="1">
        <f t="array" aca="1" ref="AL24" ca="1">_xlfn.SWITCH(
  AK24,
  "GRP370", 1000,
  "GRP369", 3000,
  "GRP573", 1500,
  "GRP409", 3000,
  "GRP509", 3000,
  "GRP575", 1000,
  "GRP445", 2500,
  "GRP295", 1000,
  "GRP316", 2000,
  "GRP630", 2000,
  ""
)</f>
        <v>3000</v>
      </c>
      <c r="AM24" s="1" cm="1">
        <f t="array" aca="1" ref="AM24" ca="1">_xlfn.SWITCH(
  AK24,
  "GRP370", 729.73,
  "GRP369", 2285.89,
  "GRP573", 1311.73,
  "GRP409", 2951.56,
  "GRP509", 993.45,
  "GRP575", 557.41,
  "GRP445", 695.64,
  "GRP295", 241.36,
  "GRP316", 1320.86,
  "GRP630", 1245.27,
  ""
)</f>
        <v>993.45</v>
      </c>
      <c r="AN24" s="1" t="str" cm="1">
        <f t="array" aca="1" ref="AN24" ca="1">_xlfn.SWITCH(
  AK24,
  "GRP573", "Humana",
  "GRP509", "Aetna",
  "GRP316", "Aetna",
  ""
)</f>
        <v>Aetna</v>
      </c>
      <c r="AO24" s="1" t="str" cm="1">
        <f t="array" aca="1" ref="AO24" ca="1">_xlfn.SWITCH(
  AK24,
  "GRP573", "HUM982",
  "GRP509", "AET282",
  "GRP316", "AET665",
  ""
)</f>
        <v>AET282</v>
      </c>
      <c r="AP24" s="1" t="str" cm="1">
        <f t="array" aca="1" ref="AP24" ca="1">_xlfn.SWITCH(
  AK24,
  "GRP573", "MAAN82132",
  "GRP509", "JOWI86099",
  "GRP316", "CHTA19838",
  ""
)</f>
        <v>JOWI86099</v>
      </c>
      <c r="AQ24" s="1" t="str" cm="1">
        <f t="array" aca="1" ref="AQ24" ca="1">INDEX({"Yes","No"},RANDBETWEEN(1,2))</f>
        <v>Yes</v>
      </c>
      <c r="AR24" s="1" t="str" cm="1">
        <f t="array" aca="1" ref="AR24" ca="1">INDEX({"Apple Pay","Credit Card","Debit Card"}, RANDBETWEEN(1,3))</f>
        <v>Credit Card</v>
      </c>
      <c r="AS24" s="1" t="s">
        <v>905</v>
      </c>
      <c r="AT24" s="1" t="s">
        <v>1094</v>
      </c>
      <c r="AU24" s="1" t="str">
        <f t="shared" ca="1" si="8"/>
        <v>2025-05-04</v>
      </c>
      <c r="AV24" s="1" t="str">
        <f t="shared" ca="1" si="9"/>
        <v>2025-05-09</v>
      </c>
      <c r="AW24" s="1" t="str">
        <f t="shared" ca="1" si="10"/>
        <v>11:00 AM</v>
      </c>
      <c r="AX24" s="1" t="str">
        <f t="shared" ca="1" si="11"/>
        <v>10:48 AM</v>
      </c>
      <c r="AY24" s="1" t="str" cm="1">
        <f t="array" aca="1" ref="AY24" ca="1">INDEX({"LOC001","LOC002","LOC003"}, RANDBETWEEN(1,3))</f>
        <v>LOC003</v>
      </c>
      <c r="AZ24" s="1" t="str" cm="1">
        <f t="array" aca="1" ref="AZ24" ca="1">INDEX({"PRV001","PRV002","PRV003","PRV004","PRV005"}, RANDBETWEEN(1,5))</f>
        <v>PRV001</v>
      </c>
      <c r="BA24" s="1" t="str" cm="1">
        <f t="array" aca="1" ref="BA24" ca="1">INDEX({"AST001","AST002","AST003","AST004","AST005"}, RANDBETWEEN(1,5))</f>
        <v>AST001</v>
      </c>
      <c r="BB24" s="1" t="str" cm="1">
        <f t="array" aca="1" ref="BB24" ca="1">INDEX({"Room 1","Room 2","Room 3","Room 4","Room 5","Room 7","Room 8"}, RANDBETWEEN(1,7))</f>
        <v>Room 4</v>
      </c>
      <c r="BC24" s="1" t="str" cm="1">
        <f t="array" aca="1" ref="BC24" ca="1">INDEX({"Tooth Pain","Lost Filling","Cosmetic Concern","Sensitivity","Denture Adjustment","Jaw Pain","Routine Check-up"}, RANDBETWEEN(1,7))</f>
        <v>Sensitivity</v>
      </c>
      <c r="BD24" s="1" cm="1">
        <f t="array" aca="1" ref="BD24" ca="1">INDEX({15,30,45,60,90,120}, RANDBETWEEN(1,6))</f>
        <v>90</v>
      </c>
      <c r="BE24" s="1">
        <f t="shared" ca="1" si="12"/>
        <v>88</v>
      </c>
      <c r="BF24" s="1" t="str">
        <f t="shared" ca="1" si="13"/>
        <v>True</v>
      </c>
      <c r="BG24" s="1" t="str">
        <f t="shared" ca="1" si="14"/>
        <v/>
      </c>
      <c r="BH24" s="1" t="str">
        <f t="shared" ca="1" si="15"/>
        <v>False</v>
      </c>
      <c r="BI24" s="1">
        <f t="shared" ca="1" si="16"/>
        <v>5</v>
      </c>
      <c r="BJ24" s="1" t="s">
        <v>1284</v>
      </c>
      <c r="BK24" s="1" t="str">
        <f t="shared" ca="1" si="17"/>
        <v>2025-05-09</v>
      </c>
      <c r="BL24" s="1" t="str" cm="1">
        <f t="array" aca="1" ref="BL24" ca="1">INDEX({"Orthodontic","Prosthodontic","Oral Surgery","Periodontic","Restorative"}, RANDBETWEEN(1,5))</f>
        <v>Periodontic</v>
      </c>
      <c r="BM24" s="1" t="str" cm="1">
        <f t="array" aca="1" ref="BM24" ca="1">INDEX({"D4341","D9110","D0274","D0120","D2330","D7140","D1110"}, RANDBETWEEN(1,7))</f>
        <v>D9110</v>
      </c>
      <c r="BN24" s="1" t="str" cm="1">
        <f t="array" aca="1" ref="BN24" ca="1">INDEX({"Periodontal Scaling &amp; Root Planing","Palliative Treatment","Bitewings - Four Films","Periodic Oral Evaluation","Resin Composite - One Surface","Extraction - Erupted Tooth","Adult Prophylaxis"}, RANDBETWEEN(1,7))</f>
        <v>Palliative Treatment</v>
      </c>
      <c r="BO24" s="1">
        <f t="shared" ca="1" si="18"/>
        <v>289.73</v>
      </c>
      <c r="BP24" s="1">
        <f t="shared" ca="1" si="19"/>
        <v>356.35</v>
      </c>
      <c r="BQ24" s="1">
        <f t="shared" ca="1" si="20"/>
        <v>423.68</v>
      </c>
      <c r="BR24" s="1">
        <f t="shared" ca="1" si="21"/>
        <v>421.75</v>
      </c>
      <c r="BS24" s="1">
        <f t="shared" ca="1" si="22"/>
        <v>204.53</v>
      </c>
      <c r="BT24" s="1" t="str">
        <f t="shared" ca="1" si="23"/>
        <v>2021-10-20</v>
      </c>
      <c r="BU24" s="1" t="str" cm="1">
        <f t="array" aca="1" ref="BU24" ca="1">INDEX({"Debit Card","Apple Pay","Credit Card","CareCredit"}, RANDBETWEEN(1,4))</f>
        <v>Credit Card</v>
      </c>
      <c r="BV24" s="1" t="str" cm="1">
        <f t="array" aca="1" ref="BV24" ca="1">INDEX({"Paid","Partial","Pending Insurance"}, RANDBETWEEN(1,3))</f>
        <v>Paid</v>
      </c>
      <c r="BW24" s="1">
        <f t="shared" ca="1" si="24"/>
        <v>0</v>
      </c>
      <c r="BX24" s="1" t="str">
        <f t="shared" ca="1" si="25"/>
        <v>Completed</v>
      </c>
      <c r="BY24" s="1" t="str" cm="1">
        <f t="array" aca="1" ref="BY24" ca="1">INDEX({"New","Returning"}, RANDBETWEEN(1,2))</f>
        <v>New</v>
      </c>
      <c r="BZ24" s="1">
        <f t="shared" ca="1" si="26"/>
        <v>1</v>
      </c>
      <c r="CA24" s="1">
        <f t="shared" ca="1" si="27"/>
        <v>2</v>
      </c>
      <c r="CB24" s="1" t="str">
        <f t="shared" ca="1" si="28"/>
        <v>2023-01-01</v>
      </c>
      <c r="CC24" s="1" t="str">
        <f t="shared" ca="1" si="29"/>
        <v>2025-08-29</v>
      </c>
      <c r="CD24" s="1">
        <f t="shared" ca="1" si="30"/>
        <v>5</v>
      </c>
      <c r="CE24" s="1">
        <f t="shared" ca="1" si="30"/>
        <v>7</v>
      </c>
      <c r="CF24" s="1">
        <f t="shared" ca="1" si="31"/>
        <v>1704.52</v>
      </c>
      <c r="CG24" s="1">
        <f t="shared" ca="1" si="32"/>
        <v>27</v>
      </c>
      <c r="CH24" s="1" t="str">
        <f t="shared" ca="1" si="33"/>
        <v>Low</v>
      </c>
      <c r="CI24" s="1">
        <f t="shared" ca="1" si="34"/>
        <v>75</v>
      </c>
      <c r="CJ24" s="1" t="str">
        <f t="shared" ca="1" si="35"/>
        <v>True</v>
      </c>
      <c r="CK24" s="1" t="str" cm="1">
        <f t="array" aca="1" ref="CK24" ca="1">INDEX({"Basic","Silver","Gold","Platinum"}, RANDBETWEEN(1,4))</f>
        <v>Platinum</v>
      </c>
      <c r="CL24" s="1">
        <f t="shared" ca="1" si="36"/>
        <v>0</v>
      </c>
      <c r="CM24" s="1" t="s">
        <v>1473</v>
      </c>
      <c r="CN24" s="1" t="str">
        <f t="shared" ca="1" si="37"/>
        <v>2021-01-16</v>
      </c>
      <c r="CO24" s="1" t="str">
        <f t="shared" ca="1" si="38"/>
        <v>8:15 AM</v>
      </c>
      <c r="CP24" s="1" t="str" cm="1">
        <f t="array" aca="1" ref="CP24" ca="1">INDEX({"Patient Portal","Mail","Email","Phone","Text"}, RANDBETWEEN(1,5))</f>
        <v>Mail</v>
      </c>
      <c r="CQ24" s="1" t="str" cm="1">
        <f t="array" aca="1" ref="CQ24" ca="1">INDEX({"Insurance Verification","Payment Reminder","New Patient Welcome","Treatment Plan Discussion","Recall"}, RANDBETWEEN(1,5))</f>
        <v>Treatment Plan Discussion</v>
      </c>
      <c r="CR24" s="1" t="str" cm="1">
        <f t="array" aca="1" ref="CR24" ca="1">INDEX({"Template","Script","Marketing","Custom"}, RANDBETWEEN(1,4))</f>
        <v>Script</v>
      </c>
      <c r="CS24" s="1" t="str">
        <f t="shared" ca="1" si="39"/>
        <v>True</v>
      </c>
      <c r="CT24" s="1" t="str">
        <f t="shared" ca="1" si="40"/>
        <v>2021-01-16</v>
      </c>
      <c r="CU24" s="1" t="str">
        <f t="shared" ca="1" si="41"/>
        <v>9:15 AM</v>
      </c>
      <c r="CV24" s="1" t="str" cm="1">
        <f t="array" aca="1" ref="CV24" ca="1">IF(CS24="True",
   INDEX({"Cancelled","Confirmed","Rescheduled","Question Answered"}, RANDBETWEEN(1,4)),
   ""
)</f>
        <v>Confirmed</v>
      </c>
      <c r="CW24" s="1" t="str">
        <f t="shared" ca="1" si="42"/>
        <v>True</v>
      </c>
      <c r="CX24" s="1" t="str">
        <f t="shared" ca="1" si="43"/>
        <v>2021-01-21</v>
      </c>
      <c r="CY24" s="1" t="str" cm="1">
        <f t="array" aca="1" ref="CY24" ca="1">INDEX({"STF001","STF002","STF003","STF004","STF005"}, RANDBETWEEN(1,5))</f>
        <v>STF005</v>
      </c>
      <c r="CZ24" s="1" t="str">
        <f t="shared" ca="1" si="44"/>
        <v>False</v>
      </c>
      <c r="DA24" s="1" t="str" cm="1">
        <f t="array" aca="1" ref="DA24" ca="1">INDEX({"Westside Dental Group","Downtown Dental Center","Main Street Dental"}, RANDBETWEEN(1,3))</f>
        <v>Westside Dental Group</v>
      </c>
      <c r="DB24" s="1" t="str" cm="1">
        <f t="array" aca="1" ref="DB24" ca="1">_xlfn.SWITCH(DA24,
   "Westside Dental Group",     "789 West Avenue",
   "Downtown Dental Center",    "456 Downtown Plaza",
   "Main Street Dental",        "123 Main Street",
   ""
)</f>
        <v>789 West Avenue</v>
      </c>
      <c r="DC24" s="1" t="str" cm="1">
        <f t="array" aca="1" ref="DC24" ca="1">_xlfn.SWITCH(
   DA24,
   "Westside Dental Group",     "Riverside",
   "Downtown Dental Center",    "Springfield",
   "Main Street Dental",        "Springfield",
   ""
)</f>
        <v>Riverside</v>
      </c>
      <c r="DD24" s="1" t="s">
        <v>184</v>
      </c>
      <c r="DE24" s="1" t="str" cm="1">
        <f t="array" aca="1" ref="DE24" ca="1">_xlfn.SWITCH(
   DA24,
   "Westside Dental Group",     "62707",
   "Downtown Dental Center",    "62701",
   "Main Street Dental",        "62704",
   ""
)</f>
        <v>62707</v>
      </c>
      <c r="DF24" s="1" t="str" cm="1">
        <f t="array" aca="1" ref="DF24" ca="1">_xlfn.SWITCH(
   DA24,
   "Westside Dental Group",     "555-555-6666",
   "Downtown Dental Center",    "555-333-4444",
   "Main Street Dental",        "555-111-2222",
   ""
)</f>
        <v>555-555-6666</v>
      </c>
      <c r="DG24" s="1" t="str" cm="1">
        <f t="array" aca="1" ref="DG24" ca="1">_xlfn.SWITCH(
   DA24,
   "Westside Dental Group",     "Mon-Thu 9AM-6PM|Fri 9AM-4PM",
   "Downtown Dental Center",    "Mon-Thu 7AM-7PM|Fri 8AM-5PM|Sat 8AM-1PM",
   "Main Street Dental",        "Mon-Fri 8AM-5PM",
   ""
)</f>
        <v>Mon-Thu 9AM-6PM|Fri 9AM-4PM</v>
      </c>
      <c r="DH24" s="1" t="str" cm="1">
        <f t="array" aca="1" ref="DH24" ca="1">_xlfn.SWITCH(
   DA24,
   "Westside Dental Group",     "General|Periodontics|Endodontics",
   "Downtown Dental Center",    "General|Pediatric|Implants|Oral Surgery",
   "Main Street Dental",        "General|Cosmetic|Orthodontics",
   ""
)</f>
        <v>General|Periodontics|Endodontics</v>
      </c>
      <c r="DI24" s="1" t="str" cm="1">
        <f t="array" aca="1" ref="DI24" ca="1">_xlfn.SWITCH(
   DA24,
   "Westside Dental Group",     "General Dentistry|Periodontics|Endodontics",
   "Downtown Dental Center",    "General Dentistry|Oral Surgery|Pediatric Dentistry",
   "Main Street Dental",        "General Dentistry|Orthodontics",
   ""
)</f>
        <v>General Dentistry|Periodontics|Endodontics</v>
      </c>
      <c r="DJ24" s="1" cm="1">
        <f t="array" aca="1" ref="DJ24" ca="1">_xlfn.SWITCH($DA24,
   "Westside Dental Group", 6,
   "Downtown Dental Center", 12,
   "Main Street Dental",     8,
   6
)</f>
        <v>6</v>
      </c>
      <c r="DK24" s="1" cm="1">
        <f t="array" aca="1" ref="DK24" ca="1">_xlfn.SWITCH($DA24,
   "Westside Dental Group", 4.7,
   "Downtown Dental Center", 4.6,
   "Main Street Dental",     4.8,
   4.7
)</f>
        <v>4.7</v>
      </c>
      <c r="DL24" s="1" t="s">
        <v>1662</v>
      </c>
      <c r="DM24" s="1" t="str">
        <f t="shared" ca="1" si="45"/>
        <v>2022-12-28</v>
      </c>
      <c r="DN24" s="1" t="str" cm="1">
        <f t="array" aca="1" ref="DN24" ca="1">INDEX({"In Progress","Accepted","Completed","Proposed"}, RANDBETWEEN(1,4))</f>
        <v>In Progress</v>
      </c>
      <c r="DO24" s="1">
        <f t="shared" ca="1" si="46"/>
        <v>4112.0200000000004</v>
      </c>
      <c r="DP24" s="1">
        <f t="shared" ca="1" si="47"/>
        <v>2467.21</v>
      </c>
      <c r="DQ24" s="1">
        <f t="shared" ca="1" si="48"/>
        <v>1644.81</v>
      </c>
      <c r="DR24" s="1" t="str" cm="1">
        <f t="array" aca="1" ref="DR24" ca="1">INDEX({"N/A","CareCredit","QuickPay Discount","Monthly Payment"}, RANDBETWEEN(1,4))</f>
        <v>N/A</v>
      </c>
      <c r="DS24" s="2">
        <v>44495</v>
      </c>
      <c r="DT24" s="1" t="str">
        <f t="shared" ca="1" si="49"/>
        <v/>
      </c>
      <c r="DU24" s="1">
        <f t="shared" ca="1" si="50"/>
        <v>20</v>
      </c>
    </row>
    <row r="25" spans="1:125" x14ac:dyDescent="0.15">
      <c r="A25" s="1" t="s">
        <v>528</v>
      </c>
      <c r="B25" s="1" t="str" cm="1">
        <f t="array" aca="1" ref="B25" ca="1">INDEX({"Liam","Noah","Oliver","Elijah","William","James","Benjamin","Lucas","Henry","Alexander","Olivia","Emma","Ava","Charlotte","Sophia","Amelia","Isabella","Mia","Evelyn","Harper","Jameson","Aria","Scarlett","Luna","Mila","Abigail","Ella","Avery","Eleanor","Madison"}, RANDBETWEEN(1, 30))</f>
        <v>Luna</v>
      </c>
      <c r="C25" s="1" t="str" cm="1">
        <f t="array" aca="1" ref="C25" ca="1">INDEX({"Smith","Johnson","Williams","Jones","Brown","Davis","Miller","Wilson","Moore","Taylor","Anderson","Thomas","Jackson","White","Harris","Martin","Thompson","Garcia","Martinez","Robinson","Clark","Rodriguez","Lewis","Lee","Walker","Hall","Allen","Young","King","Wright"}, RANDBETWEEN(1, 30))</f>
        <v>King</v>
      </c>
      <c r="D25" s="1" t="str">
        <f t="shared" ca="1" si="0"/>
        <v>1995-07-14</v>
      </c>
      <c r="E25" s="1">
        <f t="shared" ca="1" si="1"/>
        <v>29</v>
      </c>
      <c r="F25" s="1" t="str" cm="1">
        <f t="array" aca="1" ref="F25" ca="1">INDEX({"Male","Female","Non-Binary"}, RANDBETWEEN(1, 3))</f>
        <v>Male</v>
      </c>
      <c r="G25" s="1" t="str" cm="1">
        <f t="array" aca="1" ref="G25" ca="1">INDEX({"African American","Caucasian","Hispanic","Asian","Native American","Other"}, RANDBETWEEN(1,6))</f>
        <v>Caucasian</v>
      </c>
      <c r="H25" s="1" t="str" cm="1">
        <f t="array" aca="1" ref="H25" ca="1">RANDBETWEEN(1,1500) &amp; " " &amp; INDEX({"Main","Oak","Maple","Elm","Pine","Cedar","Rose","Hill","Park","Lake"}, RANDBETWEEN(1,10)) &amp; " " &amp; INDEX({"St","Rd","Ave"}, RANDBETWEEN(1,3))</f>
        <v>1500 Park Rd</v>
      </c>
      <c r="I25" s="1" t="str" cm="1">
        <f t="array" aca="1" ref="I25" ca="1">INDEX({"Springfield","Riverside","Franklin","Clinton","Fairview"}, RANDBETWEEN(1,5))</f>
        <v>Springfield</v>
      </c>
      <c r="J25" s="1" t="str" cm="1">
        <f t="array" aca="1" ref="J25" ca="1">INDEX({"FL","IL","CA","NY","TX"}, RANDBETWEEN(1,5))</f>
        <v>NY</v>
      </c>
      <c r="K25" s="1" t="str">
        <f t="shared" ca="1" si="2"/>
        <v>59523</v>
      </c>
      <c r="L25" s="1" t="str">
        <f t="shared" ca="1" si="3"/>
        <v>luna.king@email.com</v>
      </c>
      <c r="M25" s="1" t="str">
        <f t="shared" ca="1" si="4"/>
        <v>723-869-3712</v>
      </c>
      <c r="N25" s="1" t="str" cm="1">
        <f t="array" aca="1" ref="N25" ca="1">INDEX({"Linda","Karen","Susan","Nancy","Deborah"}, RANDBETWEEN(1,5)) &amp; " " &amp; C25</f>
        <v>Deborah King</v>
      </c>
      <c r="O25" s="1" t="str">
        <f t="shared" ca="1" si="5"/>
        <v>195-645-7044</v>
      </c>
      <c r="P25" s="1" t="s">
        <v>137</v>
      </c>
      <c r="Q25" s="1" t="str" cm="1">
        <f t="array" aca="1" ref="Q25" ca="1">INDEX({"Walk-in","Google","Website","Patient Referral","Doctor Referral","Insurance"}, RANDBETWEEN(1,5))</f>
        <v>Doctor Referral</v>
      </c>
      <c r="R25" s="1" t="str">
        <f t="shared" ca="1" si="6"/>
        <v>2023-11-12</v>
      </c>
      <c r="S25" s="1" t="str" cm="1">
        <f t="array" aca="1" ref="S25" ca="1">INDEX({"LOC001","LOC002","LOC003"}, RANDBETWEEN(1,3))</f>
        <v>LOC002</v>
      </c>
      <c r="T25" s="1" t="str" cm="1">
        <f t="array" aca="1" ref="T25" ca="1">INDEX({"Mail","Phone","Patient Portal","Email"}, RANDBETWEEN(1,4))</f>
        <v>Patient Portal</v>
      </c>
      <c r="U25" s="1" t="str" cm="1">
        <f t="array" aca="1" ref="U25" ca="1">INDEX({"True","False"}, RANDBETWEEN(1,2))</f>
        <v>False</v>
      </c>
      <c r="V25" s="1" t="str" cm="1">
        <f t="array" aca="1" ref="V25" ca="1">INDEX({"True","False"}, RANDBETWEEN(1,2))</f>
        <v>True</v>
      </c>
      <c r="W25" s="1" t="str" cm="1">
        <f t="array" aca="1" ref="W25" ca="1">INDEX({"True","False"}, RANDBETWEEN(1,2))</f>
        <v>False</v>
      </c>
      <c r="X25" s="1" t="str" cm="1">
        <f t="array" aca="1" ref="X25" ca="1">INDEX({"True","False"}, RANDBETWEEN(1,2))</f>
        <v>False</v>
      </c>
      <c r="Y25" s="1" t="str" cm="1">
        <f t="array" aca="1" ref="Y25" ca="1">INDEX({"Codeine","Sulfa","Local Anesthetics","None","Latex","Penicillin"}, RANDBETWEEN(1,6))</f>
        <v>None</v>
      </c>
      <c r="Z25" s="1" t="str" cm="1">
        <f t="array" aca="1" ref="Z25" ca="1">INDEX({"None","Levothyroxine","Atorvastatin","Levothyroxine|Atorvastatin","Metformin|Lisinopril","Ibuprofen"}, RANDBETWEEN(1,6))</f>
        <v>Levothyroxine|Atorvastatin</v>
      </c>
      <c r="AA25" s="1" t="str" cm="1">
        <f t="array" aca="1" ref="AA25" ca="1">INDEX({"None","Wisdom teeth extraction (2020)","Cavity filling (2019)","Dental cleaning (2018)","Root canal (2021)"}, RANDBETWEEN(1,5))</f>
        <v>None</v>
      </c>
      <c r="AB25" s="1" t="str">
        <f t="shared" ca="1" si="7"/>
        <v>2024-03-07</v>
      </c>
      <c r="AC25" s="1" t="str" cm="1">
        <f t="array" aca="1" ref="AC25" ca="1">INDEX({"N/A","No","Yes"}, RANDBETWEEN(1,3))</f>
        <v>N/A</v>
      </c>
      <c r="AD25" s="1" t="str" cm="1">
        <f t="array" aca="1" ref="AD25" ca="1">INDEX({"Non-smoker","Former-smoker","Current smoker"}, RANDBETWEEN(1,3))</f>
        <v>Non-smoker</v>
      </c>
      <c r="AE25" s="1" t="str" cm="1">
        <f t="array" aca="1" ref="AE25" ca="1">INDEX({"None","Allergic to penicillin","Requires wheelchair accessibility","Use caution due to fall risk","Special diet required"}, RANDBETWEEN(1,5))</f>
        <v>Requires wheelchair accessibility</v>
      </c>
      <c r="AF25" s="1" t="s">
        <v>717</v>
      </c>
      <c r="AG25" s="1" t="str" cm="1">
        <f t="array" aca="1" ref="AG25" ca="1">INDEX({"Humana","Aetna","MetLife","Cigna","United Healthcare","Guardian"}, RANDBETWEEN(1,6))</f>
        <v>MetLife</v>
      </c>
      <c r="AH25" s="1" t="str" cm="1">
        <f t="array" aca="1" ref="AH25" ca="1">IF(AG25="Humana",
   INDEX({"HUM103","HUM523"}, RANDBETWEEN(1,2)),
IF(AG25="Aetna",
   INDEX({"AET532","AET548"}, RANDBETWEEN(1,2)),
IF(AG25="MetLife",
   "MET280",
IF(AG25="Cigna",
   "CIG881",
IF(AG25="United Healthcare",
   INDEX({"UNI967","UNI316"}, RANDBETWEEN(1,2)),
IF(AG25="Guardian",
   INDEX({"GUA459","GUA669"}, RANDBETWEEN(1,2)),
""))))))</f>
        <v>MET280</v>
      </c>
      <c r="AI25" s="1" t="str" cm="1">
        <f t="array" aca="1" ref="AI25" ca="1">_xlfn.SWITCH(
    AH25,
    "HUM103", "Humana Discount",
    "HUM523", "Humana PPO",
    "AET532", "Aetna HMO",
    "AET548", "Aetna Indemnity",
    "MET280", "MetLife Discount",
    "CIG881", "Cigna HMO",
    "UNI967", "United Healthcare DPPO",
    "UNI316", "United Healthcare DMO",
    "GUA459", "Guardian Discount",
    "GUA669", "Guardian PPO",
    ""
)</f>
        <v>MetLife Discount</v>
      </c>
      <c r="AJ25" s="1" t="str" cm="1">
        <f t="array" aca="1" ref="AJ25" ca="1">_xlfn.SWITCH(
    AH25,
    "HUM103", "HUM854639",
    "HUM523", "HUM296694",
    "AET532", "AET392075",
    "AET548", "AET837715",
    "MET280", "MET643118",
    "CIG881", "CIG755900",
    "UNI967", "UNI733052",
    "UNI316", "UNI442722",
    "GUA459", "GUA634150",
    "GUA669", "GUA641722",
    ""
)</f>
        <v>MET643118</v>
      </c>
      <c r="AK25" s="1" t="str" cm="1">
        <f t="array" aca="1" ref="AK25" ca="1">INDEX({"GRP370","GRP369","GRP573","GRP409","GRP509","GRP575","GRP445","GRP295","GRP316","GRP630"}, RANDBETWEEN(1,10))</f>
        <v>GRP445</v>
      </c>
      <c r="AL25" s="1" cm="1">
        <f t="array" aca="1" ref="AL25" ca="1">_xlfn.SWITCH(
  AK25,
  "GRP370", 1000,
  "GRP369", 3000,
  "GRP573", 1500,
  "GRP409", 3000,
  "GRP509", 3000,
  "GRP575", 1000,
  "GRP445", 2500,
  "GRP295", 1000,
  "GRP316", 2000,
  "GRP630", 2000,
  ""
)</f>
        <v>2500</v>
      </c>
      <c r="AM25" s="1" cm="1">
        <f t="array" aca="1" ref="AM25" ca="1">_xlfn.SWITCH(
  AK25,
  "GRP370", 729.73,
  "GRP369", 2285.89,
  "GRP573", 1311.73,
  "GRP409", 2951.56,
  "GRP509", 993.45,
  "GRP575", 557.41,
  "GRP445", 695.64,
  "GRP295", 241.36,
  "GRP316", 1320.86,
  "GRP630", 1245.27,
  ""
)</f>
        <v>695.64</v>
      </c>
      <c r="AN25" s="1" t="str" cm="1">
        <f t="array" aca="1" ref="AN25" ca="1">_xlfn.SWITCH(
  AK25,
  "GRP573", "Humana",
  "GRP509", "Aetna",
  "GRP316", "Aetna",
  ""
)</f>
        <v/>
      </c>
      <c r="AO25" s="1" t="str" cm="1">
        <f t="array" aca="1" ref="AO25" ca="1">_xlfn.SWITCH(
  AK25,
  "GRP573", "HUM982",
  "GRP509", "AET282",
  "GRP316", "AET665",
  ""
)</f>
        <v/>
      </c>
      <c r="AP25" s="1" t="str" cm="1">
        <f t="array" aca="1" ref="AP25" ca="1">_xlfn.SWITCH(
  AK25,
  "GRP573", "MAAN82132",
  "GRP509", "JOWI86099",
  "GRP316", "CHTA19838",
  ""
)</f>
        <v/>
      </c>
      <c r="AQ25" s="1" t="str" cm="1">
        <f t="array" aca="1" ref="AQ25" ca="1">INDEX({"Yes","No"},RANDBETWEEN(1,2))</f>
        <v>No</v>
      </c>
      <c r="AR25" s="1" t="str" cm="1">
        <f t="array" aca="1" ref="AR25" ca="1">INDEX({"Apple Pay","Credit Card","Debit Card"}, RANDBETWEEN(1,3))</f>
        <v>Apple Pay</v>
      </c>
      <c r="AS25" s="1" t="s">
        <v>906</v>
      </c>
      <c r="AT25" s="1" t="s">
        <v>1095</v>
      </c>
      <c r="AU25" s="1" t="str">
        <f t="shared" ca="1" si="8"/>
        <v>2025-04-12</v>
      </c>
      <c r="AV25" s="1" t="str">
        <f t="shared" ca="1" si="9"/>
        <v>2025-04-14</v>
      </c>
      <c r="AW25" s="1" t="str">
        <f t="shared" ca="1" si="10"/>
        <v>1:30 PM</v>
      </c>
      <c r="AX25" s="1" t="str">
        <f t="shared" ca="1" si="11"/>
        <v>1:15 PM</v>
      </c>
      <c r="AY25" s="1" t="str" cm="1">
        <f t="array" aca="1" ref="AY25" ca="1">INDEX({"LOC001","LOC002","LOC003"}, RANDBETWEEN(1,3))</f>
        <v>LOC001</v>
      </c>
      <c r="AZ25" s="1" t="str" cm="1">
        <f t="array" aca="1" ref="AZ25" ca="1">INDEX({"PRV001","PRV002","PRV003","PRV004","PRV005"}, RANDBETWEEN(1,5))</f>
        <v>PRV005</v>
      </c>
      <c r="BA25" s="1" t="str" cm="1">
        <f t="array" aca="1" ref="BA25" ca="1">INDEX({"AST001","AST002","AST003","AST004","AST005"}, RANDBETWEEN(1,5))</f>
        <v>AST001</v>
      </c>
      <c r="BB25" s="1" t="str" cm="1">
        <f t="array" aca="1" ref="BB25" ca="1">INDEX({"Room 1","Room 2","Room 3","Room 4","Room 5","Room 7","Room 8"}, RANDBETWEEN(1,7))</f>
        <v>Room 1</v>
      </c>
      <c r="BC25" s="1" t="str" cm="1">
        <f t="array" aca="1" ref="BC25" ca="1">INDEX({"Tooth Pain","Lost Filling","Cosmetic Concern","Sensitivity","Denture Adjustment","Jaw Pain","Routine Check-up"}, RANDBETWEEN(1,7))</f>
        <v>Jaw Pain</v>
      </c>
      <c r="BD25" s="1" cm="1">
        <f t="array" aca="1" ref="BD25" ca="1">INDEX({15,30,45,60,90,120}, RANDBETWEEN(1,6))</f>
        <v>90</v>
      </c>
      <c r="BE25" s="1">
        <f t="shared" ca="1" si="12"/>
        <v>91</v>
      </c>
      <c r="BF25" s="1" t="str">
        <f t="shared" ca="1" si="13"/>
        <v>True</v>
      </c>
      <c r="BG25" s="1" t="str">
        <f t="shared" ca="1" si="14"/>
        <v/>
      </c>
      <c r="BH25" s="1" t="str">
        <f t="shared" ca="1" si="15"/>
        <v>False</v>
      </c>
      <c r="BI25" s="1">
        <f t="shared" ca="1" si="16"/>
        <v>2</v>
      </c>
      <c r="BJ25" s="1" t="s">
        <v>1285</v>
      </c>
      <c r="BK25" s="1" t="str">
        <f t="shared" ca="1" si="17"/>
        <v>2025-04-14</v>
      </c>
      <c r="BL25" s="1" t="str" cm="1">
        <f t="array" aca="1" ref="BL25" ca="1">INDEX({"Orthodontic","Prosthodontic","Oral Surgery","Periodontic","Restorative"}, RANDBETWEEN(1,5))</f>
        <v>Restorative</v>
      </c>
      <c r="BM25" s="1" t="str" cm="1">
        <f t="array" aca="1" ref="BM25" ca="1">INDEX({"D4341","D9110","D0274","D0120","D2330","D7140","D1110"}, RANDBETWEEN(1,7))</f>
        <v>D4341</v>
      </c>
      <c r="BN25" s="1" t="str" cm="1">
        <f t="array" aca="1" ref="BN25" ca="1">INDEX({"Periodontal Scaling &amp; Root Planing","Palliative Treatment","Bitewings - Four Films","Periodic Oral Evaluation","Resin Composite - One Surface","Extraction - Erupted Tooth","Adult Prophylaxis"}, RANDBETWEEN(1,7))</f>
        <v>Resin Composite - One Surface</v>
      </c>
      <c r="BO25" s="1">
        <f t="shared" ca="1" si="18"/>
        <v>583.21</v>
      </c>
      <c r="BP25" s="1">
        <f t="shared" ca="1" si="19"/>
        <v>1059.04</v>
      </c>
      <c r="BQ25" s="1">
        <f t="shared" ca="1" si="20"/>
        <v>861.33</v>
      </c>
      <c r="BR25" s="1">
        <f t="shared" ca="1" si="21"/>
        <v>173.37</v>
      </c>
      <c r="BS25" s="1">
        <f t="shared" ca="1" si="22"/>
        <v>231.79</v>
      </c>
      <c r="BT25" s="1" t="str">
        <f t="shared" ca="1" si="23"/>
        <v>2021-09-22</v>
      </c>
      <c r="BU25" s="1" t="str" cm="1">
        <f t="array" aca="1" ref="BU25" ca="1">INDEX({"Debit Card","Apple Pay","Credit Card","CareCredit"}, RANDBETWEEN(1,4))</f>
        <v>CareCredit</v>
      </c>
      <c r="BV25" s="1" t="str" cm="1">
        <f t="array" aca="1" ref="BV25" ca="1">INDEX({"Paid","Partial","Pending Insurance"}, RANDBETWEEN(1,3))</f>
        <v>Pending Insurance</v>
      </c>
      <c r="BW25" s="1">
        <f t="shared" ca="1" si="24"/>
        <v>0</v>
      </c>
      <c r="BX25" s="1" t="str">
        <f t="shared" ca="1" si="25"/>
        <v>In Progress</v>
      </c>
      <c r="BY25" s="1" t="str" cm="1">
        <f t="array" aca="1" ref="BY25" ca="1">INDEX({"New","Returning"}, RANDBETWEEN(1,2))</f>
        <v>New</v>
      </c>
      <c r="BZ25" s="1">
        <f t="shared" ca="1" si="26"/>
        <v>0</v>
      </c>
      <c r="CA25" s="1">
        <f t="shared" ca="1" si="27"/>
        <v>0</v>
      </c>
      <c r="CB25" s="1" t="str">
        <f t="shared" ca="1" si="28"/>
        <v>2023-06-05</v>
      </c>
      <c r="CC25" s="1" t="str">
        <f t="shared" ca="1" si="29"/>
        <v>2025-11-28</v>
      </c>
      <c r="CD25" s="1">
        <f t="shared" ca="1" si="30"/>
        <v>1</v>
      </c>
      <c r="CE25" s="1">
        <f t="shared" ca="1" si="30"/>
        <v>8</v>
      </c>
      <c r="CF25" s="1">
        <f t="shared" ca="1" si="31"/>
        <v>4169.8900000000003</v>
      </c>
      <c r="CG25" s="1">
        <f t="shared" ca="1" si="32"/>
        <v>22</v>
      </c>
      <c r="CH25" s="1" t="str">
        <f t="shared" ca="1" si="33"/>
        <v>Low</v>
      </c>
      <c r="CI25" s="1">
        <f t="shared" ca="1" si="34"/>
        <v>69</v>
      </c>
      <c r="CJ25" s="1" t="str">
        <f t="shared" ca="1" si="35"/>
        <v>True</v>
      </c>
      <c r="CK25" s="1" t="str" cm="1">
        <f t="array" aca="1" ref="CK25" ca="1">INDEX({"Basic","Silver","Gold","Platinum"}, RANDBETWEEN(1,4))</f>
        <v>Basic</v>
      </c>
      <c r="CL25" s="1">
        <f t="shared" ca="1" si="36"/>
        <v>1</v>
      </c>
      <c r="CM25" s="1" t="s">
        <v>1474</v>
      </c>
      <c r="CN25" s="1" t="str">
        <f t="shared" ca="1" si="37"/>
        <v>2024-10-08</v>
      </c>
      <c r="CO25" s="1" t="str">
        <f t="shared" ca="1" si="38"/>
        <v>2:15 PM</v>
      </c>
      <c r="CP25" s="1" t="str" cm="1">
        <f t="array" aca="1" ref="CP25" ca="1">INDEX({"Patient Portal","Mail","Email","Phone","Text"}, RANDBETWEEN(1,5))</f>
        <v>Email</v>
      </c>
      <c r="CQ25" s="1" t="str" cm="1">
        <f t="array" aca="1" ref="CQ25" ca="1">INDEX({"Insurance Verification","Payment Reminder","New Patient Welcome","Treatment Plan Discussion","Recall"}, RANDBETWEEN(1,5))</f>
        <v>New Patient Welcome</v>
      </c>
      <c r="CR25" s="1" t="str" cm="1">
        <f t="array" aca="1" ref="CR25" ca="1">INDEX({"Template","Script","Marketing","Custom"}, RANDBETWEEN(1,4))</f>
        <v>Script</v>
      </c>
      <c r="CS25" s="1" t="str">
        <f t="shared" ca="1" si="39"/>
        <v>False</v>
      </c>
      <c r="CT25" s="1" t="str">
        <f t="shared" ca="1" si="40"/>
        <v/>
      </c>
      <c r="CU25" s="1" t="str">
        <f t="shared" ca="1" si="41"/>
        <v/>
      </c>
      <c r="CV25" s="1" t="str" cm="1">
        <f t="array" aca="1" ref="CV25" ca="1">IF(CS25="True",
   INDEX({"Cancelled","Confirmed","Rescheduled","Question Answered"}, RANDBETWEEN(1,4)),
   ""
)</f>
        <v/>
      </c>
      <c r="CW25" s="1" t="str">
        <f t="shared" ca="1" si="42"/>
        <v/>
      </c>
      <c r="CX25" s="1" t="str">
        <f t="shared" ca="1" si="43"/>
        <v/>
      </c>
      <c r="CY25" s="1" t="str" cm="1">
        <f t="array" aca="1" ref="CY25" ca="1">INDEX({"STF001","STF002","STF003","STF004","STF005"}, RANDBETWEEN(1,5))</f>
        <v>STF002</v>
      </c>
      <c r="CZ25" s="1" t="str">
        <f t="shared" ca="1" si="44"/>
        <v>False</v>
      </c>
      <c r="DA25" s="1" t="str" cm="1">
        <f t="array" aca="1" ref="DA25" ca="1">INDEX({"Westside Dental Group","Downtown Dental Center","Main Street Dental"}, RANDBETWEEN(1,3))</f>
        <v>Downtown Dental Center</v>
      </c>
      <c r="DB25" s="1" t="str" cm="1">
        <f t="array" aca="1" ref="DB25" ca="1">_xlfn.SWITCH(DA25,
   "Westside Dental Group",     "789 West Avenue",
   "Downtown Dental Center",    "456 Downtown Plaza",
   "Main Street Dental",        "123 Main Street",
   ""
)</f>
        <v>456 Downtown Plaza</v>
      </c>
      <c r="DC25" s="1" t="str" cm="1">
        <f t="array" aca="1" ref="DC25" ca="1">_xlfn.SWITCH(
   DA25,
   "Westside Dental Group",     "Riverside",
   "Downtown Dental Center",    "Springfield",
   "Main Street Dental",        "Springfield",
   ""
)</f>
        <v>Springfield</v>
      </c>
      <c r="DD25" s="1" t="s">
        <v>184</v>
      </c>
      <c r="DE25" s="1" t="str" cm="1">
        <f t="array" aca="1" ref="DE25" ca="1">_xlfn.SWITCH(
   DA25,
   "Westside Dental Group",     "62707",
   "Downtown Dental Center",    "62701",
   "Main Street Dental",        "62704",
   ""
)</f>
        <v>62701</v>
      </c>
      <c r="DF25" s="1" t="str" cm="1">
        <f t="array" aca="1" ref="DF25" ca="1">_xlfn.SWITCH(
   DA25,
   "Westside Dental Group",     "555-555-6666",
   "Downtown Dental Center",    "555-333-4444",
   "Main Street Dental",        "555-111-2222",
   ""
)</f>
        <v>555-333-4444</v>
      </c>
      <c r="DG25" s="1" t="str" cm="1">
        <f t="array" aca="1" ref="DG25" ca="1">_xlfn.SWITCH(
   DA25,
   "Westside Dental Group",     "Mon-Thu 9AM-6PM|Fri 9AM-4PM",
   "Downtown Dental Center",    "Mon-Thu 7AM-7PM|Fri 8AM-5PM|Sat 8AM-1PM",
   "Main Street Dental",        "Mon-Fri 8AM-5PM",
   ""
)</f>
        <v>Mon-Thu 7AM-7PM|Fri 8AM-5PM|Sat 8AM-1PM</v>
      </c>
      <c r="DH25" s="1" t="str" cm="1">
        <f t="array" aca="1" ref="DH25" ca="1">_xlfn.SWITCH(
   DA25,
   "Westside Dental Group",     "General|Periodontics|Endodontics",
   "Downtown Dental Center",    "General|Pediatric|Implants|Oral Surgery",
   "Main Street Dental",        "General|Cosmetic|Orthodontics",
   ""
)</f>
        <v>General|Pediatric|Implants|Oral Surgery</v>
      </c>
      <c r="DI25" s="1" t="str" cm="1">
        <f t="array" aca="1" ref="DI25" ca="1">_xlfn.SWITCH(
   DA25,
   "Westside Dental Group",     "General Dentistry|Periodontics|Endodontics",
   "Downtown Dental Center",    "General Dentistry|Oral Surgery|Pediatric Dentistry",
   "Main Street Dental",        "General Dentistry|Orthodontics",
   ""
)</f>
        <v>General Dentistry|Oral Surgery|Pediatric Dentistry</v>
      </c>
      <c r="DJ25" s="1" cm="1">
        <f t="array" aca="1" ref="DJ25" ca="1">_xlfn.SWITCH($DA25,
   "Westside Dental Group", 6,
   "Downtown Dental Center", 12,
   "Main Street Dental",     8,
   6
)</f>
        <v>12</v>
      </c>
      <c r="DK25" s="1" cm="1">
        <f t="array" aca="1" ref="DK25" ca="1">_xlfn.SWITCH($DA25,
   "Westside Dental Group", 4.7,
   "Downtown Dental Center", 4.6,
   "Main Street Dental",     4.8,
   4.7
)</f>
        <v>4.5999999999999996</v>
      </c>
      <c r="DL25" s="1" t="s">
        <v>1663</v>
      </c>
      <c r="DM25" s="1" t="str">
        <f t="shared" ca="1" si="45"/>
        <v>2021-06-01</v>
      </c>
      <c r="DN25" s="1" t="str" cm="1">
        <f t="array" aca="1" ref="DN25" ca="1">INDEX({"In Progress","Accepted","Completed","Proposed"}, RANDBETWEEN(1,4))</f>
        <v>Completed</v>
      </c>
      <c r="DO25" s="1">
        <f t="shared" ca="1" si="46"/>
        <v>1280.3800000000001</v>
      </c>
      <c r="DP25" s="1">
        <f t="shared" ca="1" si="47"/>
        <v>832.25</v>
      </c>
      <c r="DQ25" s="1">
        <f t="shared" ca="1" si="48"/>
        <v>448.13</v>
      </c>
      <c r="DR25" s="1" t="str" cm="1">
        <f t="array" aca="1" ref="DR25" ca="1">INDEX({"N/A","CareCredit","QuickPay Discount","Monthly Payment"}, RANDBETWEEN(1,4))</f>
        <v>CareCredit</v>
      </c>
      <c r="DS25" s="2">
        <v>44496</v>
      </c>
      <c r="DT25" s="1" t="str">
        <f t="shared" ca="1" si="49"/>
        <v>2021-11-16</v>
      </c>
      <c r="DU25" s="1">
        <f t="shared" ca="1" si="50"/>
        <v>100</v>
      </c>
    </row>
    <row r="26" spans="1:125" x14ac:dyDescent="0.15">
      <c r="A26" s="1" t="s">
        <v>529</v>
      </c>
      <c r="B26" s="1" t="str" cm="1">
        <f t="array" aca="1" ref="B26" ca="1">INDEX({"Liam","Noah","Oliver","Elijah","William","James","Benjamin","Lucas","Henry","Alexander","Olivia","Emma","Ava","Charlotte","Sophia","Amelia","Isabella","Mia","Evelyn","Harper","Jameson","Aria","Scarlett","Luna","Mila","Abigail","Ella","Avery","Eleanor","Madison"}, RANDBETWEEN(1, 30))</f>
        <v>Alexander</v>
      </c>
      <c r="C26" s="1" t="str" cm="1">
        <f t="array" aca="1" ref="C26" ca="1">INDEX({"Smith","Johnson","Williams","Jones","Brown","Davis","Miller","Wilson","Moore","Taylor","Anderson","Thomas","Jackson","White","Harris","Martin","Thompson","Garcia","Martinez","Robinson","Clark","Rodriguez","Lewis","Lee","Walker","Hall","Allen","Young","King","Wright"}, RANDBETWEEN(1, 30))</f>
        <v>Allen</v>
      </c>
      <c r="D26" s="1" t="str">
        <f t="shared" ca="1" si="0"/>
        <v>1994-02-22</v>
      </c>
      <c r="E26" s="1">
        <f t="shared" ca="1" si="1"/>
        <v>31</v>
      </c>
      <c r="F26" s="1" t="str" cm="1">
        <f t="array" aca="1" ref="F26" ca="1">INDEX({"Male","Female","Non-Binary"}, RANDBETWEEN(1, 3))</f>
        <v>Male</v>
      </c>
      <c r="G26" s="1" t="str" cm="1">
        <f t="array" aca="1" ref="G26" ca="1">INDEX({"African American","Caucasian","Hispanic","Asian","Native American","Other"}, RANDBETWEEN(1,6))</f>
        <v>Native American</v>
      </c>
      <c r="H26" s="1" t="str" cm="1">
        <f t="array" aca="1" ref="H26" ca="1">RANDBETWEEN(1,1500) &amp; " " &amp; INDEX({"Main","Oak","Maple","Elm","Pine","Cedar","Rose","Hill","Park","Lake"}, RANDBETWEEN(1,10)) &amp; " " &amp; INDEX({"St","Rd","Ave"}, RANDBETWEEN(1,3))</f>
        <v>1488 Hill Rd</v>
      </c>
      <c r="I26" s="1" t="str" cm="1">
        <f t="array" aca="1" ref="I26" ca="1">INDEX({"Springfield","Riverside","Franklin","Clinton","Fairview"}, RANDBETWEEN(1,5))</f>
        <v>Springfield</v>
      </c>
      <c r="J26" s="1" t="str" cm="1">
        <f t="array" aca="1" ref="J26" ca="1">INDEX({"FL","IL","CA","NY","TX"}, RANDBETWEEN(1,5))</f>
        <v>TX</v>
      </c>
      <c r="K26" s="1" t="str">
        <f t="shared" ca="1" si="2"/>
        <v>18064</v>
      </c>
      <c r="L26" s="1" t="str">
        <f t="shared" ca="1" si="3"/>
        <v>alexander.allen@email.com</v>
      </c>
      <c r="M26" s="1" t="str">
        <f t="shared" ca="1" si="4"/>
        <v>941-885-1066</v>
      </c>
      <c r="N26" s="1" t="str" cm="1">
        <f t="array" aca="1" ref="N26" ca="1">INDEX({"Linda","Karen","Susan","Nancy","Deborah"}, RANDBETWEEN(1,5)) &amp; " " &amp; C26</f>
        <v>Karen Allen</v>
      </c>
      <c r="O26" s="1" t="str">
        <f t="shared" ca="1" si="5"/>
        <v>845-355-1425</v>
      </c>
      <c r="P26" s="1" t="s">
        <v>137</v>
      </c>
      <c r="Q26" s="1" t="str" cm="1">
        <f t="array" aca="1" ref="Q26" ca="1">INDEX({"Walk-in","Google","Website","Patient Referral","Doctor Referral","Insurance"}, RANDBETWEEN(1,5))</f>
        <v>Google</v>
      </c>
      <c r="R26" s="1" t="str">
        <f t="shared" ca="1" si="6"/>
        <v>2023-02-15</v>
      </c>
      <c r="S26" s="1" t="str" cm="1">
        <f t="array" aca="1" ref="S26" ca="1">INDEX({"LOC001","LOC002","LOC003"}, RANDBETWEEN(1,3))</f>
        <v>LOC002</v>
      </c>
      <c r="T26" s="1" t="str" cm="1">
        <f t="array" aca="1" ref="T26" ca="1">INDEX({"Mail","Phone","Patient Portal","Email"}, RANDBETWEEN(1,4))</f>
        <v>Phone</v>
      </c>
      <c r="U26" s="1" t="str" cm="1">
        <f t="array" aca="1" ref="U26" ca="1">INDEX({"True","False"}, RANDBETWEEN(1,2))</f>
        <v>False</v>
      </c>
      <c r="V26" s="1" t="str" cm="1">
        <f t="array" aca="1" ref="V26" ca="1">INDEX({"True","False"}, RANDBETWEEN(1,2))</f>
        <v>False</v>
      </c>
      <c r="W26" s="1" t="str" cm="1">
        <f t="array" aca="1" ref="W26" ca="1">INDEX({"True","False"}, RANDBETWEEN(1,2))</f>
        <v>False</v>
      </c>
      <c r="X26" s="1" t="str" cm="1">
        <f t="array" aca="1" ref="X26" ca="1">INDEX({"True","False"}, RANDBETWEEN(1,2))</f>
        <v>False</v>
      </c>
      <c r="Y26" s="1" t="str" cm="1">
        <f t="array" aca="1" ref="Y26" ca="1">INDEX({"Codeine","Sulfa","Local Anesthetics","None","Latex","Penicillin"}, RANDBETWEEN(1,6))</f>
        <v>Penicillin</v>
      </c>
      <c r="Z26" s="1" t="str" cm="1">
        <f t="array" aca="1" ref="Z26" ca="1">INDEX({"None","Levothyroxine","Atorvastatin","Levothyroxine|Atorvastatin","Metformin|Lisinopril","Ibuprofen"}, RANDBETWEEN(1,6))</f>
        <v>Levothyroxine</v>
      </c>
      <c r="AA26" s="1" t="str" cm="1">
        <f t="array" aca="1" ref="AA26" ca="1">INDEX({"None","Wisdom teeth extraction (2020)","Cavity filling (2019)","Dental cleaning (2018)","Root canal (2021)"}, RANDBETWEEN(1,5))</f>
        <v>Cavity filling (2019)</v>
      </c>
      <c r="AB26" s="1" t="str">
        <f t="shared" ca="1" si="7"/>
        <v>2023-06-02</v>
      </c>
      <c r="AC26" s="1" t="str" cm="1">
        <f t="array" aca="1" ref="AC26" ca="1">INDEX({"N/A","No","Yes"}, RANDBETWEEN(1,3))</f>
        <v>N/A</v>
      </c>
      <c r="AD26" s="1" t="str" cm="1">
        <f t="array" aca="1" ref="AD26" ca="1">INDEX({"Non-smoker","Former-smoker","Current smoker"}, RANDBETWEEN(1,3))</f>
        <v>Non-smoker</v>
      </c>
      <c r="AE26" s="1" t="str" cm="1">
        <f t="array" aca="1" ref="AE26" ca="1">INDEX({"None","Allergic to penicillin","Requires wheelchair accessibility","Use caution due to fall risk","Special diet required"}, RANDBETWEEN(1,5))</f>
        <v>None</v>
      </c>
      <c r="AF26" s="1" t="s">
        <v>718</v>
      </c>
      <c r="AG26" s="1" t="str" cm="1">
        <f t="array" aca="1" ref="AG26" ca="1">INDEX({"Humana","Aetna","MetLife","Cigna","United Healthcare","Guardian"}, RANDBETWEEN(1,6))</f>
        <v>Humana</v>
      </c>
      <c r="AH26" s="1" t="str" cm="1">
        <f t="array" aca="1" ref="AH26" ca="1">IF(AG26="Humana",
   INDEX({"HUM103","HUM523"}, RANDBETWEEN(1,2)),
IF(AG26="Aetna",
   INDEX({"AET532","AET548"}, RANDBETWEEN(1,2)),
IF(AG26="MetLife",
   "MET280",
IF(AG26="Cigna",
   "CIG881",
IF(AG26="United Healthcare",
   INDEX({"UNI967","UNI316"}, RANDBETWEEN(1,2)),
IF(AG26="Guardian",
   INDEX({"GUA459","GUA669"}, RANDBETWEEN(1,2)),
""))))))</f>
        <v>HUM523</v>
      </c>
      <c r="AI26" s="1" t="str" cm="1">
        <f t="array" aca="1" ref="AI26" ca="1">_xlfn.SWITCH(
    AH26,
    "HUM103", "Humana Discount",
    "HUM523", "Humana PPO",
    "AET532", "Aetna HMO",
    "AET548", "Aetna Indemnity",
    "MET280", "MetLife Discount",
    "CIG881", "Cigna HMO",
    "UNI967", "United Healthcare DPPO",
    "UNI316", "United Healthcare DMO",
    "GUA459", "Guardian Discount",
    "GUA669", "Guardian PPO",
    ""
)</f>
        <v>Humana PPO</v>
      </c>
      <c r="AJ26" s="1" t="str" cm="1">
        <f t="array" aca="1" ref="AJ26" ca="1">_xlfn.SWITCH(
    AH26,
    "HUM103", "HUM854639",
    "HUM523", "HUM296694",
    "AET532", "AET392075",
    "AET548", "AET837715",
    "MET280", "MET643118",
    "CIG881", "CIG755900",
    "UNI967", "UNI733052",
    "UNI316", "UNI442722",
    "GUA459", "GUA634150",
    "GUA669", "GUA641722",
    ""
)</f>
        <v>HUM296694</v>
      </c>
      <c r="AK26" s="1" t="str" cm="1">
        <f t="array" aca="1" ref="AK26" ca="1">INDEX({"GRP370","GRP369","GRP573","GRP409","GRP509","GRP575","GRP445","GRP295","GRP316","GRP630"}, RANDBETWEEN(1,10))</f>
        <v>GRP316</v>
      </c>
      <c r="AL26" s="1" cm="1">
        <f t="array" aca="1" ref="AL26" ca="1">_xlfn.SWITCH(
  AK26,
  "GRP370", 1000,
  "GRP369", 3000,
  "GRP573", 1500,
  "GRP409", 3000,
  "GRP509", 3000,
  "GRP575", 1000,
  "GRP445", 2500,
  "GRP295", 1000,
  "GRP316", 2000,
  "GRP630", 2000,
  ""
)</f>
        <v>2000</v>
      </c>
      <c r="AM26" s="1" cm="1">
        <f t="array" aca="1" ref="AM26" ca="1">_xlfn.SWITCH(
  AK26,
  "GRP370", 729.73,
  "GRP369", 2285.89,
  "GRP573", 1311.73,
  "GRP409", 2951.56,
  "GRP509", 993.45,
  "GRP575", 557.41,
  "GRP445", 695.64,
  "GRP295", 241.36,
  "GRP316", 1320.86,
  "GRP630", 1245.27,
  ""
)</f>
        <v>1320.86</v>
      </c>
      <c r="AN26" s="1" t="str" cm="1">
        <f t="array" aca="1" ref="AN26" ca="1">_xlfn.SWITCH(
  AK26,
  "GRP573", "Humana",
  "GRP509", "Aetna",
  "GRP316", "Aetna",
  ""
)</f>
        <v>Aetna</v>
      </c>
      <c r="AO26" s="1" t="str" cm="1">
        <f t="array" aca="1" ref="AO26" ca="1">_xlfn.SWITCH(
  AK26,
  "GRP573", "HUM982",
  "GRP509", "AET282",
  "GRP316", "AET665",
  ""
)</f>
        <v>AET665</v>
      </c>
      <c r="AP26" s="1" t="str" cm="1">
        <f t="array" aca="1" ref="AP26" ca="1">_xlfn.SWITCH(
  AK26,
  "GRP573", "MAAN82132",
  "GRP509", "JOWI86099",
  "GRP316", "CHTA19838",
  ""
)</f>
        <v>CHTA19838</v>
      </c>
      <c r="AQ26" s="1" t="str" cm="1">
        <f t="array" aca="1" ref="AQ26" ca="1">INDEX({"Yes","No"},RANDBETWEEN(1,2))</f>
        <v>No</v>
      </c>
      <c r="AR26" s="1" t="str" cm="1">
        <f t="array" aca="1" ref="AR26" ca="1">INDEX({"Apple Pay","Credit Card","Debit Card"}, RANDBETWEEN(1,3))</f>
        <v>Credit Card</v>
      </c>
      <c r="AS26" s="1" t="s">
        <v>907</v>
      </c>
      <c r="AT26" s="1" t="s">
        <v>1096</v>
      </c>
      <c r="AU26" s="1" t="str">
        <f t="shared" ca="1" si="8"/>
        <v>2025-04-21</v>
      </c>
      <c r="AV26" s="1" t="str">
        <f t="shared" ca="1" si="9"/>
        <v>2025-05-02</v>
      </c>
      <c r="AW26" s="1" t="str">
        <f t="shared" ca="1" si="10"/>
        <v>4:00 PM</v>
      </c>
      <c r="AX26" s="1" t="str">
        <f t="shared" ca="1" si="11"/>
        <v>3:51 PM</v>
      </c>
      <c r="AY26" s="1" t="str" cm="1">
        <f t="array" aca="1" ref="AY26" ca="1">INDEX({"LOC001","LOC002","LOC003"}, RANDBETWEEN(1,3))</f>
        <v>LOC003</v>
      </c>
      <c r="AZ26" s="1" t="str" cm="1">
        <f t="array" aca="1" ref="AZ26" ca="1">INDEX({"PRV001","PRV002","PRV003","PRV004","PRV005"}, RANDBETWEEN(1,5))</f>
        <v>PRV002</v>
      </c>
      <c r="BA26" s="1" t="str" cm="1">
        <f t="array" aca="1" ref="BA26" ca="1">INDEX({"AST001","AST002","AST003","AST004","AST005"}, RANDBETWEEN(1,5))</f>
        <v>AST004</v>
      </c>
      <c r="BB26" s="1" t="str" cm="1">
        <f t="array" aca="1" ref="BB26" ca="1">INDEX({"Room 1","Room 2","Room 3","Room 4","Room 5","Room 7","Room 8"}, RANDBETWEEN(1,7))</f>
        <v>Room 3</v>
      </c>
      <c r="BC26" s="1" t="str" cm="1">
        <f t="array" aca="1" ref="BC26" ca="1">INDEX({"Tooth Pain","Lost Filling","Cosmetic Concern","Sensitivity","Denture Adjustment","Jaw Pain","Routine Check-up"}, RANDBETWEEN(1,7))</f>
        <v>Sensitivity</v>
      </c>
      <c r="BD26" s="1" cm="1">
        <f t="array" aca="1" ref="BD26" ca="1">INDEX({15,30,45,60,90,120}, RANDBETWEEN(1,6))</f>
        <v>15</v>
      </c>
      <c r="BE26" s="1">
        <f t="shared" ca="1" si="12"/>
        <v>18</v>
      </c>
      <c r="BF26" s="1" t="str">
        <f t="shared" ca="1" si="13"/>
        <v>True</v>
      </c>
      <c r="BG26" s="1" t="str">
        <f t="shared" ca="1" si="14"/>
        <v/>
      </c>
      <c r="BH26" s="1" t="str">
        <f t="shared" ca="1" si="15"/>
        <v>False</v>
      </c>
      <c r="BI26" s="1">
        <f t="shared" ca="1" si="16"/>
        <v>11</v>
      </c>
      <c r="BJ26" s="1" t="s">
        <v>1286</v>
      </c>
      <c r="BK26" s="1" t="str">
        <f t="shared" ca="1" si="17"/>
        <v>2025-05-02</v>
      </c>
      <c r="BL26" s="1" t="str" cm="1">
        <f t="array" aca="1" ref="BL26" ca="1">INDEX({"Orthodontic","Prosthodontic","Oral Surgery","Periodontic","Restorative"}, RANDBETWEEN(1,5))</f>
        <v>Prosthodontic</v>
      </c>
      <c r="BM26" s="1" t="str" cm="1">
        <f t="array" aca="1" ref="BM26" ca="1">INDEX({"D4341","D9110","D0274","D0120","D2330","D7140","D1110"}, RANDBETWEEN(1,7))</f>
        <v>D9110</v>
      </c>
      <c r="BN26" s="1" t="str" cm="1">
        <f t="array" aca="1" ref="BN26" ca="1">INDEX({"Periodontal Scaling &amp; Root Planing","Palliative Treatment","Bitewings - Four Films","Periodic Oral Evaluation","Resin Composite - One Surface","Extraction - Erupted Tooth","Adult Prophylaxis"}, RANDBETWEEN(1,7))</f>
        <v>Resin Composite - One Surface</v>
      </c>
      <c r="BO26" s="1">
        <f t="shared" ca="1" si="18"/>
        <v>790.22</v>
      </c>
      <c r="BP26" s="1">
        <f t="shared" ca="1" si="19"/>
        <v>1191.93</v>
      </c>
      <c r="BQ26" s="1">
        <f t="shared" ca="1" si="20"/>
        <v>105.87</v>
      </c>
      <c r="BR26" s="1">
        <f t="shared" ca="1" si="21"/>
        <v>200.14</v>
      </c>
      <c r="BS26" s="1">
        <f t="shared" ca="1" si="22"/>
        <v>92.28</v>
      </c>
      <c r="BT26" s="1" t="str">
        <f t="shared" ca="1" si="23"/>
        <v>2022-11-17</v>
      </c>
      <c r="BU26" s="1" t="str" cm="1">
        <f t="array" aca="1" ref="BU26" ca="1">INDEX({"Debit Card","Apple Pay","Credit Card","CareCredit"}, RANDBETWEEN(1,4))</f>
        <v>CareCredit</v>
      </c>
      <c r="BV26" s="1" t="str" cm="1">
        <f t="array" aca="1" ref="BV26" ca="1">INDEX({"Paid","Partial","Pending Insurance"}, RANDBETWEEN(1,3))</f>
        <v>Partial</v>
      </c>
      <c r="BW26" s="1">
        <f t="shared" ca="1" si="24"/>
        <v>0</v>
      </c>
      <c r="BX26" s="1" t="str">
        <f t="shared" ca="1" si="25"/>
        <v>In Progress</v>
      </c>
      <c r="BY26" s="1" t="str" cm="1">
        <f t="array" aca="1" ref="BY26" ca="1">INDEX({"New","Returning"}, RANDBETWEEN(1,2))</f>
        <v>New</v>
      </c>
      <c r="BZ26" s="1">
        <f t="shared" ca="1" si="26"/>
        <v>3</v>
      </c>
      <c r="CA26" s="1">
        <f t="shared" ca="1" si="27"/>
        <v>3</v>
      </c>
      <c r="CB26" s="1" t="str">
        <f t="shared" ca="1" si="28"/>
        <v>2022-12-31</v>
      </c>
      <c r="CC26" s="1" t="str">
        <f t="shared" ca="1" si="29"/>
        <v>2024-06-18</v>
      </c>
      <c r="CD26" s="1">
        <f t="shared" ca="1" si="30"/>
        <v>4</v>
      </c>
      <c r="CE26" s="1">
        <f t="shared" ca="1" si="30"/>
        <v>1</v>
      </c>
      <c r="CF26" s="1">
        <f t="shared" ca="1" si="31"/>
        <v>5197.01</v>
      </c>
      <c r="CG26" s="1">
        <f t="shared" ca="1" si="32"/>
        <v>27</v>
      </c>
      <c r="CH26" s="1" t="str">
        <f t="shared" ca="1" si="33"/>
        <v>Low</v>
      </c>
      <c r="CI26" s="1">
        <f t="shared" ca="1" si="34"/>
        <v>95</v>
      </c>
      <c r="CJ26" s="1" t="str">
        <f t="shared" ca="1" si="35"/>
        <v>False</v>
      </c>
      <c r="CK26" s="1" t="str" cm="1">
        <f t="array" aca="1" ref="CK26" ca="1">INDEX({"Basic","Silver","Gold","Platinum"}, RANDBETWEEN(1,4))</f>
        <v>Silver</v>
      </c>
      <c r="CL26" s="1">
        <f t="shared" ca="1" si="36"/>
        <v>2</v>
      </c>
      <c r="CM26" s="1" t="s">
        <v>1475</v>
      </c>
      <c r="CN26" s="1" t="str">
        <f t="shared" ca="1" si="37"/>
        <v>2022-11-07</v>
      </c>
      <c r="CO26" s="1" t="str">
        <f t="shared" ca="1" si="38"/>
        <v>1:15 PM</v>
      </c>
      <c r="CP26" s="1" t="str" cm="1">
        <f t="array" aca="1" ref="CP26" ca="1">INDEX({"Patient Portal","Mail","Email","Phone","Text"}, RANDBETWEEN(1,5))</f>
        <v>Phone</v>
      </c>
      <c r="CQ26" s="1" t="str" cm="1">
        <f t="array" aca="1" ref="CQ26" ca="1">INDEX({"Insurance Verification","Payment Reminder","New Patient Welcome","Treatment Plan Discussion","Recall"}, RANDBETWEEN(1,5))</f>
        <v>New Patient Welcome</v>
      </c>
      <c r="CR26" s="1" t="str" cm="1">
        <f t="array" aca="1" ref="CR26" ca="1">INDEX({"Template","Script","Marketing","Custom"}, RANDBETWEEN(1,4))</f>
        <v>Template</v>
      </c>
      <c r="CS26" s="1" t="str">
        <f t="shared" ca="1" si="39"/>
        <v>True</v>
      </c>
      <c r="CT26" s="1" t="str">
        <f t="shared" ca="1" si="40"/>
        <v>2022-11-12</v>
      </c>
      <c r="CU26" s="1" t="str">
        <f t="shared" ca="1" si="41"/>
        <v>2:45 PM</v>
      </c>
      <c r="CV26" s="1" t="str" cm="1">
        <f t="array" aca="1" ref="CV26" ca="1">IF(CS26="True",
   INDEX({"Cancelled","Confirmed","Rescheduled","Question Answered"}, RANDBETWEEN(1,4)),
   ""
)</f>
        <v>Confirmed</v>
      </c>
      <c r="CW26" s="1" t="str">
        <f t="shared" ca="1" si="42"/>
        <v>True</v>
      </c>
      <c r="CX26" s="1" t="str">
        <f t="shared" ca="1" si="43"/>
        <v>2022-11-14</v>
      </c>
      <c r="CY26" s="1" t="str" cm="1">
        <f t="array" aca="1" ref="CY26" ca="1">INDEX({"STF001","STF002","STF003","STF004","STF005"}, RANDBETWEEN(1,5))</f>
        <v>STF002</v>
      </c>
      <c r="CZ26" s="1" t="str">
        <f t="shared" ca="1" si="44"/>
        <v>False</v>
      </c>
      <c r="DA26" s="1" t="str" cm="1">
        <f t="array" aca="1" ref="DA26" ca="1">INDEX({"Westside Dental Group","Downtown Dental Center","Main Street Dental"}, RANDBETWEEN(1,3))</f>
        <v>Main Street Dental</v>
      </c>
      <c r="DB26" s="1" t="str" cm="1">
        <f t="array" aca="1" ref="DB26" ca="1">_xlfn.SWITCH(DA26,
   "Westside Dental Group",     "789 West Avenue",
   "Downtown Dental Center",    "456 Downtown Plaza",
   "Main Street Dental",        "123 Main Street",
   ""
)</f>
        <v>123 Main Street</v>
      </c>
      <c r="DC26" s="1" t="str" cm="1">
        <f t="array" aca="1" ref="DC26" ca="1">_xlfn.SWITCH(
   DA26,
   "Westside Dental Group",     "Riverside",
   "Downtown Dental Center",    "Springfield",
   "Main Street Dental",        "Springfield",
   ""
)</f>
        <v>Springfield</v>
      </c>
      <c r="DD26" s="1" t="s">
        <v>184</v>
      </c>
      <c r="DE26" s="1" t="str" cm="1">
        <f t="array" aca="1" ref="DE26" ca="1">_xlfn.SWITCH(
   DA26,
   "Westside Dental Group",     "62707",
   "Downtown Dental Center",    "62701",
   "Main Street Dental",        "62704",
   ""
)</f>
        <v>62704</v>
      </c>
      <c r="DF26" s="1" t="str" cm="1">
        <f t="array" aca="1" ref="DF26" ca="1">_xlfn.SWITCH(
   DA26,
   "Westside Dental Group",     "555-555-6666",
   "Downtown Dental Center",    "555-333-4444",
   "Main Street Dental",        "555-111-2222",
   ""
)</f>
        <v>555-111-2222</v>
      </c>
      <c r="DG26" s="1" t="str" cm="1">
        <f t="array" aca="1" ref="DG26" ca="1">_xlfn.SWITCH(
   DA26,
   "Westside Dental Group",     "Mon-Thu 9AM-6PM|Fri 9AM-4PM",
   "Downtown Dental Center",    "Mon-Thu 7AM-7PM|Fri 8AM-5PM|Sat 8AM-1PM",
   "Main Street Dental",        "Mon-Fri 8AM-5PM",
   ""
)</f>
        <v>Mon-Fri 8AM-5PM</v>
      </c>
      <c r="DH26" s="1" t="str" cm="1">
        <f t="array" aca="1" ref="DH26" ca="1">_xlfn.SWITCH(
   DA26,
   "Westside Dental Group",     "General|Periodontics|Endodontics",
   "Downtown Dental Center",    "General|Pediatric|Implants|Oral Surgery",
   "Main Street Dental",        "General|Cosmetic|Orthodontics",
   ""
)</f>
        <v>General|Cosmetic|Orthodontics</v>
      </c>
      <c r="DI26" s="1" t="str" cm="1">
        <f t="array" aca="1" ref="DI26" ca="1">_xlfn.SWITCH(
   DA26,
   "Westside Dental Group",     "General Dentistry|Periodontics|Endodontics",
   "Downtown Dental Center",    "General Dentistry|Oral Surgery|Pediatric Dentistry",
   "Main Street Dental",        "General Dentistry|Orthodontics",
   ""
)</f>
        <v>General Dentistry|Orthodontics</v>
      </c>
      <c r="DJ26" s="1" cm="1">
        <f t="array" aca="1" ref="DJ26" ca="1">_xlfn.SWITCH($DA26,
   "Westside Dental Group", 6,
   "Downtown Dental Center", 12,
   "Main Street Dental",     8,
   6
)</f>
        <v>8</v>
      </c>
      <c r="DK26" s="1" cm="1">
        <f t="array" aca="1" ref="DK26" ca="1">_xlfn.SWITCH($DA26,
   "Westside Dental Group", 4.7,
   "Downtown Dental Center", 4.6,
   "Main Street Dental",     4.8,
   4.7
)</f>
        <v>4.8</v>
      </c>
      <c r="DL26" s="1" t="s">
        <v>1664</v>
      </c>
      <c r="DM26" s="1" t="str">
        <f t="shared" ca="1" si="45"/>
        <v>2023-10-10</v>
      </c>
      <c r="DN26" s="1" t="str" cm="1">
        <f t="array" aca="1" ref="DN26" ca="1">INDEX({"In Progress","Accepted","Completed","Proposed"}, RANDBETWEEN(1,4))</f>
        <v>Proposed</v>
      </c>
      <c r="DO26" s="1">
        <f t="shared" ca="1" si="46"/>
        <v>2513.9899999999998</v>
      </c>
      <c r="DP26" s="1">
        <f t="shared" ca="1" si="47"/>
        <v>1382.69</v>
      </c>
      <c r="DQ26" s="1">
        <f t="shared" ca="1" si="48"/>
        <v>1131.3</v>
      </c>
      <c r="DR26" s="1" t="str" cm="1">
        <f t="array" aca="1" ref="DR26" ca="1">INDEX({"N/A","CareCredit","QuickPay Discount","Monthly Payment"}, RANDBETWEEN(1,4))</f>
        <v>QuickPay Discount</v>
      </c>
      <c r="DS26" s="2">
        <v>44497</v>
      </c>
      <c r="DT26" s="1" t="str">
        <f t="shared" ca="1" si="49"/>
        <v/>
      </c>
      <c r="DU26" s="1">
        <f t="shared" ca="1" si="50"/>
        <v>0</v>
      </c>
    </row>
    <row r="27" spans="1:125" x14ac:dyDescent="0.15">
      <c r="A27" s="1" t="s">
        <v>530</v>
      </c>
      <c r="B27" s="1" t="str" cm="1">
        <f t="array" aca="1" ref="B27" ca="1">INDEX({"Liam","Noah","Oliver","Elijah","William","James","Benjamin","Lucas","Henry","Alexander","Olivia","Emma","Ava","Charlotte","Sophia","Amelia","Isabella","Mia","Evelyn","Harper","Jameson","Aria","Scarlett","Luna","Mila","Abigail","Ella","Avery","Eleanor","Madison"}, RANDBETWEEN(1, 30))</f>
        <v>Ella</v>
      </c>
      <c r="C27" s="1" t="str" cm="1">
        <f t="array" aca="1" ref="C27" ca="1">INDEX({"Smith","Johnson","Williams","Jones","Brown","Davis","Miller","Wilson","Moore","Taylor","Anderson","Thomas","Jackson","White","Harris","Martin","Thompson","Garcia","Martinez","Robinson","Clark","Rodriguez","Lewis","Lee","Walker","Hall","Allen","Young","King","Wright"}, RANDBETWEEN(1, 30))</f>
        <v>Anderson</v>
      </c>
      <c r="D27" s="1" t="str">
        <f t="shared" ca="1" si="0"/>
        <v>2007-04-02</v>
      </c>
      <c r="E27" s="1">
        <f t="shared" ca="1" si="1"/>
        <v>18</v>
      </c>
      <c r="F27" s="1" t="str" cm="1">
        <f t="array" aca="1" ref="F27" ca="1">INDEX({"Male","Female","Non-Binary"}, RANDBETWEEN(1, 3))</f>
        <v>Non-Binary</v>
      </c>
      <c r="G27" s="1" t="str" cm="1">
        <f t="array" aca="1" ref="G27" ca="1">INDEX({"African American","Caucasian","Hispanic","Asian","Native American","Other"}, RANDBETWEEN(1,6))</f>
        <v>Hispanic</v>
      </c>
      <c r="H27" s="1" t="str" cm="1">
        <f t="array" aca="1" ref="H27" ca="1">RANDBETWEEN(1,1500) &amp; " " &amp; INDEX({"Main","Oak","Maple","Elm","Pine","Cedar","Rose","Hill","Park","Lake"}, RANDBETWEEN(1,10)) &amp; " " &amp; INDEX({"St","Rd","Ave"}, RANDBETWEEN(1,3))</f>
        <v>372 Oak Rd</v>
      </c>
      <c r="I27" s="1" t="str" cm="1">
        <f t="array" aca="1" ref="I27" ca="1">INDEX({"Springfield","Riverside","Franklin","Clinton","Fairview"}, RANDBETWEEN(1,5))</f>
        <v>Springfield</v>
      </c>
      <c r="J27" s="1" t="str" cm="1">
        <f t="array" aca="1" ref="J27" ca="1">INDEX({"FL","IL","CA","NY","TX"}, RANDBETWEEN(1,5))</f>
        <v>FL</v>
      </c>
      <c r="K27" s="1" t="str">
        <f t="shared" ca="1" si="2"/>
        <v>31243</v>
      </c>
      <c r="L27" s="1" t="str">
        <f t="shared" ca="1" si="3"/>
        <v>ella.anderson@email.com</v>
      </c>
      <c r="M27" s="1" t="str">
        <f t="shared" ca="1" si="4"/>
        <v>235-851-1172</v>
      </c>
      <c r="N27" s="1" t="str" cm="1">
        <f t="array" aca="1" ref="N27" ca="1">INDEX({"Linda","Karen","Susan","Nancy","Deborah"}, RANDBETWEEN(1,5)) &amp; " " &amp; C27</f>
        <v>Karen Anderson</v>
      </c>
      <c r="O27" s="1" t="str">
        <f t="shared" ca="1" si="5"/>
        <v>109-135-7190</v>
      </c>
      <c r="P27" s="1" t="s">
        <v>137</v>
      </c>
      <c r="Q27" s="1" t="str" cm="1">
        <f t="array" aca="1" ref="Q27" ca="1">INDEX({"Walk-in","Google","Website","Patient Referral","Doctor Referral","Insurance"}, RANDBETWEEN(1,5))</f>
        <v>Walk-in</v>
      </c>
      <c r="R27" s="1" t="str">
        <f t="shared" ca="1" si="6"/>
        <v>2023-02-17</v>
      </c>
      <c r="S27" s="1" t="str" cm="1">
        <f t="array" aca="1" ref="S27" ca="1">INDEX({"LOC001","LOC002","LOC003"}, RANDBETWEEN(1,3))</f>
        <v>LOC003</v>
      </c>
      <c r="T27" s="1" t="str" cm="1">
        <f t="array" aca="1" ref="T27" ca="1">INDEX({"Mail","Phone","Patient Portal","Email"}, RANDBETWEEN(1,4))</f>
        <v>Patient Portal</v>
      </c>
      <c r="U27" s="1" t="str" cm="1">
        <f t="array" aca="1" ref="U27" ca="1">INDEX({"True","False"}, RANDBETWEEN(1,2))</f>
        <v>False</v>
      </c>
      <c r="V27" s="1" t="str" cm="1">
        <f t="array" aca="1" ref="V27" ca="1">INDEX({"True","False"}, RANDBETWEEN(1,2))</f>
        <v>True</v>
      </c>
      <c r="W27" s="1" t="str" cm="1">
        <f t="array" aca="1" ref="W27" ca="1">INDEX({"True","False"}, RANDBETWEEN(1,2))</f>
        <v>False</v>
      </c>
      <c r="X27" s="1" t="str" cm="1">
        <f t="array" aca="1" ref="X27" ca="1">INDEX({"True","False"}, RANDBETWEEN(1,2))</f>
        <v>True</v>
      </c>
      <c r="Y27" s="1" t="str" cm="1">
        <f t="array" aca="1" ref="Y27" ca="1">INDEX({"Codeine","Sulfa","Local Anesthetics","None","Latex","Penicillin"}, RANDBETWEEN(1,6))</f>
        <v>Local Anesthetics</v>
      </c>
      <c r="Z27" s="1" t="str" cm="1">
        <f t="array" aca="1" ref="Z27" ca="1">INDEX({"None","Levothyroxine","Atorvastatin","Levothyroxine|Atorvastatin","Metformin|Lisinopril","Ibuprofen"}, RANDBETWEEN(1,6))</f>
        <v>Levothyroxine|Atorvastatin</v>
      </c>
      <c r="AA27" s="1" t="str" cm="1">
        <f t="array" aca="1" ref="AA27" ca="1">INDEX({"None","Wisdom teeth extraction (2020)","Cavity filling (2019)","Dental cleaning (2018)","Root canal (2021)"}, RANDBETWEEN(1,5))</f>
        <v>Dental cleaning (2018)</v>
      </c>
      <c r="AB27" s="1" t="str">
        <f t="shared" ca="1" si="7"/>
        <v>2023-10-04</v>
      </c>
      <c r="AC27" s="1" t="str" cm="1">
        <f t="array" aca="1" ref="AC27" ca="1">INDEX({"N/A","No","Yes"}, RANDBETWEEN(1,3))</f>
        <v>No</v>
      </c>
      <c r="AD27" s="1" t="str" cm="1">
        <f t="array" aca="1" ref="AD27" ca="1">INDEX({"Non-smoker","Former-smoker","Current smoker"}, RANDBETWEEN(1,3))</f>
        <v>Non-smoker</v>
      </c>
      <c r="AE27" s="1" t="str" cm="1">
        <f t="array" aca="1" ref="AE27" ca="1">INDEX({"None","Allergic to penicillin","Requires wheelchair accessibility","Use caution due to fall risk","Special diet required"}, RANDBETWEEN(1,5))</f>
        <v>None</v>
      </c>
      <c r="AF27" s="1" t="s">
        <v>719</v>
      </c>
      <c r="AG27" s="1" t="str" cm="1">
        <f t="array" aca="1" ref="AG27" ca="1">INDEX({"Humana","Aetna","MetLife","Cigna","United Healthcare","Guardian"}, RANDBETWEEN(1,6))</f>
        <v>Cigna</v>
      </c>
      <c r="AH27" s="1" t="str" cm="1">
        <f t="array" aca="1" ref="AH27" ca="1">IF(AG27="Humana",
   INDEX({"HUM103","HUM523"}, RANDBETWEEN(1,2)),
IF(AG27="Aetna",
   INDEX({"AET532","AET548"}, RANDBETWEEN(1,2)),
IF(AG27="MetLife",
   "MET280",
IF(AG27="Cigna",
   "CIG881",
IF(AG27="United Healthcare",
   INDEX({"UNI967","UNI316"}, RANDBETWEEN(1,2)),
IF(AG27="Guardian",
   INDEX({"GUA459","GUA669"}, RANDBETWEEN(1,2)),
""))))))</f>
        <v>CIG881</v>
      </c>
      <c r="AI27" s="1" t="str" cm="1">
        <f t="array" aca="1" ref="AI27" ca="1">_xlfn.SWITCH(
    AH27,
    "HUM103", "Humana Discount",
    "HUM523", "Humana PPO",
    "AET532", "Aetna HMO",
    "AET548", "Aetna Indemnity",
    "MET280", "MetLife Discount",
    "CIG881", "Cigna HMO",
    "UNI967", "United Healthcare DPPO",
    "UNI316", "United Healthcare DMO",
    "GUA459", "Guardian Discount",
    "GUA669", "Guardian PPO",
    ""
)</f>
        <v>Cigna HMO</v>
      </c>
      <c r="AJ27" s="1" t="str" cm="1">
        <f t="array" aca="1" ref="AJ27" ca="1">_xlfn.SWITCH(
    AH27,
    "HUM103", "HUM854639",
    "HUM523", "HUM296694",
    "AET532", "AET392075",
    "AET548", "AET837715",
    "MET280", "MET643118",
    "CIG881", "CIG755900",
    "UNI967", "UNI733052",
    "UNI316", "UNI442722",
    "GUA459", "GUA634150",
    "GUA669", "GUA641722",
    ""
)</f>
        <v>CIG755900</v>
      </c>
      <c r="AK27" s="1" t="str" cm="1">
        <f t="array" aca="1" ref="AK27" ca="1">INDEX({"GRP370","GRP369","GRP573","GRP409","GRP509","GRP575","GRP445","GRP295","GRP316","GRP630"}, RANDBETWEEN(1,10))</f>
        <v>GRP369</v>
      </c>
      <c r="AL27" s="1" cm="1">
        <f t="array" aca="1" ref="AL27" ca="1">_xlfn.SWITCH(
  AK27,
  "GRP370", 1000,
  "GRP369", 3000,
  "GRP573", 1500,
  "GRP409", 3000,
  "GRP509", 3000,
  "GRP575", 1000,
  "GRP445", 2500,
  "GRP295", 1000,
  "GRP316", 2000,
  "GRP630", 2000,
  ""
)</f>
        <v>3000</v>
      </c>
      <c r="AM27" s="1" cm="1">
        <f t="array" aca="1" ref="AM27" ca="1">_xlfn.SWITCH(
  AK27,
  "GRP370", 729.73,
  "GRP369", 2285.89,
  "GRP573", 1311.73,
  "GRP409", 2951.56,
  "GRP509", 993.45,
  "GRP575", 557.41,
  "GRP445", 695.64,
  "GRP295", 241.36,
  "GRP316", 1320.86,
  "GRP630", 1245.27,
  ""
)</f>
        <v>2285.89</v>
      </c>
      <c r="AN27" s="1" t="str" cm="1">
        <f t="array" aca="1" ref="AN27" ca="1">_xlfn.SWITCH(
  AK27,
  "GRP573", "Humana",
  "GRP509", "Aetna",
  "GRP316", "Aetna",
  ""
)</f>
        <v/>
      </c>
      <c r="AO27" s="1" t="str" cm="1">
        <f t="array" aca="1" ref="AO27" ca="1">_xlfn.SWITCH(
  AK27,
  "GRP573", "HUM982",
  "GRP509", "AET282",
  "GRP316", "AET665",
  ""
)</f>
        <v/>
      </c>
      <c r="AP27" s="1" t="str" cm="1">
        <f t="array" aca="1" ref="AP27" ca="1">_xlfn.SWITCH(
  AK27,
  "GRP573", "MAAN82132",
  "GRP509", "JOWI86099",
  "GRP316", "CHTA19838",
  ""
)</f>
        <v/>
      </c>
      <c r="AQ27" s="1" t="str" cm="1">
        <f t="array" aca="1" ref="AQ27" ca="1">INDEX({"Yes","No"},RANDBETWEEN(1,2))</f>
        <v>No</v>
      </c>
      <c r="AR27" s="1" t="str" cm="1">
        <f t="array" aca="1" ref="AR27" ca="1">INDEX({"Apple Pay","Credit Card","Debit Card"}, RANDBETWEEN(1,3))</f>
        <v>Apple Pay</v>
      </c>
      <c r="AS27" s="1" t="s">
        <v>908</v>
      </c>
      <c r="AT27" s="1" t="s">
        <v>1097</v>
      </c>
      <c r="AU27" s="1" t="str">
        <f t="shared" ca="1" si="8"/>
        <v>2025-05-10</v>
      </c>
      <c r="AV27" s="1" t="str">
        <f t="shared" ca="1" si="9"/>
        <v>2025-05-21</v>
      </c>
      <c r="AW27" s="1" t="str">
        <f t="shared" ca="1" si="10"/>
        <v>12:00 PM</v>
      </c>
      <c r="AX27" s="1" t="str">
        <f t="shared" ca="1" si="11"/>
        <v>11:47 AM</v>
      </c>
      <c r="AY27" s="1" t="str" cm="1">
        <f t="array" aca="1" ref="AY27" ca="1">INDEX({"LOC001","LOC002","LOC003"}, RANDBETWEEN(1,3))</f>
        <v>LOC001</v>
      </c>
      <c r="AZ27" s="1" t="str" cm="1">
        <f t="array" aca="1" ref="AZ27" ca="1">INDEX({"PRV001","PRV002","PRV003","PRV004","PRV005"}, RANDBETWEEN(1,5))</f>
        <v>PRV004</v>
      </c>
      <c r="BA27" s="1" t="str" cm="1">
        <f t="array" aca="1" ref="BA27" ca="1">INDEX({"AST001","AST002","AST003","AST004","AST005"}, RANDBETWEEN(1,5))</f>
        <v>AST002</v>
      </c>
      <c r="BB27" s="1" t="str" cm="1">
        <f t="array" aca="1" ref="BB27" ca="1">INDEX({"Room 1","Room 2","Room 3","Room 4","Room 5","Room 7","Room 8"}, RANDBETWEEN(1,7))</f>
        <v>Room 7</v>
      </c>
      <c r="BC27" s="1" t="str" cm="1">
        <f t="array" aca="1" ref="BC27" ca="1">INDEX({"Tooth Pain","Lost Filling","Cosmetic Concern","Sensitivity","Denture Adjustment","Jaw Pain","Routine Check-up"}, RANDBETWEEN(1,7))</f>
        <v>Denture Adjustment</v>
      </c>
      <c r="BD27" s="1" cm="1">
        <f t="array" aca="1" ref="BD27" ca="1">INDEX({15,30,45,60,90,120}, RANDBETWEEN(1,6))</f>
        <v>15</v>
      </c>
      <c r="BE27" s="1">
        <f t="shared" ca="1" si="12"/>
        <v>12</v>
      </c>
      <c r="BF27" s="1" t="str">
        <f t="shared" ca="1" si="13"/>
        <v>True</v>
      </c>
      <c r="BG27" s="1" t="str">
        <f t="shared" ca="1" si="14"/>
        <v/>
      </c>
      <c r="BH27" s="1" t="str">
        <f t="shared" ca="1" si="15"/>
        <v>False</v>
      </c>
      <c r="BI27" s="1">
        <f t="shared" ca="1" si="16"/>
        <v>11</v>
      </c>
      <c r="BJ27" s="1" t="s">
        <v>1287</v>
      </c>
      <c r="BK27" s="1" t="str">
        <f t="shared" ca="1" si="17"/>
        <v>2025-05-21</v>
      </c>
      <c r="BL27" s="1" t="str" cm="1">
        <f t="array" aca="1" ref="BL27" ca="1">INDEX({"Orthodontic","Prosthodontic","Oral Surgery","Periodontic","Restorative"}, RANDBETWEEN(1,5))</f>
        <v>Orthodontic</v>
      </c>
      <c r="BM27" s="1" t="str" cm="1">
        <f t="array" aca="1" ref="BM27" ca="1">INDEX({"D4341","D9110","D0274","D0120","D2330","D7140","D1110"}, RANDBETWEEN(1,7))</f>
        <v>D7140</v>
      </c>
      <c r="BN27" s="1" t="str" cm="1">
        <f t="array" aca="1" ref="BN27" ca="1">INDEX({"Periodontal Scaling &amp; Root Planing","Palliative Treatment","Bitewings - Four Films","Periodic Oral Evaluation","Resin Composite - One Surface","Extraction - Erupted Tooth","Adult Prophylaxis"}, RANDBETWEEN(1,7))</f>
        <v>Resin Composite - One Surface</v>
      </c>
      <c r="BO27" s="1">
        <f t="shared" ca="1" si="18"/>
        <v>311.2</v>
      </c>
      <c r="BP27" s="1">
        <f t="shared" ca="1" si="19"/>
        <v>248.28</v>
      </c>
      <c r="BQ27" s="1">
        <f t="shared" ca="1" si="20"/>
        <v>552.29999999999995</v>
      </c>
      <c r="BR27" s="1">
        <f t="shared" ca="1" si="21"/>
        <v>311.02</v>
      </c>
      <c r="BS27" s="1">
        <f t="shared" ca="1" si="22"/>
        <v>164.89</v>
      </c>
      <c r="BT27" s="1" t="str">
        <f t="shared" ca="1" si="23"/>
        <v>2022-01-24</v>
      </c>
      <c r="BU27" s="1" t="str" cm="1">
        <f t="array" aca="1" ref="BU27" ca="1">INDEX({"Debit Card","Apple Pay","Credit Card","CareCredit"}, RANDBETWEEN(1,4))</f>
        <v>Apple Pay</v>
      </c>
      <c r="BV27" s="1" t="str" cm="1">
        <f t="array" aca="1" ref="BV27" ca="1">INDEX({"Paid","Partial","Pending Insurance"}, RANDBETWEEN(1,3))</f>
        <v>Paid</v>
      </c>
      <c r="BW27" s="1">
        <f t="shared" ca="1" si="24"/>
        <v>0</v>
      </c>
      <c r="BX27" s="1" t="str">
        <f t="shared" ca="1" si="25"/>
        <v>Completed</v>
      </c>
      <c r="BY27" s="1" t="str" cm="1">
        <f t="array" aca="1" ref="BY27" ca="1">INDEX({"New","Returning"}, RANDBETWEEN(1,2))</f>
        <v>Returning</v>
      </c>
      <c r="BZ27" s="1">
        <f t="shared" ca="1" si="26"/>
        <v>2</v>
      </c>
      <c r="CA27" s="1">
        <f t="shared" ca="1" si="27"/>
        <v>2</v>
      </c>
      <c r="CB27" s="1" t="str">
        <f t="shared" ca="1" si="28"/>
        <v>2021-09-09</v>
      </c>
      <c r="CC27" s="1" t="str">
        <f t="shared" ca="1" si="29"/>
        <v>2024-03-07</v>
      </c>
      <c r="CD27" s="1">
        <f t="shared" ca="1" si="30"/>
        <v>10</v>
      </c>
      <c r="CE27" s="1">
        <f t="shared" ca="1" si="30"/>
        <v>6</v>
      </c>
      <c r="CF27" s="1">
        <f t="shared" ca="1" si="31"/>
        <v>5347.04</v>
      </c>
      <c r="CG27" s="1">
        <f t="shared" ca="1" si="32"/>
        <v>43</v>
      </c>
      <c r="CH27" s="1" t="str">
        <f t="shared" ca="1" si="33"/>
        <v>Medium</v>
      </c>
      <c r="CI27" s="1">
        <f t="shared" ca="1" si="34"/>
        <v>61</v>
      </c>
      <c r="CJ27" s="1" t="str">
        <f t="shared" ca="1" si="35"/>
        <v>True</v>
      </c>
      <c r="CK27" s="1" t="str" cm="1">
        <f t="array" aca="1" ref="CK27" ca="1">INDEX({"Basic","Silver","Gold","Platinum"}, RANDBETWEEN(1,4))</f>
        <v>Basic</v>
      </c>
      <c r="CL27" s="1">
        <f t="shared" ca="1" si="36"/>
        <v>5</v>
      </c>
      <c r="CM27" s="1" t="s">
        <v>1476</v>
      </c>
      <c r="CN27" s="1" t="str">
        <f t="shared" ca="1" si="37"/>
        <v>2021-08-03</v>
      </c>
      <c r="CO27" s="1" t="str">
        <f t="shared" ca="1" si="38"/>
        <v>8:45 AM</v>
      </c>
      <c r="CP27" s="1" t="str" cm="1">
        <f t="array" aca="1" ref="CP27" ca="1">INDEX({"Patient Portal","Mail","Email","Phone","Text"}, RANDBETWEEN(1,5))</f>
        <v>Phone</v>
      </c>
      <c r="CQ27" s="1" t="str" cm="1">
        <f t="array" aca="1" ref="CQ27" ca="1">INDEX({"Insurance Verification","Payment Reminder","New Patient Welcome","Treatment Plan Discussion","Recall"}, RANDBETWEEN(1,5))</f>
        <v>Insurance Verification</v>
      </c>
      <c r="CR27" s="1" t="str" cm="1">
        <f t="array" aca="1" ref="CR27" ca="1">INDEX({"Template","Script","Marketing","Custom"}, RANDBETWEEN(1,4))</f>
        <v>Custom</v>
      </c>
      <c r="CS27" s="1" t="str">
        <f t="shared" ca="1" si="39"/>
        <v>True</v>
      </c>
      <c r="CT27" s="1" t="str">
        <f t="shared" ca="1" si="40"/>
        <v>2021-08-05</v>
      </c>
      <c r="CU27" s="1" t="str">
        <f t="shared" ca="1" si="41"/>
        <v>3:15 PM</v>
      </c>
      <c r="CV27" s="1" t="str" cm="1">
        <f t="array" aca="1" ref="CV27" ca="1">IF(CS27="True",
   INDEX({"Cancelled","Confirmed","Rescheduled","Question Answered"}, RANDBETWEEN(1,4)),
   ""
)</f>
        <v>Cancelled</v>
      </c>
      <c r="CW27" s="1" t="str">
        <f t="shared" ca="1" si="42"/>
        <v>True</v>
      </c>
      <c r="CX27" s="1" t="str">
        <f t="shared" ca="1" si="43"/>
        <v>2021-08-07</v>
      </c>
      <c r="CY27" s="1" t="str" cm="1">
        <f t="array" aca="1" ref="CY27" ca="1">INDEX({"STF001","STF002","STF003","STF004","STF005"}, RANDBETWEEN(1,5))</f>
        <v>STF002</v>
      </c>
      <c r="CZ27" s="1" t="str">
        <f t="shared" ca="1" si="44"/>
        <v>False</v>
      </c>
      <c r="DA27" s="1" t="str" cm="1">
        <f t="array" aca="1" ref="DA27" ca="1">INDEX({"Westside Dental Group","Downtown Dental Center","Main Street Dental"}, RANDBETWEEN(1,3))</f>
        <v>Westside Dental Group</v>
      </c>
      <c r="DB27" s="1" t="str" cm="1">
        <f t="array" aca="1" ref="DB27" ca="1">_xlfn.SWITCH(DA27,
   "Westside Dental Group",     "789 West Avenue",
   "Downtown Dental Center",    "456 Downtown Plaza",
   "Main Street Dental",        "123 Main Street",
   ""
)</f>
        <v>789 West Avenue</v>
      </c>
      <c r="DC27" s="1" t="str" cm="1">
        <f t="array" aca="1" ref="DC27" ca="1">_xlfn.SWITCH(
   DA27,
   "Westside Dental Group",     "Riverside",
   "Downtown Dental Center",    "Springfield",
   "Main Street Dental",        "Springfield",
   ""
)</f>
        <v>Riverside</v>
      </c>
      <c r="DD27" s="1" t="s">
        <v>184</v>
      </c>
      <c r="DE27" s="1" t="str" cm="1">
        <f t="array" aca="1" ref="DE27" ca="1">_xlfn.SWITCH(
   DA27,
   "Westside Dental Group",     "62707",
   "Downtown Dental Center",    "62701",
   "Main Street Dental",        "62704",
   ""
)</f>
        <v>62707</v>
      </c>
      <c r="DF27" s="1" t="str" cm="1">
        <f t="array" aca="1" ref="DF27" ca="1">_xlfn.SWITCH(
   DA27,
   "Westside Dental Group",     "555-555-6666",
   "Downtown Dental Center",    "555-333-4444",
   "Main Street Dental",        "555-111-2222",
   ""
)</f>
        <v>555-555-6666</v>
      </c>
      <c r="DG27" s="1" t="str" cm="1">
        <f t="array" aca="1" ref="DG27" ca="1">_xlfn.SWITCH(
   DA27,
   "Westside Dental Group",     "Mon-Thu 9AM-6PM|Fri 9AM-4PM",
   "Downtown Dental Center",    "Mon-Thu 7AM-7PM|Fri 8AM-5PM|Sat 8AM-1PM",
   "Main Street Dental",        "Mon-Fri 8AM-5PM",
   ""
)</f>
        <v>Mon-Thu 9AM-6PM|Fri 9AM-4PM</v>
      </c>
      <c r="DH27" s="1" t="str" cm="1">
        <f t="array" aca="1" ref="DH27" ca="1">_xlfn.SWITCH(
   DA27,
   "Westside Dental Group",     "General|Periodontics|Endodontics",
   "Downtown Dental Center",    "General|Pediatric|Implants|Oral Surgery",
   "Main Street Dental",        "General|Cosmetic|Orthodontics",
   ""
)</f>
        <v>General|Periodontics|Endodontics</v>
      </c>
      <c r="DI27" s="1" t="str" cm="1">
        <f t="array" aca="1" ref="DI27" ca="1">_xlfn.SWITCH(
   DA27,
   "Westside Dental Group",     "General Dentistry|Periodontics|Endodontics",
   "Downtown Dental Center",    "General Dentistry|Oral Surgery|Pediatric Dentistry",
   "Main Street Dental",        "General Dentistry|Orthodontics",
   ""
)</f>
        <v>General Dentistry|Periodontics|Endodontics</v>
      </c>
      <c r="DJ27" s="1" cm="1">
        <f t="array" aca="1" ref="DJ27" ca="1">_xlfn.SWITCH($DA27,
   "Westside Dental Group", 6,
   "Downtown Dental Center", 12,
   "Main Street Dental",     8,
   6
)</f>
        <v>6</v>
      </c>
      <c r="DK27" s="1" cm="1">
        <f t="array" aca="1" ref="DK27" ca="1">_xlfn.SWITCH($DA27,
   "Westside Dental Group", 4.7,
   "Downtown Dental Center", 4.6,
   "Main Street Dental",     4.8,
   4.7
)</f>
        <v>4.7</v>
      </c>
      <c r="DL27" s="1" t="s">
        <v>1665</v>
      </c>
      <c r="DM27" s="1" t="str">
        <f t="shared" ca="1" si="45"/>
        <v>2024-04-16</v>
      </c>
      <c r="DN27" s="1" t="str" cm="1">
        <f t="array" aca="1" ref="DN27" ca="1">INDEX({"In Progress","Accepted","Completed","Proposed"}, RANDBETWEEN(1,4))</f>
        <v>Accepted</v>
      </c>
      <c r="DO27" s="1">
        <f t="shared" ca="1" si="46"/>
        <v>4731.1400000000003</v>
      </c>
      <c r="DP27" s="1">
        <f t="shared" ca="1" si="47"/>
        <v>3642.98</v>
      </c>
      <c r="DQ27" s="1">
        <f t="shared" ca="1" si="48"/>
        <v>1088.1600000000001</v>
      </c>
      <c r="DR27" s="1" t="str" cm="1">
        <f t="array" aca="1" ref="DR27" ca="1">INDEX({"N/A","CareCredit","QuickPay Discount","Monthly Payment"}, RANDBETWEEN(1,4))</f>
        <v>Monthly Payment</v>
      </c>
      <c r="DS27" s="2">
        <v>44498</v>
      </c>
      <c r="DT27" s="1" t="str">
        <f t="shared" ca="1" si="49"/>
        <v/>
      </c>
      <c r="DU27" s="1">
        <f t="shared" ca="1" si="50"/>
        <v>57</v>
      </c>
    </row>
    <row r="28" spans="1:125" x14ac:dyDescent="0.15">
      <c r="A28" s="1" t="s">
        <v>531</v>
      </c>
      <c r="B28" s="1" t="str" cm="1">
        <f t="array" aca="1" ref="B28" ca="1">INDEX({"Liam","Noah","Oliver","Elijah","William","James","Benjamin","Lucas","Henry","Alexander","Olivia","Emma","Ava","Charlotte","Sophia","Amelia","Isabella","Mia","Evelyn","Harper","Jameson","Aria","Scarlett","Luna","Mila","Abigail","Ella","Avery","Eleanor","Madison"}, RANDBETWEEN(1, 30))</f>
        <v>Benjamin</v>
      </c>
      <c r="C28" s="1" t="str" cm="1">
        <f t="array" aca="1" ref="C28" ca="1">INDEX({"Smith","Johnson","Williams","Jones","Brown","Davis","Miller","Wilson","Moore","Taylor","Anderson","Thomas","Jackson","White","Harris","Martin","Thompson","Garcia","Martinez","Robinson","Clark","Rodriguez","Lewis","Lee","Walker","Hall","Allen","Young","King","Wright"}, RANDBETWEEN(1, 30))</f>
        <v>Brown</v>
      </c>
      <c r="D28" s="1" t="str">
        <f t="shared" ca="1" si="0"/>
        <v>2005-05-01</v>
      </c>
      <c r="E28" s="1">
        <f t="shared" ca="1" si="1"/>
        <v>19</v>
      </c>
      <c r="F28" s="1" t="str" cm="1">
        <f t="array" aca="1" ref="F28" ca="1">INDEX({"Male","Female","Non-Binary"}, RANDBETWEEN(1, 3))</f>
        <v>Female</v>
      </c>
      <c r="G28" s="1" t="str" cm="1">
        <f t="array" aca="1" ref="G28" ca="1">INDEX({"African American","Caucasian","Hispanic","Asian","Native American","Other"}, RANDBETWEEN(1,6))</f>
        <v>Hispanic</v>
      </c>
      <c r="H28" s="1" t="str" cm="1">
        <f t="array" aca="1" ref="H28" ca="1">RANDBETWEEN(1,1500) &amp; " " &amp; INDEX({"Main","Oak","Maple","Elm","Pine","Cedar","Rose","Hill","Park","Lake"}, RANDBETWEEN(1,10)) &amp; " " &amp; INDEX({"St","Rd","Ave"}, RANDBETWEEN(1,3))</f>
        <v>882 Cedar St</v>
      </c>
      <c r="I28" s="1" t="str" cm="1">
        <f t="array" aca="1" ref="I28" ca="1">INDEX({"Springfield","Riverside","Franklin","Clinton","Fairview"}, RANDBETWEEN(1,5))</f>
        <v>Riverside</v>
      </c>
      <c r="J28" s="1" t="str" cm="1">
        <f t="array" aca="1" ref="J28" ca="1">INDEX({"FL","IL","CA","NY","TX"}, RANDBETWEEN(1,5))</f>
        <v>FL</v>
      </c>
      <c r="K28" s="1" t="str">
        <f t="shared" ca="1" si="2"/>
        <v>54884</v>
      </c>
      <c r="L28" s="1" t="str">
        <f t="shared" ca="1" si="3"/>
        <v>benjamin.brown@email.com</v>
      </c>
      <c r="M28" s="1" t="str">
        <f t="shared" ca="1" si="4"/>
        <v>562-123-8035</v>
      </c>
      <c r="N28" s="1" t="str" cm="1">
        <f t="array" aca="1" ref="N28" ca="1">INDEX({"Linda","Karen","Susan","Nancy","Deborah"}, RANDBETWEEN(1,5)) &amp; " " &amp; C28</f>
        <v>Nancy Brown</v>
      </c>
      <c r="O28" s="1" t="str">
        <f t="shared" ca="1" si="5"/>
        <v>890-845-3441</v>
      </c>
      <c r="P28" s="1" t="s">
        <v>137</v>
      </c>
      <c r="Q28" s="1" t="str" cm="1">
        <f t="array" aca="1" ref="Q28" ca="1">INDEX({"Walk-in","Google","Website","Patient Referral","Doctor Referral","Insurance"}, RANDBETWEEN(1,5))</f>
        <v>Walk-in</v>
      </c>
      <c r="R28" s="1" t="str">
        <f t="shared" ca="1" si="6"/>
        <v>2023-10-02</v>
      </c>
      <c r="S28" s="1" t="str" cm="1">
        <f t="array" aca="1" ref="S28" ca="1">INDEX({"LOC001","LOC002","LOC003"}, RANDBETWEEN(1,3))</f>
        <v>LOC002</v>
      </c>
      <c r="T28" s="1" t="str" cm="1">
        <f t="array" aca="1" ref="T28" ca="1">INDEX({"Mail","Phone","Patient Portal","Email"}, RANDBETWEEN(1,4))</f>
        <v>Email</v>
      </c>
      <c r="U28" s="1" t="str" cm="1">
        <f t="array" aca="1" ref="U28" ca="1">INDEX({"True","False"}, RANDBETWEEN(1,2))</f>
        <v>False</v>
      </c>
      <c r="V28" s="1" t="str" cm="1">
        <f t="array" aca="1" ref="V28" ca="1">INDEX({"True","False"}, RANDBETWEEN(1,2))</f>
        <v>False</v>
      </c>
      <c r="W28" s="1" t="str" cm="1">
        <f t="array" aca="1" ref="W28" ca="1">INDEX({"True","False"}, RANDBETWEEN(1,2))</f>
        <v>True</v>
      </c>
      <c r="X28" s="1" t="str" cm="1">
        <f t="array" aca="1" ref="X28" ca="1">INDEX({"True","False"}, RANDBETWEEN(1,2))</f>
        <v>True</v>
      </c>
      <c r="Y28" s="1" t="str" cm="1">
        <f t="array" aca="1" ref="Y28" ca="1">INDEX({"Codeine","Sulfa","Local Anesthetics","None","Latex","Penicillin"}, RANDBETWEEN(1,6))</f>
        <v>Sulfa</v>
      </c>
      <c r="Z28" s="1" t="str" cm="1">
        <f t="array" aca="1" ref="Z28" ca="1">INDEX({"None","Levothyroxine","Atorvastatin","Levothyroxine|Atorvastatin","Metformin|Lisinopril","Ibuprofen"}, RANDBETWEEN(1,6))</f>
        <v>Metformin|Lisinopril</v>
      </c>
      <c r="AA28" s="1" t="str" cm="1">
        <f t="array" aca="1" ref="AA28" ca="1">INDEX({"None","Wisdom teeth extraction (2020)","Cavity filling (2019)","Dental cleaning (2018)","Root canal (2021)"}, RANDBETWEEN(1,5))</f>
        <v>Cavity filling (2019)</v>
      </c>
      <c r="AB28" s="1" t="str">
        <f t="shared" ca="1" si="7"/>
        <v>2024-01-15</v>
      </c>
      <c r="AC28" s="1" t="str" cm="1">
        <f t="array" aca="1" ref="AC28" ca="1">INDEX({"N/A","No","Yes"}, RANDBETWEEN(1,3))</f>
        <v>No</v>
      </c>
      <c r="AD28" s="1" t="str" cm="1">
        <f t="array" aca="1" ref="AD28" ca="1">INDEX({"Non-smoker","Former-smoker","Current smoker"}, RANDBETWEEN(1,3))</f>
        <v>Former-smoker</v>
      </c>
      <c r="AE28" s="1" t="str" cm="1">
        <f t="array" aca="1" ref="AE28" ca="1">INDEX({"None","Allergic to penicillin","Requires wheelchair accessibility","Use caution due to fall risk","Special diet required"}, RANDBETWEEN(1,5))</f>
        <v>Requires wheelchair accessibility</v>
      </c>
      <c r="AF28" s="1" t="s">
        <v>720</v>
      </c>
      <c r="AG28" s="1" t="str" cm="1">
        <f t="array" aca="1" ref="AG28" ca="1">INDEX({"Humana","Aetna","MetLife","Cigna","United Healthcare","Guardian"}, RANDBETWEEN(1,6))</f>
        <v>United Healthcare</v>
      </c>
      <c r="AH28" s="1" t="str" cm="1">
        <f t="array" aca="1" ref="AH28" ca="1">IF(AG28="Humana",
   INDEX({"HUM103","HUM523"}, RANDBETWEEN(1,2)),
IF(AG28="Aetna",
   INDEX({"AET532","AET548"}, RANDBETWEEN(1,2)),
IF(AG28="MetLife",
   "MET280",
IF(AG28="Cigna",
   "CIG881",
IF(AG28="United Healthcare",
   INDEX({"UNI967","UNI316"}, RANDBETWEEN(1,2)),
IF(AG28="Guardian",
   INDEX({"GUA459","GUA669"}, RANDBETWEEN(1,2)),
""))))))</f>
        <v>UNI967</v>
      </c>
      <c r="AI28" s="1" t="str" cm="1">
        <f t="array" aca="1" ref="AI28" ca="1">_xlfn.SWITCH(
    AH28,
    "HUM103", "Humana Discount",
    "HUM523", "Humana PPO",
    "AET532", "Aetna HMO",
    "AET548", "Aetna Indemnity",
    "MET280", "MetLife Discount",
    "CIG881", "Cigna HMO",
    "UNI967", "United Healthcare DPPO",
    "UNI316", "United Healthcare DMO",
    "GUA459", "Guardian Discount",
    "GUA669", "Guardian PPO",
    ""
)</f>
        <v>United Healthcare DPPO</v>
      </c>
      <c r="AJ28" s="1" t="str" cm="1">
        <f t="array" aca="1" ref="AJ28" ca="1">_xlfn.SWITCH(
    AH28,
    "HUM103", "HUM854639",
    "HUM523", "HUM296694",
    "AET532", "AET392075",
    "AET548", "AET837715",
    "MET280", "MET643118",
    "CIG881", "CIG755900",
    "UNI967", "UNI733052",
    "UNI316", "UNI442722",
    "GUA459", "GUA634150",
    "GUA669", "GUA641722",
    ""
)</f>
        <v>UNI733052</v>
      </c>
      <c r="AK28" s="1" t="str" cm="1">
        <f t="array" aca="1" ref="AK28" ca="1">INDEX({"GRP370","GRP369","GRP573","GRP409","GRP509","GRP575","GRP445","GRP295","GRP316","GRP630"}, RANDBETWEEN(1,10))</f>
        <v>GRP316</v>
      </c>
      <c r="AL28" s="1" cm="1">
        <f t="array" aca="1" ref="AL28" ca="1">_xlfn.SWITCH(
  AK28,
  "GRP370", 1000,
  "GRP369", 3000,
  "GRP573", 1500,
  "GRP409", 3000,
  "GRP509", 3000,
  "GRP575", 1000,
  "GRP445", 2500,
  "GRP295", 1000,
  "GRP316", 2000,
  "GRP630", 2000,
  ""
)</f>
        <v>2000</v>
      </c>
      <c r="AM28" s="1" cm="1">
        <f t="array" aca="1" ref="AM28" ca="1">_xlfn.SWITCH(
  AK28,
  "GRP370", 729.73,
  "GRP369", 2285.89,
  "GRP573", 1311.73,
  "GRP409", 2951.56,
  "GRP509", 993.45,
  "GRP575", 557.41,
  "GRP445", 695.64,
  "GRP295", 241.36,
  "GRP316", 1320.86,
  "GRP630", 1245.27,
  ""
)</f>
        <v>1320.86</v>
      </c>
      <c r="AN28" s="1" t="str" cm="1">
        <f t="array" aca="1" ref="AN28" ca="1">_xlfn.SWITCH(
  AK28,
  "GRP573", "Humana",
  "GRP509", "Aetna",
  "GRP316", "Aetna",
  ""
)</f>
        <v>Aetna</v>
      </c>
      <c r="AO28" s="1" t="str" cm="1">
        <f t="array" aca="1" ref="AO28" ca="1">_xlfn.SWITCH(
  AK28,
  "GRP573", "HUM982",
  "GRP509", "AET282",
  "GRP316", "AET665",
  ""
)</f>
        <v>AET665</v>
      </c>
      <c r="AP28" s="1" t="str" cm="1">
        <f t="array" aca="1" ref="AP28" ca="1">_xlfn.SWITCH(
  AK28,
  "GRP573", "MAAN82132",
  "GRP509", "JOWI86099",
  "GRP316", "CHTA19838",
  ""
)</f>
        <v>CHTA19838</v>
      </c>
      <c r="AQ28" s="1" t="str" cm="1">
        <f t="array" aca="1" ref="AQ28" ca="1">INDEX({"Yes","No"},RANDBETWEEN(1,2))</f>
        <v>No</v>
      </c>
      <c r="AR28" s="1" t="str" cm="1">
        <f t="array" aca="1" ref="AR28" ca="1">INDEX({"Apple Pay","Credit Card","Debit Card"}, RANDBETWEEN(1,3))</f>
        <v>Debit Card</v>
      </c>
      <c r="AS28" s="1" t="s">
        <v>909</v>
      </c>
      <c r="AT28" s="1" t="s">
        <v>1098</v>
      </c>
      <c r="AU28" s="1" t="str">
        <f t="shared" ca="1" si="8"/>
        <v>2025-04-20</v>
      </c>
      <c r="AV28" s="1" t="str">
        <f t="shared" ca="1" si="9"/>
        <v>2025-04-22</v>
      </c>
      <c r="AW28" s="1" t="str">
        <f t="shared" ca="1" si="10"/>
        <v>8:45 AM</v>
      </c>
      <c r="AX28" s="1" t="str">
        <f t="shared" ca="1" si="11"/>
        <v>8:40 AM</v>
      </c>
      <c r="AY28" s="1" t="str" cm="1">
        <f t="array" aca="1" ref="AY28" ca="1">INDEX({"LOC001","LOC002","LOC003"}, RANDBETWEEN(1,3))</f>
        <v>LOC002</v>
      </c>
      <c r="AZ28" s="1" t="str" cm="1">
        <f t="array" aca="1" ref="AZ28" ca="1">INDEX({"PRV001","PRV002","PRV003","PRV004","PRV005"}, RANDBETWEEN(1,5))</f>
        <v>PRV003</v>
      </c>
      <c r="BA28" s="1" t="str" cm="1">
        <f t="array" aca="1" ref="BA28" ca="1">INDEX({"AST001","AST002","AST003","AST004","AST005"}, RANDBETWEEN(1,5))</f>
        <v>AST003</v>
      </c>
      <c r="BB28" s="1" t="str" cm="1">
        <f t="array" aca="1" ref="BB28" ca="1">INDEX({"Room 1","Room 2","Room 3","Room 4","Room 5","Room 7","Room 8"}, RANDBETWEEN(1,7))</f>
        <v>Room 1</v>
      </c>
      <c r="BC28" s="1" t="str" cm="1">
        <f t="array" aca="1" ref="BC28" ca="1">INDEX({"Tooth Pain","Lost Filling","Cosmetic Concern","Sensitivity","Denture Adjustment","Jaw Pain","Routine Check-up"}, RANDBETWEEN(1,7))</f>
        <v>Lost Filling</v>
      </c>
      <c r="BD28" s="1" cm="1">
        <f t="array" aca="1" ref="BD28" ca="1">INDEX({15,30,45,60,90,120}, RANDBETWEEN(1,6))</f>
        <v>30</v>
      </c>
      <c r="BE28" s="1">
        <f t="shared" ca="1" si="12"/>
        <v>24</v>
      </c>
      <c r="BF28" s="1" t="str">
        <f t="shared" ca="1" si="13"/>
        <v>True</v>
      </c>
      <c r="BG28" s="1" t="str">
        <f t="shared" ca="1" si="14"/>
        <v/>
      </c>
      <c r="BH28" s="1" t="str">
        <f t="shared" ca="1" si="15"/>
        <v>False</v>
      </c>
      <c r="BI28" s="1">
        <f t="shared" ca="1" si="16"/>
        <v>2</v>
      </c>
      <c r="BJ28" s="1" t="s">
        <v>1288</v>
      </c>
      <c r="BK28" s="1" t="str">
        <f t="shared" ca="1" si="17"/>
        <v>2025-04-22</v>
      </c>
      <c r="BL28" s="1" t="str" cm="1">
        <f t="array" aca="1" ref="BL28" ca="1">INDEX({"Orthodontic","Prosthodontic","Oral Surgery","Periodontic","Restorative"}, RANDBETWEEN(1,5))</f>
        <v>Restorative</v>
      </c>
      <c r="BM28" s="1" t="str" cm="1">
        <f t="array" aca="1" ref="BM28" ca="1">INDEX({"D4341","D9110","D0274","D0120","D2330","D7140","D1110"}, RANDBETWEEN(1,7))</f>
        <v>D0120</v>
      </c>
      <c r="BN28" s="1" t="str" cm="1">
        <f t="array" aca="1" ref="BN28" ca="1">INDEX({"Periodontal Scaling &amp; Root Planing","Palliative Treatment","Bitewings - Four Films","Periodic Oral Evaluation","Resin Composite - One Surface","Extraction - Erupted Tooth","Adult Prophylaxis"}, RANDBETWEEN(1,7))</f>
        <v>Extraction - Erupted Tooth</v>
      </c>
      <c r="BO28" s="1">
        <f t="shared" ca="1" si="18"/>
        <v>890.08</v>
      </c>
      <c r="BP28" s="1">
        <f t="shared" ca="1" si="19"/>
        <v>95.99</v>
      </c>
      <c r="BQ28" s="1">
        <f t="shared" ca="1" si="20"/>
        <v>77.31</v>
      </c>
      <c r="BR28" s="1">
        <f t="shared" ca="1" si="21"/>
        <v>167.26</v>
      </c>
      <c r="BS28" s="1">
        <f t="shared" ca="1" si="22"/>
        <v>95.1</v>
      </c>
      <c r="BT28" s="1" t="str">
        <f t="shared" ca="1" si="23"/>
        <v>2022-02-02</v>
      </c>
      <c r="BU28" s="1" t="str" cm="1">
        <f t="array" aca="1" ref="BU28" ca="1">INDEX({"Debit Card","Apple Pay","Credit Card","CareCredit"}, RANDBETWEEN(1,4))</f>
        <v>Credit Card</v>
      </c>
      <c r="BV28" s="1" t="str" cm="1">
        <f t="array" aca="1" ref="BV28" ca="1">INDEX({"Paid","Partial","Pending Insurance"}, RANDBETWEEN(1,3))</f>
        <v>Paid</v>
      </c>
      <c r="BW28" s="1">
        <f t="shared" ca="1" si="24"/>
        <v>0</v>
      </c>
      <c r="BX28" s="1" t="str">
        <f t="shared" ca="1" si="25"/>
        <v>Completed</v>
      </c>
      <c r="BY28" s="1" t="str" cm="1">
        <f t="array" aca="1" ref="BY28" ca="1">INDEX({"New","Returning"}, RANDBETWEEN(1,2))</f>
        <v>Returning</v>
      </c>
      <c r="BZ28" s="1">
        <f t="shared" ca="1" si="26"/>
        <v>3</v>
      </c>
      <c r="CA28" s="1">
        <f t="shared" ca="1" si="27"/>
        <v>3</v>
      </c>
      <c r="CB28" s="1" t="str">
        <f t="shared" ca="1" si="28"/>
        <v>2023-03-31</v>
      </c>
      <c r="CC28" s="1" t="str">
        <f t="shared" ca="1" si="29"/>
        <v>2025-02-15</v>
      </c>
      <c r="CD28" s="1">
        <f t="shared" ca="1" si="30"/>
        <v>7</v>
      </c>
      <c r="CE28" s="1">
        <f t="shared" ca="1" si="30"/>
        <v>7</v>
      </c>
      <c r="CF28" s="1">
        <f t="shared" ca="1" si="31"/>
        <v>1523.83</v>
      </c>
      <c r="CG28" s="1">
        <f t="shared" ca="1" si="32"/>
        <v>24</v>
      </c>
      <c r="CH28" s="1" t="str">
        <f t="shared" ca="1" si="33"/>
        <v>Medium</v>
      </c>
      <c r="CI28" s="1">
        <f t="shared" ca="1" si="34"/>
        <v>79</v>
      </c>
      <c r="CJ28" s="1" t="str">
        <f t="shared" ca="1" si="35"/>
        <v>True</v>
      </c>
      <c r="CK28" s="1" t="str" cm="1">
        <f t="array" aca="1" ref="CK28" ca="1">INDEX({"Basic","Silver","Gold","Platinum"}, RANDBETWEEN(1,4))</f>
        <v>Gold</v>
      </c>
      <c r="CL28" s="1">
        <f t="shared" ca="1" si="36"/>
        <v>3</v>
      </c>
      <c r="CM28" s="1" t="s">
        <v>1477</v>
      </c>
      <c r="CN28" s="1" t="str">
        <f t="shared" ca="1" si="37"/>
        <v>2023-02-13</v>
      </c>
      <c r="CO28" s="1" t="str">
        <f t="shared" ca="1" si="38"/>
        <v>12:15 PM</v>
      </c>
      <c r="CP28" s="1" t="str" cm="1">
        <f t="array" aca="1" ref="CP28" ca="1">INDEX({"Patient Portal","Mail","Email","Phone","Text"}, RANDBETWEEN(1,5))</f>
        <v>Text</v>
      </c>
      <c r="CQ28" s="1" t="str" cm="1">
        <f t="array" aca="1" ref="CQ28" ca="1">INDEX({"Insurance Verification","Payment Reminder","New Patient Welcome","Treatment Plan Discussion","Recall"}, RANDBETWEEN(1,5))</f>
        <v>Insurance Verification</v>
      </c>
      <c r="CR28" s="1" t="str" cm="1">
        <f t="array" aca="1" ref="CR28" ca="1">INDEX({"Template","Script","Marketing","Custom"}, RANDBETWEEN(1,4))</f>
        <v>Custom</v>
      </c>
      <c r="CS28" s="1" t="str">
        <f t="shared" ca="1" si="39"/>
        <v>True</v>
      </c>
      <c r="CT28" s="1" t="str">
        <f t="shared" ca="1" si="40"/>
        <v>2023-02-17</v>
      </c>
      <c r="CU28" s="1" t="str">
        <f t="shared" ca="1" si="41"/>
        <v>4:15 PM</v>
      </c>
      <c r="CV28" s="1" t="str" cm="1">
        <f t="array" aca="1" ref="CV28" ca="1">IF(CS28="True",
   INDEX({"Cancelled","Confirmed","Rescheduled","Question Answered"}, RANDBETWEEN(1,4)),
   ""
)</f>
        <v>Question Answered</v>
      </c>
      <c r="CW28" s="1" t="str">
        <f t="shared" ca="1" si="42"/>
        <v>False</v>
      </c>
      <c r="CX28" s="1" t="str">
        <f t="shared" ca="1" si="43"/>
        <v/>
      </c>
      <c r="CY28" s="1" t="str" cm="1">
        <f t="array" aca="1" ref="CY28" ca="1">INDEX({"STF001","STF002","STF003","STF004","STF005"}, RANDBETWEEN(1,5))</f>
        <v>STF002</v>
      </c>
      <c r="CZ28" s="1" t="str">
        <f t="shared" ca="1" si="44"/>
        <v>True</v>
      </c>
      <c r="DA28" s="1" t="str" cm="1">
        <f t="array" aca="1" ref="DA28" ca="1">INDEX({"Westside Dental Group","Downtown Dental Center","Main Street Dental"}, RANDBETWEEN(1,3))</f>
        <v>Main Street Dental</v>
      </c>
      <c r="DB28" s="1" t="str" cm="1">
        <f t="array" aca="1" ref="DB28" ca="1">_xlfn.SWITCH(DA28,
   "Westside Dental Group",     "789 West Avenue",
   "Downtown Dental Center",    "456 Downtown Plaza",
   "Main Street Dental",        "123 Main Street",
   ""
)</f>
        <v>123 Main Street</v>
      </c>
      <c r="DC28" s="1" t="str" cm="1">
        <f t="array" aca="1" ref="DC28" ca="1">_xlfn.SWITCH(
   DA28,
   "Westside Dental Group",     "Riverside",
   "Downtown Dental Center",    "Springfield",
   "Main Street Dental",        "Springfield",
   ""
)</f>
        <v>Springfield</v>
      </c>
      <c r="DD28" s="1" t="s">
        <v>184</v>
      </c>
      <c r="DE28" s="1" t="str" cm="1">
        <f t="array" aca="1" ref="DE28" ca="1">_xlfn.SWITCH(
   DA28,
   "Westside Dental Group",     "62707",
   "Downtown Dental Center",    "62701",
   "Main Street Dental",        "62704",
   ""
)</f>
        <v>62704</v>
      </c>
      <c r="DF28" s="1" t="str" cm="1">
        <f t="array" aca="1" ref="DF28" ca="1">_xlfn.SWITCH(
   DA28,
   "Westside Dental Group",     "555-555-6666",
   "Downtown Dental Center",    "555-333-4444",
   "Main Street Dental",        "555-111-2222",
   ""
)</f>
        <v>555-111-2222</v>
      </c>
      <c r="DG28" s="1" t="str" cm="1">
        <f t="array" aca="1" ref="DG28" ca="1">_xlfn.SWITCH(
   DA28,
   "Westside Dental Group",     "Mon-Thu 9AM-6PM|Fri 9AM-4PM",
   "Downtown Dental Center",    "Mon-Thu 7AM-7PM|Fri 8AM-5PM|Sat 8AM-1PM",
   "Main Street Dental",        "Mon-Fri 8AM-5PM",
   ""
)</f>
        <v>Mon-Fri 8AM-5PM</v>
      </c>
      <c r="DH28" s="1" t="str" cm="1">
        <f t="array" aca="1" ref="DH28" ca="1">_xlfn.SWITCH(
   DA28,
   "Westside Dental Group",     "General|Periodontics|Endodontics",
   "Downtown Dental Center",    "General|Pediatric|Implants|Oral Surgery",
   "Main Street Dental",        "General|Cosmetic|Orthodontics",
   ""
)</f>
        <v>General|Cosmetic|Orthodontics</v>
      </c>
      <c r="DI28" s="1" t="str" cm="1">
        <f t="array" aca="1" ref="DI28" ca="1">_xlfn.SWITCH(
   DA28,
   "Westside Dental Group",     "General Dentistry|Periodontics|Endodontics",
   "Downtown Dental Center",    "General Dentistry|Oral Surgery|Pediatric Dentistry",
   "Main Street Dental",        "General Dentistry|Orthodontics",
   ""
)</f>
        <v>General Dentistry|Orthodontics</v>
      </c>
      <c r="DJ28" s="1" cm="1">
        <f t="array" aca="1" ref="DJ28" ca="1">_xlfn.SWITCH($DA28,
   "Westside Dental Group", 6,
   "Downtown Dental Center", 12,
   "Main Street Dental",     8,
   6
)</f>
        <v>8</v>
      </c>
      <c r="DK28" s="1" cm="1">
        <f t="array" aca="1" ref="DK28" ca="1">_xlfn.SWITCH($DA28,
   "Westside Dental Group", 4.7,
   "Downtown Dental Center", 4.6,
   "Main Street Dental",     4.8,
   4.7
)</f>
        <v>4.8</v>
      </c>
      <c r="DL28" s="1" t="s">
        <v>1666</v>
      </c>
      <c r="DM28" s="1" t="str">
        <f t="shared" ca="1" si="45"/>
        <v>2023-12-01</v>
      </c>
      <c r="DN28" s="1" t="str" cm="1">
        <f t="array" aca="1" ref="DN28" ca="1">INDEX({"In Progress","Accepted","Completed","Proposed"}, RANDBETWEEN(1,4))</f>
        <v>Completed</v>
      </c>
      <c r="DO28" s="1">
        <f t="shared" ca="1" si="46"/>
        <v>1402.03</v>
      </c>
      <c r="DP28" s="1">
        <f t="shared" ca="1" si="47"/>
        <v>1023.48</v>
      </c>
      <c r="DQ28" s="1">
        <f t="shared" ca="1" si="48"/>
        <v>378.55</v>
      </c>
      <c r="DR28" s="1" t="str" cm="1">
        <f t="array" aca="1" ref="DR28" ca="1">INDEX({"N/A","CareCredit","QuickPay Discount","Monthly Payment"}, RANDBETWEEN(1,4))</f>
        <v>Monthly Payment</v>
      </c>
      <c r="DS28" s="2">
        <v>44499</v>
      </c>
      <c r="DT28" s="1" t="str">
        <f t="shared" ca="1" si="49"/>
        <v>2021-11-04</v>
      </c>
      <c r="DU28" s="1">
        <f t="shared" ca="1" si="50"/>
        <v>100</v>
      </c>
    </row>
    <row r="29" spans="1:125" x14ac:dyDescent="0.15">
      <c r="A29" s="1" t="s">
        <v>532</v>
      </c>
      <c r="B29" s="1" t="str" cm="1">
        <f t="array" aca="1" ref="B29" ca="1">INDEX({"Liam","Noah","Oliver","Elijah","William","James","Benjamin","Lucas","Henry","Alexander","Olivia","Emma","Ava","Charlotte","Sophia","Amelia","Isabella","Mia","Evelyn","Harper","Jameson","Aria","Scarlett","Luna","Mila","Abigail","Ella","Avery","Eleanor","Madison"}, RANDBETWEEN(1, 30))</f>
        <v>Isabella</v>
      </c>
      <c r="C29" s="1" t="str" cm="1">
        <f t="array" aca="1" ref="C29" ca="1">INDEX({"Smith","Johnson","Williams","Jones","Brown","Davis","Miller","Wilson","Moore","Taylor","Anderson","Thomas","Jackson","White","Harris","Martin","Thompson","Garcia","Martinez","Robinson","Clark","Rodriguez","Lewis","Lee","Walker","Hall","Allen","Young","King","Wright"}, RANDBETWEEN(1, 30))</f>
        <v>King</v>
      </c>
      <c r="D29" s="1" t="str">
        <f t="shared" ca="1" si="0"/>
        <v>1977-06-27</v>
      </c>
      <c r="E29" s="1">
        <f t="shared" ca="1" si="1"/>
        <v>47</v>
      </c>
      <c r="F29" s="1" t="str" cm="1">
        <f t="array" aca="1" ref="F29" ca="1">INDEX({"Male","Female","Non-Binary"}, RANDBETWEEN(1, 3))</f>
        <v>Non-Binary</v>
      </c>
      <c r="G29" s="1" t="str" cm="1">
        <f t="array" aca="1" ref="G29" ca="1">INDEX({"African American","Caucasian","Hispanic","Asian","Native American","Other"}, RANDBETWEEN(1,6))</f>
        <v>Caucasian</v>
      </c>
      <c r="H29" s="1" t="str" cm="1">
        <f t="array" aca="1" ref="H29" ca="1">RANDBETWEEN(1,1500) &amp; " " &amp; INDEX({"Main","Oak","Maple","Elm","Pine","Cedar","Rose","Hill","Park","Lake"}, RANDBETWEEN(1,10)) &amp; " " &amp; INDEX({"St","Rd","Ave"}, RANDBETWEEN(1,3))</f>
        <v>1318 Hill Rd</v>
      </c>
      <c r="I29" s="1" t="str" cm="1">
        <f t="array" aca="1" ref="I29" ca="1">INDEX({"Springfield","Riverside","Franklin","Clinton","Fairview"}, RANDBETWEEN(1,5))</f>
        <v>Springfield</v>
      </c>
      <c r="J29" s="1" t="str" cm="1">
        <f t="array" aca="1" ref="J29" ca="1">INDEX({"FL","IL","CA","NY","TX"}, RANDBETWEEN(1,5))</f>
        <v>FL</v>
      </c>
      <c r="K29" s="1" t="str">
        <f t="shared" ca="1" si="2"/>
        <v>38697</v>
      </c>
      <c r="L29" s="1" t="str">
        <f t="shared" ca="1" si="3"/>
        <v>isabella.king@email.com</v>
      </c>
      <c r="M29" s="1" t="str">
        <f t="shared" ca="1" si="4"/>
        <v>371-431-5874</v>
      </c>
      <c r="N29" s="1" t="str" cm="1">
        <f t="array" aca="1" ref="N29" ca="1">INDEX({"Linda","Karen","Susan","Nancy","Deborah"}, RANDBETWEEN(1,5)) &amp; " " &amp; C29</f>
        <v>Linda King</v>
      </c>
      <c r="O29" s="1" t="str">
        <f t="shared" ca="1" si="5"/>
        <v>820-782-4876</v>
      </c>
      <c r="P29" s="1" t="s">
        <v>137</v>
      </c>
      <c r="Q29" s="1" t="str" cm="1">
        <f t="array" aca="1" ref="Q29" ca="1">INDEX({"Walk-in","Google","Website","Patient Referral","Doctor Referral","Insurance"}, RANDBETWEEN(1,5))</f>
        <v>Doctor Referral</v>
      </c>
      <c r="R29" s="1" t="str">
        <f t="shared" ca="1" si="6"/>
        <v>2022-04-20</v>
      </c>
      <c r="S29" s="1" t="str" cm="1">
        <f t="array" aca="1" ref="S29" ca="1">INDEX({"LOC001","LOC002","LOC003"}, RANDBETWEEN(1,3))</f>
        <v>LOC003</v>
      </c>
      <c r="T29" s="1" t="str" cm="1">
        <f t="array" aca="1" ref="T29" ca="1">INDEX({"Mail","Phone","Patient Portal","Email"}, RANDBETWEEN(1,4))</f>
        <v>Email</v>
      </c>
      <c r="U29" s="1" t="str" cm="1">
        <f t="array" aca="1" ref="U29" ca="1">INDEX({"True","False"}, RANDBETWEEN(1,2))</f>
        <v>True</v>
      </c>
      <c r="V29" s="1" t="str" cm="1">
        <f t="array" aca="1" ref="V29" ca="1">INDEX({"True","False"}, RANDBETWEEN(1,2))</f>
        <v>True</v>
      </c>
      <c r="W29" s="1" t="str" cm="1">
        <f t="array" aca="1" ref="W29" ca="1">INDEX({"True","False"}, RANDBETWEEN(1,2))</f>
        <v>False</v>
      </c>
      <c r="X29" s="1" t="str" cm="1">
        <f t="array" aca="1" ref="X29" ca="1">INDEX({"True","False"}, RANDBETWEEN(1,2))</f>
        <v>False</v>
      </c>
      <c r="Y29" s="1" t="str" cm="1">
        <f t="array" aca="1" ref="Y29" ca="1">INDEX({"Codeine","Sulfa","Local Anesthetics","None","Latex","Penicillin"}, RANDBETWEEN(1,6))</f>
        <v>None</v>
      </c>
      <c r="Z29" s="1" t="str" cm="1">
        <f t="array" aca="1" ref="Z29" ca="1">INDEX({"None","Levothyroxine","Atorvastatin","Levothyroxine|Atorvastatin","Metformin|Lisinopril","Ibuprofen"}, RANDBETWEEN(1,6))</f>
        <v>Ibuprofen</v>
      </c>
      <c r="AA29" s="1" t="str" cm="1">
        <f t="array" aca="1" ref="AA29" ca="1">INDEX({"None","Wisdom teeth extraction (2020)","Cavity filling (2019)","Dental cleaning (2018)","Root canal (2021)"}, RANDBETWEEN(1,5))</f>
        <v>Cavity filling (2019)</v>
      </c>
      <c r="AB29" s="1" t="str">
        <f t="shared" ca="1" si="7"/>
        <v>2024-06-13</v>
      </c>
      <c r="AC29" s="1" t="str" cm="1">
        <f t="array" aca="1" ref="AC29" ca="1">INDEX({"N/A","No","Yes"}, RANDBETWEEN(1,3))</f>
        <v>N/A</v>
      </c>
      <c r="AD29" s="1" t="str" cm="1">
        <f t="array" aca="1" ref="AD29" ca="1">INDEX({"Non-smoker","Former-smoker","Current smoker"}, RANDBETWEEN(1,3))</f>
        <v>Non-smoker</v>
      </c>
      <c r="AE29" s="1" t="str" cm="1">
        <f t="array" aca="1" ref="AE29" ca="1">INDEX({"None","Allergic to penicillin","Requires wheelchair accessibility","Use caution due to fall risk","Special diet required"}, RANDBETWEEN(1,5))</f>
        <v>Special diet required</v>
      </c>
      <c r="AF29" s="1" t="s">
        <v>721</v>
      </c>
      <c r="AG29" s="1" t="str" cm="1">
        <f t="array" aca="1" ref="AG29" ca="1">INDEX({"Humana","Aetna","MetLife","Cigna","United Healthcare","Guardian"}, RANDBETWEEN(1,6))</f>
        <v>MetLife</v>
      </c>
      <c r="AH29" s="1" t="str" cm="1">
        <f t="array" aca="1" ref="AH29" ca="1">IF(AG29="Humana",
   INDEX({"HUM103","HUM523"}, RANDBETWEEN(1,2)),
IF(AG29="Aetna",
   INDEX({"AET532","AET548"}, RANDBETWEEN(1,2)),
IF(AG29="MetLife",
   "MET280",
IF(AG29="Cigna",
   "CIG881",
IF(AG29="United Healthcare",
   INDEX({"UNI967","UNI316"}, RANDBETWEEN(1,2)),
IF(AG29="Guardian",
   INDEX({"GUA459","GUA669"}, RANDBETWEEN(1,2)),
""))))))</f>
        <v>MET280</v>
      </c>
      <c r="AI29" s="1" t="str" cm="1">
        <f t="array" aca="1" ref="AI29" ca="1">_xlfn.SWITCH(
    AH29,
    "HUM103", "Humana Discount",
    "HUM523", "Humana PPO",
    "AET532", "Aetna HMO",
    "AET548", "Aetna Indemnity",
    "MET280", "MetLife Discount",
    "CIG881", "Cigna HMO",
    "UNI967", "United Healthcare DPPO",
    "UNI316", "United Healthcare DMO",
    "GUA459", "Guardian Discount",
    "GUA669", "Guardian PPO",
    ""
)</f>
        <v>MetLife Discount</v>
      </c>
      <c r="AJ29" s="1" t="str" cm="1">
        <f t="array" aca="1" ref="AJ29" ca="1">_xlfn.SWITCH(
    AH29,
    "HUM103", "HUM854639",
    "HUM523", "HUM296694",
    "AET532", "AET392075",
    "AET548", "AET837715",
    "MET280", "MET643118",
    "CIG881", "CIG755900",
    "UNI967", "UNI733052",
    "UNI316", "UNI442722",
    "GUA459", "GUA634150",
    "GUA669", "GUA641722",
    ""
)</f>
        <v>MET643118</v>
      </c>
      <c r="AK29" s="1" t="str" cm="1">
        <f t="array" aca="1" ref="AK29" ca="1">INDEX({"GRP370","GRP369","GRP573","GRP409","GRP509","GRP575","GRP445","GRP295","GRP316","GRP630"}, RANDBETWEEN(1,10))</f>
        <v>GRP295</v>
      </c>
      <c r="AL29" s="1" cm="1">
        <f t="array" aca="1" ref="AL29" ca="1">_xlfn.SWITCH(
  AK29,
  "GRP370", 1000,
  "GRP369", 3000,
  "GRP573", 1500,
  "GRP409", 3000,
  "GRP509", 3000,
  "GRP575", 1000,
  "GRP445", 2500,
  "GRP295", 1000,
  "GRP316", 2000,
  "GRP630", 2000,
  ""
)</f>
        <v>1000</v>
      </c>
      <c r="AM29" s="1" cm="1">
        <f t="array" aca="1" ref="AM29" ca="1">_xlfn.SWITCH(
  AK29,
  "GRP370", 729.73,
  "GRP369", 2285.89,
  "GRP573", 1311.73,
  "GRP409", 2951.56,
  "GRP509", 993.45,
  "GRP575", 557.41,
  "GRP445", 695.64,
  "GRP295", 241.36,
  "GRP316", 1320.86,
  "GRP630", 1245.27,
  ""
)</f>
        <v>241.36</v>
      </c>
      <c r="AN29" s="1" t="str" cm="1">
        <f t="array" aca="1" ref="AN29" ca="1">_xlfn.SWITCH(
  AK29,
  "GRP573", "Humana",
  "GRP509", "Aetna",
  "GRP316", "Aetna",
  ""
)</f>
        <v/>
      </c>
      <c r="AO29" s="1" t="str" cm="1">
        <f t="array" aca="1" ref="AO29" ca="1">_xlfn.SWITCH(
  AK29,
  "GRP573", "HUM982",
  "GRP509", "AET282",
  "GRP316", "AET665",
  ""
)</f>
        <v/>
      </c>
      <c r="AP29" s="1" t="str" cm="1">
        <f t="array" aca="1" ref="AP29" ca="1">_xlfn.SWITCH(
  AK29,
  "GRP573", "MAAN82132",
  "GRP509", "JOWI86099",
  "GRP316", "CHTA19838",
  ""
)</f>
        <v/>
      </c>
      <c r="AQ29" s="1" t="str" cm="1">
        <f t="array" aca="1" ref="AQ29" ca="1">INDEX({"Yes","No"},RANDBETWEEN(1,2))</f>
        <v>No</v>
      </c>
      <c r="AR29" s="1" t="str" cm="1">
        <f t="array" aca="1" ref="AR29" ca="1">INDEX({"Apple Pay","Credit Card","Debit Card"}, RANDBETWEEN(1,3))</f>
        <v>Credit Card</v>
      </c>
      <c r="AS29" s="1" t="s">
        <v>910</v>
      </c>
      <c r="AT29" s="1" t="s">
        <v>1099</v>
      </c>
      <c r="AU29" s="1" t="str">
        <f t="shared" ca="1" si="8"/>
        <v>2025-04-25</v>
      </c>
      <c r="AV29" s="1" t="str">
        <f t="shared" ca="1" si="9"/>
        <v>2025-05-07</v>
      </c>
      <c r="AW29" s="1" t="str">
        <f t="shared" ca="1" si="10"/>
        <v>12:30 PM</v>
      </c>
      <c r="AX29" s="1" t="str">
        <f t="shared" ca="1" si="11"/>
        <v>12:22 PM</v>
      </c>
      <c r="AY29" s="1" t="str" cm="1">
        <f t="array" aca="1" ref="AY29" ca="1">INDEX({"LOC001","LOC002","LOC003"}, RANDBETWEEN(1,3))</f>
        <v>LOC003</v>
      </c>
      <c r="AZ29" s="1" t="str" cm="1">
        <f t="array" aca="1" ref="AZ29" ca="1">INDEX({"PRV001","PRV002","PRV003","PRV004","PRV005"}, RANDBETWEEN(1,5))</f>
        <v>PRV001</v>
      </c>
      <c r="BA29" s="1" t="str" cm="1">
        <f t="array" aca="1" ref="BA29" ca="1">INDEX({"AST001","AST002","AST003","AST004","AST005"}, RANDBETWEEN(1,5))</f>
        <v>AST005</v>
      </c>
      <c r="BB29" s="1" t="str" cm="1">
        <f t="array" aca="1" ref="BB29" ca="1">INDEX({"Room 1","Room 2","Room 3","Room 4","Room 5","Room 7","Room 8"}, RANDBETWEEN(1,7))</f>
        <v>Room 5</v>
      </c>
      <c r="BC29" s="1" t="str" cm="1">
        <f t="array" aca="1" ref="BC29" ca="1">INDEX({"Tooth Pain","Lost Filling","Cosmetic Concern","Sensitivity","Denture Adjustment","Jaw Pain","Routine Check-up"}, RANDBETWEEN(1,7))</f>
        <v>Denture Adjustment</v>
      </c>
      <c r="BD29" s="1" cm="1">
        <f t="array" aca="1" ref="BD29" ca="1">INDEX({15,30,45,60,90,120}, RANDBETWEEN(1,6))</f>
        <v>120</v>
      </c>
      <c r="BE29" s="1">
        <f t="shared" ca="1" si="12"/>
        <v>110</v>
      </c>
      <c r="BF29" s="1" t="str">
        <f t="shared" ca="1" si="13"/>
        <v>True</v>
      </c>
      <c r="BG29" s="1" t="str">
        <f t="shared" ca="1" si="14"/>
        <v/>
      </c>
      <c r="BH29" s="1" t="str">
        <f t="shared" ca="1" si="15"/>
        <v>False</v>
      </c>
      <c r="BI29" s="1">
        <f t="shared" ca="1" si="16"/>
        <v>12</v>
      </c>
      <c r="BJ29" s="1" t="s">
        <v>1289</v>
      </c>
      <c r="BK29" s="1" t="str">
        <f t="shared" ca="1" si="17"/>
        <v>2025-05-07</v>
      </c>
      <c r="BL29" s="1" t="str" cm="1">
        <f t="array" aca="1" ref="BL29" ca="1">INDEX({"Orthodontic","Prosthodontic","Oral Surgery","Periodontic","Restorative"}, RANDBETWEEN(1,5))</f>
        <v>Periodontic</v>
      </c>
      <c r="BM29" s="1" t="str" cm="1">
        <f t="array" aca="1" ref="BM29" ca="1">INDEX({"D4341","D9110","D0274","D0120","D2330","D7140","D1110"}, RANDBETWEEN(1,7))</f>
        <v>D0120</v>
      </c>
      <c r="BN29" s="1" t="str" cm="1">
        <f t="array" aca="1" ref="BN29" ca="1">INDEX({"Periodontal Scaling &amp; Root Planing","Palliative Treatment","Bitewings - Four Films","Periodic Oral Evaluation","Resin Composite - One Surface","Extraction - Erupted Tooth","Adult Prophylaxis"}, RANDBETWEEN(1,7))</f>
        <v>Periodontal Scaling &amp; Root Planing</v>
      </c>
      <c r="BO29" s="1">
        <f t="shared" ca="1" si="18"/>
        <v>1876.09</v>
      </c>
      <c r="BP29" s="1">
        <f t="shared" ca="1" si="19"/>
        <v>1197.28</v>
      </c>
      <c r="BQ29" s="1">
        <f t="shared" ca="1" si="20"/>
        <v>622.34</v>
      </c>
      <c r="BR29" s="1">
        <f t="shared" ca="1" si="21"/>
        <v>261.23</v>
      </c>
      <c r="BS29" s="1">
        <f t="shared" ca="1" si="22"/>
        <v>8.81</v>
      </c>
      <c r="BT29" s="1" t="str">
        <f t="shared" ca="1" si="23"/>
        <v>2024-01-09</v>
      </c>
      <c r="BU29" s="1" t="str" cm="1">
        <f t="array" aca="1" ref="BU29" ca="1">INDEX({"Debit Card","Apple Pay","Credit Card","CareCredit"}, RANDBETWEEN(1,4))</f>
        <v>Debit Card</v>
      </c>
      <c r="BV29" s="1" t="str" cm="1">
        <f t="array" aca="1" ref="BV29" ca="1">INDEX({"Paid","Partial","Pending Insurance"}, RANDBETWEEN(1,3))</f>
        <v>Pending Insurance</v>
      </c>
      <c r="BW29" s="1">
        <f t="shared" ca="1" si="24"/>
        <v>0</v>
      </c>
      <c r="BX29" s="1" t="str">
        <f t="shared" ca="1" si="25"/>
        <v>In Progress</v>
      </c>
      <c r="BY29" s="1" t="str" cm="1">
        <f t="array" aca="1" ref="BY29" ca="1">INDEX({"New","Returning"}, RANDBETWEEN(1,2))</f>
        <v>Returning</v>
      </c>
      <c r="BZ29" s="1">
        <f t="shared" ca="1" si="26"/>
        <v>3</v>
      </c>
      <c r="CA29" s="1">
        <f t="shared" ca="1" si="27"/>
        <v>9</v>
      </c>
      <c r="CB29" s="1" t="str">
        <f t="shared" ca="1" si="28"/>
        <v>2022-03-05</v>
      </c>
      <c r="CC29" s="1" t="str">
        <f t="shared" ca="1" si="29"/>
        <v>2025-01-16</v>
      </c>
      <c r="CD29" s="1">
        <f t="shared" ca="1" si="30"/>
        <v>4</v>
      </c>
      <c r="CE29" s="1">
        <f t="shared" ca="1" si="30"/>
        <v>6</v>
      </c>
      <c r="CF29" s="1">
        <f t="shared" ca="1" si="31"/>
        <v>1852.84</v>
      </c>
      <c r="CG29" s="1">
        <f t="shared" ca="1" si="32"/>
        <v>37</v>
      </c>
      <c r="CH29" s="1" t="str">
        <f t="shared" ca="1" si="33"/>
        <v>Low</v>
      </c>
      <c r="CI29" s="1">
        <f t="shared" ca="1" si="34"/>
        <v>95</v>
      </c>
      <c r="CJ29" s="1" t="str">
        <f t="shared" ca="1" si="35"/>
        <v>True</v>
      </c>
      <c r="CK29" s="1" t="str" cm="1">
        <f t="array" aca="1" ref="CK29" ca="1">INDEX({"Basic","Silver","Gold","Platinum"}, RANDBETWEEN(1,4))</f>
        <v>Basic</v>
      </c>
      <c r="CL29" s="1">
        <f t="shared" ca="1" si="36"/>
        <v>5</v>
      </c>
      <c r="CM29" s="1" t="s">
        <v>1478</v>
      </c>
      <c r="CN29" s="1" t="str">
        <f t="shared" ca="1" si="37"/>
        <v>2022-05-18</v>
      </c>
      <c r="CO29" s="1" t="str">
        <f t="shared" ca="1" si="38"/>
        <v>8:45 AM</v>
      </c>
      <c r="CP29" s="1" t="str" cm="1">
        <f t="array" aca="1" ref="CP29" ca="1">INDEX({"Patient Portal","Mail","Email","Phone","Text"}, RANDBETWEEN(1,5))</f>
        <v>Mail</v>
      </c>
      <c r="CQ29" s="1" t="str" cm="1">
        <f t="array" aca="1" ref="CQ29" ca="1">INDEX({"Insurance Verification","Payment Reminder","New Patient Welcome","Treatment Plan Discussion","Recall"}, RANDBETWEEN(1,5))</f>
        <v>Payment Reminder</v>
      </c>
      <c r="CR29" s="1" t="str" cm="1">
        <f t="array" aca="1" ref="CR29" ca="1">INDEX({"Template","Script","Marketing","Custom"}, RANDBETWEEN(1,4))</f>
        <v>Script</v>
      </c>
      <c r="CS29" s="1" t="str">
        <f t="shared" ca="1" si="39"/>
        <v>True</v>
      </c>
      <c r="CT29" s="1" t="str">
        <f t="shared" ca="1" si="40"/>
        <v>2022-05-20</v>
      </c>
      <c r="CU29" s="1" t="str">
        <f t="shared" ca="1" si="41"/>
        <v>4:00 PM</v>
      </c>
      <c r="CV29" s="1" t="str" cm="1">
        <f t="array" aca="1" ref="CV29" ca="1">IF(CS29="True",
   INDEX({"Cancelled","Confirmed","Rescheduled","Question Answered"}, RANDBETWEEN(1,4)),
   ""
)</f>
        <v>Rescheduled</v>
      </c>
      <c r="CW29" s="1" t="str">
        <f t="shared" ca="1" si="42"/>
        <v>True</v>
      </c>
      <c r="CX29" s="1" t="str">
        <f t="shared" ca="1" si="43"/>
        <v>2022-05-23</v>
      </c>
      <c r="CY29" s="1" t="str" cm="1">
        <f t="array" aca="1" ref="CY29" ca="1">INDEX({"STF001","STF002","STF003","STF004","STF005"}, RANDBETWEEN(1,5))</f>
        <v>STF005</v>
      </c>
      <c r="CZ29" s="1" t="str">
        <f t="shared" ca="1" si="44"/>
        <v>False</v>
      </c>
      <c r="DA29" s="1" t="str" cm="1">
        <f t="array" aca="1" ref="DA29" ca="1">INDEX({"Westside Dental Group","Downtown Dental Center","Main Street Dental"}, RANDBETWEEN(1,3))</f>
        <v>Main Street Dental</v>
      </c>
      <c r="DB29" s="1" t="str" cm="1">
        <f t="array" aca="1" ref="DB29" ca="1">_xlfn.SWITCH(DA29,
   "Westside Dental Group",     "789 West Avenue",
   "Downtown Dental Center",    "456 Downtown Plaza",
   "Main Street Dental",        "123 Main Street",
   ""
)</f>
        <v>123 Main Street</v>
      </c>
      <c r="DC29" s="1" t="str" cm="1">
        <f t="array" aca="1" ref="DC29" ca="1">_xlfn.SWITCH(
   DA29,
   "Westside Dental Group",     "Riverside",
   "Downtown Dental Center",    "Springfield",
   "Main Street Dental",        "Springfield",
   ""
)</f>
        <v>Springfield</v>
      </c>
      <c r="DD29" s="1" t="s">
        <v>184</v>
      </c>
      <c r="DE29" s="1" t="str" cm="1">
        <f t="array" aca="1" ref="DE29" ca="1">_xlfn.SWITCH(
   DA29,
   "Westside Dental Group",     "62707",
   "Downtown Dental Center",    "62701",
   "Main Street Dental",        "62704",
   ""
)</f>
        <v>62704</v>
      </c>
      <c r="DF29" s="1" t="str" cm="1">
        <f t="array" aca="1" ref="DF29" ca="1">_xlfn.SWITCH(
   DA29,
   "Westside Dental Group",     "555-555-6666",
   "Downtown Dental Center",    "555-333-4444",
   "Main Street Dental",        "555-111-2222",
   ""
)</f>
        <v>555-111-2222</v>
      </c>
      <c r="DG29" s="1" t="str" cm="1">
        <f t="array" aca="1" ref="DG29" ca="1">_xlfn.SWITCH(
   DA29,
   "Westside Dental Group",     "Mon-Thu 9AM-6PM|Fri 9AM-4PM",
   "Downtown Dental Center",    "Mon-Thu 7AM-7PM|Fri 8AM-5PM|Sat 8AM-1PM",
   "Main Street Dental",        "Mon-Fri 8AM-5PM",
   ""
)</f>
        <v>Mon-Fri 8AM-5PM</v>
      </c>
      <c r="DH29" s="1" t="str" cm="1">
        <f t="array" aca="1" ref="DH29" ca="1">_xlfn.SWITCH(
   DA29,
   "Westside Dental Group",     "General|Periodontics|Endodontics",
   "Downtown Dental Center",    "General|Pediatric|Implants|Oral Surgery",
   "Main Street Dental",        "General|Cosmetic|Orthodontics",
   ""
)</f>
        <v>General|Cosmetic|Orthodontics</v>
      </c>
      <c r="DI29" s="1" t="str" cm="1">
        <f t="array" aca="1" ref="DI29" ca="1">_xlfn.SWITCH(
   DA29,
   "Westside Dental Group",     "General Dentistry|Periodontics|Endodontics",
   "Downtown Dental Center",    "General Dentistry|Oral Surgery|Pediatric Dentistry",
   "Main Street Dental",        "General Dentistry|Orthodontics",
   ""
)</f>
        <v>General Dentistry|Orthodontics</v>
      </c>
      <c r="DJ29" s="1" cm="1">
        <f t="array" aca="1" ref="DJ29" ca="1">_xlfn.SWITCH($DA29,
   "Westside Dental Group", 6,
   "Downtown Dental Center", 12,
   "Main Street Dental",     8,
   6
)</f>
        <v>8</v>
      </c>
      <c r="DK29" s="1" cm="1">
        <f t="array" aca="1" ref="DK29" ca="1">_xlfn.SWITCH($DA29,
   "Westside Dental Group", 4.7,
   "Downtown Dental Center", 4.6,
   "Main Street Dental",     4.8,
   4.7
)</f>
        <v>4.8</v>
      </c>
      <c r="DL29" s="1" t="s">
        <v>1667</v>
      </c>
      <c r="DM29" s="1" t="str">
        <f t="shared" ca="1" si="45"/>
        <v>2024-10-19</v>
      </c>
      <c r="DN29" s="1" t="str" cm="1">
        <f t="array" aca="1" ref="DN29" ca="1">INDEX({"In Progress","Accepted","Completed","Proposed"}, RANDBETWEEN(1,4))</f>
        <v>Proposed</v>
      </c>
      <c r="DO29" s="1">
        <f t="shared" ca="1" si="46"/>
        <v>1835.62</v>
      </c>
      <c r="DP29" s="1">
        <f t="shared" ca="1" si="47"/>
        <v>1156.44</v>
      </c>
      <c r="DQ29" s="1">
        <f t="shared" ca="1" si="48"/>
        <v>679.18</v>
      </c>
      <c r="DR29" s="1" t="str" cm="1">
        <f t="array" aca="1" ref="DR29" ca="1">INDEX({"N/A","CareCredit","QuickPay Discount","Monthly Payment"}, RANDBETWEEN(1,4))</f>
        <v>QuickPay Discount</v>
      </c>
      <c r="DS29" s="2">
        <v>44500</v>
      </c>
      <c r="DT29" s="1" t="str">
        <f t="shared" ca="1" si="49"/>
        <v/>
      </c>
      <c r="DU29" s="1">
        <f t="shared" ca="1" si="50"/>
        <v>0</v>
      </c>
    </row>
    <row r="30" spans="1:125" x14ac:dyDescent="0.15">
      <c r="A30" s="1" t="s">
        <v>533</v>
      </c>
      <c r="B30" s="1" t="str" cm="1">
        <f t="array" aca="1" ref="B30" ca="1">INDEX({"Liam","Noah","Oliver","Elijah","William","James","Benjamin","Lucas","Henry","Alexander","Olivia","Emma","Ava","Charlotte","Sophia","Amelia","Isabella","Mia","Evelyn","Harper","Jameson","Aria","Scarlett","Luna","Mila","Abigail","Ella","Avery","Eleanor","Madison"}, RANDBETWEEN(1, 30))</f>
        <v>Olivia</v>
      </c>
      <c r="C30" s="1" t="str" cm="1">
        <f t="array" aca="1" ref="C30" ca="1">INDEX({"Smith","Johnson","Williams","Jones","Brown","Davis","Miller","Wilson","Moore","Taylor","Anderson","Thomas","Jackson","White","Harris","Martin","Thompson","Garcia","Martinez","Robinson","Clark","Rodriguez","Lewis","Lee","Walker","Hall","Allen","Young","King","Wright"}, RANDBETWEEN(1, 30))</f>
        <v>Garcia</v>
      </c>
      <c r="D30" s="1" t="str">
        <f t="shared" ca="1" si="0"/>
        <v>1954-01-22</v>
      </c>
      <c r="E30" s="1">
        <f t="shared" ca="1" si="1"/>
        <v>71</v>
      </c>
      <c r="F30" s="1" t="str" cm="1">
        <f t="array" aca="1" ref="F30" ca="1">INDEX({"Male","Female","Non-Binary"}, RANDBETWEEN(1, 3))</f>
        <v>Female</v>
      </c>
      <c r="G30" s="1" t="str" cm="1">
        <f t="array" aca="1" ref="G30" ca="1">INDEX({"African American","Caucasian","Hispanic","Asian","Native American","Other"}, RANDBETWEEN(1,6))</f>
        <v>Native American</v>
      </c>
      <c r="H30" s="1" t="str" cm="1">
        <f t="array" aca="1" ref="H30" ca="1">RANDBETWEEN(1,1500) &amp; " " &amp; INDEX({"Main","Oak","Maple","Elm","Pine","Cedar","Rose","Hill","Park","Lake"}, RANDBETWEEN(1,10)) &amp; " " &amp; INDEX({"St","Rd","Ave"}, RANDBETWEEN(1,3))</f>
        <v>130 Maple Ave</v>
      </c>
      <c r="I30" s="1" t="str" cm="1">
        <f t="array" aca="1" ref="I30" ca="1">INDEX({"Springfield","Riverside","Franklin","Clinton","Fairview"}, RANDBETWEEN(1,5))</f>
        <v>Riverside</v>
      </c>
      <c r="J30" s="1" t="str" cm="1">
        <f t="array" aca="1" ref="J30" ca="1">INDEX({"FL","IL","CA","NY","TX"}, RANDBETWEEN(1,5))</f>
        <v>IL</v>
      </c>
      <c r="K30" s="1" t="str">
        <f t="shared" ca="1" si="2"/>
        <v>61533</v>
      </c>
      <c r="L30" s="1" t="str">
        <f t="shared" ca="1" si="3"/>
        <v>olivia.garcia@email.com</v>
      </c>
      <c r="M30" s="1" t="str">
        <f t="shared" ca="1" si="4"/>
        <v>294-602-7587</v>
      </c>
      <c r="N30" s="1" t="str" cm="1">
        <f t="array" aca="1" ref="N30" ca="1">INDEX({"Linda","Karen","Susan","Nancy","Deborah"}, RANDBETWEEN(1,5)) &amp; " " &amp; C30</f>
        <v>Nancy Garcia</v>
      </c>
      <c r="O30" s="1" t="str">
        <f t="shared" ca="1" si="5"/>
        <v>415-925-5381</v>
      </c>
      <c r="P30" s="1" t="s">
        <v>137</v>
      </c>
      <c r="Q30" s="1" t="str" cm="1">
        <f t="array" aca="1" ref="Q30" ca="1">INDEX({"Walk-in","Google","Website","Patient Referral","Doctor Referral","Insurance"}, RANDBETWEEN(1,5))</f>
        <v>Patient Referral</v>
      </c>
      <c r="R30" s="1" t="str">
        <f t="shared" ca="1" si="6"/>
        <v>2023-07-26</v>
      </c>
      <c r="S30" s="1" t="str" cm="1">
        <f t="array" aca="1" ref="S30" ca="1">INDEX({"LOC001","LOC002","LOC003"}, RANDBETWEEN(1,3))</f>
        <v>LOC002</v>
      </c>
      <c r="T30" s="1" t="str" cm="1">
        <f t="array" aca="1" ref="T30" ca="1">INDEX({"Mail","Phone","Patient Portal","Email"}, RANDBETWEEN(1,4))</f>
        <v>Email</v>
      </c>
      <c r="U30" s="1" t="str" cm="1">
        <f t="array" aca="1" ref="U30" ca="1">INDEX({"True","False"}, RANDBETWEEN(1,2))</f>
        <v>True</v>
      </c>
      <c r="V30" s="1" t="str" cm="1">
        <f t="array" aca="1" ref="V30" ca="1">INDEX({"True","False"}, RANDBETWEEN(1,2))</f>
        <v>False</v>
      </c>
      <c r="W30" s="1" t="str" cm="1">
        <f t="array" aca="1" ref="W30" ca="1">INDEX({"True","False"}, RANDBETWEEN(1,2))</f>
        <v>False</v>
      </c>
      <c r="X30" s="1" t="str" cm="1">
        <f t="array" aca="1" ref="X30" ca="1">INDEX({"True","False"}, RANDBETWEEN(1,2))</f>
        <v>True</v>
      </c>
      <c r="Y30" s="1" t="str" cm="1">
        <f t="array" aca="1" ref="Y30" ca="1">INDEX({"Codeine","Sulfa","Local Anesthetics","None","Latex","Penicillin"}, RANDBETWEEN(1,6))</f>
        <v>Sulfa</v>
      </c>
      <c r="Z30" s="1" t="str" cm="1">
        <f t="array" aca="1" ref="Z30" ca="1">INDEX({"None","Levothyroxine","Atorvastatin","Levothyroxine|Atorvastatin","Metformin|Lisinopril","Ibuprofen"}, RANDBETWEEN(1,6))</f>
        <v>Levothyroxine</v>
      </c>
      <c r="AA30" s="1" t="str" cm="1">
        <f t="array" aca="1" ref="AA30" ca="1">INDEX({"None","Wisdom teeth extraction (2020)","Cavity filling (2019)","Dental cleaning (2018)","Root canal (2021)"}, RANDBETWEEN(1,5))</f>
        <v>Wisdom teeth extraction (2020)</v>
      </c>
      <c r="AB30" s="1" t="str">
        <f t="shared" ca="1" si="7"/>
        <v>2024-03-07</v>
      </c>
      <c r="AC30" s="1" t="str" cm="1">
        <f t="array" aca="1" ref="AC30" ca="1">INDEX({"N/A","No","Yes"}, RANDBETWEEN(1,3))</f>
        <v>No</v>
      </c>
      <c r="AD30" s="1" t="str" cm="1">
        <f t="array" aca="1" ref="AD30" ca="1">INDEX({"Non-smoker","Former-smoker","Current smoker"}, RANDBETWEEN(1,3))</f>
        <v>Non-smoker</v>
      </c>
      <c r="AE30" s="1" t="str" cm="1">
        <f t="array" aca="1" ref="AE30" ca="1">INDEX({"None","Allergic to penicillin","Requires wheelchair accessibility","Use caution due to fall risk","Special diet required"}, RANDBETWEEN(1,5))</f>
        <v>Requires wheelchair accessibility</v>
      </c>
      <c r="AF30" s="1" t="s">
        <v>722</v>
      </c>
      <c r="AG30" s="1" t="str" cm="1">
        <f t="array" aca="1" ref="AG30" ca="1">INDEX({"Humana","Aetna","MetLife","Cigna","United Healthcare","Guardian"}, RANDBETWEEN(1,6))</f>
        <v>Humana</v>
      </c>
      <c r="AH30" s="1" t="str" cm="1">
        <f t="array" aca="1" ref="AH30" ca="1">IF(AG30="Humana",
   INDEX({"HUM103","HUM523"}, RANDBETWEEN(1,2)),
IF(AG30="Aetna",
   INDEX({"AET532","AET548"}, RANDBETWEEN(1,2)),
IF(AG30="MetLife",
   "MET280",
IF(AG30="Cigna",
   "CIG881",
IF(AG30="United Healthcare",
   INDEX({"UNI967","UNI316"}, RANDBETWEEN(1,2)),
IF(AG30="Guardian",
   INDEX({"GUA459","GUA669"}, RANDBETWEEN(1,2)),
""))))))</f>
        <v>HUM523</v>
      </c>
      <c r="AI30" s="1" t="str" cm="1">
        <f t="array" aca="1" ref="AI30" ca="1">_xlfn.SWITCH(
    AH30,
    "HUM103", "Humana Discount",
    "HUM523", "Humana PPO",
    "AET532", "Aetna HMO",
    "AET548", "Aetna Indemnity",
    "MET280", "MetLife Discount",
    "CIG881", "Cigna HMO",
    "UNI967", "United Healthcare DPPO",
    "UNI316", "United Healthcare DMO",
    "GUA459", "Guardian Discount",
    "GUA669", "Guardian PPO",
    ""
)</f>
        <v>Humana PPO</v>
      </c>
      <c r="AJ30" s="1" t="str" cm="1">
        <f t="array" aca="1" ref="AJ30" ca="1">_xlfn.SWITCH(
    AH30,
    "HUM103", "HUM854639",
    "HUM523", "HUM296694",
    "AET532", "AET392075",
    "AET548", "AET837715",
    "MET280", "MET643118",
    "CIG881", "CIG755900",
    "UNI967", "UNI733052",
    "UNI316", "UNI442722",
    "GUA459", "GUA634150",
    "GUA669", "GUA641722",
    ""
)</f>
        <v>HUM296694</v>
      </c>
      <c r="AK30" s="1" t="str" cm="1">
        <f t="array" aca="1" ref="AK30" ca="1">INDEX({"GRP370","GRP369","GRP573","GRP409","GRP509","GRP575","GRP445","GRP295","GRP316","GRP630"}, RANDBETWEEN(1,10))</f>
        <v>GRP295</v>
      </c>
      <c r="AL30" s="1" cm="1">
        <f t="array" aca="1" ref="AL30" ca="1">_xlfn.SWITCH(
  AK30,
  "GRP370", 1000,
  "GRP369", 3000,
  "GRP573", 1500,
  "GRP409", 3000,
  "GRP509", 3000,
  "GRP575", 1000,
  "GRP445", 2500,
  "GRP295", 1000,
  "GRP316", 2000,
  "GRP630", 2000,
  ""
)</f>
        <v>1000</v>
      </c>
      <c r="AM30" s="1" cm="1">
        <f t="array" aca="1" ref="AM30" ca="1">_xlfn.SWITCH(
  AK30,
  "GRP370", 729.73,
  "GRP369", 2285.89,
  "GRP573", 1311.73,
  "GRP409", 2951.56,
  "GRP509", 993.45,
  "GRP575", 557.41,
  "GRP445", 695.64,
  "GRP295", 241.36,
  "GRP316", 1320.86,
  "GRP630", 1245.27,
  ""
)</f>
        <v>241.36</v>
      </c>
      <c r="AN30" s="1" t="str" cm="1">
        <f t="array" aca="1" ref="AN30" ca="1">_xlfn.SWITCH(
  AK30,
  "GRP573", "Humana",
  "GRP509", "Aetna",
  "GRP316", "Aetna",
  ""
)</f>
        <v/>
      </c>
      <c r="AO30" s="1" t="str" cm="1">
        <f t="array" aca="1" ref="AO30" ca="1">_xlfn.SWITCH(
  AK30,
  "GRP573", "HUM982",
  "GRP509", "AET282",
  "GRP316", "AET665",
  ""
)</f>
        <v/>
      </c>
      <c r="AP30" s="1" t="str" cm="1">
        <f t="array" aca="1" ref="AP30" ca="1">_xlfn.SWITCH(
  AK30,
  "GRP573", "MAAN82132",
  "GRP509", "JOWI86099",
  "GRP316", "CHTA19838",
  ""
)</f>
        <v/>
      </c>
      <c r="AQ30" s="1" t="str" cm="1">
        <f t="array" aca="1" ref="AQ30" ca="1">INDEX({"Yes","No"},RANDBETWEEN(1,2))</f>
        <v>Yes</v>
      </c>
      <c r="AR30" s="1" t="str" cm="1">
        <f t="array" aca="1" ref="AR30" ca="1">INDEX({"Apple Pay","Credit Card","Debit Card"}, RANDBETWEEN(1,3))</f>
        <v>Debit Card</v>
      </c>
      <c r="AS30" s="1" t="s">
        <v>911</v>
      </c>
      <c r="AT30" s="1" t="s">
        <v>1100</v>
      </c>
      <c r="AU30" s="1" t="str">
        <f t="shared" ca="1" si="8"/>
        <v>2025-06-03</v>
      </c>
      <c r="AV30" s="1" t="str">
        <f t="shared" ca="1" si="9"/>
        <v>2025-06-08</v>
      </c>
      <c r="AW30" s="1" t="str">
        <f t="shared" ca="1" si="10"/>
        <v>10:30 AM</v>
      </c>
      <c r="AX30" s="1" t="str">
        <f t="shared" ca="1" si="11"/>
        <v>10:24 AM</v>
      </c>
      <c r="AY30" s="1" t="str" cm="1">
        <f t="array" aca="1" ref="AY30" ca="1">INDEX({"LOC001","LOC002","LOC003"}, RANDBETWEEN(1,3))</f>
        <v>LOC001</v>
      </c>
      <c r="AZ30" s="1" t="str" cm="1">
        <f t="array" aca="1" ref="AZ30" ca="1">INDEX({"PRV001","PRV002","PRV003","PRV004","PRV005"}, RANDBETWEEN(1,5))</f>
        <v>PRV005</v>
      </c>
      <c r="BA30" s="1" t="str" cm="1">
        <f t="array" aca="1" ref="BA30" ca="1">INDEX({"AST001","AST002","AST003","AST004","AST005"}, RANDBETWEEN(1,5))</f>
        <v>AST005</v>
      </c>
      <c r="BB30" s="1" t="str" cm="1">
        <f t="array" aca="1" ref="BB30" ca="1">INDEX({"Room 1","Room 2","Room 3","Room 4","Room 5","Room 7","Room 8"}, RANDBETWEEN(1,7))</f>
        <v>Room 1</v>
      </c>
      <c r="BC30" s="1" t="str" cm="1">
        <f t="array" aca="1" ref="BC30" ca="1">INDEX({"Tooth Pain","Lost Filling","Cosmetic Concern","Sensitivity","Denture Adjustment","Jaw Pain","Routine Check-up"}, RANDBETWEEN(1,7))</f>
        <v>Cosmetic Concern</v>
      </c>
      <c r="BD30" s="1" cm="1">
        <f t="array" aca="1" ref="BD30" ca="1">INDEX({15,30,45,60,90,120}, RANDBETWEEN(1,6))</f>
        <v>120</v>
      </c>
      <c r="BE30" s="1">
        <f t="shared" ca="1" si="12"/>
        <v>124</v>
      </c>
      <c r="BF30" s="1" t="str">
        <f t="shared" ca="1" si="13"/>
        <v>True</v>
      </c>
      <c r="BG30" s="1" t="str">
        <f t="shared" ca="1" si="14"/>
        <v/>
      </c>
      <c r="BH30" s="1" t="str">
        <f t="shared" ca="1" si="15"/>
        <v>False</v>
      </c>
      <c r="BI30" s="1">
        <f t="shared" ca="1" si="16"/>
        <v>5</v>
      </c>
      <c r="BJ30" s="1" t="s">
        <v>1290</v>
      </c>
      <c r="BK30" s="1" t="str">
        <f t="shared" ca="1" si="17"/>
        <v>2025-06-08</v>
      </c>
      <c r="BL30" s="1" t="str" cm="1">
        <f t="array" aca="1" ref="BL30" ca="1">INDEX({"Orthodontic","Prosthodontic","Oral Surgery","Periodontic","Restorative"}, RANDBETWEEN(1,5))</f>
        <v>Orthodontic</v>
      </c>
      <c r="BM30" s="1" t="str" cm="1">
        <f t="array" aca="1" ref="BM30" ca="1">INDEX({"D4341","D9110","D0274","D0120","D2330","D7140","D1110"}, RANDBETWEEN(1,7))</f>
        <v>D4341</v>
      </c>
      <c r="BN30" s="1" t="str" cm="1">
        <f t="array" aca="1" ref="BN30" ca="1">INDEX({"Periodontal Scaling &amp; Root Planing","Palliative Treatment","Bitewings - Four Films","Periodic Oral Evaluation","Resin Composite - One Surface","Extraction - Erupted Tooth","Adult Prophylaxis"}, RANDBETWEEN(1,7))</f>
        <v>Adult Prophylaxis</v>
      </c>
      <c r="BO30" s="1">
        <f t="shared" ca="1" si="18"/>
        <v>1027.02</v>
      </c>
      <c r="BP30" s="1">
        <f t="shared" ca="1" si="19"/>
        <v>1199.1600000000001</v>
      </c>
      <c r="BQ30" s="1">
        <f t="shared" ca="1" si="20"/>
        <v>358.86</v>
      </c>
      <c r="BR30" s="1">
        <f t="shared" ca="1" si="21"/>
        <v>205.36</v>
      </c>
      <c r="BS30" s="1">
        <f t="shared" ca="1" si="22"/>
        <v>236.35</v>
      </c>
      <c r="BT30" s="1" t="str">
        <f t="shared" ca="1" si="23"/>
        <v>2022-01-16</v>
      </c>
      <c r="BU30" s="1" t="str" cm="1">
        <f t="array" aca="1" ref="BU30" ca="1">INDEX({"Debit Card","Apple Pay","Credit Card","CareCredit"}, RANDBETWEEN(1,4))</f>
        <v>Debit Card</v>
      </c>
      <c r="BV30" s="1" t="str" cm="1">
        <f t="array" aca="1" ref="BV30" ca="1">INDEX({"Paid","Partial","Pending Insurance"}, RANDBETWEEN(1,3))</f>
        <v>Paid</v>
      </c>
      <c r="BW30" s="1">
        <f t="shared" ca="1" si="24"/>
        <v>0</v>
      </c>
      <c r="BX30" s="1" t="str">
        <f t="shared" ca="1" si="25"/>
        <v>Completed</v>
      </c>
      <c r="BY30" s="1" t="str" cm="1">
        <f t="array" aca="1" ref="BY30" ca="1">INDEX({"New","Returning"}, RANDBETWEEN(1,2))</f>
        <v>Returning</v>
      </c>
      <c r="BZ30" s="1">
        <f t="shared" ca="1" si="26"/>
        <v>3</v>
      </c>
      <c r="CA30" s="1">
        <f t="shared" ca="1" si="27"/>
        <v>3</v>
      </c>
      <c r="CB30" s="1" t="str">
        <f t="shared" ca="1" si="28"/>
        <v>2023-09-06</v>
      </c>
      <c r="CC30" s="1" t="str">
        <f t="shared" ca="1" si="29"/>
        <v>2025-02-18</v>
      </c>
      <c r="CD30" s="1">
        <f t="shared" ca="1" si="30"/>
        <v>1</v>
      </c>
      <c r="CE30" s="1">
        <f t="shared" ca="1" si="30"/>
        <v>10</v>
      </c>
      <c r="CF30" s="1">
        <f t="shared" ca="1" si="31"/>
        <v>3398.8</v>
      </c>
      <c r="CG30" s="1">
        <f t="shared" ca="1" si="32"/>
        <v>19</v>
      </c>
      <c r="CH30" s="1" t="str">
        <f t="shared" ca="1" si="33"/>
        <v>Low</v>
      </c>
      <c r="CI30" s="1">
        <f t="shared" ca="1" si="34"/>
        <v>83</v>
      </c>
      <c r="CJ30" s="1" t="str">
        <f t="shared" ca="1" si="35"/>
        <v>True</v>
      </c>
      <c r="CK30" s="1" t="str" cm="1">
        <f t="array" aca="1" ref="CK30" ca="1">INDEX({"Basic","Silver","Gold","Platinum"}, RANDBETWEEN(1,4))</f>
        <v>Basic</v>
      </c>
      <c r="CL30" s="1">
        <f t="shared" ca="1" si="36"/>
        <v>0</v>
      </c>
      <c r="CM30" s="1" t="s">
        <v>1479</v>
      </c>
      <c r="CN30" s="1" t="str">
        <f t="shared" ca="1" si="37"/>
        <v>2021-05-06</v>
      </c>
      <c r="CO30" s="1" t="str">
        <f t="shared" ca="1" si="38"/>
        <v>12:30 PM</v>
      </c>
      <c r="CP30" s="1" t="str" cm="1">
        <f t="array" aca="1" ref="CP30" ca="1">INDEX({"Patient Portal","Mail","Email","Phone","Text"}, RANDBETWEEN(1,5))</f>
        <v>Text</v>
      </c>
      <c r="CQ30" s="1" t="str" cm="1">
        <f t="array" aca="1" ref="CQ30" ca="1">INDEX({"Insurance Verification","Payment Reminder","New Patient Welcome","Treatment Plan Discussion","Recall"}, RANDBETWEEN(1,5))</f>
        <v>Treatment Plan Discussion</v>
      </c>
      <c r="CR30" s="1" t="str" cm="1">
        <f t="array" aca="1" ref="CR30" ca="1">INDEX({"Template","Script","Marketing","Custom"}, RANDBETWEEN(1,4))</f>
        <v>Custom</v>
      </c>
      <c r="CS30" s="1" t="str">
        <f t="shared" ca="1" si="39"/>
        <v>True</v>
      </c>
      <c r="CT30" s="1" t="str">
        <f t="shared" ca="1" si="40"/>
        <v>2021-05-10</v>
      </c>
      <c r="CU30" s="1" t="str">
        <f t="shared" ca="1" si="41"/>
        <v>2:30 PM</v>
      </c>
      <c r="CV30" s="1" t="str" cm="1">
        <f t="array" aca="1" ref="CV30" ca="1">IF(CS30="True",
   INDEX({"Cancelled","Confirmed","Rescheduled","Question Answered"}, RANDBETWEEN(1,4)),
   ""
)</f>
        <v>Confirmed</v>
      </c>
      <c r="CW30" s="1" t="str">
        <f t="shared" ca="1" si="42"/>
        <v>False</v>
      </c>
      <c r="CX30" s="1" t="str">
        <f t="shared" ca="1" si="43"/>
        <v/>
      </c>
      <c r="CY30" s="1" t="str" cm="1">
        <f t="array" aca="1" ref="CY30" ca="1">INDEX({"STF001","STF002","STF003","STF004","STF005"}, RANDBETWEEN(1,5))</f>
        <v>STF003</v>
      </c>
      <c r="CZ30" s="1" t="str">
        <f t="shared" ca="1" si="44"/>
        <v>True</v>
      </c>
      <c r="DA30" s="1" t="str" cm="1">
        <f t="array" aca="1" ref="DA30" ca="1">INDEX({"Westside Dental Group","Downtown Dental Center","Main Street Dental"}, RANDBETWEEN(1,3))</f>
        <v>Downtown Dental Center</v>
      </c>
      <c r="DB30" s="1" t="str" cm="1">
        <f t="array" aca="1" ref="DB30" ca="1">_xlfn.SWITCH(DA30,
   "Westside Dental Group",     "789 West Avenue",
   "Downtown Dental Center",    "456 Downtown Plaza",
   "Main Street Dental",        "123 Main Street",
   ""
)</f>
        <v>456 Downtown Plaza</v>
      </c>
      <c r="DC30" s="1" t="str" cm="1">
        <f t="array" aca="1" ref="DC30" ca="1">_xlfn.SWITCH(
   DA30,
   "Westside Dental Group",     "Riverside",
   "Downtown Dental Center",    "Springfield",
   "Main Street Dental",        "Springfield",
   ""
)</f>
        <v>Springfield</v>
      </c>
      <c r="DD30" s="1" t="s">
        <v>184</v>
      </c>
      <c r="DE30" s="1" t="str" cm="1">
        <f t="array" aca="1" ref="DE30" ca="1">_xlfn.SWITCH(
   DA30,
   "Westside Dental Group",     "62707",
   "Downtown Dental Center",    "62701",
   "Main Street Dental",        "62704",
   ""
)</f>
        <v>62701</v>
      </c>
      <c r="DF30" s="1" t="str" cm="1">
        <f t="array" aca="1" ref="DF30" ca="1">_xlfn.SWITCH(
   DA30,
   "Westside Dental Group",     "555-555-6666",
   "Downtown Dental Center",    "555-333-4444",
   "Main Street Dental",        "555-111-2222",
   ""
)</f>
        <v>555-333-4444</v>
      </c>
      <c r="DG30" s="1" t="str" cm="1">
        <f t="array" aca="1" ref="DG30" ca="1">_xlfn.SWITCH(
   DA30,
   "Westside Dental Group",     "Mon-Thu 9AM-6PM|Fri 9AM-4PM",
   "Downtown Dental Center",    "Mon-Thu 7AM-7PM|Fri 8AM-5PM|Sat 8AM-1PM",
   "Main Street Dental",        "Mon-Fri 8AM-5PM",
   ""
)</f>
        <v>Mon-Thu 7AM-7PM|Fri 8AM-5PM|Sat 8AM-1PM</v>
      </c>
      <c r="DH30" s="1" t="str" cm="1">
        <f t="array" aca="1" ref="DH30" ca="1">_xlfn.SWITCH(
   DA30,
   "Westside Dental Group",     "General|Periodontics|Endodontics",
   "Downtown Dental Center",    "General|Pediatric|Implants|Oral Surgery",
   "Main Street Dental",        "General|Cosmetic|Orthodontics",
   ""
)</f>
        <v>General|Pediatric|Implants|Oral Surgery</v>
      </c>
      <c r="DI30" s="1" t="str" cm="1">
        <f t="array" aca="1" ref="DI30" ca="1">_xlfn.SWITCH(
   DA30,
   "Westside Dental Group",     "General Dentistry|Periodontics|Endodontics",
   "Downtown Dental Center",    "General Dentistry|Oral Surgery|Pediatric Dentistry",
   "Main Street Dental",        "General Dentistry|Orthodontics",
   ""
)</f>
        <v>General Dentistry|Oral Surgery|Pediatric Dentistry</v>
      </c>
      <c r="DJ30" s="1" cm="1">
        <f t="array" aca="1" ref="DJ30" ca="1">_xlfn.SWITCH($DA30,
   "Westside Dental Group", 6,
   "Downtown Dental Center", 12,
   "Main Street Dental",     8,
   6
)</f>
        <v>12</v>
      </c>
      <c r="DK30" s="1" cm="1">
        <f t="array" aca="1" ref="DK30" ca="1">_xlfn.SWITCH($DA30,
   "Westside Dental Group", 4.7,
   "Downtown Dental Center", 4.6,
   "Main Street Dental",     4.8,
   4.7
)</f>
        <v>4.5999999999999996</v>
      </c>
      <c r="DL30" s="1" t="s">
        <v>1668</v>
      </c>
      <c r="DM30" s="1" t="str">
        <f t="shared" ca="1" si="45"/>
        <v>2024-07-28</v>
      </c>
      <c r="DN30" s="1" t="str" cm="1">
        <f t="array" aca="1" ref="DN30" ca="1">INDEX({"In Progress","Accepted","Completed","Proposed"}, RANDBETWEEN(1,4))</f>
        <v>In Progress</v>
      </c>
      <c r="DO30" s="1">
        <f t="shared" ca="1" si="46"/>
        <v>1011.18</v>
      </c>
      <c r="DP30" s="1">
        <f t="shared" ca="1" si="47"/>
        <v>667.38</v>
      </c>
      <c r="DQ30" s="1">
        <f t="shared" ca="1" si="48"/>
        <v>343.8</v>
      </c>
      <c r="DR30" s="1" t="str" cm="1">
        <f t="array" aca="1" ref="DR30" ca="1">INDEX({"N/A","CareCredit","QuickPay Discount","Monthly Payment"}, RANDBETWEEN(1,4))</f>
        <v>CareCredit</v>
      </c>
      <c r="DS30" s="2">
        <v>44501</v>
      </c>
      <c r="DT30" s="1" t="str">
        <f t="shared" ca="1" si="49"/>
        <v/>
      </c>
      <c r="DU30" s="1">
        <f t="shared" ca="1" si="50"/>
        <v>34</v>
      </c>
    </row>
    <row r="31" spans="1:125" x14ac:dyDescent="0.15">
      <c r="A31" s="1" t="s">
        <v>534</v>
      </c>
      <c r="B31" s="1" t="str" cm="1">
        <f t="array" aca="1" ref="B31" ca="1">INDEX({"Liam","Noah","Oliver","Elijah","William","James","Benjamin","Lucas","Henry","Alexander","Olivia","Emma","Ava","Charlotte","Sophia","Amelia","Isabella","Mia","Evelyn","Harper","Jameson","Aria","Scarlett","Luna","Mila","Abigail","Ella","Avery","Eleanor","Madison"}, RANDBETWEEN(1, 30))</f>
        <v>Isabella</v>
      </c>
      <c r="C31" s="1" t="str" cm="1">
        <f t="array" aca="1" ref="C31" ca="1">INDEX({"Smith","Johnson","Williams","Jones","Brown","Davis","Miller","Wilson","Moore","Taylor","Anderson","Thomas","Jackson","White","Harris","Martin","Thompson","Garcia","Martinez","Robinson","Clark","Rodriguez","Lewis","Lee","Walker","Hall","Allen","Young","King","Wright"}, RANDBETWEEN(1, 30))</f>
        <v>Jones</v>
      </c>
      <c r="D31" s="1" t="str">
        <f t="shared" ca="1" si="0"/>
        <v>1980-03-01</v>
      </c>
      <c r="E31" s="1">
        <f t="shared" ca="1" si="1"/>
        <v>45</v>
      </c>
      <c r="F31" s="1" t="str" cm="1">
        <f t="array" aca="1" ref="F31" ca="1">INDEX({"Male","Female","Non-Binary"}, RANDBETWEEN(1, 3))</f>
        <v>Male</v>
      </c>
      <c r="G31" s="1" t="str" cm="1">
        <f t="array" aca="1" ref="G31" ca="1">INDEX({"African American","Caucasian","Hispanic","Asian","Native American","Other"}, RANDBETWEEN(1,6))</f>
        <v>Other</v>
      </c>
      <c r="H31" s="1" t="str" cm="1">
        <f t="array" aca="1" ref="H31" ca="1">RANDBETWEEN(1,1500) &amp; " " &amp; INDEX({"Main","Oak","Maple","Elm","Pine","Cedar","Rose","Hill","Park","Lake"}, RANDBETWEEN(1,10)) &amp; " " &amp; INDEX({"St","Rd","Ave"}, RANDBETWEEN(1,3))</f>
        <v>1199 Park Rd</v>
      </c>
      <c r="I31" s="1" t="str" cm="1">
        <f t="array" aca="1" ref="I31" ca="1">INDEX({"Springfield","Riverside","Franklin","Clinton","Fairview"}, RANDBETWEEN(1,5))</f>
        <v>Franklin</v>
      </c>
      <c r="J31" s="1" t="str" cm="1">
        <f t="array" aca="1" ref="J31" ca="1">INDEX({"FL","IL","CA","NY","TX"}, RANDBETWEEN(1,5))</f>
        <v>NY</v>
      </c>
      <c r="K31" s="1" t="str">
        <f t="shared" ca="1" si="2"/>
        <v>34885</v>
      </c>
      <c r="L31" s="1" t="str">
        <f t="shared" ca="1" si="3"/>
        <v>isabella.jones@email.com</v>
      </c>
      <c r="M31" s="1" t="str">
        <f t="shared" ca="1" si="4"/>
        <v>760-868-1962</v>
      </c>
      <c r="N31" s="1" t="str" cm="1">
        <f t="array" aca="1" ref="N31" ca="1">INDEX({"Linda","Karen","Susan","Nancy","Deborah"}, RANDBETWEEN(1,5)) &amp; " " &amp; C31</f>
        <v>Deborah Jones</v>
      </c>
      <c r="O31" s="1" t="str">
        <f t="shared" ca="1" si="5"/>
        <v>819-436-5685</v>
      </c>
      <c r="P31" s="1" t="s">
        <v>137</v>
      </c>
      <c r="Q31" s="1" t="str" cm="1">
        <f t="array" aca="1" ref="Q31" ca="1">INDEX({"Walk-in","Google","Website","Patient Referral","Doctor Referral","Insurance"}, RANDBETWEEN(1,5))</f>
        <v>Walk-in</v>
      </c>
      <c r="R31" s="1" t="str">
        <f t="shared" ca="1" si="6"/>
        <v>2023-09-20</v>
      </c>
      <c r="S31" s="1" t="str" cm="1">
        <f t="array" aca="1" ref="S31" ca="1">INDEX({"LOC001","LOC002","LOC003"}, RANDBETWEEN(1,3))</f>
        <v>LOC003</v>
      </c>
      <c r="T31" s="1" t="str" cm="1">
        <f t="array" aca="1" ref="T31" ca="1">INDEX({"Mail","Phone","Patient Portal","Email"}, RANDBETWEEN(1,4))</f>
        <v>Patient Portal</v>
      </c>
      <c r="U31" s="1" t="str" cm="1">
        <f t="array" aca="1" ref="U31" ca="1">INDEX({"True","False"}, RANDBETWEEN(1,2))</f>
        <v>True</v>
      </c>
      <c r="V31" s="1" t="str" cm="1">
        <f t="array" aca="1" ref="V31" ca="1">INDEX({"True","False"}, RANDBETWEEN(1,2))</f>
        <v>False</v>
      </c>
      <c r="W31" s="1" t="str" cm="1">
        <f t="array" aca="1" ref="W31" ca="1">INDEX({"True","False"}, RANDBETWEEN(1,2))</f>
        <v>False</v>
      </c>
      <c r="X31" s="1" t="str" cm="1">
        <f t="array" aca="1" ref="X31" ca="1">INDEX({"True","False"}, RANDBETWEEN(1,2))</f>
        <v>True</v>
      </c>
      <c r="Y31" s="1" t="str" cm="1">
        <f t="array" aca="1" ref="Y31" ca="1">INDEX({"Codeine","Sulfa","Local Anesthetics","None","Latex","Penicillin"}, RANDBETWEEN(1,6))</f>
        <v>Penicillin</v>
      </c>
      <c r="Z31" s="1" t="str" cm="1">
        <f t="array" aca="1" ref="Z31" ca="1">INDEX({"None","Levothyroxine","Atorvastatin","Levothyroxine|Atorvastatin","Metformin|Lisinopril","Ibuprofen"}, RANDBETWEEN(1,6))</f>
        <v>None</v>
      </c>
      <c r="AA31" s="1" t="str" cm="1">
        <f t="array" aca="1" ref="AA31" ca="1">INDEX({"None","Wisdom teeth extraction (2020)","Cavity filling (2019)","Dental cleaning (2018)","Root canal (2021)"}, RANDBETWEEN(1,5))</f>
        <v>Cavity filling (2019)</v>
      </c>
      <c r="AB31" s="1" t="str">
        <f t="shared" ca="1" si="7"/>
        <v>2023-08-23</v>
      </c>
      <c r="AC31" s="1" t="str" cm="1">
        <f t="array" aca="1" ref="AC31" ca="1">INDEX({"N/A","No","Yes"}, RANDBETWEEN(1,3))</f>
        <v>Yes</v>
      </c>
      <c r="AD31" s="1" t="str" cm="1">
        <f t="array" aca="1" ref="AD31" ca="1">INDEX({"Non-smoker","Former-smoker","Current smoker"}, RANDBETWEEN(1,3))</f>
        <v>Former-smoker</v>
      </c>
      <c r="AE31" s="1" t="str" cm="1">
        <f t="array" aca="1" ref="AE31" ca="1">INDEX({"None","Allergic to penicillin","Requires wheelchair accessibility","Use caution due to fall risk","Special diet required"}, RANDBETWEEN(1,5))</f>
        <v>None</v>
      </c>
      <c r="AF31" s="1" t="s">
        <v>723</v>
      </c>
      <c r="AG31" s="1" t="str" cm="1">
        <f t="array" aca="1" ref="AG31" ca="1">INDEX({"Humana","Aetna","MetLife","Cigna","United Healthcare","Guardian"}, RANDBETWEEN(1,6))</f>
        <v>Guardian</v>
      </c>
      <c r="AH31" s="1" t="str" cm="1">
        <f t="array" aca="1" ref="AH31" ca="1">IF(AG31="Humana",
   INDEX({"HUM103","HUM523"}, RANDBETWEEN(1,2)),
IF(AG31="Aetna",
   INDEX({"AET532","AET548"}, RANDBETWEEN(1,2)),
IF(AG31="MetLife",
   "MET280",
IF(AG31="Cigna",
   "CIG881",
IF(AG31="United Healthcare",
   INDEX({"UNI967","UNI316"}, RANDBETWEEN(1,2)),
IF(AG31="Guardian",
   INDEX({"GUA459","GUA669"}, RANDBETWEEN(1,2)),
""))))))</f>
        <v>GUA669</v>
      </c>
      <c r="AI31" s="1" t="str" cm="1">
        <f t="array" aca="1" ref="AI31" ca="1">_xlfn.SWITCH(
    AH31,
    "HUM103", "Humana Discount",
    "HUM523", "Humana PPO",
    "AET532", "Aetna HMO",
    "AET548", "Aetna Indemnity",
    "MET280", "MetLife Discount",
    "CIG881", "Cigna HMO",
    "UNI967", "United Healthcare DPPO",
    "UNI316", "United Healthcare DMO",
    "GUA459", "Guardian Discount",
    "GUA669", "Guardian PPO",
    ""
)</f>
        <v>Guardian PPO</v>
      </c>
      <c r="AJ31" s="1" t="str" cm="1">
        <f t="array" aca="1" ref="AJ31" ca="1">_xlfn.SWITCH(
    AH31,
    "HUM103", "HUM854639",
    "HUM523", "HUM296694",
    "AET532", "AET392075",
    "AET548", "AET837715",
    "MET280", "MET643118",
    "CIG881", "CIG755900",
    "UNI967", "UNI733052",
    "UNI316", "UNI442722",
    "GUA459", "GUA634150",
    "GUA669", "GUA641722",
    ""
)</f>
        <v>GUA641722</v>
      </c>
      <c r="AK31" s="1" t="str" cm="1">
        <f t="array" aca="1" ref="AK31" ca="1">INDEX({"GRP370","GRP369","GRP573","GRP409","GRP509","GRP575","GRP445","GRP295","GRP316","GRP630"}, RANDBETWEEN(1,10))</f>
        <v>GRP316</v>
      </c>
      <c r="AL31" s="1" cm="1">
        <f t="array" aca="1" ref="AL31" ca="1">_xlfn.SWITCH(
  AK31,
  "GRP370", 1000,
  "GRP369", 3000,
  "GRP573", 1500,
  "GRP409", 3000,
  "GRP509", 3000,
  "GRP575", 1000,
  "GRP445", 2500,
  "GRP295", 1000,
  "GRP316", 2000,
  "GRP630", 2000,
  ""
)</f>
        <v>2000</v>
      </c>
      <c r="AM31" s="1" cm="1">
        <f t="array" aca="1" ref="AM31" ca="1">_xlfn.SWITCH(
  AK31,
  "GRP370", 729.73,
  "GRP369", 2285.89,
  "GRP573", 1311.73,
  "GRP409", 2951.56,
  "GRP509", 993.45,
  "GRP575", 557.41,
  "GRP445", 695.64,
  "GRP295", 241.36,
  "GRP316", 1320.86,
  "GRP630", 1245.27,
  ""
)</f>
        <v>1320.86</v>
      </c>
      <c r="AN31" s="1" t="str" cm="1">
        <f t="array" aca="1" ref="AN31" ca="1">_xlfn.SWITCH(
  AK31,
  "GRP573", "Humana",
  "GRP509", "Aetna",
  "GRP316", "Aetna",
  ""
)</f>
        <v>Aetna</v>
      </c>
      <c r="AO31" s="1" t="str" cm="1">
        <f t="array" aca="1" ref="AO31" ca="1">_xlfn.SWITCH(
  AK31,
  "GRP573", "HUM982",
  "GRP509", "AET282",
  "GRP316", "AET665",
  ""
)</f>
        <v>AET665</v>
      </c>
      <c r="AP31" s="1" t="str" cm="1">
        <f t="array" aca="1" ref="AP31" ca="1">_xlfn.SWITCH(
  AK31,
  "GRP573", "MAAN82132",
  "GRP509", "JOWI86099",
  "GRP316", "CHTA19838",
  ""
)</f>
        <v>CHTA19838</v>
      </c>
      <c r="AQ31" s="1" t="str" cm="1">
        <f t="array" aca="1" ref="AQ31" ca="1">INDEX({"Yes","No"},RANDBETWEEN(1,2))</f>
        <v>No</v>
      </c>
      <c r="AR31" s="1" t="str" cm="1">
        <f t="array" aca="1" ref="AR31" ca="1">INDEX({"Apple Pay","Credit Card","Debit Card"}, RANDBETWEEN(1,3))</f>
        <v>Credit Card</v>
      </c>
      <c r="AS31" s="1" t="s">
        <v>912</v>
      </c>
      <c r="AT31" s="1" t="s">
        <v>1101</v>
      </c>
      <c r="AU31" s="1" t="str">
        <f t="shared" ca="1" si="8"/>
        <v>2025-04-28</v>
      </c>
      <c r="AV31" s="1" t="str">
        <f t="shared" ca="1" si="9"/>
        <v>2025-04-30</v>
      </c>
      <c r="AW31" s="1" t="str">
        <f t="shared" ca="1" si="10"/>
        <v>9:15 AM</v>
      </c>
      <c r="AX31" s="1" t="str">
        <f t="shared" ca="1" si="11"/>
        <v>9:01 AM</v>
      </c>
      <c r="AY31" s="1" t="str" cm="1">
        <f t="array" aca="1" ref="AY31" ca="1">INDEX({"LOC001","LOC002","LOC003"}, RANDBETWEEN(1,3))</f>
        <v>LOC003</v>
      </c>
      <c r="AZ31" s="1" t="str" cm="1">
        <f t="array" aca="1" ref="AZ31" ca="1">INDEX({"PRV001","PRV002","PRV003","PRV004","PRV005"}, RANDBETWEEN(1,5))</f>
        <v>PRV005</v>
      </c>
      <c r="BA31" s="1" t="str" cm="1">
        <f t="array" aca="1" ref="BA31" ca="1">INDEX({"AST001","AST002","AST003","AST004","AST005"}, RANDBETWEEN(1,5))</f>
        <v>AST005</v>
      </c>
      <c r="BB31" s="1" t="str" cm="1">
        <f t="array" aca="1" ref="BB31" ca="1">INDEX({"Room 1","Room 2","Room 3","Room 4","Room 5","Room 7","Room 8"}, RANDBETWEEN(1,7))</f>
        <v>Room 4</v>
      </c>
      <c r="BC31" s="1" t="str" cm="1">
        <f t="array" aca="1" ref="BC31" ca="1">INDEX({"Tooth Pain","Lost Filling","Cosmetic Concern","Sensitivity","Denture Adjustment","Jaw Pain","Routine Check-up"}, RANDBETWEEN(1,7))</f>
        <v>Tooth Pain</v>
      </c>
      <c r="BD31" s="1" cm="1">
        <f t="array" aca="1" ref="BD31" ca="1">INDEX({15,30,45,60,90,120}, RANDBETWEEN(1,6))</f>
        <v>120</v>
      </c>
      <c r="BE31" s="1">
        <f t="shared" ca="1" si="12"/>
        <v>129</v>
      </c>
      <c r="BF31" s="1" t="str">
        <f t="shared" ca="1" si="13"/>
        <v>True</v>
      </c>
      <c r="BG31" s="1" t="str">
        <f t="shared" ca="1" si="14"/>
        <v/>
      </c>
      <c r="BH31" s="1" t="str">
        <f t="shared" ca="1" si="15"/>
        <v>False</v>
      </c>
      <c r="BI31" s="1">
        <f t="shared" ca="1" si="16"/>
        <v>2</v>
      </c>
      <c r="BJ31" s="1" t="s">
        <v>1291</v>
      </c>
      <c r="BK31" s="1" t="str">
        <f t="shared" ca="1" si="17"/>
        <v>2025-04-30</v>
      </c>
      <c r="BL31" s="1" t="str" cm="1">
        <f t="array" aca="1" ref="BL31" ca="1">INDEX({"Orthodontic","Prosthodontic","Oral Surgery","Periodontic","Restorative"}, RANDBETWEEN(1,5))</f>
        <v>Periodontic</v>
      </c>
      <c r="BM31" s="1" t="str" cm="1">
        <f t="array" aca="1" ref="BM31" ca="1">INDEX({"D4341","D9110","D0274","D0120","D2330","D7140","D1110"}, RANDBETWEEN(1,7))</f>
        <v>D4341</v>
      </c>
      <c r="BN31" s="1" t="str" cm="1">
        <f t="array" aca="1" ref="BN31" ca="1">INDEX({"Periodontal Scaling &amp; Root Planing","Palliative Treatment","Bitewings - Four Films","Periodic Oral Evaluation","Resin Composite - One Surface","Extraction - Erupted Tooth","Adult Prophylaxis"}, RANDBETWEEN(1,7))</f>
        <v>Periodic Oral Evaluation</v>
      </c>
      <c r="BO31" s="1">
        <f t="shared" ca="1" si="18"/>
        <v>1584.9</v>
      </c>
      <c r="BP31" s="1">
        <f t="shared" ca="1" si="19"/>
        <v>952.94</v>
      </c>
      <c r="BQ31" s="1">
        <f t="shared" ca="1" si="20"/>
        <v>220.81</v>
      </c>
      <c r="BR31" s="1">
        <f t="shared" ca="1" si="21"/>
        <v>360.41</v>
      </c>
      <c r="BS31" s="1">
        <f t="shared" ca="1" si="22"/>
        <v>218.04</v>
      </c>
      <c r="BT31" s="1" t="str">
        <f t="shared" ca="1" si="23"/>
        <v>2024-05-18</v>
      </c>
      <c r="BU31" s="1" t="str" cm="1">
        <f t="array" aca="1" ref="BU31" ca="1">INDEX({"Debit Card","Apple Pay","Credit Card","CareCredit"}, RANDBETWEEN(1,4))</f>
        <v>Apple Pay</v>
      </c>
      <c r="BV31" s="1" t="str" cm="1">
        <f t="array" aca="1" ref="BV31" ca="1">INDEX({"Paid","Partial","Pending Insurance"}, RANDBETWEEN(1,3))</f>
        <v>Paid</v>
      </c>
      <c r="BW31" s="1">
        <f t="shared" ca="1" si="24"/>
        <v>0</v>
      </c>
      <c r="BX31" s="1" t="str">
        <f t="shared" ca="1" si="25"/>
        <v>Completed</v>
      </c>
      <c r="BY31" s="1" t="str" cm="1">
        <f t="array" aca="1" ref="BY31" ca="1">INDEX({"New","Returning"}, RANDBETWEEN(1,2))</f>
        <v>New</v>
      </c>
      <c r="BZ31" s="1">
        <f t="shared" ca="1" si="26"/>
        <v>3</v>
      </c>
      <c r="CA31" s="1">
        <f t="shared" ca="1" si="27"/>
        <v>9</v>
      </c>
      <c r="CB31" s="1" t="str">
        <f t="shared" ca="1" si="28"/>
        <v>2023-12-21</v>
      </c>
      <c r="CC31" s="1" t="str">
        <f t="shared" ca="1" si="29"/>
        <v>2025-05-27</v>
      </c>
      <c r="CD31" s="1">
        <f t="shared" ca="1" si="30"/>
        <v>9</v>
      </c>
      <c r="CE31" s="1">
        <f t="shared" ca="1" si="30"/>
        <v>8</v>
      </c>
      <c r="CF31" s="1">
        <f t="shared" ca="1" si="31"/>
        <v>1540.75</v>
      </c>
      <c r="CG31" s="1">
        <f t="shared" ca="1" si="32"/>
        <v>15</v>
      </c>
      <c r="CH31" s="1" t="str">
        <f t="shared" ca="1" si="33"/>
        <v>Medium</v>
      </c>
      <c r="CI31" s="1">
        <f t="shared" ca="1" si="34"/>
        <v>92</v>
      </c>
      <c r="CJ31" s="1" t="str">
        <f t="shared" ca="1" si="35"/>
        <v>True</v>
      </c>
      <c r="CK31" s="1" t="str" cm="1">
        <f t="array" aca="1" ref="CK31" ca="1">INDEX({"Basic","Silver","Gold","Platinum"}, RANDBETWEEN(1,4))</f>
        <v>Basic</v>
      </c>
      <c r="CL31" s="1">
        <f t="shared" ca="1" si="36"/>
        <v>5</v>
      </c>
      <c r="CM31" s="1" t="s">
        <v>1480</v>
      </c>
      <c r="CN31" s="1" t="str">
        <f t="shared" ca="1" si="37"/>
        <v>2021-08-16</v>
      </c>
      <c r="CO31" s="1" t="str">
        <f t="shared" ca="1" si="38"/>
        <v>3:00 PM</v>
      </c>
      <c r="CP31" s="1" t="str" cm="1">
        <f t="array" aca="1" ref="CP31" ca="1">INDEX({"Patient Portal","Mail","Email","Phone","Text"}, RANDBETWEEN(1,5))</f>
        <v>Phone</v>
      </c>
      <c r="CQ31" s="1" t="str" cm="1">
        <f t="array" aca="1" ref="CQ31" ca="1">INDEX({"Insurance Verification","Payment Reminder","New Patient Welcome","Treatment Plan Discussion","Recall"}, RANDBETWEEN(1,5))</f>
        <v>Payment Reminder</v>
      </c>
      <c r="CR31" s="1" t="str" cm="1">
        <f t="array" aca="1" ref="CR31" ca="1">INDEX({"Template","Script","Marketing","Custom"}, RANDBETWEEN(1,4))</f>
        <v>Custom</v>
      </c>
      <c r="CS31" s="1" t="str">
        <f t="shared" ca="1" si="39"/>
        <v>True</v>
      </c>
      <c r="CT31" s="1" t="str">
        <f t="shared" ca="1" si="40"/>
        <v>2021-08-21</v>
      </c>
      <c r="CU31" s="1" t="str">
        <f t="shared" ca="1" si="41"/>
        <v>9:00 AM</v>
      </c>
      <c r="CV31" s="1" t="str" cm="1">
        <f t="array" aca="1" ref="CV31" ca="1">IF(CS31="True",
   INDEX({"Cancelled","Confirmed","Rescheduled","Question Answered"}, RANDBETWEEN(1,4)),
   ""
)</f>
        <v>Question Answered</v>
      </c>
      <c r="CW31" s="1" t="str">
        <f t="shared" ca="1" si="42"/>
        <v>True</v>
      </c>
      <c r="CX31" s="1" t="str">
        <f t="shared" ca="1" si="43"/>
        <v>2021-08-25</v>
      </c>
      <c r="CY31" s="1" t="str" cm="1">
        <f t="array" aca="1" ref="CY31" ca="1">INDEX({"STF001","STF002","STF003","STF004","STF005"}, RANDBETWEEN(1,5))</f>
        <v>STF001</v>
      </c>
      <c r="CZ31" s="1" t="str">
        <f t="shared" ca="1" si="44"/>
        <v>True</v>
      </c>
      <c r="DA31" s="1" t="str" cm="1">
        <f t="array" aca="1" ref="DA31" ca="1">INDEX({"Westside Dental Group","Downtown Dental Center","Main Street Dental"}, RANDBETWEEN(1,3))</f>
        <v>Downtown Dental Center</v>
      </c>
      <c r="DB31" s="1" t="str" cm="1">
        <f t="array" aca="1" ref="DB31" ca="1">_xlfn.SWITCH(DA31,
   "Westside Dental Group",     "789 West Avenue",
   "Downtown Dental Center",    "456 Downtown Plaza",
   "Main Street Dental",        "123 Main Street",
   ""
)</f>
        <v>456 Downtown Plaza</v>
      </c>
      <c r="DC31" s="1" t="str" cm="1">
        <f t="array" aca="1" ref="DC31" ca="1">_xlfn.SWITCH(
   DA31,
   "Westside Dental Group",     "Riverside",
   "Downtown Dental Center",    "Springfield",
   "Main Street Dental",        "Springfield",
   ""
)</f>
        <v>Springfield</v>
      </c>
      <c r="DD31" s="1" t="s">
        <v>184</v>
      </c>
      <c r="DE31" s="1" t="str" cm="1">
        <f t="array" aca="1" ref="DE31" ca="1">_xlfn.SWITCH(
   DA31,
   "Westside Dental Group",     "62707",
   "Downtown Dental Center",    "62701",
   "Main Street Dental",        "62704",
   ""
)</f>
        <v>62701</v>
      </c>
      <c r="DF31" s="1" t="str" cm="1">
        <f t="array" aca="1" ref="DF31" ca="1">_xlfn.SWITCH(
   DA31,
   "Westside Dental Group",     "555-555-6666",
   "Downtown Dental Center",    "555-333-4444",
   "Main Street Dental",        "555-111-2222",
   ""
)</f>
        <v>555-333-4444</v>
      </c>
      <c r="DG31" s="1" t="str" cm="1">
        <f t="array" aca="1" ref="DG31" ca="1">_xlfn.SWITCH(
   DA31,
   "Westside Dental Group",     "Mon-Thu 9AM-6PM|Fri 9AM-4PM",
   "Downtown Dental Center",    "Mon-Thu 7AM-7PM|Fri 8AM-5PM|Sat 8AM-1PM",
   "Main Street Dental",        "Mon-Fri 8AM-5PM",
   ""
)</f>
        <v>Mon-Thu 7AM-7PM|Fri 8AM-5PM|Sat 8AM-1PM</v>
      </c>
      <c r="DH31" s="1" t="str" cm="1">
        <f t="array" aca="1" ref="DH31" ca="1">_xlfn.SWITCH(
   DA31,
   "Westside Dental Group",     "General|Periodontics|Endodontics",
   "Downtown Dental Center",    "General|Pediatric|Implants|Oral Surgery",
   "Main Street Dental",        "General|Cosmetic|Orthodontics",
   ""
)</f>
        <v>General|Pediatric|Implants|Oral Surgery</v>
      </c>
      <c r="DI31" s="1" t="str" cm="1">
        <f t="array" aca="1" ref="DI31" ca="1">_xlfn.SWITCH(
   DA31,
   "Westside Dental Group",     "General Dentistry|Periodontics|Endodontics",
   "Downtown Dental Center",    "General Dentistry|Oral Surgery|Pediatric Dentistry",
   "Main Street Dental",        "General Dentistry|Orthodontics",
   ""
)</f>
        <v>General Dentistry|Oral Surgery|Pediatric Dentistry</v>
      </c>
      <c r="DJ31" s="1" cm="1">
        <f t="array" aca="1" ref="DJ31" ca="1">_xlfn.SWITCH($DA31,
   "Westside Dental Group", 6,
   "Downtown Dental Center", 12,
   "Main Street Dental",     8,
   6
)</f>
        <v>12</v>
      </c>
      <c r="DK31" s="1" cm="1">
        <f t="array" aca="1" ref="DK31" ca="1">_xlfn.SWITCH($DA31,
   "Westside Dental Group", 4.7,
   "Downtown Dental Center", 4.6,
   "Main Street Dental",     4.8,
   4.7
)</f>
        <v>4.5999999999999996</v>
      </c>
      <c r="DL31" s="1" t="s">
        <v>1669</v>
      </c>
      <c r="DM31" s="1" t="str">
        <f t="shared" ca="1" si="45"/>
        <v>2021-07-13</v>
      </c>
      <c r="DN31" s="1" t="str" cm="1">
        <f t="array" aca="1" ref="DN31" ca="1">INDEX({"In Progress","Accepted","Completed","Proposed"}, RANDBETWEEN(1,4))</f>
        <v>In Progress</v>
      </c>
      <c r="DO31" s="1">
        <f t="shared" ca="1" si="46"/>
        <v>1641.46</v>
      </c>
      <c r="DP31" s="1">
        <f t="shared" ca="1" si="47"/>
        <v>1198.27</v>
      </c>
      <c r="DQ31" s="1">
        <f t="shared" ca="1" si="48"/>
        <v>443.19</v>
      </c>
      <c r="DR31" s="1" t="str" cm="1">
        <f t="array" aca="1" ref="DR31" ca="1">INDEX({"N/A","CareCredit","QuickPay Discount","Monthly Payment"}, RANDBETWEEN(1,4))</f>
        <v>QuickPay Discount</v>
      </c>
      <c r="DS31" s="2">
        <v>44502</v>
      </c>
      <c r="DT31" s="1" t="str">
        <f t="shared" ca="1" si="49"/>
        <v/>
      </c>
      <c r="DU31" s="1">
        <f t="shared" ca="1" si="50"/>
        <v>64</v>
      </c>
    </row>
    <row r="32" spans="1:125" x14ac:dyDescent="0.15">
      <c r="A32" s="1" t="s">
        <v>535</v>
      </c>
      <c r="B32" s="1" t="str" cm="1">
        <f t="array" aca="1" ref="B32" ca="1">INDEX({"Liam","Noah","Oliver","Elijah","William","James","Benjamin","Lucas","Henry","Alexander","Olivia","Emma","Ava","Charlotte","Sophia","Amelia","Isabella","Mia","Evelyn","Harper","Jameson","Aria","Scarlett","Luna","Mila","Abigail","Ella","Avery","Eleanor","Madison"}, RANDBETWEEN(1, 30))</f>
        <v>Aria</v>
      </c>
      <c r="C32" s="1" t="str" cm="1">
        <f t="array" aca="1" ref="C32" ca="1">INDEX({"Smith","Johnson","Williams","Jones","Brown","Davis","Miller","Wilson","Moore","Taylor","Anderson","Thomas","Jackson","White","Harris","Martin","Thompson","Garcia","Martinez","Robinson","Clark","Rodriguez","Lewis","Lee","Walker","Hall","Allen","Young","King","Wright"}, RANDBETWEEN(1, 30))</f>
        <v>Davis</v>
      </c>
      <c r="D32" s="1" t="str">
        <f t="shared" ca="1" si="0"/>
        <v>1954-03-23</v>
      </c>
      <c r="E32" s="1">
        <f t="shared" ca="1" si="1"/>
        <v>71</v>
      </c>
      <c r="F32" s="1" t="str" cm="1">
        <f t="array" aca="1" ref="F32" ca="1">INDEX({"Male","Female","Non-Binary"}, RANDBETWEEN(1, 3))</f>
        <v>Male</v>
      </c>
      <c r="G32" s="1" t="str" cm="1">
        <f t="array" aca="1" ref="G32" ca="1">INDEX({"African American","Caucasian","Hispanic","Asian","Native American","Other"}, RANDBETWEEN(1,6))</f>
        <v>Asian</v>
      </c>
      <c r="H32" s="1" t="str" cm="1">
        <f t="array" aca="1" ref="H32" ca="1">RANDBETWEEN(1,1500) &amp; " " &amp; INDEX({"Main","Oak","Maple","Elm","Pine","Cedar","Rose","Hill","Park","Lake"}, RANDBETWEEN(1,10)) &amp; " " &amp; INDEX({"St","Rd","Ave"}, RANDBETWEEN(1,3))</f>
        <v>1483 Rose Ave</v>
      </c>
      <c r="I32" s="1" t="str" cm="1">
        <f t="array" aca="1" ref="I32" ca="1">INDEX({"Springfield","Riverside","Franklin","Clinton","Fairview"}, RANDBETWEEN(1,5))</f>
        <v>Fairview</v>
      </c>
      <c r="J32" s="1" t="str" cm="1">
        <f t="array" aca="1" ref="J32" ca="1">INDEX({"FL","IL","CA","NY","TX"}, RANDBETWEEN(1,5))</f>
        <v>NY</v>
      </c>
      <c r="K32" s="1" t="str">
        <f t="shared" ca="1" si="2"/>
        <v>94105</v>
      </c>
      <c r="L32" s="1" t="str">
        <f t="shared" ca="1" si="3"/>
        <v>aria.davis@email.com</v>
      </c>
      <c r="M32" s="1" t="str">
        <f t="shared" ca="1" si="4"/>
        <v>674-981-2052</v>
      </c>
      <c r="N32" s="1" t="str" cm="1">
        <f t="array" aca="1" ref="N32" ca="1">INDEX({"Linda","Karen","Susan","Nancy","Deborah"}, RANDBETWEEN(1,5)) &amp; " " &amp; C32</f>
        <v>Linda Davis</v>
      </c>
      <c r="O32" s="1" t="str">
        <f t="shared" ca="1" si="5"/>
        <v>545-214-6275</v>
      </c>
      <c r="P32" s="1" t="s">
        <v>137</v>
      </c>
      <c r="Q32" s="1" t="str" cm="1">
        <f t="array" aca="1" ref="Q32" ca="1">INDEX({"Walk-in","Google","Website","Patient Referral","Doctor Referral","Insurance"}, RANDBETWEEN(1,5))</f>
        <v>Website</v>
      </c>
      <c r="R32" s="1" t="str">
        <f t="shared" ca="1" si="6"/>
        <v>2023-12-02</v>
      </c>
      <c r="S32" s="1" t="str" cm="1">
        <f t="array" aca="1" ref="S32" ca="1">INDEX({"LOC001","LOC002","LOC003"}, RANDBETWEEN(1,3))</f>
        <v>LOC003</v>
      </c>
      <c r="T32" s="1" t="str" cm="1">
        <f t="array" aca="1" ref="T32" ca="1">INDEX({"Mail","Phone","Patient Portal","Email"}, RANDBETWEEN(1,4))</f>
        <v>Email</v>
      </c>
      <c r="U32" s="1" t="str" cm="1">
        <f t="array" aca="1" ref="U32" ca="1">INDEX({"True","False"}, RANDBETWEEN(1,2))</f>
        <v>True</v>
      </c>
      <c r="V32" s="1" t="str" cm="1">
        <f t="array" aca="1" ref="V32" ca="1">INDEX({"True","False"}, RANDBETWEEN(1,2))</f>
        <v>True</v>
      </c>
      <c r="W32" s="1" t="str" cm="1">
        <f t="array" aca="1" ref="W32" ca="1">INDEX({"True","False"}, RANDBETWEEN(1,2))</f>
        <v>True</v>
      </c>
      <c r="X32" s="1" t="str" cm="1">
        <f t="array" aca="1" ref="X32" ca="1">INDEX({"True","False"}, RANDBETWEEN(1,2))</f>
        <v>False</v>
      </c>
      <c r="Y32" s="1" t="str" cm="1">
        <f t="array" aca="1" ref="Y32" ca="1">INDEX({"Codeine","Sulfa","Local Anesthetics","None","Latex","Penicillin"}, RANDBETWEEN(1,6))</f>
        <v>Sulfa</v>
      </c>
      <c r="Z32" s="1" t="str" cm="1">
        <f t="array" aca="1" ref="Z32" ca="1">INDEX({"None","Levothyroxine","Atorvastatin","Levothyroxine|Atorvastatin","Metformin|Lisinopril","Ibuprofen"}, RANDBETWEEN(1,6))</f>
        <v>None</v>
      </c>
      <c r="AA32" s="1" t="str" cm="1">
        <f t="array" aca="1" ref="AA32" ca="1">INDEX({"None","Wisdom teeth extraction (2020)","Cavity filling (2019)","Dental cleaning (2018)","Root canal (2021)"}, RANDBETWEEN(1,5))</f>
        <v>Dental cleaning (2018)</v>
      </c>
      <c r="AB32" s="1" t="str">
        <f t="shared" ca="1" si="7"/>
        <v>2023-10-13</v>
      </c>
      <c r="AC32" s="1" t="str" cm="1">
        <f t="array" aca="1" ref="AC32" ca="1">INDEX({"N/A","No","Yes"}, RANDBETWEEN(1,3))</f>
        <v>Yes</v>
      </c>
      <c r="AD32" s="1" t="str" cm="1">
        <f t="array" aca="1" ref="AD32" ca="1">INDEX({"Non-smoker","Former-smoker","Current smoker"}, RANDBETWEEN(1,3))</f>
        <v>Former-smoker</v>
      </c>
      <c r="AE32" s="1" t="str" cm="1">
        <f t="array" aca="1" ref="AE32" ca="1">INDEX({"None","Allergic to penicillin","Requires wheelchair accessibility","Use caution due to fall risk","Special diet required"}, RANDBETWEEN(1,5))</f>
        <v>Special diet required</v>
      </c>
      <c r="AF32" s="1" t="s">
        <v>724</v>
      </c>
      <c r="AG32" s="1" t="str" cm="1">
        <f t="array" aca="1" ref="AG32" ca="1">INDEX({"Humana","Aetna","MetLife","Cigna","United Healthcare","Guardian"}, RANDBETWEEN(1,6))</f>
        <v>Humana</v>
      </c>
      <c r="AH32" s="1" t="str" cm="1">
        <f t="array" aca="1" ref="AH32" ca="1">IF(AG32="Humana",
   INDEX({"HUM103","HUM523"}, RANDBETWEEN(1,2)),
IF(AG32="Aetna",
   INDEX({"AET532","AET548"}, RANDBETWEEN(1,2)),
IF(AG32="MetLife",
   "MET280",
IF(AG32="Cigna",
   "CIG881",
IF(AG32="United Healthcare",
   INDEX({"UNI967","UNI316"}, RANDBETWEEN(1,2)),
IF(AG32="Guardian",
   INDEX({"GUA459","GUA669"}, RANDBETWEEN(1,2)),
""))))))</f>
        <v>HUM103</v>
      </c>
      <c r="AI32" s="1" t="str" cm="1">
        <f t="array" aca="1" ref="AI32" ca="1">_xlfn.SWITCH(
    AH32,
    "HUM103", "Humana Discount",
    "HUM523", "Humana PPO",
    "AET532", "Aetna HMO",
    "AET548", "Aetna Indemnity",
    "MET280", "MetLife Discount",
    "CIG881", "Cigna HMO",
    "UNI967", "United Healthcare DPPO",
    "UNI316", "United Healthcare DMO",
    "GUA459", "Guardian Discount",
    "GUA669", "Guardian PPO",
    ""
)</f>
        <v>Humana Discount</v>
      </c>
      <c r="AJ32" s="1" t="str" cm="1">
        <f t="array" aca="1" ref="AJ32" ca="1">_xlfn.SWITCH(
    AH32,
    "HUM103", "HUM854639",
    "HUM523", "HUM296694",
    "AET532", "AET392075",
    "AET548", "AET837715",
    "MET280", "MET643118",
    "CIG881", "CIG755900",
    "UNI967", "UNI733052",
    "UNI316", "UNI442722",
    "GUA459", "GUA634150",
    "GUA669", "GUA641722",
    ""
)</f>
        <v>HUM854639</v>
      </c>
      <c r="AK32" s="1" t="str" cm="1">
        <f t="array" aca="1" ref="AK32" ca="1">INDEX({"GRP370","GRP369","GRP573","GRP409","GRP509","GRP575","GRP445","GRP295","GRP316","GRP630"}, RANDBETWEEN(1,10))</f>
        <v>GRP409</v>
      </c>
      <c r="AL32" s="1" cm="1">
        <f t="array" aca="1" ref="AL32" ca="1">_xlfn.SWITCH(
  AK32,
  "GRP370", 1000,
  "GRP369", 3000,
  "GRP573", 1500,
  "GRP409", 3000,
  "GRP509", 3000,
  "GRP575", 1000,
  "GRP445", 2500,
  "GRP295", 1000,
  "GRP316", 2000,
  "GRP630", 2000,
  ""
)</f>
        <v>3000</v>
      </c>
      <c r="AM32" s="1" cm="1">
        <f t="array" aca="1" ref="AM32" ca="1">_xlfn.SWITCH(
  AK32,
  "GRP370", 729.73,
  "GRP369", 2285.89,
  "GRP573", 1311.73,
  "GRP409", 2951.56,
  "GRP509", 993.45,
  "GRP575", 557.41,
  "GRP445", 695.64,
  "GRP295", 241.36,
  "GRP316", 1320.86,
  "GRP630", 1245.27,
  ""
)</f>
        <v>2951.56</v>
      </c>
      <c r="AN32" s="1" t="str" cm="1">
        <f t="array" aca="1" ref="AN32" ca="1">_xlfn.SWITCH(
  AK32,
  "GRP573", "Humana",
  "GRP509", "Aetna",
  "GRP316", "Aetna",
  ""
)</f>
        <v/>
      </c>
      <c r="AO32" s="1" t="str" cm="1">
        <f t="array" aca="1" ref="AO32" ca="1">_xlfn.SWITCH(
  AK32,
  "GRP573", "HUM982",
  "GRP509", "AET282",
  "GRP316", "AET665",
  ""
)</f>
        <v/>
      </c>
      <c r="AP32" s="1" t="str" cm="1">
        <f t="array" aca="1" ref="AP32" ca="1">_xlfn.SWITCH(
  AK32,
  "GRP573", "MAAN82132",
  "GRP509", "JOWI86099",
  "GRP316", "CHTA19838",
  ""
)</f>
        <v/>
      </c>
      <c r="AQ32" s="1" t="str" cm="1">
        <f t="array" aca="1" ref="AQ32" ca="1">INDEX({"Yes","No"},RANDBETWEEN(1,2))</f>
        <v>Yes</v>
      </c>
      <c r="AR32" s="1" t="str" cm="1">
        <f t="array" aca="1" ref="AR32" ca="1">INDEX({"Apple Pay","Credit Card","Debit Card"}, RANDBETWEEN(1,3))</f>
        <v>Credit Card</v>
      </c>
      <c r="AS32" s="1" t="s">
        <v>913</v>
      </c>
      <c r="AT32" s="1" t="s">
        <v>1102</v>
      </c>
      <c r="AU32" s="1" t="str">
        <f t="shared" ca="1" si="8"/>
        <v>2025-05-12</v>
      </c>
      <c r="AV32" s="1" t="str">
        <f t="shared" ca="1" si="9"/>
        <v>2025-05-19</v>
      </c>
      <c r="AW32" s="1" t="str">
        <f t="shared" ca="1" si="10"/>
        <v>11:15 AM</v>
      </c>
      <c r="AX32" s="1" t="str">
        <f t="shared" ca="1" si="11"/>
        <v>11:03 AM</v>
      </c>
      <c r="AY32" s="1" t="str" cm="1">
        <f t="array" aca="1" ref="AY32" ca="1">INDEX({"LOC001","LOC002","LOC003"}, RANDBETWEEN(1,3))</f>
        <v>LOC002</v>
      </c>
      <c r="AZ32" s="1" t="str" cm="1">
        <f t="array" aca="1" ref="AZ32" ca="1">INDEX({"PRV001","PRV002","PRV003","PRV004","PRV005"}, RANDBETWEEN(1,5))</f>
        <v>PRV003</v>
      </c>
      <c r="BA32" s="1" t="str" cm="1">
        <f t="array" aca="1" ref="BA32" ca="1">INDEX({"AST001","AST002","AST003","AST004","AST005"}, RANDBETWEEN(1,5))</f>
        <v>AST005</v>
      </c>
      <c r="BB32" s="1" t="str" cm="1">
        <f t="array" aca="1" ref="BB32" ca="1">INDEX({"Room 1","Room 2","Room 3","Room 4","Room 5","Room 7","Room 8"}, RANDBETWEEN(1,7))</f>
        <v>Room 3</v>
      </c>
      <c r="BC32" s="1" t="str" cm="1">
        <f t="array" aca="1" ref="BC32" ca="1">INDEX({"Tooth Pain","Lost Filling","Cosmetic Concern","Sensitivity","Denture Adjustment","Jaw Pain","Routine Check-up"}, RANDBETWEEN(1,7))</f>
        <v>Sensitivity</v>
      </c>
      <c r="BD32" s="1" cm="1">
        <f t="array" aca="1" ref="BD32" ca="1">INDEX({15,30,45,60,90,120}, RANDBETWEEN(1,6))</f>
        <v>30</v>
      </c>
      <c r="BE32" s="1">
        <f t="shared" ca="1" si="12"/>
        <v>37</v>
      </c>
      <c r="BF32" s="1" t="str">
        <f t="shared" ca="1" si="13"/>
        <v>True</v>
      </c>
      <c r="BG32" s="1" t="str">
        <f t="shared" ca="1" si="14"/>
        <v/>
      </c>
      <c r="BH32" s="1" t="str">
        <f t="shared" ca="1" si="15"/>
        <v>False</v>
      </c>
      <c r="BI32" s="1">
        <f t="shared" ca="1" si="16"/>
        <v>7</v>
      </c>
      <c r="BJ32" s="1" t="s">
        <v>1292</v>
      </c>
      <c r="BK32" s="1" t="str">
        <f t="shared" ca="1" si="17"/>
        <v>2025-05-19</v>
      </c>
      <c r="BL32" s="1" t="str" cm="1">
        <f t="array" aca="1" ref="BL32" ca="1">INDEX({"Orthodontic","Prosthodontic","Oral Surgery","Periodontic","Restorative"}, RANDBETWEEN(1,5))</f>
        <v>Oral Surgery</v>
      </c>
      <c r="BM32" s="1" t="str" cm="1">
        <f t="array" aca="1" ref="BM32" ca="1">INDEX({"D4341","D9110","D0274","D0120","D2330","D7140","D1110"}, RANDBETWEEN(1,7))</f>
        <v>D0120</v>
      </c>
      <c r="BN32" s="1" t="str" cm="1">
        <f t="array" aca="1" ref="BN32" ca="1">INDEX({"Periodontal Scaling &amp; Root Planing","Palliative Treatment","Bitewings - Four Films","Periodic Oral Evaluation","Resin Composite - One Surface","Extraction - Erupted Tooth","Adult Prophylaxis"}, RANDBETWEEN(1,7))</f>
        <v>Resin Composite - One Surface</v>
      </c>
      <c r="BO32" s="1">
        <f t="shared" ca="1" si="18"/>
        <v>1275.79</v>
      </c>
      <c r="BP32" s="1">
        <f t="shared" ca="1" si="19"/>
        <v>784.83</v>
      </c>
      <c r="BQ32" s="1">
        <f t="shared" ca="1" si="20"/>
        <v>176.26</v>
      </c>
      <c r="BR32" s="1">
        <f t="shared" ca="1" si="21"/>
        <v>95.77</v>
      </c>
      <c r="BS32" s="1">
        <f t="shared" ca="1" si="22"/>
        <v>46.13</v>
      </c>
      <c r="BT32" s="1" t="str">
        <f t="shared" ca="1" si="23"/>
        <v>2021-08-06</v>
      </c>
      <c r="BU32" s="1" t="str" cm="1">
        <f t="array" aca="1" ref="BU32" ca="1">INDEX({"Debit Card","Apple Pay","Credit Card","CareCredit"}, RANDBETWEEN(1,4))</f>
        <v>CareCredit</v>
      </c>
      <c r="BV32" s="1" t="str" cm="1">
        <f t="array" aca="1" ref="BV32" ca="1">INDEX({"Paid","Partial","Pending Insurance"}, RANDBETWEEN(1,3))</f>
        <v>Paid</v>
      </c>
      <c r="BW32" s="1">
        <f t="shared" ca="1" si="24"/>
        <v>0</v>
      </c>
      <c r="BX32" s="1" t="str">
        <f t="shared" ca="1" si="25"/>
        <v>Completed</v>
      </c>
      <c r="BY32" s="1" t="str" cm="1">
        <f t="array" aca="1" ref="BY32" ca="1">INDEX({"New","Returning"}, RANDBETWEEN(1,2))</f>
        <v>Returning</v>
      </c>
      <c r="BZ32" s="1">
        <f t="shared" ca="1" si="26"/>
        <v>0</v>
      </c>
      <c r="CA32" s="1">
        <f t="shared" ca="1" si="27"/>
        <v>0</v>
      </c>
      <c r="CB32" s="1" t="str">
        <f t="shared" ca="1" si="28"/>
        <v>2022-10-18</v>
      </c>
      <c r="CC32" s="1" t="str">
        <f t="shared" ca="1" si="29"/>
        <v>2025-10-03</v>
      </c>
      <c r="CD32" s="1">
        <f t="shared" ca="1" si="30"/>
        <v>8</v>
      </c>
      <c r="CE32" s="1">
        <f t="shared" ca="1" si="30"/>
        <v>6</v>
      </c>
      <c r="CF32" s="1">
        <f t="shared" ca="1" si="31"/>
        <v>3706.3</v>
      </c>
      <c r="CG32" s="1">
        <f t="shared" ca="1" si="32"/>
        <v>29</v>
      </c>
      <c r="CH32" s="1" t="str">
        <f t="shared" ca="1" si="33"/>
        <v>Medium</v>
      </c>
      <c r="CI32" s="1">
        <f t="shared" ca="1" si="34"/>
        <v>85</v>
      </c>
      <c r="CJ32" s="1" t="str">
        <f t="shared" ca="1" si="35"/>
        <v>True</v>
      </c>
      <c r="CK32" s="1" t="str" cm="1">
        <f t="array" aca="1" ref="CK32" ca="1">INDEX({"Basic","Silver","Gold","Platinum"}, RANDBETWEEN(1,4))</f>
        <v>Silver</v>
      </c>
      <c r="CL32" s="1">
        <f t="shared" ca="1" si="36"/>
        <v>4</v>
      </c>
      <c r="CM32" s="1" t="s">
        <v>1481</v>
      </c>
      <c r="CN32" s="1" t="str">
        <f t="shared" ca="1" si="37"/>
        <v>2022-10-08</v>
      </c>
      <c r="CO32" s="1" t="str">
        <f t="shared" ca="1" si="38"/>
        <v>5:30 PM</v>
      </c>
      <c r="CP32" s="1" t="str" cm="1">
        <f t="array" aca="1" ref="CP32" ca="1">INDEX({"Patient Portal","Mail","Email","Phone","Text"}, RANDBETWEEN(1,5))</f>
        <v>Mail</v>
      </c>
      <c r="CQ32" s="1" t="str" cm="1">
        <f t="array" aca="1" ref="CQ32" ca="1">INDEX({"Insurance Verification","Payment Reminder","New Patient Welcome","Treatment Plan Discussion","Recall"}, RANDBETWEEN(1,5))</f>
        <v>Payment Reminder</v>
      </c>
      <c r="CR32" s="1" t="str" cm="1">
        <f t="array" aca="1" ref="CR32" ca="1">INDEX({"Template","Script","Marketing","Custom"}, RANDBETWEEN(1,4))</f>
        <v>Script</v>
      </c>
      <c r="CS32" s="1" t="str">
        <f t="shared" ca="1" si="39"/>
        <v>True</v>
      </c>
      <c r="CT32" s="1" t="str">
        <f t="shared" ca="1" si="40"/>
        <v>2022-10-12</v>
      </c>
      <c r="CU32" s="1" t="str">
        <f t="shared" ca="1" si="41"/>
        <v>1:30 PM</v>
      </c>
      <c r="CV32" s="1" t="str" cm="1">
        <f t="array" aca="1" ref="CV32" ca="1">IF(CS32="True",
   INDEX({"Cancelled","Confirmed","Rescheduled","Question Answered"}, RANDBETWEEN(1,4)),
   ""
)</f>
        <v>Cancelled</v>
      </c>
      <c r="CW32" s="1" t="str">
        <f t="shared" ca="1" si="42"/>
        <v>False</v>
      </c>
      <c r="CX32" s="1" t="str">
        <f t="shared" ca="1" si="43"/>
        <v/>
      </c>
      <c r="CY32" s="1" t="str" cm="1">
        <f t="array" aca="1" ref="CY32" ca="1">INDEX({"STF001","STF002","STF003","STF004","STF005"}, RANDBETWEEN(1,5))</f>
        <v>STF003</v>
      </c>
      <c r="CZ32" s="1" t="str">
        <f t="shared" ca="1" si="44"/>
        <v>False</v>
      </c>
      <c r="DA32" s="1" t="str" cm="1">
        <f t="array" aca="1" ref="DA32" ca="1">INDEX({"Westside Dental Group","Downtown Dental Center","Main Street Dental"}, RANDBETWEEN(1,3))</f>
        <v>Main Street Dental</v>
      </c>
      <c r="DB32" s="1" t="str" cm="1">
        <f t="array" aca="1" ref="DB32" ca="1">_xlfn.SWITCH(DA32,
   "Westside Dental Group",     "789 West Avenue",
   "Downtown Dental Center",    "456 Downtown Plaza",
   "Main Street Dental",        "123 Main Street",
   ""
)</f>
        <v>123 Main Street</v>
      </c>
      <c r="DC32" s="1" t="str" cm="1">
        <f t="array" aca="1" ref="DC32" ca="1">_xlfn.SWITCH(
   DA32,
   "Westside Dental Group",     "Riverside",
   "Downtown Dental Center",    "Springfield",
   "Main Street Dental",        "Springfield",
   ""
)</f>
        <v>Springfield</v>
      </c>
      <c r="DD32" s="1" t="s">
        <v>184</v>
      </c>
      <c r="DE32" s="1" t="str" cm="1">
        <f t="array" aca="1" ref="DE32" ca="1">_xlfn.SWITCH(
   DA32,
   "Westside Dental Group",     "62707",
   "Downtown Dental Center",    "62701",
   "Main Street Dental",        "62704",
   ""
)</f>
        <v>62704</v>
      </c>
      <c r="DF32" s="1" t="str" cm="1">
        <f t="array" aca="1" ref="DF32" ca="1">_xlfn.SWITCH(
   DA32,
   "Westside Dental Group",     "555-555-6666",
   "Downtown Dental Center",    "555-333-4444",
   "Main Street Dental",        "555-111-2222",
   ""
)</f>
        <v>555-111-2222</v>
      </c>
      <c r="DG32" s="1" t="str" cm="1">
        <f t="array" aca="1" ref="DG32" ca="1">_xlfn.SWITCH(
   DA32,
   "Westside Dental Group",     "Mon-Thu 9AM-6PM|Fri 9AM-4PM",
   "Downtown Dental Center",    "Mon-Thu 7AM-7PM|Fri 8AM-5PM|Sat 8AM-1PM",
   "Main Street Dental",        "Mon-Fri 8AM-5PM",
   ""
)</f>
        <v>Mon-Fri 8AM-5PM</v>
      </c>
      <c r="DH32" s="1" t="str" cm="1">
        <f t="array" aca="1" ref="DH32" ca="1">_xlfn.SWITCH(
   DA32,
   "Westside Dental Group",     "General|Periodontics|Endodontics",
   "Downtown Dental Center",    "General|Pediatric|Implants|Oral Surgery",
   "Main Street Dental",        "General|Cosmetic|Orthodontics",
   ""
)</f>
        <v>General|Cosmetic|Orthodontics</v>
      </c>
      <c r="DI32" s="1" t="str" cm="1">
        <f t="array" aca="1" ref="DI32" ca="1">_xlfn.SWITCH(
   DA32,
   "Westside Dental Group",     "General Dentistry|Periodontics|Endodontics",
   "Downtown Dental Center",    "General Dentistry|Oral Surgery|Pediatric Dentistry",
   "Main Street Dental",        "General Dentistry|Orthodontics",
   ""
)</f>
        <v>General Dentistry|Orthodontics</v>
      </c>
      <c r="DJ32" s="1" cm="1">
        <f t="array" aca="1" ref="DJ32" ca="1">_xlfn.SWITCH($DA32,
   "Westside Dental Group", 6,
   "Downtown Dental Center", 12,
   "Main Street Dental",     8,
   6
)</f>
        <v>8</v>
      </c>
      <c r="DK32" s="1" cm="1">
        <f t="array" aca="1" ref="DK32" ca="1">_xlfn.SWITCH($DA32,
   "Westside Dental Group", 4.7,
   "Downtown Dental Center", 4.6,
   "Main Street Dental",     4.8,
   4.7
)</f>
        <v>4.8</v>
      </c>
      <c r="DL32" s="1" t="s">
        <v>1670</v>
      </c>
      <c r="DM32" s="1" t="str">
        <f t="shared" ca="1" si="45"/>
        <v>2022-07-04</v>
      </c>
      <c r="DN32" s="1" t="str" cm="1">
        <f t="array" aca="1" ref="DN32" ca="1">INDEX({"In Progress","Accepted","Completed","Proposed"}, RANDBETWEEN(1,4))</f>
        <v>Accepted</v>
      </c>
      <c r="DO32" s="1">
        <f t="shared" ca="1" si="46"/>
        <v>1000.33</v>
      </c>
      <c r="DP32" s="1">
        <f t="shared" ca="1" si="47"/>
        <v>570.19000000000005</v>
      </c>
      <c r="DQ32" s="1">
        <f t="shared" ca="1" si="48"/>
        <v>430.14</v>
      </c>
      <c r="DR32" s="1" t="str" cm="1">
        <f t="array" aca="1" ref="DR32" ca="1">INDEX({"N/A","CareCredit","QuickPay Discount","Monthly Payment"}, RANDBETWEEN(1,4))</f>
        <v>N/A</v>
      </c>
      <c r="DS32" s="2">
        <v>44503</v>
      </c>
      <c r="DT32" s="1" t="str">
        <f t="shared" ca="1" si="49"/>
        <v/>
      </c>
      <c r="DU32" s="1">
        <f t="shared" ca="1" si="50"/>
        <v>62</v>
      </c>
    </row>
    <row r="33" spans="1:125" x14ac:dyDescent="0.15">
      <c r="A33" s="1" t="s">
        <v>536</v>
      </c>
      <c r="B33" s="1" t="str" cm="1">
        <f t="array" aca="1" ref="B33" ca="1">INDEX({"Liam","Noah","Oliver","Elijah","William","James","Benjamin","Lucas","Henry","Alexander","Olivia","Emma","Ava","Charlotte","Sophia","Amelia","Isabella","Mia","Evelyn","Harper","Jameson","Aria","Scarlett","Luna","Mila","Abigail","Ella","Avery","Eleanor","Madison"}, RANDBETWEEN(1, 30))</f>
        <v>Luna</v>
      </c>
      <c r="C33" s="1" t="str" cm="1">
        <f t="array" aca="1" ref="C33" ca="1">INDEX({"Smith","Johnson","Williams","Jones","Brown","Davis","Miller","Wilson","Moore","Taylor","Anderson","Thomas","Jackson","White","Harris","Martin","Thompson","Garcia","Martinez","Robinson","Clark","Rodriguez","Lewis","Lee","Walker","Hall","Allen","Young","King","Wright"}, RANDBETWEEN(1, 30))</f>
        <v>Walker</v>
      </c>
      <c r="D33" s="1" t="str">
        <f t="shared" ca="1" si="0"/>
        <v>1964-05-30</v>
      </c>
      <c r="E33" s="1">
        <f t="shared" ca="1" si="1"/>
        <v>60</v>
      </c>
      <c r="F33" s="1" t="str" cm="1">
        <f t="array" aca="1" ref="F33" ca="1">INDEX({"Male","Female","Non-Binary"}, RANDBETWEEN(1, 3))</f>
        <v>Non-Binary</v>
      </c>
      <c r="G33" s="1" t="str" cm="1">
        <f t="array" aca="1" ref="G33" ca="1">INDEX({"African American","Caucasian","Hispanic","Asian","Native American","Other"}, RANDBETWEEN(1,6))</f>
        <v>African American</v>
      </c>
      <c r="H33" s="1" t="str" cm="1">
        <f t="array" aca="1" ref="H33" ca="1">RANDBETWEEN(1,1500) &amp; " " &amp; INDEX({"Main","Oak","Maple","Elm","Pine","Cedar","Rose","Hill","Park","Lake"}, RANDBETWEEN(1,10)) &amp; " " &amp; INDEX({"St","Rd","Ave"}, RANDBETWEEN(1,3))</f>
        <v>309 Park Ave</v>
      </c>
      <c r="I33" s="1" t="str" cm="1">
        <f t="array" aca="1" ref="I33" ca="1">INDEX({"Springfield","Riverside","Franklin","Clinton","Fairview"}, RANDBETWEEN(1,5))</f>
        <v>Riverside</v>
      </c>
      <c r="J33" s="1" t="str" cm="1">
        <f t="array" aca="1" ref="J33" ca="1">INDEX({"FL","IL","CA","NY","TX"}, RANDBETWEEN(1,5))</f>
        <v>FL</v>
      </c>
      <c r="K33" s="1" t="str">
        <f t="shared" ca="1" si="2"/>
        <v>78854</v>
      </c>
      <c r="L33" s="1" t="str">
        <f t="shared" ca="1" si="3"/>
        <v>luna.walker@email.com</v>
      </c>
      <c r="M33" s="1" t="str">
        <f t="shared" ca="1" si="4"/>
        <v>630-503-2338</v>
      </c>
      <c r="N33" s="1" t="str" cm="1">
        <f t="array" aca="1" ref="N33" ca="1">INDEX({"Linda","Karen","Susan","Nancy","Deborah"}, RANDBETWEEN(1,5)) &amp; " " &amp; C33</f>
        <v>Susan Walker</v>
      </c>
      <c r="O33" s="1" t="str">
        <f t="shared" ca="1" si="5"/>
        <v>513-120-1018</v>
      </c>
      <c r="P33" s="1" t="s">
        <v>137</v>
      </c>
      <c r="Q33" s="1" t="str" cm="1">
        <f t="array" aca="1" ref="Q33" ca="1">INDEX({"Walk-in","Google","Website","Patient Referral","Doctor Referral","Insurance"}, RANDBETWEEN(1,5))</f>
        <v>Doctor Referral</v>
      </c>
      <c r="R33" s="1" t="str">
        <f t="shared" ca="1" si="6"/>
        <v>2022-09-12</v>
      </c>
      <c r="S33" s="1" t="str" cm="1">
        <f t="array" aca="1" ref="S33" ca="1">INDEX({"LOC001","LOC002","LOC003"}, RANDBETWEEN(1,3))</f>
        <v>LOC001</v>
      </c>
      <c r="T33" s="1" t="str" cm="1">
        <f t="array" aca="1" ref="T33" ca="1">INDEX({"Mail","Phone","Patient Portal","Email"}, RANDBETWEEN(1,4))</f>
        <v>Phone</v>
      </c>
      <c r="U33" s="1" t="str" cm="1">
        <f t="array" aca="1" ref="U33" ca="1">INDEX({"True","False"}, RANDBETWEEN(1,2))</f>
        <v>False</v>
      </c>
      <c r="V33" s="1" t="str" cm="1">
        <f t="array" aca="1" ref="V33" ca="1">INDEX({"True","False"}, RANDBETWEEN(1,2))</f>
        <v>True</v>
      </c>
      <c r="W33" s="1" t="str" cm="1">
        <f t="array" aca="1" ref="W33" ca="1">INDEX({"True","False"}, RANDBETWEEN(1,2))</f>
        <v>False</v>
      </c>
      <c r="X33" s="1" t="str" cm="1">
        <f t="array" aca="1" ref="X33" ca="1">INDEX({"True","False"}, RANDBETWEEN(1,2))</f>
        <v>False</v>
      </c>
      <c r="Y33" s="1" t="str" cm="1">
        <f t="array" aca="1" ref="Y33" ca="1">INDEX({"Codeine","Sulfa","Local Anesthetics","None","Latex","Penicillin"}, RANDBETWEEN(1,6))</f>
        <v>Sulfa</v>
      </c>
      <c r="Z33" s="1" t="str" cm="1">
        <f t="array" aca="1" ref="Z33" ca="1">INDEX({"None","Levothyroxine","Atorvastatin","Levothyroxine|Atorvastatin","Metformin|Lisinopril","Ibuprofen"}, RANDBETWEEN(1,6))</f>
        <v>Levothyroxine|Atorvastatin</v>
      </c>
      <c r="AA33" s="1" t="str" cm="1">
        <f t="array" aca="1" ref="AA33" ca="1">INDEX({"None","Wisdom teeth extraction (2020)","Cavity filling (2019)","Dental cleaning (2018)","Root canal (2021)"}, RANDBETWEEN(1,5))</f>
        <v>Root canal (2021)</v>
      </c>
      <c r="AB33" s="1" t="str">
        <f t="shared" ca="1" si="7"/>
        <v>2023-08-23</v>
      </c>
      <c r="AC33" s="1" t="str" cm="1">
        <f t="array" aca="1" ref="AC33" ca="1">INDEX({"N/A","No","Yes"}, RANDBETWEEN(1,3))</f>
        <v>N/A</v>
      </c>
      <c r="AD33" s="1" t="str" cm="1">
        <f t="array" aca="1" ref="AD33" ca="1">INDEX({"Non-smoker","Former-smoker","Current smoker"}, RANDBETWEEN(1,3))</f>
        <v>Current smoker</v>
      </c>
      <c r="AE33" s="1" t="str" cm="1">
        <f t="array" aca="1" ref="AE33" ca="1">INDEX({"None","Allergic to penicillin","Requires wheelchair accessibility","Use caution due to fall risk","Special diet required"}, RANDBETWEEN(1,5))</f>
        <v>Special diet required</v>
      </c>
      <c r="AF33" s="1" t="s">
        <v>725</v>
      </c>
      <c r="AG33" s="1" t="str" cm="1">
        <f t="array" aca="1" ref="AG33" ca="1">INDEX({"Humana","Aetna","MetLife","Cigna","United Healthcare","Guardian"}, RANDBETWEEN(1,6))</f>
        <v>Humana</v>
      </c>
      <c r="AH33" s="1" t="str" cm="1">
        <f t="array" aca="1" ref="AH33" ca="1">IF(AG33="Humana",
   INDEX({"HUM103","HUM523"}, RANDBETWEEN(1,2)),
IF(AG33="Aetna",
   INDEX({"AET532","AET548"}, RANDBETWEEN(1,2)),
IF(AG33="MetLife",
   "MET280",
IF(AG33="Cigna",
   "CIG881",
IF(AG33="United Healthcare",
   INDEX({"UNI967","UNI316"}, RANDBETWEEN(1,2)),
IF(AG33="Guardian",
   INDEX({"GUA459","GUA669"}, RANDBETWEEN(1,2)),
""))))))</f>
        <v>HUM103</v>
      </c>
      <c r="AI33" s="1" t="str" cm="1">
        <f t="array" aca="1" ref="AI33" ca="1">_xlfn.SWITCH(
    AH33,
    "HUM103", "Humana Discount",
    "HUM523", "Humana PPO",
    "AET532", "Aetna HMO",
    "AET548", "Aetna Indemnity",
    "MET280", "MetLife Discount",
    "CIG881", "Cigna HMO",
    "UNI967", "United Healthcare DPPO",
    "UNI316", "United Healthcare DMO",
    "GUA459", "Guardian Discount",
    "GUA669", "Guardian PPO",
    ""
)</f>
        <v>Humana Discount</v>
      </c>
      <c r="AJ33" s="1" t="str" cm="1">
        <f t="array" aca="1" ref="AJ33" ca="1">_xlfn.SWITCH(
    AH33,
    "HUM103", "HUM854639",
    "HUM523", "HUM296694",
    "AET532", "AET392075",
    "AET548", "AET837715",
    "MET280", "MET643118",
    "CIG881", "CIG755900",
    "UNI967", "UNI733052",
    "UNI316", "UNI442722",
    "GUA459", "GUA634150",
    "GUA669", "GUA641722",
    ""
)</f>
        <v>HUM854639</v>
      </c>
      <c r="AK33" s="1" t="str" cm="1">
        <f t="array" aca="1" ref="AK33" ca="1">INDEX({"GRP370","GRP369","GRP573","GRP409","GRP509","GRP575","GRP445","GRP295","GRP316","GRP630"}, RANDBETWEEN(1,10))</f>
        <v>GRP295</v>
      </c>
      <c r="AL33" s="1" cm="1">
        <f t="array" aca="1" ref="AL33" ca="1">_xlfn.SWITCH(
  AK33,
  "GRP370", 1000,
  "GRP369", 3000,
  "GRP573", 1500,
  "GRP409", 3000,
  "GRP509", 3000,
  "GRP575", 1000,
  "GRP445", 2500,
  "GRP295", 1000,
  "GRP316", 2000,
  "GRP630", 2000,
  ""
)</f>
        <v>1000</v>
      </c>
      <c r="AM33" s="1" cm="1">
        <f t="array" aca="1" ref="AM33" ca="1">_xlfn.SWITCH(
  AK33,
  "GRP370", 729.73,
  "GRP369", 2285.89,
  "GRP573", 1311.73,
  "GRP409", 2951.56,
  "GRP509", 993.45,
  "GRP575", 557.41,
  "GRP445", 695.64,
  "GRP295", 241.36,
  "GRP316", 1320.86,
  "GRP630", 1245.27,
  ""
)</f>
        <v>241.36</v>
      </c>
      <c r="AN33" s="1" t="str" cm="1">
        <f t="array" aca="1" ref="AN33" ca="1">_xlfn.SWITCH(
  AK33,
  "GRP573", "Humana",
  "GRP509", "Aetna",
  "GRP316", "Aetna",
  ""
)</f>
        <v/>
      </c>
      <c r="AO33" s="1" t="str" cm="1">
        <f t="array" aca="1" ref="AO33" ca="1">_xlfn.SWITCH(
  AK33,
  "GRP573", "HUM982",
  "GRP509", "AET282",
  "GRP316", "AET665",
  ""
)</f>
        <v/>
      </c>
      <c r="AP33" s="1" t="str" cm="1">
        <f t="array" aca="1" ref="AP33" ca="1">_xlfn.SWITCH(
  AK33,
  "GRP573", "MAAN82132",
  "GRP509", "JOWI86099",
  "GRP316", "CHTA19838",
  ""
)</f>
        <v/>
      </c>
      <c r="AQ33" s="1" t="str" cm="1">
        <f t="array" aca="1" ref="AQ33" ca="1">INDEX({"Yes","No"},RANDBETWEEN(1,2))</f>
        <v>Yes</v>
      </c>
      <c r="AR33" s="1" t="str" cm="1">
        <f t="array" aca="1" ref="AR33" ca="1">INDEX({"Apple Pay","Credit Card","Debit Card"}, RANDBETWEEN(1,3))</f>
        <v>Apple Pay</v>
      </c>
      <c r="AS33" s="1" t="s">
        <v>914</v>
      </c>
      <c r="AT33" s="1" t="s">
        <v>1103</v>
      </c>
      <c r="AU33" s="1" t="str">
        <f t="shared" ca="1" si="8"/>
        <v>2025-06-02</v>
      </c>
      <c r="AV33" s="1" t="str">
        <f t="shared" ca="1" si="9"/>
        <v>2025-06-04</v>
      </c>
      <c r="AW33" s="1" t="str">
        <f t="shared" ca="1" si="10"/>
        <v>3:45 PM</v>
      </c>
      <c r="AX33" s="1" t="str">
        <f t="shared" ca="1" si="11"/>
        <v>3:31 PM</v>
      </c>
      <c r="AY33" s="1" t="str" cm="1">
        <f t="array" aca="1" ref="AY33" ca="1">INDEX({"LOC001","LOC002","LOC003"}, RANDBETWEEN(1,3))</f>
        <v>LOC002</v>
      </c>
      <c r="AZ33" s="1" t="str" cm="1">
        <f t="array" aca="1" ref="AZ33" ca="1">INDEX({"PRV001","PRV002","PRV003","PRV004","PRV005"}, RANDBETWEEN(1,5))</f>
        <v>PRV005</v>
      </c>
      <c r="BA33" s="1" t="str" cm="1">
        <f t="array" aca="1" ref="BA33" ca="1">INDEX({"AST001","AST002","AST003","AST004","AST005"}, RANDBETWEEN(1,5))</f>
        <v>AST002</v>
      </c>
      <c r="BB33" s="1" t="str" cm="1">
        <f t="array" aca="1" ref="BB33" ca="1">INDEX({"Room 1","Room 2","Room 3","Room 4","Room 5","Room 7","Room 8"}, RANDBETWEEN(1,7))</f>
        <v>Room 8</v>
      </c>
      <c r="BC33" s="1" t="str" cm="1">
        <f t="array" aca="1" ref="BC33" ca="1">INDEX({"Tooth Pain","Lost Filling","Cosmetic Concern","Sensitivity","Denture Adjustment","Jaw Pain","Routine Check-up"}, RANDBETWEEN(1,7))</f>
        <v>Jaw Pain</v>
      </c>
      <c r="BD33" s="1" cm="1">
        <f t="array" aca="1" ref="BD33" ca="1">INDEX({15,30,45,60,90,120}, RANDBETWEEN(1,6))</f>
        <v>120</v>
      </c>
      <c r="BE33" s="1">
        <f t="shared" ca="1" si="12"/>
        <v>128</v>
      </c>
      <c r="BF33" s="1" t="str">
        <f t="shared" ca="1" si="13"/>
        <v>True</v>
      </c>
      <c r="BG33" s="1" t="str">
        <f t="shared" ca="1" si="14"/>
        <v/>
      </c>
      <c r="BH33" s="1" t="str">
        <f t="shared" ca="1" si="15"/>
        <v>False</v>
      </c>
      <c r="BI33" s="1">
        <f t="shared" ca="1" si="16"/>
        <v>2</v>
      </c>
      <c r="BJ33" s="1" t="s">
        <v>1293</v>
      </c>
      <c r="BK33" s="1" t="str">
        <f t="shared" ca="1" si="17"/>
        <v>2025-06-04</v>
      </c>
      <c r="BL33" s="1" t="str" cm="1">
        <f t="array" aca="1" ref="BL33" ca="1">INDEX({"Orthodontic","Prosthodontic","Oral Surgery","Periodontic","Restorative"}, RANDBETWEEN(1,5))</f>
        <v>Periodontic</v>
      </c>
      <c r="BM33" s="1" t="str" cm="1">
        <f t="array" aca="1" ref="BM33" ca="1">INDEX({"D4341","D9110","D0274","D0120","D2330","D7140","D1110"}, RANDBETWEEN(1,7))</f>
        <v>D0120</v>
      </c>
      <c r="BN33" s="1" t="str" cm="1">
        <f t="array" aca="1" ref="BN33" ca="1">INDEX({"Periodontal Scaling &amp; Root Planing","Palliative Treatment","Bitewings - Four Films","Periodic Oral Evaluation","Resin Composite - One Surface","Extraction - Erupted Tooth","Adult Prophylaxis"}, RANDBETWEEN(1,7))</f>
        <v>Palliative Treatment</v>
      </c>
      <c r="BO33" s="1">
        <f t="shared" ca="1" si="18"/>
        <v>1874.63</v>
      </c>
      <c r="BP33" s="1">
        <f t="shared" ca="1" si="19"/>
        <v>175.04</v>
      </c>
      <c r="BQ33" s="1">
        <f t="shared" ca="1" si="20"/>
        <v>722.82</v>
      </c>
      <c r="BR33" s="1">
        <f t="shared" ca="1" si="21"/>
        <v>82.89</v>
      </c>
      <c r="BS33" s="1">
        <f t="shared" ca="1" si="22"/>
        <v>86.96</v>
      </c>
      <c r="BT33" s="1" t="str">
        <f t="shared" ca="1" si="23"/>
        <v>2025-03-03</v>
      </c>
      <c r="BU33" s="1" t="str" cm="1">
        <f t="array" aca="1" ref="BU33" ca="1">INDEX({"Debit Card","Apple Pay","Credit Card","CareCredit"}, RANDBETWEEN(1,4))</f>
        <v>Credit Card</v>
      </c>
      <c r="BV33" s="1" t="str" cm="1">
        <f t="array" aca="1" ref="BV33" ca="1">INDEX({"Paid","Partial","Pending Insurance"}, RANDBETWEEN(1,3))</f>
        <v>Pending Insurance</v>
      </c>
      <c r="BW33" s="1">
        <f t="shared" ca="1" si="24"/>
        <v>20.350000000000001</v>
      </c>
      <c r="BX33" s="1" t="str">
        <f t="shared" ca="1" si="25"/>
        <v>In Progress</v>
      </c>
      <c r="BY33" s="1" t="str" cm="1">
        <f t="array" aca="1" ref="BY33" ca="1">INDEX({"New","Returning"}, RANDBETWEEN(1,2))</f>
        <v>New</v>
      </c>
      <c r="BZ33" s="1">
        <f t="shared" ca="1" si="26"/>
        <v>0</v>
      </c>
      <c r="CA33" s="1">
        <f t="shared" ca="1" si="27"/>
        <v>0</v>
      </c>
      <c r="CB33" s="1" t="str">
        <f t="shared" ca="1" si="28"/>
        <v>2022-10-26</v>
      </c>
      <c r="CC33" s="1" t="str">
        <f t="shared" ca="1" si="29"/>
        <v>2024-12-08</v>
      </c>
      <c r="CD33" s="1">
        <f t="shared" ca="1" si="30"/>
        <v>8</v>
      </c>
      <c r="CE33" s="1">
        <f t="shared" ca="1" si="30"/>
        <v>6</v>
      </c>
      <c r="CF33" s="1">
        <f t="shared" ca="1" si="31"/>
        <v>2454.4</v>
      </c>
      <c r="CG33" s="1">
        <f t="shared" ca="1" si="32"/>
        <v>29</v>
      </c>
      <c r="CH33" s="1" t="str">
        <f t="shared" ca="1" si="33"/>
        <v>Medium</v>
      </c>
      <c r="CI33" s="1">
        <f t="shared" ca="1" si="34"/>
        <v>83</v>
      </c>
      <c r="CJ33" s="1" t="str">
        <f t="shared" ca="1" si="35"/>
        <v>True</v>
      </c>
      <c r="CK33" s="1" t="str" cm="1">
        <f t="array" aca="1" ref="CK33" ca="1">INDEX({"Basic","Silver","Gold","Platinum"}, RANDBETWEEN(1,4))</f>
        <v>Platinum</v>
      </c>
      <c r="CL33" s="1">
        <f t="shared" ca="1" si="36"/>
        <v>1</v>
      </c>
      <c r="CM33" s="1" t="s">
        <v>1482</v>
      </c>
      <c r="CN33" s="1" t="str">
        <f t="shared" ca="1" si="37"/>
        <v>2021-09-23</v>
      </c>
      <c r="CO33" s="1" t="str">
        <f t="shared" ca="1" si="38"/>
        <v>9:00 AM</v>
      </c>
      <c r="CP33" s="1" t="str" cm="1">
        <f t="array" aca="1" ref="CP33" ca="1">INDEX({"Patient Portal","Mail","Email","Phone","Text"}, RANDBETWEEN(1,5))</f>
        <v>Mail</v>
      </c>
      <c r="CQ33" s="1" t="str" cm="1">
        <f t="array" aca="1" ref="CQ33" ca="1">INDEX({"Insurance Verification","Payment Reminder","New Patient Welcome","Treatment Plan Discussion","Recall"}, RANDBETWEEN(1,5))</f>
        <v>Insurance Verification</v>
      </c>
      <c r="CR33" s="1" t="str" cm="1">
        <f t="array" aca="1" ref="CR33" ca="1">INDEX({"Template","Script","Marketing","Custom"}, RANDBETWEEN(1,4))</f>
        <v>Marketing</v>
      </c>
      <c r="CS33" s="1" t="str">
        <f t="shared" ca="1" si="39"/>
        <v>False</v>
      </c>
      <c r="CT33" s="1" t="str">
        <f t="shared" ca="1" si="40"/>
        <v/>
      </c>
      <c r="CU33" s="1" t="str">
        <f t="shared" ca="1" si="41"/>
        <v/>
      </c>
      <c r="CV33" s="1" t="str" cm="1">
        <f t="array" aca="1" ref="CV33" ca="1">IF(CS33="True",
   INDEX({"Cancelled","Confirmed","Rescheduled","Question Answered"}, RANDBETWEEN(1,4)),
   ""
)</f>
        <v/>
      </c>
      <c r="CW33" s="1" t="str">
        <f t="shared" ca="1" si="42"/>
        <v/>
      </c>
      <c r="CX33" s="1" t="str">
        <f t="shared" ca="1" si="43"/>
        <v/>
      </c>
      <c r="CY33" s="1" t="str" cm="1">
        <f t="array" aca="1" ref="CY33" ca="1">INDEX({"STF001","STF002","STF003","STF004","STF005"}, RANDBETWEEN(1,5))</f>
        <v>STF005</v>
      </c>
      <c r="CZ33" s="1" t="str">
        <f t="shared" ca="1" si="44"/>
        <v>True</v>
      </c>
      <c r="DA33" s="1" t="str" cm="1">
        <f t="array" aca="1" ref="DA33" ca="1">INDEX({"Westside Dental Group","Downtown Dental Center","Main Street Dental"}, RANDBETWEEN(1,3))</f>
        <v>Downtown Dental Center</v>
      </c>
      <c r="DB33" s="1" t="str" cm="1">
        <f t="array" aca="1" ref="DB33" ca="1">_xlfn.SWITCH(DA33,
   "Westside Dental Group",     "789 West Avenue",
   "Downtown Dental Center",    "456 Downtown Plaza",
   "Main Street Dental",        "123 Main Street",
   ""
)</f>
        <v>456 Downtown Plaza</v>
      </c>
      <c r="DC33" s="1" t="str" cm="1">
        <f t="array" aca="1" ref="DC33" ca="1">_xlfn.SWITCH(
   DA33,
   "Westside Dental Group",     "Riverside",
   "Downtown Dental Center",    "Springfield",
   "Main Street Dental",        "Springfield",
   ""
)</f>
        <v>Springfield</v>
      </c>
      <c r="DD33" s="1" t="s">
        <v>184</v>
      </c>
      <c r="DE33" s="1" t="str" cm="1">
        <f t="array" aca="1" ref="DE33" ca="1">_xlfn.SWITCH(
   DA33,
   "Westside Dental Group",     "62707",
   "Downtown Dental Center",    "62701",
   "Main Street Dental",        "62704",
   ""
)</f>
        <v>62701</v>
      </c>
      <c r="DF33" s="1" t="str" cm="1">
        <f t="array" aca="1" ref="DF33" ca="1">_xlfn.SWITCH(
   DA33,
   "Westside Dental Group",     "555-555-6666",
   "Downtown Dental Center",    "555-333-4444",
   "Main Street Dental",        "555-111-2222",
   ""
)</f>
        <v>555-333-4444</v>
      </c>
      <c r="DG33" s="1" t="str" cm="1">
        <f t="array" aca="1" ref="DG33" ca="1">_xlfn.SWITCH(
   DA33,
   "Westside Dental Group",     "Mon-Thu 9AM-6PM|Fri 9AM-4PM",
   "Downtown Dental Center",    "Mon-Thu 7AM-7PM|Fri 8AM-5PM|Sat 8AM-1PM",
   "Main Street Dental",        "Mon-Fri 8AM-5PM",
   ""
)</f>
        <v>Mon-Thu 7AM-7PM|Fri 8AM-5PM|Sat 8AM-1PM</v>
      </c>
      <c r="DH33" s="1" t="str" cm="1">
        <f t="array" aca="1" ref="DH33" ca="1">_xlfn.SWITCH(
   DA33,
   "Westside Dental Group",     "General|Periodontics|Endodontics",
   "Downtown Dental Center",    "General|Pediatric|Implants|Oral Surgery",
   "Main Street Dental",        "General|Cosmetic|Orthodontics",
   ""
)</f>
        <v>General|Pediatric|Implants|Oral Surgery</v>
      </c>
      <c r="DI33" s="1" t="str" cm="1">
        <f t="array" aca="1" ref="DI33" ca="1">_xlfn.SWITCH(
   DA33,
   "Westside Dental Group",     "General Dentistry|Periodontics|Endodontics",
   "Downtown Dental Center",    "General Dentistry|Oral Surgery|Pediatric Dentistry",
   "Main Street Dental",        "General Dentistry|Orthodontics",
   ""
)</f>
        <v>General Dentistry|Oral Surgery|Pediatric Dentistry</v>
      </c>
      <c r="DJ33" s="1" cm="1">
        <f t="array" aca="1" ref="DJ33" ca="1">_xlfn.SWITCH($DA33,
   "Westside Dental Group", 6,
   "Downtown Dental Center", 12,
   "Main Street Dental",     8,
   6
)</f>
        <v>12</v>
      </c>
      <c r="DK33" s="1" cm="1">
        <f t="array" aca="1" ref="DK33" ca="1">_xlfn.SWITCH($DA33,
   "Westside Dental Group", 4.7,
   "Downtown Dental Center", 4.6,
   "Main Street Dental",     4.8,
   4.7
)</f>
        <v>4.5999999999999996</v>
      </c>
      <c r="DL33" s="1" t="s">
        <v>1671</v>
      </c>
      <c r="DM33" s="1" t="str">
        <f t="shared" ca="1" si="45"/>
        <v>2022-01-01</v>
      </c>
      <c r="DN33" s="1" t="str" cm="1">
        <f t="array" aca="1" ref="DN33" ca="1">INDEX({"In Progress","Accepted","Completed","Proposed"}, RANDBETWEEN(1,4))</f>
        <v>Completed</v>
      </c>
      <c r="DO33" s="1">
        <f t="shared" ca="1" si="46"/>
        <v>4930.13</v>
      </c>
      <c r="DP33" s="1">
        <f t="shared" ca="1" si="47"/>
        <v>2810.17</v>
      </c>
      <c r="DQ33" s="1">
        <f t="shared" ca="1" si="48"/>
        <v>2119.96</v>
      </c>
      <c r="DR33" s="1" t="str" cm="1">
        <f t="array" aca="1" ref="DR33" ca="1">INDEX({"N/A","CareCredit","QuickPay Discount","Monthly Payment"}, RANDBETWEEN(1,4))</f>
        <v>QuickPay Discount</v>
      </c>
      <c r="DS33" s="2">
        <v>44504</v>
      </c>
      <c r="DT33" s="1" t="str">
        <f t="shared" ca="1" si="49"/>
        <v>2021-11-05</v>
      </c>
      <c r="DU33" s="1">
        <f t="shared" ca="1" si="50"/>
        <v>100</v>
      </c>
    </row>
    <row r="34" spans="1:125" x14ac:dyDescent="0.15">
      <c r="A34" s="1" t="s">
        <v>537</v>
      </c>
      <c r="B34" s="1" t="str" cm="1">
        <f t="array" aca="1" ref="B34" ca="1">INDEX({"Liam","Noah","Oliver","Elijah","William","James","Benjamin","Lucas","Henry","Alexander","Olivia","Emma","Ava","Charlotte","Sophia","Amelia","Isabella","Mia","Evelyn","Harper","Jameson","Aria","Scarlett","Luna","Mila","Abigail","Ella","Avery","Eleanor","Madison"}, RANDBETWEEN(1, 30))</f>
        <v>Alexander</v>
      </c>
      <c r="C34" s="1" t="str" cm="1">
        <f t="array" aca="1" ref="C34" ca="1">INDEX({"Smith","Johnson","Williams","Jones","Brown","Davis","Miller","Wilson","Moore","Taylor","Anderson","Thomas","Jackson","White","Harris","Martin","Thompson","Garcia","Martinez","Robinson","Clark","Rodriguez","Lewis","Lee","Walker","Hall","Allen","Young","King","Wright"}, RANDBETWEEN(1, 30))</f>
        <v>Walker</v>
      </c>
      <c r="D34" s="1" t="str">
        <f t="shared" ca="1" si="0"/>
        <v>1992-07-27</v>
      </c>
      <c r="E34" s="1">
        <f t="shared" ca="1" si="1"/>
        <v>32</v>
      </c>
      <c r="F34" s="1" t="str" cm="1">
        <f t="array" aca="1" ref="F34" ca="1">INDEX({"Male","Female","Non-Binary"}, RANDBETWEEN(1, 3))</f>
        <v>Male</v>
      </c>
      <c r="G34" s="1" t="str" cm="1">
        <f t="array" aca="1" ref="G34" ca="1">INDEX({"African American","Caucasian","Hispanic","Asian","Native American","Other"}, RANDBETWEEN(1,6))</f>
        <v>Other</v>
      </c>
      <c r="H34" s="1" t="str" cm="1">
        <f t="array" aca="1" ref="H34" ca="1">RANDBETWEEN(1,1500) &amp; " " &amp; INDEX({"Main","Oak","Maple","Elm","Pine","Cedar","Rose","Hill","Park","Lake"}, RANDBETWEEN(1,10)) &amp; " " &amp; INDEX({"St","Rd","Ave"}, RANDBETWEEN(1,3))</f>
        <v>1410 Elm Ave</v>
      </c>
      <c r="I34" s="1" t="str" cm="1">
        <f t="array" aca="1" ref="I34" ca="1">INDEX({"Springfield","Riverside","Franklin","Clinton","Fairview"}, RANDBETWEEN(1,5))</f>
        <v>Fairview</v>
      </c>
      <c r="J34" s="1" t="str" cm="1">
        <f t="array" aca="1" ref="J34" ca="1">INDEX({"FL","IL","CA","NY","TX"}, RANDBETWEEN(1,5))</f>
        <v>IL</v>
      </c>
      <c r="K34" s="1" t="str">
        <f t="shared" ca="1" si="2"/>
        <v>21439</v>
      </c>
      <c r="L34" s="1" t="str">
        <f t="shared" ca="1" si="3"/>
        <v>alexander.walker@email.com</v>
      </c>
      <c r="M34" s="1" t="str">
        <f t="shared" ca="1" si="4"/>
        <v>837-973-6134</v>
      </c>
      <c r="N34" s="1" t="str" cm="1">
        <f t="array" aca="1" ref="N34" ca="1">INDEX({"Linda","Karen","Susan","Nancy","Deborah"}, RANDBETWEEN(1,5)) &amp; " " &amp; C34</f>
        <v>Susan Walker</v>
      </c>
      <c r="O34" s="1" t="str">
        <f t="shared" ca="1" si="5"/>
        <v>251-757-7393</v>
      </c>
      <c r="P34" s="1" t="s">
        <v>137</v>
      </c>
      <c r="Q34" s="1" t="str" cm="1">
        <f t="array" aca="1" ref="Q34" ca="1">INDEX({"Walk-in","Google","Website","Patient Referral","Doctor Referral","Insurance"}, RANDBETWEEN(1,5))</f>
        <v>Patient Referral</v>
      </c>
      <c r="R34" s="1" t="str">
        <f t="shared" ca="1" si="6"/>
        <v>2022-09-03</v>
      </c>
      <c r="S34" s="1" t="str" cm="1">
        <f t="array" aca="1" ref="S34" ca="1">INDEX({"LOC001","LOC002","LOC003"}, RANDBETWEEN(1,3))</f>
        <v>LOC001</v>
      </c>
      <c r="T34" s="1" t="str" cm="1">
        <f t="array" aca="1" ref="T34" ca="1">INDEX({"Mail","Phone","Patient Portal","Email"}, RANDBETWEEN(1,4))</f>
        <v>Patient Portal</v>
      </c>
      <c r="U34" s="1" t="str" cm="1">
        <f t="array" aca="1" ref="U34" ca="1">INDEX({"True","False"}, RANDBETWEEN(1,2))</f>
        <v>True</v>
      </c>
      <c r="V34" s="1" t="str" cm="1">
        <f t="array" aca="1" ref="V34" ca="1">INDEX({"True","False"}, RANDBETWEEN(1,2))</f>
        <v>False</v>
      </c>
      <c r="W34" s="1" t="str" cm="1">
        <f t="array" aca="1" ref="W34" ca="1">INDEX({"True","False"}, RANDBETWEEN(1,2))</f>
        <v>False</v>
      </c>
      <c r="X34" s="1" t="str" cm="1">
        <f t="array" aca="1" ref="X34" ca="1">INDEX({"True","False"}, RANDBETWEEN(1,2))</f>
        <v>False</v>
      </c>
      <c r="Y34" s="1" t="str" cm="1">
        <f t="array" aca="1" ref="Y34" ca="1">INDEX({"Codeine","Sulfa","Local Anesthetics","None","Latex","Penicillin"}, RANDBETWEEN(1,6))</f>
        <v>Latex</v>
      </c>
      <c r="Z34" s="1" t="str" cm="1">
        <f t="array" aca="1" ref="Z34" ca="1">INDEX({"None","Levothyroxine","Atorvastatin","Levothyroxine|Atorvastatin","Metformin|Lisinopril","Ibuprofen"}, RANDBETWEEN(1,6))</f>
        <v>Ibuprofen</v>
      </c>
      <c r="AA34" s="1" t="str" cm="1">
        <f t="array" aca="1" ref="AA34" ca="1">INDEX({"None","Wisdom teeth extraction (2020)","Cavity filling (2019)","Dental cleaning (2018)","Root canal (2021)"}, RANDBETWEEN(1,5))</f>
        <v>Wisdom teeth extraction (2020)</v>
      </c>
      <c r="AB34" s="1" t="str">
        <f t="shared" ca="1" si="7"/>
        <v>2024-02-18</v>
      </c>
      <c r="AC34" s="1" t="str" cm="1">
        <f t="array" aca="1" ref="AC34" ca="1">INDEX({"N/A","No","Yes"}, RANDBETWEEN(1,3))</f>
        <v>N/A</v>
      </c>
      <c r="AD34" s="1" t="str" cm="1">
        <f t="array" aca="1" ref="AD34" ca="1">INDEX({"Non-smoker","Former-smoker","Current smoker"}, RANDBETWEEN(1,3))</f>
        <v>Current smoker</v>
      </c>
      <c r="AE34" s="1" t="str" cm="1">
        <f t="array" aca="1" ref="AE34" ca="1">INDEX({"None","Allergic to penicillin","Requires wheelchair accessibility","Use caution due to fall risk","Special diet required"}, RANDBETWEEN(1,5))</f>
        <v>Use caution due to fall risk</v>
      </c>
      <c r="AF34" s="1" t="s">
        <v>726</v>
      </c>
      <c r="AG34" s="1" t="str" cm="1">
        <f t="array" aca="1" ref="AG34" ca="1">INDEX({"Humana","Aetna","MetLife","Cigna","United Healthcare","Guardian"}, RANDBETWEEN(1,6))</f>
        <v>Humana</v>
      </c>
      <c r="AH34" s="1" t="str" cm="1">
        <f t="array" aca="1" ref="AH34" ca="1">IF(AG34="Humana",
   INDEX({"HUM103","HUM523"}, RANDBETWEEN(1,2)),
IF(AG34="Aetna",
   INDEX({"AET532","AET548"}, RANDBETWEEN(1,2)),
IF(AG34="MetLife",
   "MET280",
IF(AG34="Cigna",
   "CIG881",
IF(AG34="United Healthcare",
   INDEX({"UNI967","UNI316"}, RANDBETWEEN(1,2)),
IF(AG34="Guardian",
   INDEX({"GUA459","GUA669"}, RANDBETWEEN(1,2)),
""))))))</f>
        <v>HUM523</v>
      </c>
      <c r="AI34" s="1" t="str" cm="1">
        <f t="array" aca="1" ref="AI34" ca="1">_xlfn.SWITCH(
    AH34,
    "HUM103", "Humana Discount",
    "HUM523", "Humana PPO",
    "AET532", "Aetna HMO",
    "AET548", "Aetna Indemnity",
    "MET280", "MetLife Discount",
    "CIG881", "Cigna HMO",
    "UNI967", "United Healthcare DPPO",
    "UNI316", "United Healthcare DMO",
    "GUA459", "Guardian Discount",
    "GUA669", "Guardian PPO",
    ""
)</f>
        <v>Humana PPO</v>
      </c>
      <c r="AJ34" s="1" t="str" cm="1">
        <f t="array" aca="1" ref="AJ34" ca="1">_xlfn.SWITCH(
    AH34,
    "HUM103", "HUM854639",
    "HUM523", "HUM296694",
    "AET532", "AET392075",
    "AET548", "AET837715",
    "MET280", "MET643118",
    "CIG881", "CIG755900",
    "UNI967", "UNI733052",
    "UNI316", "UNI442722",
    "GUA459", "GUA634150",
    "GUA669", "GUA641722",
    ""
)</f>
        <v>HUM296694</v>
      </c>
      <c r="AK34" s="1" t="str" cm="1">
        <f t="array" aca="1" ref="AK34" ca="1">INDEX({"GRP370","GRP369","GRP573","GRP409","GRP509","GRP575","GRP445","GRP295","GRP316","GRP630"}, RANDBETWEEN(1,10))</f>
        <v>GRP316</v>
      </c>
      <c r="AL34" s="1" cm="1">
        <f t="array" aca="1" ref="AL34" ca="1">_xlfn.SWITCH(
  AK34,
  "GRP370", 1000,
  "GRP369", 3000,
  "GRP573", 1500,
  "GRP409", 3000,
  "GRP509", 3000,
  "GRP575", 1000,
  "GRP445", 2500,
  "GRP295", 1000,
  "GRP316", 2000,
  "GRP630", 2000,
  ""
)</f>
        <v>2000</v>
      </c>
      <c r="AM34" s="1" cm="1">
        <f t="array" aca="1" ref="AM34" ca="1">_xlfn.SWITCH(
  AK34,
  "GRP370", 729.73,
  "GRP369", 2285.89,
  "GRP573", 1311.73,
  "GRP409", 2951.56,
  "GRP509", 993.45,
  "GRP575", 557.41,
  "GRP445", 695.64,
  "GRP295", 241.36,
  "GRP316", 1320.86,
  "GRP630", 1245.27,
  ""
)</f>
        <v>1320.86</v>
      </c>
      <c r="AN34" s="1" t="str" cm="1">
        <f t="array" aca="1" ref="AN34" ca="1">_xlfn.SWITCH(
  AK34,
  "GRP573", "Humana",
  "GRP509", "Aetna",
  "GRP316", "Aetna",
  ""
)</f>
        <v>Aetna</v>
      </c>
      <c r="AO34" s="1" t="str" cm="1">
        <f t="array" aca="1" ref="AO34" ca="1">_xlfn.SWITCH(
  AK34,
  "GRP573", "HUM982",
  "GRP509", "AET282",
  "GRP316", "AET665",
  ""
)</f>
        <v>AET665</v>
      </c>
      <c r="AP34" s="1" t="str" cm="1">
        <f t="array" aca="1" ref="AP34" ca="1">_xlfn.SWITCH(
  AK34,
  "GRP573", "MAAN82132",
  "GRP509", "JOWI86099",
  "GRP316", "CHTA19838",
  ""
)</f>
        <v>CHTA19838</v>
      </c>
      <c r="AQ34" s="1" t="str" cm="1">
        <f t="array" aca="1" ref="AQ34" ca="1">INDEX({"Yes","No"},RANDBETWEEN(1,2))</f>
        <v>No</v>
      </c>
      <c r="AR34" s="1" t="str" cm="1">
        <f t="array" aca="1" ref="AR34" ca="1">INDEX({"Apple Pay","Credit Card","Debit Card"}, RANDBETWEEN(1,3))</f>
        <v>Apple Pay</v>
      </c>
      <c r="AS34" s="1" t="s">
        <v>915</v>
      </c>
      <c r="AT34" s="1" t="s">
        <v>1104</v>
      </c>
      <c r="AU34" s="1" t="str">
        <f t="shared" ca="1" si="8"/>
        <v>2025-05-28</v>
      </c>
      <c r="AV34" s="1" t="str">
        <f t="shared" ca="1" si="9"/>
        <v>2025-06-03</v>
      </c>
      <c r="AW34" s="1" t="str">
        <f t="shared" ca="1" si="10"/>
        <v>8:00 AM</v>
      </c>
      <c r="AX34" s="1" t="str">
        <f t="shared" ca="1" si="11"/>
        <v>7:54 AM</v>
      </c>
      <c r="AY34" s="1" t="str" cm="1">
        <f t="array" aca="1" ref="AY34" ca="1">INDEX({"LOC001","LOC002","LOC003"}, RANDBETWEEN(1,3))</f>
        <v>LOC001</v>
      </c>
      <c r="AZ34" s="1" t="str" cm="1">
        <f t="array" aca="1" ref="AZ34" ca="1">INDEX({"PRV001","PRV002","PRV003","PRV004","PRV005"}, RANDBETWEEN(1,5))</f>
        <v>PRV001</v>
      </c>
      <c r="BA34" s="1" t="str" cm="1">
        <f t="array" aca="1" ref="BA34" ca="1">INDEX({"AST001","AST002","AST003","AST004","AST005"}, RANDBETWEEN(1,5))</f>
        <v>AST005</v>
      </c>
      <c r="BB34" s="1" t="str" cm="1">
        <f t="array" aca="1" ref="BB34" ca="1">INDEX({"Room 1","Room 2","Room 3","Room 4","Room 5","Room 7","Room 8"}, RANDBETWEEN(1,7))</f>
        <v>Room 1</v>
      </c>
      <c r="BC34" s="1" t="str" cm="1">
        <f t="array" aca="1" ref="BC34" ca="1">INDEX({"Tooth Pain","Lost Filling","Cosmetic Concern","Sensitivity","Denture Adjustment","Jaw Pain","Routine Check-up"}, RANDBETWEEN(1,7))</f>
        <v>Jaw Pain</v>
      </c>
      <c r="BD34" s="1" cm="1">
        <f t="array" aca="1" ref="BD34" ca="1">INDEX({15,30,45,60,90,120}, RANDBETWEEN(1,6))</f>
        <v>45</v>
      </c>
      <c r="BE34" s="1">
        <f t="shared" ca="1" si="12"/>
        <v>53</v>
      </c>
      <c r="BF34" s="1" t="str">
        <f t="shared" ca="1" si="13"/>
        <v>True</v>
      </c>
      <c r="BG34" s="1" t="str">
        <f t="shared" ca="1" si="14"/>
        <v/>
      </c>
      <c r="BH34" s="1" t="str">
        <f t="shared" ca="1" si="15"/>
        <v>False</v>
      </c>
      <c r="BI34" s="1">
        <f t="shared" ca="1" si="16"/>
        <v>6</v>
      </c>
      <c r="BJ34" s="1" t="s">
        <v>1294</v>
      </c>
      <c r="BK34" s="1" t="str">
        <f t="shared" ca="1" si="17"/>
        <v>2025-06-03</v>
      </c>
      <c r="BL34" s="1" t="str" cm="1">
        <f t="array" aca="1" ref="BL34" ca="1">INDEX({"Orthodontic","Prosthodontic","Oral Surgery","Periodontic","Restorative"}, RANDBETWEEN(1,5))</f>
        <v>Prosthodontic</v>
      </c>
      <c r="BM34" s="1" t="str" cm="1">
        <f t="array" aca="1" ref="BM34" ca="1">INDEX({"D4341","D9110","D0274","D0120","D2330","D7140","D1110"}, RANDBETWEEN(1,7))</f>
        <v>D2330</v>
      </c>
      <c r="BN34" s="1" t="str" cm="1">
        <f t="array" aca="1" ref="BN34" ca="1">INDEX({"Periodontal Scaling &amp; Root Planing","Palliative Treatment","Bitewings - Four Films","Periodic Oral Evaluation","Resin Composite - One Surface","Extraction - Erupted Tooth","Adult Prophylaxis"}, RANDBETWEEN(1,7))</f>
        <v>Palliative Treatment</v>
      </c>
      <c r="BO34" s="1">
        <f t="shared" ca="1" si="18"/>
        <v>1252.82</v>
      </c>
      <c r="BP34" s="1">
        <f t="shared" ca="1" si="19"/>
        <v>1393.85</v>
      </c>
      <c r="BQ34" s="1">
        <f t="shared" ca="1" si="20"/>
        <v>704.67</v>
      </c>
      <c r="BR34" s="1">
        <f t="shared" ca="1" si="21"/>
        <v>182.27</v>
      </c>
      <c r="BS34" s="1">
        <f t="shared" ca="1" si="22"/>
        <v>92.33</v>
      </c>
      <c r="BT34" s="1" t="str">
        <f t="shared" ca="1" si="23"/>
        <v>2024-07-28</v>
      </c>
      <c r="BU34" s="1" t="str" cm="1">
        <f t="array" aca="1" ref="BU34" ca="1">INDEX({"Debit Card","Apple Pay","Credit Card","CareCredit"}, RANDBETWEEN(1,4))</f>
        <v>Credit Card</v>
      </c>
      <c r="BV34" s="1" t="str" cm="1">
        <f t="array" aca="1" ref="BV34" ca="1">INDEX({"Paid","Partial","Pending Insurance"}, RANDBETWEEN(1,3))</f>
        <v>Paid</v>
      </c>
      <c r="BW34" s="1">
        <f t="shared" ca="1" si="24"/>
        <v>0</v>
      </c>
      <c r="BX34" s="1" t="str">
        <f t="shared" ca="1" si="25"/>
        <v>Completed</v>
      </c>
      <c r="BY34" s="1" t="str" cm="1">
        <f t="array" aca="1" ref="BY34" ca="1">INDEX({"New","Returning"}, RANDBETWEEN(1,2))</f>
        <v>New</v>
      </c>
      <c r="BZ34" s="1">
        <f t="shared" ca="1" si="26"/>
        <v>1</v>
      </c>
      <c r="CA34" s="1">
        <f t="shared" ca="1" si="27"/>
        <v>2</v>
      </c>
      <c r="CB34" s="1" t="str">
        <f t="shared" ca="1" si="28"/>
        <v>2023-12-22</v>
      </c>
      <c r="CC34" s="1" t="str">
        <f t="shared" ca="1" si="29"/>
        <v>2024-09-22</v>
      </c>
      <c r="CD34" s="1">
        <f t="shared" ca="1" si="30"/>
        <v>2</v>
      </c>
      <c r="CE34" s="1">
        <f t="shared" ca="1" si="30"/>
        <v>7</v>
      </c>
      <c r="CF34" s="1">
        <f t="shared" ca="1" si="31"/>
        <v>3625.12</v>
      </c>
      <c r="CG34" s="1">
        <f t="shared" ca="1" si="32"/>
        <v>15</v>
      </c>
      <c r="CH34" s="1" t="str">
        <f t="shared" ca="1" si="33"/>
        <v>Low</v>
      </c>
      <c r="CI34" s="1">
        <f t="shared" ca="1" si="34"/>
        <v>96</v>
      </c>
      <c r="CJ34" s="1" t="str">
        <f t="shared" ca="1" si="35"/>
        <v>False</v>
      </c>
      <c r="CK34" s="1" t="str" cm="1">
        <f t="array" aca="1" ref="CK34" ca="1">INDEX({"Basic","Silver","Gold","Platinum"}, RANDBETWEEN(1,4))</f>
        <v>Platinum</v>
      </c>
      <c r="CL34" s="1">
        <f t="shared" ca="1" si="36"/>
        <v>5</v>
      </c>
      <c r="CM34" s="1" t="s">
        <v>1483</v>
      </c>
      <c r="CN34" s="1" t="str">
        <f t="shared" ca="1" si="37"/>
        <v>2025-12-21</v>
      </c>
      <c r="CO34" s="1" t="str">
        <f t="shared" ca="1" si="38"/>
        <v>2:45 PM</v>
      </c>
      <c r="CP34" s="1" t="str" cm="1">
        <f t="array" aca="1" ref="CP34" ca="1">INDEX({"Patient Portal","Mail","Email","Phone","Text"}, RANDBETWEEN(1,5))</f>
        <v>Email</v>
      </c>
      <c r="CQ34" s="1" t="str" cm="1">
        <f t="array" aca="1" ref="CQ34" ca="1">INDEX({"Insurance Verification","Payment Reminder","New Patient Welcome","Treatment Plan Discussion","Recall"}, RANDBETWEEN(1,5))</f>
        <v>Insurance Verification</v>
      </c>
      <c r="CR34" s="1" t="str" cm="1">
        <f t="array" aca="1" ref="CR34" ca="1">INDEX({"Template","Script","Marketing","Custom"}, RANDBETWEEN(1,4))</f>
        <v>Script</v>
      </c>
      <c r="CS34" s="1" t="str">
        <f t="shared" ca="1" si="39"/>
        <v>True</v>
      </c>
      <c r="CT34" s="1" t="str">
        <f t="shared" ca="1" si="40"/>
        <v>2025-12-24</v>
      </c>
      <c r="CU34" s="1" t="str">
        <f t="shared" ca="1" si="41"/>
        <v>9:00 AM</v>
      </c>
      <c r="CV34" s="1" t="str" cm="1">
        <f t="array" aca="1" ref="CV34" ca="1">IF(CS34="True",
   INDEX({"Cancelled","Confirmed","Rescheduled","Question Answered"}, RANDBETWEEN(1,4)),
   ""
)</f>
        <v>Cancelled</v>
      </c>
      <c r="CW34" s="1" t="str">
        <f t="shared" ca="1" si="42"/>
        <v>False</v>
      </c>
      <c r="CX34" s="1" t="str">
        <f t="shared" ca="1" si="43"/>
        <v/>
      </c>
      <c r="CY34" s="1" t="str" cm="1">
        <f t="array" aca="1" ref="CY34" ca="1">INDEX({"STF001","STF002","STF003","STF004","STF005"}, RANDBETWEEN(1,5))</f>
        <v>STF001</v>
      </c>
      <c r="CZ34" s="1" t="str">
        <f t="shared" ca="1" si="44"/>
        <v>True</v>
      </c>
      <c r="DA34" s="1" t="str" cm="1">
        <f t="array" aca="1" ref="DA34" ca="1">INDEX({"Westside Dental Group","Downtown Dental Center","Main Street Dental"}, RANDBETWEEN(1,3))</f>
        <v>Westside Dental Group</v>
      </c>
      <c r="DB34" s="1" t="str" cm="1">
        <f t="array" aca="1" ref="DB34" ca="1">_xlfn.SWITCH(DA34,
   "Westside Dental Group",     "789 West Avenue",
   "Downtown Dental Center",    "456 Downtown Plaza",
   "Main Street Dental",        "123 Main Street",
   ""
)</f>
        <v>789 West Avenue</v>
      </c>
      <c r="DC34" s="1" t="str" cm="1">
        <f t="array" aca="1" ref="DC34" ca="1">_xlfn.SWITCH(
   DA34,
   "Westside Dental Group",     "Riverside",
   "Downtown Dental Center",    "Springfield",
   "Main Street Dental",        "Springfield",
   ""
)</f>
        <v>Riverside</v>
      </c>
      <c r="DD34" s="1" t="s">
        <v>184</v>
      </c>
      <c r="DE34" s="1" t="str" cm="1">
        <f t="array" aca="1" ref="DE34" ca="1">_xlfn.SWITCH(
   DA34,
   "Westside Dental Group",     "62707",
   "Downtown Dental Center",    "62701",
   "Main Street Dental",        "62704",
   ""
)</f>
        <v>62707</v>
      </c>
      <c r="DF34" s="1" t="str" cm="1">
        <f t="array" aca="1" ref="DF34" ca="1">_xlfn.SWITCH(
   DA34,
   "Westside Dental Group",     "555-555-6666",
   "Downtown Dental Center",    "555-333-4444",
   "Main Street Dental",        "555-111-2222",
   ""
)</f>
        <v>555-555-6666</v>
      </c>
      <c r="DG34" s="1" t="str" cm="1">
        <f t="array" aca="1" ref="DG34" ca="1">_xlfn.SWITCH(
   DA34,
   "Westside Dental Group",     "Mon-Thu 9AM-6PM|Fri 9AM-4PM",
   "Downtown Dental Center",    "Mon-Thu 7AM-7PM|Fri 8AM-5PM|Sat 8AM-1PM",
   "Main Street Dental",        "Mon-Fri 8AM-5PM",
   ""
)</f>
        <v>Mon-Thu 9AM-6PM|Fri 9AM-4PM</v>
      </c>
      <c r="DH34" s="1" t="str" cm="1">
        <f t="array" aca="1" ref="DH34" ca="1">_xlfn.SWITCH(
   DA34,
   "Westside Dental Group",     "General|Periodontics|Endodontics",
   "Downtown Dental Center",    "General|Pediatric|Implants|Oral Surgery",
   "Main Street Dental",        "General|Cosmetic|Orthodontics",
   ""
)</f>
        <v>General|Periodontics|Endodontics</v>
      </c>
      <c r="DI34" s="1" t="str" cm="1">
        <f t="array" aca="1" ref="DI34" ca="1">_xlfn.SWITCH(
   DA34,
   "Westside Dental Group",     "General Dentistry|Periodontics|Endodontics",
   "Downtown Dental Center",    "General Dentistry|Oral Surgery|Pediatric Dentistry",
   "Main Street Dental",        "General Dentistry|Orthodontics",
   ""
)</f>
        <v>General Dentistry|Periodontics|Endodontics</v>
      </c>
      <c r="DJ34" s="1" cm="1">
        <f t="array" aca="1" ref="DJ34" ca="1">_xlfn.SWITCH($DA34,
   "Westside Dental Group", 6,
   "Downtown Dental Center", 12,
   "Main Street Dental",     8,
   6
)</f>
        <v>6</v>
      </c>
      <c r="DK34" s="1" cm="1">
        <f t="array" aca="1" ref="DK34" ca="1">_xlfn.SWITCH($DA34,
   "Westside Dental Group", 4.7,
   "Downtown Dental Center", 4.6,
   "Main Street Dental",     4.8,
   4.7
)</f>
        <v>4.7</v>
      </c>
      <c r="DL34" s="1" t="s">
        <v>1672</v>
      </c>
      <c r="DM34" s="1" t="str">
        <f t="shared" ca="1" si="45"/>
        <v>2022-11-11</v>
      </c>
      <c r="DN34" s="1" t="str" cm="1">
        <f t="array" aca="1" ref="DN34" ca="1">INDEX({"In Progress","Accepted","Completed","Proposed"}, RANDBETWEEN(1,4))</f>
        <v>Proposed</v>
      </c>
      <c r="DO34" s="1">
        <f t="shared" ca="1" si="46"/>
        <v>2352.12</v>
      </c>
      <c r="DP34" s="1">
        <f t="shared" ca="1" si="47"/>
        <v>1411.27</v>
      </c>
      <c r="DQ34" s="1">
        <f t="shared" ca="1" si="48"/>
        <v>940.85</v>
      </c>
      <c r="DR34" s="1" t="str" cm="1">
        <f t="array" aca="1" ref="DR34" ca="1">INDEX({"N/A","CareCredit","QuickPay Discount","Monthly Payment"}, RANDBETWEEN(1,4))</f>
        <v>QuickPay Discount</v>
      </c>
      <c r="DS34" s="2">
        <v>44505</v>
      </c>
      <c r="DT34" s="1" t="str">
        <f t="shared" ca="1" si="49"/>
        <v/>
      </c>
      <c r="DU34" s="1">
        <f t="shared" ca="1" si="50"/>
        <v>0</v>
      </c>
    </row>
    <row r="35" spans="1:125" x14ac:dyDescent="0.15">
      <c r="A35" s="1" t="s">
        <v>538</v>
      </c>
      <c r="B35" s="1" t="str" cm="1">
        <f t="array" aca="1" ref="B35" ca="1">INDEX({"Liam","Noah","Oliver","Elijah","William","James","Benjamin","Lucas","Henry","Alexander","Olivia","Emma","Ava","Charlotte","Sophia","Amelia","Isabella","Mia","Evelyn","Harper","Jameson","Aria","Scarlett","Luna","Mila","Abigail","Ella","Avery","Eleanor","Madison"}, RANDBETWEEN(1, 30))</f>
        <v>Alexander</v>
      </c>
      <c r="C35" s="1" t="str" cm="1">
        <f t="array" aca="1" ref="C35" ca="1">INDEX({"Smith","Johnson","Williams","Jones","Brown","Davis","Miller","Wilson","Moore","Taylor","Anderson","Thomas","Jackson","White","Harris","Martin","Thompson","Garcia","Martinez","Robinson","Clark","Rodriguez","Lewis","Lee","Walker","Hall","Allen","Young","King","Wright"}, RANDBETWEEN(1, 30))</f>
        <v>Anderson</v>
      </c>
      <c r="D35" s="1" t="str">
        <f t="shared" ca="1" si="0"/>
        <v>1970-12-05</v>
      </c>
      <c r="E35" s="1">
        <f t="shared" ca="1" si="1"/>
        <v>54</v>
      </c>
      <c r="F35" s="1" t="str" cm="1">
        <f t="array" aca="1" ref="F35" ca="1">INDEX({"Male","Female","Non-Binary"}, RANDBETWEEN(1, 3))</f>
        <v>Non-Binary</v>
      </c>
      <c r="G35" s="1" t="str" cm="1">
        <f t="array" aca="1" ref="G35" ca="1">INDEX({"African American","Caucasian","Hispanic","Asian","Native American","Other"}, RANDBETWEEN(1,6))</f>
        <v>Other</v>
      </c>
      <c r="H35" s="1" t="str" cm="1">
        <f t="array" aca="1" ref="H35" ca="1">RANDBETWEEN(1,1500) &amp; " " &amp; INDEX({"Main","Oak","Maple","Elm","Pine","Cedar","Rose","Hill","Park","Lake"}, RANDBETWEEN(1,10)) &amp; " " &amp; INDEX({"St","Rd","Ave"}, RANDBETWEEN(1,3))</f>
        <v>575 Main Ave</v>
      </c>
      <c r="I35" s="1" t="str" cm="1">
        <f t="array" aca="1" ref="I35" ca="1">INDEX({"Springfield","Riverside","Franklin","Clinton","Fairview"}, RANDBETWEEN(1,5))</f>
        <v>Fairview</v>
      </c>
      <c r="J35" s="1" t="str" cm="1">
        <f t="array" aca="1" ref="J35" ca="1">INDEX({"FL","IL","CA","NY","TX"}, RANDBETWEEN(1,5))</f>
        <v>IL</v>
      </c>
      <c r="K35" s="1" t="str">
        <f t="shared" ca="1" si="2"/>
        <v>21927</v>
      </c>
      <c r="L35" s="1" t="str">
        <f t="shared" ca="1" si="3"/>
        <v>alexander.anderson@email.com</v>
      </c>
      <c r="M35" s="1" t="str">
        <f t="shared" ca="1" si="4"/>
        <v>876-266-2225</v>
      </c>
      <c r="N35" s="1" t="str" cm="1">
        <f t="array" aca="1" ref="N35" ca="1">INDEX({"Linda","Karen","Susan","Nancy","Deborah"}, RANDBETWEEN(1,5)) &amp; " " &amp; C35</f>
        <v>Karen Anderson</v>
      </c>
      <c r="O35" s="1" t="str">
        <f t="shared" ca="1" si="5"/>
        <v>427-827-7445</v>
      </c>
      <c r="P35" s="1" t="s">
        <v>137</v>
      </c>
      <c r="Q35" s="1" t="str" cm="1">
        <f t="array" aca="1" ref="Q35" ca="1">INDEX({"Walk-in","Google","Website","Patient Referral","Doctor Referral","Insurance"}, RANDBETWEEN(1,5))</f>
        <v>Website</v>
      </c>
      <c r="R35" s="1" t="str">
        <f t="shared" ca="1" si="6"/>
        <v>2022-11-09</v>
      </c>
      <c r="S35" s="1" t="str" cm="1">
        <f t="array" aca="1" ref="S35" ca="1">INDEX({"LOC001","LOC002","LOC003"}, RANDBETWEEN(1,3))</f>
        <v>LOC001</v>
      </c>
      <c r="T35" s="1" t="str" cm="1">
        <f t="array" aca="1" ref="T35" ca="1">INDEX({"Mail","Phone","Patient Portal","Email"}, RANDBETWEEN(1,4))</f>
        <v>Phone</v>
      </c>
      <c r="U35" s="1" t="str" cm="1">
        <f t="array" aca="1" ref="U35" ca="1">INDEX({"True","False"}, RANDBETWEEN(1,2))</f>
        <v>False</v>
      </c>
      <c r="V35" s="1" t="str" cm="1">
        <f t="array" aca="1" ref="V35" ca="1">INDEX({"True","False"}, RANDBETWEEN(1,2))</f>
        <v>True</v>
      </c>
      <c r="W35" s="1" t="str" cm="1">
        <f t="array" aca="1" ref="W35" ca="1">INDEX({"True","False"}, RANDBETWEEN(1,2))</f>
        <v>True</v>
      </c>
      <c r="X35" s="1" t="str" cm="1">
        <f t="array" aca="1" ref="X35" ca="1">INDEX({"True","False"}, RANDBETWEEN(1,2))</f>
        <v>False</v>
      </c>
      <c r="Y35" s="1" t="str" cm="1">
        <f t="array" aca="1" ref="Y35" ca="1">INDEX({"Codeine","Sulfa","Local Anesthetics","None","Latex","Penicillin"}, RANDBETWEEN(1,6))</f>
        <v>Latex</v>
      </c>
      <c r="Z35" s="1" t="str" cm="1">
        <f t="array" aca="1" ref="Z35" ca="1">INDEX({"None","Levothyroxine","Atorvastatin","Levothyroxine|Atorvastatin","Metformin|Lisinopril","Ibuprofen"}, RANDBETWEEN(1,6))</f>
        <v>Levothyroxine</v>
      </c>
      <c r="AA35" s="1" t="str" cm="1">
        <f t="array" aca="1" ref="AA35" ca="1">INDEX({"None","Wisdom teeth extraction (2020)","Cavity filling (2019)","Dental cleaning (2018)","Root canal (2021)"}, RANDBETWEEN(1,5))</f>
        <v>None</v>
      </c>
      <c r="AB35" s="1" t="str">
        <f t="shared" ca="1" si="7"/>
        <v>2024-06-17</v>
      </c>
      <c r="AC35" s="1" t="str" cm="1">
        <f t="array" aca="1" ref="AC35" ca="1">INDEX({"N/A","No","Yes"}, RANDBETWEEN(1,3))</f>
        <v>No</v>
      </c>
      <c r="AD35" s="1" t="str" cm="1">
        <f t="array" aca="1" ref="AD35" ca="1">INDEX({"Non-smoker","Former-smoker","Current smoker"}, RANDBETWEEN(1,3))</f>
        <v>Current smoker</v>
      </c>
      <c r="AE35" s="1" t="str" cm="1">
        <f t="array" aca="1" ref="AE35" ca="1">INDEX({"None","Allergic to penicillin","Requires wheelchair accessibility","Use caution due to fall risk","Special diet required"}, RANDBETWEEN(1,5))</f>
        <v>Requires wheelchair accessibility</v>
      </c>
      <c r="AF35" s="1" t="s">
        <v>727</v>
      </c>
      <c r="AG35" s="1" t="str" cm="1">
        <f t="array" aca="1" ref="AG35" ca="1">INDEX({"Humana","Aetna","MetLife","Cigna","United Healthcare","Guardian"}, RANDBETWEEN(1,6))</f>
        <v>Guardian</v>
      </c>
      <c r="AH35" s="1" t="str" cm="1">
        <f t="array" aca="1" ref="AH35" ca="1">IF(AG35="Humana",
   INDEX({"HUM103","HUM523"}, RANDBETWEEN(1,2)),
IF(AG35="Aetna",
   INDEX({"AET532","AET548"}, RANDBETWEEN(1,2)),
IF(AG35="MetLife",
   "MET280",
IF(AG35="Cigna",
   "CIG881",
IF(AG35="United Healthcare",
   INDEX({"UNI967","UNI316"}, RANDBETWEEN(1,2)),
IF(AG35="Guardian",
   INDEX({"GUA459","GUA669"}, RANDBETWEEN(1,2)),
""))))))</f>
        <v>GUA669</v>
      </c>
      <c r="AI35" s="1" t="str" cm="1">
        <f t="array" aca="1" ref="AI35" ca="1">_xlfn.SWITCH(
    AH35,
    "HUM103", "Humana Discount",
    "HUM523", "Humana PPO",
    "AET532", "Aetna HMO",
    "AET548", "Aetna Indemnity",
    "MET280", "MetLife Discount",
    "CIG881", "Cigna HMO",
    "UNI967", "United Healthcare DPPO",
    "UNI316", "United Healthcare DMO",
    "GUA459", "Guardian Discount",
    "GUA669", "Guardian PPO",
    ""
)</f>
        <v>Guardian PPO</v>
      </c>
      <c r="AJ35" s="1" t="str" cm="1">
        <f t="array" aca="1" ref="AJ35" ca="1">_xlfn.SWITCH(
    AH35,
    "HUM103", "HUM854639",
    "HUM523", "HUM296694",
    "AET532", "AET392075",
    "AET548", "AET837715",
    "MET280", "MET643118",
    "CIG881", "CIG755900",
    "UNI967", "UNI733052",
    "UNI316", "UNI442722",
    "GUA459", "GUA634150",
    "GUA669", "GUA641722",
    ""
)</f>
        <v>GUA641722</v>
      </c>
      <c r="AK35" s="1" t="str" cm="1">
        <f t="array" aca="1" ref="AK35" ca="1">INDEX({"GRP370","GRP369","GRP573","GRP409","GRP509","GRP575","GRP445","GRP295","GRP316","GRP630"}, RANDBETWEEN(1,10))</f>
        <v>GRP370</v>
      </c>
      <c r="AL35" s="1" cm="1">
        <f t="array" aca="1" ref="AL35" ca="1">_xlfn.SWITCH(
  AK35,
  "GRP370", 1000,
  "GRP369", 3000,
  "GRP573", 1500,
  "GRP409", 3000,
  "GRP509", 3000,
  "GRP575", 1000,
  "GRP445", 2500,
  "GRP295", 1000,
  "GRP316", 2000,
  "GRP630", 2000,
  ""
)</f>
        <v>1000</v>
      </c>
      <c r="AM35" s="1" cm="1">
        <f t="array" aca="1" ref="AM35" ca="1">_xlfn.SWITCH(
  AK35,
  "GRP370", 729.73,
  "GRP369", 2285.89,
  "GRP573", 1311.73,
  "GRP409", 2951.56,
  "GRP509", 993.45,
  "GRP575", 557.41,
  "GRP445", 695.64,
  "GRP295", 241.36,
  "GRP316", 1320.86,
  "GRP630", 1245.27,
  ""
)</f>
        <v>729.73</v>
      </c>
      <c r="AN35" s="1" t="str" cm="1">
        <f t="array" aca="1" ref="AN35" ca="1">_xlfn.SWITCH(
  AK35,
  "GRP573", "Humana",
  "GRP509", "Aetna",
  "GRP316", "Aetna",
  ""
)</f>
        <v/>
      </c>
      <c r="AO35" s="1" t="str" cm="1">
        <f t="array" aca="1" ref="AO35" ca="1">_xlfn.SWITCH(
  AK35,
  "GRP573", "HUM982",
  "GRP509", "AET282",
  "GRP316", "AET665",
  ""
)</f>
        <v/>
      </c>
      <c r="AP35" s="1" t="str" cm="1">
        <f t="array" aca="1" ref="AP35" ca="1">_xlfn.SWITCH(
  AK35,
  "GRP573", "MAAN82132",
  "GRP509", "JOWI86099",
  "GRP316", "CHTA19838",
  ""
)</f>
        <v/>
      </c>
      <c r="AQ35" s="1" t="str" cm="1">
        <f t="array" aca="1" ref="AQ35" ca="1">INDEX({"Yes","No"},RANDBETWEEN(1,2))</f>
        <v>Yes</v>
      </c>
      <c r="AR35" s="1" t="str" cm="1">
        <f t="array" aca="1" ref="AR35" ca="1">INDEX({"Apple Pay","Credit Card","Debit Card"}, RANDBETWEEN(1,3))</f>
        <v>Debit Card</v>
      </c>
      <c r="AS35" s="1" t="s">
        <v>916</v>
      </c>
      <c r="AT35" s="1" t="s">
        <v>1105</v>
      </c>
      <c r="AU35" s="1" t="str">
        <f t="shared" ca="1" si="8"/>
        <v>2025-04-29</v>
      </c>
      <c r="AV35" s="1" t="str">
        <f t="shared" ca="1" si="9"/>
        <v>2025-05-13</v>
      </c>
      <c r="AW35" s="1" t="str">
        <f t="shared" ca="1" si="10"/>
        <v>3:45 PM</v>
      </c>
      <c r="AX35" s="1" t="str">
        <f t="shared" ca="1" si="11"/>
        <v>3:32 PM</v>
      </c>
      <c r="AY35" s="1" t="str" cm="1">
        <f t="array" aca="1" ref="AY35" ca="1">INDEX({"LOC001","LOC002","LOC003"}, RANDBETWEEN(1,3))</f>
        <v>LOC003</v>
      </c>
      <c r="AZ35" s="1" t="str" cm="1">
        <f t="array" aca="1" ref="AZ35" ca="1">INDEX({"PRV001","PRV002","PRV003","PRV004","PRV005"}, RANDBETWEEN(1,5))</f>
        <v>PRV002</v>
      </c>
      <c r="BA35" s="1" t="str" cm="1">
        <f t="array" aca="1" ref="BA35" ca="1">INDEX({"AST001","AST002","AST003","AST004","AST005"}, RANDBETWEEN(1,5))</f>
        <v>AST005</v>
      </c>
      <c r="BB35" s="1" t="str" cm="1">
        <f t="array" aca="1" ref="BB35" ca="1">INDEX({"Room 1","Room 2","Room 3","Room 4","Room 5","Room 7","Room 8"}, RANDBETWEEN(1,7))</f>
        <v>Room 5</v>
      </c>
      <c r="BC35" s="1" t="str" cm="1">
        <f t="array" aca="1" ref="BC35" ca="1">INDEX({"Tooth Pain","Lost Filling","Cosmetic Concern","Sensitivity","Denture Adjustment","Jaw Pain","Routine Check-up"}, RANDBETWEEN(1,7))</f>
        <v>Jaw Pain</v>
      </c>
      <c r="BD35" s="1" cm="1">
        <f t="array" aca="1" ref="BD35" ca="1">INDEX({15,30,45,60,90,120}, RANDBETWEEN(1,6))</f>
        <v>120</v>
      </c>
      <c r="BE35" s="1">
        <f t="shared" ca="1" si="12"/>
        <v>123</v>
      </c>
      <c r="BF35" s="1" t="str">
        <f t="shared" ca="1" si="13"/>
        <v>True</v>
      </c>
      <c r="BG35" s="1" t="str">
        <f t="shared" ca="1" si="14"/>
        <v/>
      </c>
      <c r="BH35" s="1" t="str">
        <f t="shared" ca="1" si="15"/>
        <v>False</v>
      </c>
      <c r="BI35" s="1">
        <f t="shared" ca="1" si="16"/>
        <v>14</v>
      </c>
      <c r="BJ35" s="1" t="s">
        <v>1295</v>
      </c>
      <c r="BK35" s="1" t="str">
        <f t="shared" ca="1" si="17"/>
        <v>2025-05-13</v>
      </c>
      <c r="BL35" s="1" t="str" cm="1">
        <f t="array" aca="1" ref="BL35" ca="1">INDEX({"Orthodontic","Prosthodontic","Oral Surgery","Periodontic","Restorative"}, RANDBETWEEN(1,5))</f>
        <v>Prosthodontic</v>
      </c>
      <c r="BM35" s="1" t="str" cm="1">
        <f t="array" aca="1" ref="BM35" ca="1">INDEX({"D4341","D9110","D0274","D0120","D2330","D7140","D1110"}, RANDBETWEEN(1,7))</f>
        <v>D2330</v>
      </c>
      <c r="BN35" s="1" t="str" cm="1">
        <f t="array" aca="1" ref="BN35" ca="1">INDEX({"Periodontal Scaling &amp; Root Planing","Palliative Treatment","Bitewings - Four Films","Periodic Oral Evaluation","Resin Composite - One Surface","Extraction - Erupted Tooth","Adult Prophylaxis"}, RANDBETWEEN(1,7))</f>
        <v>Bitewings - Four Films</v>
      </c>
      <c r="BO35" s="1">
        <f t="shared" ca="1" si="18"/>
        <v>630.97</v>
      </c>
      <c r="BP35" s="1">
        <f t="shared" ca="1" si="19"/>
        <v>134.49</v>
      </c>
      <c r="BQ35" s="1">
        <f t="shared" ca="1" si="20"/>
        <v>813.06</v>
      </c>
      <c r="BR35" s="1">
        <f t="shared" ca="1" si="21"/>
        <v>205.48</v>
      </c>
      <c r="BS35" s="1">
        <f t="shared" ca="1" si="22"/>
        <v>104.55</v>
      </c>
      <c r="BT35" s="1" t="str">
        <f t="shared" ca="1" si="23"/>
        <v>2022-12-14</v>
      </c>
      <c r="BU35" s="1" t="str" cm="1">
        <f t="array" aca="1" ref="BU35" ca="1">INDEX({"Debit Card","Apple Pay","Credit Card","CareCredit"}, RANDBETWEEN(1,4))</f>
        <v>Credit Card</v>
      </c>
      <c r="BV35" s="1" t="str" cm="1">
        <f t="array" aca="1" ref="BV35" ca="1">INDEX({"Paid","Partial","Pending Insurance"}, RANDBETWEEN(1,3))</f>
        <v>Paid</v>
      </c>
      <c r="BW35" s="1">
        <f t="shared" ca="1" si="24"/>
        <v>0</v>
      </c>
      <c r="BX35" s="1" t="str">
        <f t="shared" ca="1" si="25"/>
        <v>Completed</v>
      </c>
      <c r="BY35" s="1" t="str" cm="1">
        <f t="array" aca="1" ref="BY35" ca="1">INDEX({"New","Returning"}, RANDBETWEEN(1,2))</f>
        <v>New</v>
      </c>
      <c r="BZ35" s="1">
        <f t="shared" ca="1" si="26"/>
        <v>2</v>
      </c>
      <c r="CA35" s="1">
        <f t="shared" ca="1" si="27"/>
        <v>4</v>
      </c>
      <c r="CB35" s="1" t="str">
        <f t="shared" ca="1" si="28"/>
        <v>2022-08-26</v>
      </c>
      <c r="CC35" s="1" t="str">
        <f t="shared" ca="1" si="29"/>
        <v>2024-07-11</v>
      </c>
      <c r="CD35" s="1">
        <f t="shared" ca="1" si="30"/>
        <v>6</v>
      </c>
      <c r="CE35" s="1">
        <f t="shared" ca="1" si="30"/>
        <v>10</v>
      </c>
      <c r="CF35" s="1">
        <f t="shared" ca="1" si="31"/>
        <v>2129.4699999999998</v>
      </c>
      <c r="CG35" s="1">
        <f t="shared" ca="1" si="32"/>
        <v>31</v>
      </c>
      <c r="CH35" s="1" t="str">
        <f t="shared" ca="1" si="33"/>
        <v>Low</v>
      </c>
      <c r="CI35" s="1">
        <f t="shared" ca="1" si="34"/>
        <v>82</v>
      </c>
      <c r="CJ35" s="1" t="str">
        <f t="shared" ca="1" si="35"/>
        <v>True</v>
      </c>
      <c r="CK35" s="1" t="str" cm="1">
        <f t="array" aca="1" ref="CK35" ca="1">INDEX({"Basic","Silver","Gold","Platinum"}, RANDBETWEEN(1,4))</f>
        <v>Gold</v>
      </c>
      <c r="CL35" s="1">
        <f t="shared" ca="1" si="36"/>
        <v>2</v>
      </c>
      <c r="CM35" s="1" t="s">
        <v>1484</v>
      </c>
      <c r="CN35" s="1" t="str">
        <f t="shared" ca="1" si="37"/>
        <v>2024-09-04</v>
      </c>
      <c r="CO35" s="1" t="str">
        <f t="shared" ca="1" si="38"/>
        <v>5:30 PM</v>
      </c>
      <c r="CP35" s="1" t="str" cm="1">
        <f t="array" aca="1" ref="CP35" ca="1">INDEX({"Patient Portal","Mail","Email","Phone","Text"}, RANDBETWEEN(1,5))</f>
        <v>Text</v>
      </c>
      <c r="CQ35" s="1" t="str" cm="1">
        <f t="array" aca="1" ref="CQ35" ca="1">INDEX({"Insurance Verification","Payment Reminder","New Patient Welcome","Treatment Plan Discussion","Recall"}, RANDBETWEEN(1,5))</f>
        <v>Treatment Plan Discussion</v>
      </c>
      <c r="CR35" s="1" t="str" cm="1">
        <f t="array" aca="1" ref="CR35" ca="1">INDEX({"Template","Script","Marketing","Custom"}, RANDBETWEEN(1,4))</f>
        <v>Custom</v>
      </c>
      <c r="CS35" s="1" t="str">
        <f t="shared" ca="1" si="39"/>
        <v>False</v>
      </c>
      <c r="CT35" s="1" t="str">
        <f t="shared" ca="1" si="40"/>
        <v/>
      </c>
      <c r="CU35" s="1" t="str">
        <f t="shared" ca="1" si="41"/>
        <v/>
      </c>
      <c r="CV35" s="1" t="str" cm="1">
        <f t="array" aca="1" ref="CV35" ca="1">IF(CS35="True",
   INDEX({"Cancelled","Confirmed","Rescheduled","Question Answered"}, RANDBETWEEN(1,4)),
   ""
)</f>
        <v/>
      </c>
      <c r="CW35" s="1" t="str">
        <f t="shared" ca="1" si="42"/>
        <v/>
      </c>
      <c r="CX35" s="1" t="str">
        <f t="shared" ca="1" si="43"/>
        <v/>
      </c>
      <c r="CY35" s="1" t="str" cm="1">
        <f t="array" aca="1" ref="CY35" ca="1">INDEX({"STF001","STF002","STF003","STF004","STF005"}, RANDBETWEEN(1,5))</f>
        <v>STF001</v>
      </c>
      <c r="CZ35" s="1" t="str">
        <f t="shared" ca="1" si="44"/>
        <v>False</v>
      </c>
      <c r="DA35" s="1" t="str" cm="1">
        <f t="array" aca="1" ref="DA35" ca="1">INDEX({"Westside Dental Group","Downtown Dental Center","Main Street Dental"}, RANDBETWEEN(1,3))</f>
        <v>Westside Dental Group</v>
      </c>
      <c r="DB35" s="1" t="str" cm="1">
        <f t="array" aca="1" ref="DB35" ca="1">_xlfn.SWITCH(DA35,
   "Westside Dental Group",     "789 West Avenue",
   "Downtown Dental Center",    "456 Downtown Plaza",
   "Main Street Dental",        "123 Main Street",
   ""
)</f>
        <v>789 West Avenue</v>
      </c>
      <c r="DC35" s="1" t="str" cm="1">
        <f t="array" aca="1" ref="DC35" ca="1">_xlfn.SWITCH(
   DA35,
   "Westside Dental Group",     "Riverside",
   "Downtown Dental Center",    "Springfield",
   "Main Street Dental",        "Springfield",
   ""
)</f>
        <v>Riverside</v>
      </c>
      <c r="DD35" s="1" t="s">
        <v>184</v>
      </c>
      <c r="DE35" s="1" t="str" cm="1">
        <f t="array" aca="1" ref="DE35" ca="1">_xlfn.SWITCH(
   DA35,
   "Westside Dental Group",     "62707",
   "Downtown Dental Center",    "62701",
   "Main Street Dental",        "62704",
   ""
)</f>
        <v>62707</v>
      </c>
      <c r="DF35" s="1" t="str" cm="1">
        <f t="array" aca="1" ref="DF35" ca="1">_xlfn.SWITCH(
   DA35,
   "Westside Dental Group",     "555-555-6666",
   "Downtown Dental Center",    "555-333-4444",
   "Main Street Dental",        "555-111-2222",
   ""
)</f>
        <v>555-555-6666</v>
      </c>
      <c r="DG35" s="1" t="str" cm="1">
        <f t="array" aca="1" ref="DG35" ca="1">_xlfn.SWITCH(
   DA35,
   "Westside Dental Group",     "Mon-Thu 9AM-6PM|Fri 9AM-4PM",
   "Downtown Dental Center",    "Mon-Thu 7AM-7PM|Fri 8AM-5PM|Sat 8AM-1PM",
   "Main Street Dental",        "Mon-Fri 8AM-5PM",
   ""
)</f>
        <v>Mon-Thu 9AM-6PM|Fri 9AM-4PM</v>
      </c>
      <c r="DH35" s="1" t="str" cm="1">
        <f t="array" aca="1" ref="DH35" ca="1">_xlfn.SWITCH(
   DA35,
   "Westside Dental Group",     "General|Periodontics|Endodontics",
   "Downtown Dental Center",    "General|Pediatric|Implants|Oral Surgery",
   "Main Street Dental",        "General|Cosmetic|Orthodontics",
   ""
)</f>
        <v>General|Periodontics|Endodontics</v>
      </c>
      <c r="DI35" s="1" t="str" cm="1">
        <f t="array" aca="1" ref="DI35" ca="1">_xlfn.SWITCH(
   DA35,
   "Westside Dental Group",     "General Dentistry|Periodontics|Endodontics",
   "Downtown Dental Center",    "General Dentistry|Oral Surgery|Pediatric Dentistry",
   "Main Street Dental",        "General Dentistry|Orthodontics",
   ""
)</f>
        <v>General Dentistry|Periodontics|Endodontics</v>
      </c>
      <c r="DJ35" s="1" cm="1">
        <f t="array" aca="1" ref="DJ35" ca="1">_xlfn.SWITCH($DA35,
   "Westside Dental Group", 6,
   "Downtown Dental Center", 12,
   "Main Street Dental",     8,
   6
)</f>
        <v>6</v>
      </c>
      <c r="DK35" s="1" cm="1">
        <f t="array" aca="1" ref="DK35" ca="1">_xlfn.SWITCH($DA35,
   "Westside Dental Group", 4.7,
   "Downtown Dental Center", 4.6,
   "Main Street Dental",     4.8,
   4.7
)</f>
        <v>4.7</v>
      </c>
      <c r="DL35" s="1" t="s">
        <v>1673</v>
      </c>
      <c r="DM35" s="1" t="str">
        <f t="shared" ca="1" si="45"/>
        <v>2021-08-18</v>
      </c>
      <c r="DN35" s="1" t="str" cm="1">
        <f t="array" aca="1" ref="DN35" ca="1">INDEX({"In Progress","Accepted","Completed","Proposed"}, RANDBETWEEN(1,4))</f>
        <v>In Progress</v>
      </c>
      <c r="DO35" s="1">
        <f t="shared" ca="1" si="46"/>
        <v>1062.8900000000001</v>
      </c>
      <c r="DP35" s="1">
        <f t="shared" ca="1" si="47"/>
        <v>839.68</v>
      </c>
      <c r="DQ35" s="1">
        <f t="shared" ca="1" si="48"/>
        <v>223.21</v>
      </c>
      <c r="DR35" s="1" t="str" cm="1">
        <f t="array" aca="1" ref="DR35" ca="1">INDEX({"N/A","CareCredit","QuickPay Discount","Monthly Payment"}, RANDBETWEEN(1,4))</f>
        <v>Monthly Payment</v>
      </c>
      <c r="DS35" s="2">
        <v>44506</v>
      </c>
      <c r="DT35" s="1" t="str">
        <f t="shared" ca="1" si="49"/>
        <v/>
      </c>
      <c r="DU35" s="1">
        <f t="shared" ca="1" si="50"/>
        <v>73</v>
      </c>
    </row>
    <row r="36" spans="1:125" x14ac:dyDescent="0.15">
      <c r="A36" s="1" t="s">
        <v>539</v>
      </c>
      <c r="B36" s="1" t="str" cm="1">
        <f t="array" aca="1" ref="B36" ca="1">INDEX({"Liam","Noah","Oliver","Elijah","William","James","Benjamin","Lucas","Henry","Alexander","Olivia","Emma","Ava","Charlotte","Sophia","Amelia","Isabella","Mia","Evelyn","Harper","Jameson","Aria","Scarlett","Luna","Mila","Abigail","Ella","Avery","Eleanor","Madison"}, RANDBETWEEN(1, 30))</f>
        <v>James</v>
      </c>
      <c r="C36" s="1" t="str" cm="1">
        <f t="array" aca="1" ref="C36" ca="1">INDEX({"Smith","Johnson","Williams","Jones","Brown","Davis","Miller","Wilson","Moore","Taylor","Anderson","Thomas","Jackson","White","Harris","Martin","Thompson","Garcia","Martinez","Robinson","Clark","Rodriguez","Lewis","Lee","Walker","Hall","Allen","Young","King","Wright"}, RANDBETWEEN(1, 30))</f>
        <v>Martin</v>
      </c>
      <c r="D36" s="1" t="str">
        <f t="shared" ca="1" si="0"/>
        <v>1985-03-09</v>
      </c>
      <c r="E36" s="1">
        <f t="shared" ca="1" si="1"/>
        <v>40</v>
      </c>
      <c r="F36" s="1" t="str" cm="1">
        <f t="array" aca="1" ref="F36" ca="1">INDEX({"Male","Female","Non-Binary"}, RANDBETWEEN(1, 3))</f>
        <v>Non-Binary</v>
      </c>
      <c r="G36" s="1" t="str" cm="1">
        <f t="array" aca="1" ref="G36" ca="1">INDEX({"African American","Caucasian","Hispanic","Asian","Native American","Other"}, RANDBETWEEN(1,6))</f>
        <v>Asian</v>
      </c>
      <c r="H36" s="1" t="str" cm="1">
        <f t="array" aca="1" ref="H36" ca="1">RANDBETWEEN(1,1500) &amp; " " &amp; INDEX({"Main","Oak","Maple","Elm","Pine","Cedar","Rose","Hill","Park","Lake"}, RANDBETWEEN(1,10)) &amp; " " &amp; INDEX({"St","Rd","Ave"}, RANDBETWEEN(1,3))</f>
        <v>1472 Elm St</v>
      </c>
      <c r="I36" s="1" t="str" cm="1">
        <f t="array" aca="1" ref="I36" ca="1">INDEX({"Springfield","Riverside","Franklin","Clinton","Fairview"}, RANDBETWEEN(1,5))</f>
        <v>Springfield</v>
      </c>
      <c r="J36" s="1" t="str" cm="1">
        <f t="array" aca="1" ref="J36" ca="1">INDEX({"FL","IL","CA","NY","TX"}, RANDBETWEEN(1,5))</f>
        <v>IL</v>
      </c>
      <c r="K36" s="1" t="str">
        <f t="shared" ca="1" si="2"/>
        <v>49677</v>
      </c>
      <c r="L36" s="1" t="str">
        <f t="shared" ca="1" si="3"/>
        <v>james.martin@email.com</v>
      </c>
      <c r="M36" s="1" t="str">
        <f t="shared" ca="1" si="4"/>
        <v>732-489-7338</v>
      </c>
      <c r="N36" s="1" t="str" cm="1">
        <f t="array" aca="1" ref="N36" ca="1">INDEX({"Linda","Karen","Susan","Nancy","Deborah"}, RANDBETWEEN(1,5)) &amp; " " &amp; C36</f>
        <v>Nancy Martin</v>
      </c>
      <c r="O36" s="1" t="str">
        <f t="shared" ca="1" si="5"/>
        <v>745-623-5788</v>
      </c>
      <c r="P36" s="1" t="s">
        <v>137</v>
      </c>
      <c r="Q36" s="1" t="str" cm="1">
        <f t="array" aca="1" ref="Q36" ca="1">INDEX({"Walk-in","Google","Website","Patient Referral","Doctor Referral","Insurance"}, RANDBETWEEN(1,5))</f>
        <v>Website</v>
      </c>
      <c r="R36" s="1" t="str">
        <f t="shared" ca="1" si="6"/>
        <v>2022-07-12</v>
      </c>
      <c r="S36" s="1" t="str" cm="1">
        <f t="array" aca="1" ref="S36" ca="1">INDEX({"LOC001","LOC002","LOC003"}, RANDBETWEEN(1,3))</f>
        <v>LOC003</v>
      </c>
      <c r="T36" s="1" t="str" cm="1">
        <f t="array" aca="1" ref="T36" ca="1">INDEX({"Mail","Phone","Patient Portal","Email"}, RANDBETWEEN(1,4))</f>
        <v>Mail</v>
      </c>
      <c r="U36" s="1" t="str" cm="1">
        <f t="array" aca="1" ref="U36" ca="1">INDEX({"True","False"}, RANDBETWEEN(1,2))</f>
        <v>True</v>
      </c>
      <c r="V36" s="1" t="str" cm="1">
        <f t="array" aca="1" ref="V36" ca="1">INDEX({"True","False"}, RANDBETWEEN(1,2))</f>
        <v>True</v>
      </c>
      <c r="W36" s="1" t="str" cm="1">
        <f t="array" aca="1" ref="W36" ca="1">INDEX({"True","False"}, RANDBETWEEN(1,2))</f>
        <v>True</v>
      </c>
      <c r="X36" s="1" t="str" cm="1">
        <f t="array" aca="1" ref="X36" ca="1">INDEX({"True","False"}, RANDBETWEEN(1,2))</f>
        <v>True</v>
      </c>
      <c r="Y36" s="1" t="str" cm="1">
        <f t="array" aca="1" ref="Y36" ca="1">INDEX({"Codeine","Sulfa","Local Anesthetics","None","Latex","Penicillin"}, RANDBETWEEN(1,6))</f>
        <v>None</v>
      </c>
      <c r="Z36" s="1" t="str" cm="1">
        <f t="array" aca="1" ref="Z36" ca="1">INDEX({"None","Levothyroxine","Atorvastatin","Levothyroxine|Atorvastatin","Metformin|Lisinopril","Ibuprofen"}, RANDBETWEEN(1,6))</f>
        <v>Levothyroxine</v>
      </c>
      <c r="AA36" s="1" t="str" cm="1">
        <f t="array" aca="1" ref="AA36" ca="1">INDEX({"None","Wisdom teeth extraction (2020)","Cavity filling (2019)","Dental cleaning (2018)","Root canal (2021)"}, RANDBETWEEN(1,5))</f>
        <v>None</v>
      </c>
      <c r="AB36" s="1" t="str">
        <f t="shared" ca="1" si="7"/>
        <v>2025-01-19</v>
      </c>
      <c r="AC36" s="1" t="str" cm="1">
        <f t="array" aca="1" ref="AC36" ca="1">INDEX({"N/A","No","Yes"}, RANDBETWEEN(1,3))</f>
        <v>N/A</v>
      </c>
      <c r="AD36" s="1" t="str" cm="1">
        <f t="array" aca="1" ref="AD36" ca="1">INDEX({"Non-smoker","Former-smoker","Current smoker"}, RANDBETWEEN(1,3))</f>
        <v>Former-smoker</v>
      </c>
      <c r="AE36" s="1" t="str" cm="1">
        <f t="array" aca="1" ref="AE36" ca="1">INDEX({"None","Allergic to penicillin","Requires wheelchair accessibility","Use caution due to fall risk","Special diet required"}, RANDBETWEEN(1,5))</f>
        <v>Use caution due to fall risk</v>
      </c>
      <c r="AF36" s="1" t="s">
        <v>728</v>
      </c>
      <c r="AG36" s="1" t="str" cm="1">
        <f t="array" aca="1" ref="AG36" ca="1">INDEX({"Humana","Aetna","MetLife","Cigna","United Healthcare","Guardian"}, RANDBETWEEN(1,6))</f>
        <v>Guardian</v>
      </c>
      <c r="AH36" s="1" t="str" cm="1">
        <f t="array" aca="1" ref="AH36" ca="1">IF(AG36="Humana",
   INDEX({"HUM103","HUM523"}, RANDBETWEEN(1,2)),
IF(AG36="Aetna",
   INDEX({"AET532","AET548"}, RANDBETWEEN(1,2)),
IF(AG36="MetLife",
   "MET280",
IF(AG36="Cigna",
   "CIG881",
IF(AG36="United Healthcare",
   INDEX({"UNI967","UNI316"}, RANDBETWEEN(1,2)),
IF(AG36="Guardian",
   INDEX({"GUA459","GUA669"}, RANDBETWEEN(1,2)),
""))))))</f>
        <v>GUA459</v>
      </c>
      <c r="AI36" s="1" t="str" cm="1">
        <f t="array" aca="1" ref="AI36" ca="1">_xlfn.SWITCH(
    AH36,
    "HUM103", "Humana Discount",
    "HUM523", "Humana PPO",
    "AET532", "Aetna HMO",
    "AET548", "Aetna Indemnity",
    "MET280", "MetLife Discount",
    "CIG881", "Cigna HMO",
    "UNI967", "United Healthcare DPPO",
    "UNI316", "United Healthcare DMO",
    "GUA459", "Guardian Discount",
    "GUA669", "Guardian PPO",
    ""
)</f>
        <v>Guardian Discount</v>
      </c>
      <c r="AJ36" s="1" t="str" cm="1">
        <f t="array" aca="1" ref="AJ36" ca="1">_xlfn.SWITCH(
    AH36,
    "HUM103", "HUM854639",
    "HUM523", "HUM296694",
    "AET532", "AET392075",
    "AET548", "AET837715",
    "MET280", "MET643118",
    "CIG881", "CIG755900",
    "UNI967", "UNI733052",
    "UNI316", "UNI442722",
    "GUA459", "GUA634150",
    "GUA669", "GUA641722",
    ""
)</f>
        <v>GUA634150</v>
      </c>
      <c r="AK36" s="1" t="str" cm="1">
        <f t="array" aca="1" ref="AK36" ca="1">INDEX({"GRP370","GRP369","GRP573","GRP409","GRP509","GRP575","GRP445","GRP295","GRP316","GRP630"}, RANDBETWEEN(1,10))</f>
        <v>GRP369</v>
      </c>
      <c r="AL36" s="1" cm="1">
        <f t="array" aca="1" ref="AL36" ca="1">_xlfn.SWITCH(
  AK36,
  "GRP370", 1000,
  "GRP369", 3000,
  "GRP573", 1500,
  "GRP409", 3000,
  "GRP509", 3000,
  "GRP575", 1000,
  "GRP445", 2500,
  "GRP295", 1000,
  "GRP316", 2000,
  "GRP630", 2000,
  ""
)</f>
        <v>3000</v>
      </c>
      <c r="AM36" s="1" cm="1">
        <f t="array" aca="1" ref="AM36" ca="1">_xlfn.SWITCH(
  AK36,
  "GRP370", 729.73,
  "GRP369", 2285.89,
  "GRP573", 1311.73,
  "GRP409", 2951.56,
  "GRP509", 993.45,
  "GRP575", 557.41,
  "GRP445", 695.64,
  "GRP295", 241.36,
  "GRP316", 1320.86,
  "GRP630", 1245.27,
  ""
)</f>
        <v>2285.89</v>
      </c>
      <c r="AN36" s="1" t="str" cm="1">
        <f t="array" aca="1" ref="AN36" ca="1">_xlfn.SWITCH(
  AK36,
  "GRP573", "Humana",
  "GRP509", "Aetna",
  "GRP316", "Aetna",
  ""
)</f>
        <v/>
      </c>
      <c r="AO36" s="1" t="str" cm="1">
        <f t="array" aca="1" ref="AO36" ca="1">_xlfn.SWITCH(
  AK36,
  "GRP573", "HUM982",
  "GRP509", "AET282",
  "GRP316", "AET665",
  ""
)</f>
        <v/>
      </c>
      <c r="AP36" s="1" t="str" cm="1">
        <f t="array" aca="1" ref="AP36" ca="1">_xlfn.SWITCH(
  AK36,
  "GRP573", "MAAN82132",
  "GRP509", "JOWI86099",
  "GRP316", "CHTA19838",
  ""
)</f>
        <v/>
      </c>
      <c r="AQ36" s="1" t="str" cm="1">
        <f t="array" aca="1" ref="AQ36" ca="1">INDEX({"Yes","No"},RANDBETWEEN(1,2))</f>
        <v>No</v>
      </c>
      <c r="AR36" s="1" t="str" cm="1">
        <f t="array" aca="1" ref="AR36" ca="1">INDEX({"Apple Pay","Credit Card","Debit Card"}, RANDBETWEEN(1,3))</f>
        <v>Debit Card</v>
      </c>
      <c r="AS36" s="1" t="s">
        <v>917</v>
      </c>
      <c r="AT36" s="1" t="s">
        <v>1106</v>
      </c>
      <c r="AU36" s="1" t="str">
        <f t="shared" ca="1" si="8"/>
        <v>2025-04-14</v>
      </c>
      <c r="AV36" s="1" t="str">
        <f t="shared" ca="1" si="9"/>
        <v>2025-04-23</v>
      </c>
      <c r="AW36" s="1" t="str">
        <f t="shared" ca="1" si="10"/>
        <v>1:15 PM</v>
      </c>
      <c r="AX36" s="1" t="str">
        <f t="shared" ca="1" si="11"/>
        <v>1:00 PM</v>
      </c>
      <c r="AY36" s="1" t="str" cm="1">
        <f t="array" aca="1" ref="AY36" ca="1">INDEX({"LOC001","LOC002","LOC003"}, RANDBETWEEN(1,3))</f>
        <v>LOC001</v>
      </c>
      <c r="AZ36" s="1" t="str" cm="1">
        <f t="array" aca="1" ref="AZ36" ca="1">INDEX({"PRV001","PRV002","PRV003","PRV004","PRV005"}, RANDBETWEEN(1,5))</f>
        <v>PRV001</v>
      </c>
      <c r="BA36" s="1" t="str" cm="1">
        <f t="array" aca="1" ref="BA36" ca="1">INDEX({"AST001","AST002","AST003","AST004","AST005"}, RANDBETWEEN(1,5))</f>
        <v>AST001</v>
      </c>
      <c r="BB36" s="1" t="str" cm="1">
        <f t="array" aca="1" ref="BB36" ca="1">INDEX({"Room 1","Room 2","Room 3","Room 4","Room 5","Room 7","Room 8"}, RANDBETWEEN(1,7))</f>
        <v>Room 1</v>
      </c>
      <c r="BC36" s="1" t="str" cm="1">
        <f t="array" aca="1" ref="BC36" ca="1">INDEX({"Tooth Pain","Lost Filling","Cosmetic Concern","Sensitivity","Denture Adjustment","Jaw Pain","Routine Check-up"}, RANDBETWEEN(1,7))</f>
        <v>Tooth Pain</v>
      </c>
      <c r="BD36" s="1" cm="1">
        <f t="array" aca="1" ref="BD36" ca="1">INDEX({15,30,45,60,90,120}, RANDBETWEEN(1,6))</f>
        <v>30</v>
      </c>
      <c r="BE36" s="1">
        <f t="shared" ca="1" si="12"/>
        <v>39</v>
      </c>
      <c r="BF36" s="1" t="str">
        <f t="shared" ca="1" si="13"/>
        <v>True</v>
      </c>
      <c r="BG36" s="1" t="str">
        <f t="shared" ca="1" si="14"/>
        <v/>
      </c>
      <c r="BH36" s="1" t="str">
        <f t="shared" ca="1" si="15"/>
        <v>False</v>
      </c>
      <c r="BI36" s="1">
        <f t="shared" ca="1" si="16"/>
        <v>9</v>
      </c>
      <c r="BJ36" s="1" t="s">
        <v>1296</v>
      </c>
      <c r="BK36" s="1" t="str">
        <f t="shared" ca="1" si="17"/>
        <v>2025-04-23</v>
      </c>
      <c r="BL36" s="1" t="str" cm="1">
        <f t="array" aca="1" ref="BL36" ca="1">INDEX({"Orthodontic","Prosthodontic","Oral Surgery","Periodontic","Restorative"}, RANDBETWEEN(1,5))</f>
        <v>Periodontic</v>
      </c>
      <c r="BM36" s="1" t="str" cm="1">
        <f t="array" aca="1" ref="BM36" ca="1">INDEX({"D4341","D9110","D0274","D0120","D2330","D7140","D1110"}, RANDBETWEEN(1,7))</f>
        <v>D1110</v>
      </c>
      <c r="BN36" s="1" t="str" cm="1">
        <f t="array" aca="1" ref="BN36" ca="1">INDEX({"Periodontal Scaling &amp; Root Planing","Palliative Treatment","Bitewings - Four Films","Periodic Oral Evaluation","Resin Composite - One Surface","Extraction - Erupted Tooth","Adult Prophylaxis"}, RANDBETWEEN(1,7))</f>
        <v>Periodic Oral Evaluation</v>
      </c>
      <c r="BO36" s="1">
        <f t="shared" ca="1" si="18"/>
        <v>338.86</v>
      </c>
      <c r="BP36" s="1">
        <f t="shared" ca="1" si="19"/>
        <v>816.83</v>
      </c>
      <c r="BQ36" s="1">
        <f t="shared" ca="1" si="20"/>
        <v>831.98</v>
      </c>
      <c r="BR36" s="1">
        <f t="shared" ca="1" si="21"/>
        <v>195.4</v>
      </c>
      <c r="BS36" s="1">
        <f t="shared" ca="1" si="22"/>
        <v>7.11</v>
      </c>
      <c r="BT36" s="1" t="str">
        <f t="shared" ca="1" si="23"/>
        <v>2024-10-23</v>
      </c>
      <c r="BU36" s="1" t="str" cm="1">
        <f t="array" aca="1" ref="BU36" ca="1">INDEX({"Debit Card","Apple Pay","Credit Card","CareCredit"}, RANDBETWEEN(1,4))</f>
        <v>Credit Card</v>
      </c>
      <c r="BV36" s="1" t="str" cm="1">
        <f t="array" aca="1" ref="BV36" ca="1">INDEX({"Paid","Partial","Pending Insurance"}, RANDBETWEEN(1,3))</f>
        <v>Pending Insurance</v>
      </c>
      <c r="BW36" s="1">
        <f t="shared" ca="1" si="24"/>
        <v>0</v>
      </c>
      <c r="BX36" s="1" t="str">
        <f t="shared" ca="1" si="25"/>
        <v>In Progress</v>
      </c>
      <c r="BY36" s="1" t="str" cm="1">
        <f t="array" aca="1" ref="BY36" ca="1">INDEX({"New","Returning"}, RANDBETWEEN(1,2))</f>
        <v>Returning</v>
      </c>
      <c r="BZ36" s="1">
        <f t="shared" ca="1" si="26"/>
        <v>2</v>
      </c>
      <c r="CA36" s="1">
        <f t="shared" ca="1" si="27"/>
        <v>6</v>
      </c>
      <c r="CB36" s="1" t="str">
        <f t="shared" ca="1" si="28"/>
        <v>2022-08-29</v>
      </c>
      <c r="CC36" s="1" t="str">
        <f t="shared" ca="1" si="29"/>
        <v>2024-11-25</v>
      </c>
      <c r="CD36" s="1">
        <f t="shared" ca="1" si="30"/>
        <v>4</v>
      </c>
      <c r="CE36" s="1">
        <f t="shared" ca="1" si="30"/>
        <v>8</v>
      </c>
      <c r="CF36" s="1">
        <f t="shared" ca="1" si="31"/>
        <v>5379.74</v>
      </c>
      <c r="CG36" s="1">
        <f t="shared" ca="1" si="32"/>
        <v>31</v>
      </c>
      <c r="CH36" s="1" t="str">
        <f t="shared" ca="1" si="33"/>
        <v>Low</v>
      </c>
      <c r="CI36" s="1">
        <f t="shared" ca="1" si="34"/>
        <v>90</v>
      </c>
      <c r="CJ36" s="1" t="str">
        <f t="shared" ca="1" si="35"/>
        <v>True</v>
      </c>
      <c r="CK36" s="1" t="str" cm="1">
        <f t="array" aca="1" ref="CK36" ca="1">INDEX({"Basic","Silver","Gold","Platinum"}, RANDBETWEEN(1,4))</f>
        <v>Gold</v>
      </c>
      <c r="CL36" s="1">
        <f t="shared" ca="1" si="36"/>
        <v>3</v>
      </c>
      <c r="CM36" s="1" t="s">
        <v>1485</v>
      </c>
      <c r="CN36" s="1" t="str">
        <f t="shared" ca="1" si="37"/>
        <v>2023-11-15</v>
      </c>
      <c r="CO36" s="1" t="str">
        <f t="shared" ca="1" si="38"/>
        <v>9:30 AM</v>
      </c>
      <c r="CP36" s="1" t="str" cm="1">
        <f t="array" aca="1" ref="CP36" ca="1">INDEX({"Patient Portal","Mail","Email","Phone","Text"}, RANDBETWEEN(1,5))</f>
        <v>Text</v>
      </c>
      <c r="CQ36" s="1" t="str" cm="1">
        <f t="array" aca="1" ref="CQ36" ca="1">INDEX({"Insurance Verification","Payment Reminder","New Patient Welcome","Treatment Plan Discussion","Recall"}, RANDBETWEEN(1,5))</f>
        <v>Payment Reminder</v>
      </c>
      <c r="CR36" s="1" t="str" cm="1">
        <f t="array" aca="1" ref="CR36" ca="1">INDEX({"Template","Script","Marketing","Custom"}, RANDBETWEEN(1,4))</f>
        <v>Template</v>
      </c>
      <c r="CS36" s="1" t="str">
        <f t="shared" ca="1" si="39"/>
        <v>True</v>
      </c>
      <c r="CT36" s="1" t="str">
        <f t="shared" ca="1" si="40"/>
        <v>2023-11-18</v>
      </c>
      <c r="CU36" s="1" t="str">
        <f t="shared" ca="1" si="41"/>
        <v>8:00 AM</v>
      </c>
      <c r="CV36" s="1" t="str" cm="1">
        <f t="array" aca="1" ref="CV36" ca="1">IF(CS36="True",
   INDEX({"Cancelled","Confirmed","Rescheduled","Question Answered"}, RANDBETWEEN(1,4)),
   ""
)</f>
        <v>Rescheduled</v>
      </c>
      <c r="CW36" s="1" t="str">
        <f t="shared" ca="1" si="42"/>
        <v>False</v>
      </c>
      <c r="CX36" s="1" t="str">
        <f t="shared" ca="1" si="43"/>
        <v/>
      </c>
      <c r="CY36" s="1" t="str" cm="1">
        <f t="array" aca="1" ref="CY36" ca="1">INDEX({"STF001","STF002","STF003","STF004","STF005"}, RANDBETWEEN(1,5))</f>
        <v>STF001</v>
      </c>
      <c r="CZ36" s="1" t="str">
        <f t="shared" ca="1" si="44"/>
        <v>True</v>
      </c>
      <c r="DA36" s="1" t="str" cm="1">
        <f t="array" aca="1" ref="DA36" ca="1">INDEX({"Westside Dental Group","Downtown Dental Center","Main Street Dental"}, RANDBETWEEN(1,3))</f>
        <v>Downtown Dental Center</v>
      </c>
      <c r="DB36" s="1" t="str" cm="1">
        <f t="array" aca="1" ref="DB36" ca="1">_xlfn.SWITCH(DA36,
   "Westside Dental Group",     "789 West Avenue",
   "Downtown Dental Center",    "456 Downtown Plaza",
   "Main Street Dental",        "123 Main Street",
   ""
)</f>
        <v>456 Downtown Plaza</v>
      </c>
      <c r="DC36" s="1" t="str" cm="1">
        <f t="array" aca="1" ref="DC36" ca="1">_xlfn.SWITCH(
   DA36,
   "Westside Dental Group",     "Riverside",
   "Downtown Dental Center",    "Springfield",
   "Main Street Dental",        "Springfield",
   ""
)</f>
        <v>Springfield</v>
      </c>
      <c r="DD36" s="1" t="s">
        <v>184</v>
      </c>
      <c r="DE36" s="1" t="str" cm="1">
        <f t="array" aca="1" ref="DE36" ca="1">_xlfn.SWITCH(
   DA36,
   "Westside Dental Group",     "62707",
   "Downtown Dental Center",    "62701",
   "Main Street Dental",        "62704",
   ""
)</f>
        <v>62701</v>
      </c>
      <c r="DF36" s="1" t="str" cm="1">
        <f t="array" aca="1" ref="DF36" ca="1">_xlfn.SWITCH(
   DA36,
   "Westside Dental Group",     "555-555-6666",
   "Downtown Dental Center",    "555-333-4444",
   "Main Street Dental",        "555-111-2222",
   ""
)</f>
        <v>555-333-4444</v>
      </c>
      <c r="DG36" s="1" t="str" cm="1">
        <f t="array" aca="1" ref="DG36" ca="1">_xlfn.SWITCH(
   DA36,
   "Westside Dental Group",     "Mon-Thu 9AM-6PM|Fri 9AM-4PM",
   "Downtown Dental Center",    "Mon-Thu 7AM-7PM|Fri 8AM-5PM|Sat 8AM-1PM",
   "Main Street Dental",        "Mon-Fri 8AM-5PM",
   ""
)</f>
        <v>Mon-Thu 7AM-7PM|Fri 8AM-5PM|Sat 8AM-1PM</v>
      </c>
      <c r="DH36" s="1" t="str" cm="1">
        <f t="array" aca="1" ref="DH36" ca="1">_xlfn.SWITCH(
   DA36,
   "Westside Dental Group",     "General|Periodontics|Endodontics",
   "Downtown Dental Center",    "General|Pediatric|Implants|Oral Surgery",
   "Main Street Dental",        "General|Cosmetic|Orthodontics",
   ""
)</f>
        <v>General|Pediatric|Implants|Oral Surgery</v>
      </c>
      <c r="DI36" s="1" t="str" cm="1">
        <f t="array" aca="1" ref="DI36" ca="1">_xlfn.SWITCH(
   DA36,
   "Westside Dental Group",     "General Dentistry|Periodontics|Endodontics",
   "Downtown Dental Center",    "General Dentistry|Oral Surgery|Pediatric Dentistry",
   "Main Street Dental",        "General Dentistry|Orthodontics",
   ""
)</f>
        <v>General Dentistry|Oral Surgery|Pediatric Dentistry</v>
      </c>
      <c r="DJ36" s="1" cm="1">
        <f t="array" aca="1" ref="DJ36" ca="1">_xlfn.SWITCH($DA36,
   "Westside Dental Group", 6,
   "Downtown Dental Center", 12,
   "Main Street Dental",     8,
   6
)</f>
        <v>12</v>
      </c>
      <c r="DK36" s="1" cm="1">
        <f t="array" aca="1" ref="DK36" ca="1">_xlfn.SWITCH($DA36,
   "Westside Dental Group", 4.7,
   "Downtown Dental Center", 4.6,
   "Main Street Dental",     4.8,
   4.7
)</f>
        <v>4.5999999999999996</v>
      </c>
      <c r="DL36" s="1" t="s">
        <v>1674</v>
      </c>
      <c r="DM36" s="1" t="str">
        <f t="shared" ca="1" si="45"/>
        <v>2022-05-18</v>
      </c>
      <c r="DN36" s="1" t="str" cm="1">
        <f t="array" aca="1" ref="DN36" ca="1">INDEX({"In Progress","Accepted","Completed","Proposed"}, RANDBETWEEN(1,4))</f>
        <v>Proposed</v>
      </c>
      <c r="DO36" s="1">
        <f t="shared" ca="1" si="46"/>
        <v>4765.01</v>
      </c>
      <c r="DP36" s="1">
        <f t="shared" ca="1" si="47"/>
        <v>2620.7600000000002</v>
      </c>
      <c r="DQ36" s="1">
        <f t="shared" ca="1" si="48"/>
        <v>2144.25</v>
      </c>
      <c r="DR36" s="1" t="str" cm="1">
        <f t="array" aca="1" ref="DR36" ca="1">INDEX({"N/A","CareCredit","QuickPay Discount","Monthly Payment"}, RANDBETWEEN(1,4))</f>
        <v>QuickPay Discount</v>
      </c>
      <c r="DS36" s="2">
        <v>44507</v>
      </c>
      <c r="DT36" s="1" t="str">
        <f t="shared" ca="1" si="49"/>
        <v/>
      </c>
      <c r="DU36" s="1">
        <f t="shared" ca="1" si="50"/>
        <v>0</v>
      </c>
    </row>
    <row r="37" spans="1:125" x14ac:dyDescent="0.15">
      <c r="A37" s="1" t="s">
        <v>540</v>
      </c>
      <c r="B37" s="1" t="str" cm="1">
        <f t="array" aca="1" ref="B37" ca="1">INDEX({"Liam","Noah","Oliver","Elijah","William","James","Benjamin","Lucas","Henry","Alexander","Olivia","Emma","Ava","Charlotte","Sophia","Amelia","Isabella","Mia","Evelyn","Harper","Jameson","Aria","Scarlett","Luna","Mila","Abigail","Ella","Avery","Eleanor","Madison"}, RANDBETWEEN(1, 30))</f>
        <v>Olivia</v>
      </c>
      <c r="C37" s="1" t="str" cm="1">
        <f t="array" aca="1" ref="C37" ca="1">INDEX({"Smith","Johnson","Williams","Jones","Brown","Davis","Miller","Wilson","Moore","Taylor","Anderson","Thomas","Jackson","White","Harris","Martin","Thompson","Garcia","Martinez","Robinson","Clark","Rodriguez","Lewis","Lee","Walker","Hall","Allen","Young","King","Wright"}, RANDBETWEEN(1, 30))</f>
        <v>Johnson</v>
      </c>
      <c r="D37" s="1" t="str">
        <f t="shared" ca="1" si="0"/>
        <v>1972-12-31</v>
      </c>
      <c r="E37" s="1">
        <f t="shared" ca="1" si="1"/>
        <v>52</v>
      </c>
      <c r="F37" s="1" t="str" cm="1">
        <f t="array" aca="1" ref="F37" ca="1">INDEX({"Male","Female","Non-Binary"}, RANDBETWEEN(1, 3))</f>
        <v>Non-Binary</v>
      </c>
      <c r="G37" s="1" t="str" cm="1">
        <f t="array" aca="1" ref="G37" ca="1">INDEX({"African American","Caucasian","Hispanic","Asian","Native American","Other"}, RANDBETWEEN(1,6))</f>
        <v>Native American</v>
      </c>
      <c r="H37" s="1" t="str" cm="1">
        <f t="array" aca="1" ref="H37" ca="1">RANDBETWEEN(1,1500) &amp; " " &amp; INDEX({"Main","Oak","Maple","Elm","Pine","Cedar","Rose","Hill","Park","Lake"}, RANDBETWEEN(1,10)) &amp; " " &amp; INDEX({"St","Rd","Ave"}, RANDBETWEEN(1,3))</f>
        <v>1306 Lake Ave</v>
      </c>
      <c r="I37" s="1" t="str" cm="1">
        <f t="array" aca="1" ref="I37" ca="1">INDEX({"Springfield","Riverside","Franklin","Clinton","Fairview"}, RANDBETWEEN(1,5))</f>
        <v>Franklin</v>
      </c>
      <c r="J37" s="1" t="str" cm="1">
        <f t="array" aca="1" ref="J37" ca="1">INDEX({"FL","IL","CA","NY","TX"}, RANDBETWEEN(1,5))</f>
        <v>TX</v>
      </c>
      <c r="K37" s="1" t="str">
        <f t="shared" ca="1" si="2"/>
        <v>46534</v>
      </c>
      <c r="L37" s="1" t="str">
        <f t="shared" ca="1" si="3"/>
        <v>olivia.johnson@email.com</v>
      </c>
      <c r="M37" s="1" t="str">
        <f t="shared" ca="1" si="4"/>
        <v>143-400-1405</v>
      </c>
      <c r="N37" s="1" t="str" cm="1">
        <f t="array" aca="1" ref="N37" ca="1">INDEX({"Linda","Karen","Susan","Nancy","Deborah"}, RANDBETWEEN(1,5)) &amp; " " &amp; C37</f>
        <v>Susan Johnson</v>
      </c>
      <c r="O37" s="1" t="str">
        <f t="shared" ca="1" si="5"/>
        <v>535-237-7561</v>
      </c>
      <c r="P37" s="1" t="s">
        <v>137</v>
      </c>
      <c r="Q37" s="1" t="str" cm="1">
        <f t="array" aca="1" ref="Q37" ca="1">INDEX({"Walk-in","Google","Website","Patient Referral","Doctor Referral","Insurance"}, RANDBETWEEN(1,5))</f>
        <v>Doctor Referral</v>
      </c>
      <c r="R37" s="1" t="str">
        <f t="shared" ca="1" si="6"/>
        <v>2023-09-18</v>
      </c>
      <c r="S37" s="1" t="str" cm="1">
        <f t="array" aca="1" ref="S37" ca="1">INDEX({"LOC001","LOC002","LOC003"}, RANDBETWEEN(1,3))</f>
        <v>LOC002</v>
      </c>
      <c r="T37" s="1" t="str" cm="1">
        <f t="array" aca="1" ref="T37" ca="1">INDEX({"Mail","Phone","Patient Portal","Email"}, RANDBETWEEN(1,4))</f>
        <v>Email</v>
      </c>
      <c r="U37" s="1" t="str" cm="1">
        <f t="array" aca="1" ref="U37" ca="1">INDEX({"True","False"}, RANDBETWEEN(1,2))</f>
        <v>True</v>
      </c>
      <c r="V37" s="1" t="str" cm="1">
        <f t="array" aca="1" ref="V37" ca="1">INDEX({"True","False"}, RANDBETWEEN(1,2))</f>
        <v>True</v>
      </c>
      <c r="W37" s="1" t="str" cm="1">
        <f t="array" aca="1" ref="W37" ca="1">INDEX({"True","False"}, RANDBETWEEN(1,2))</f>
        <v>True</v>
      </c>
      <c r="X37" s="1" t="str" cm="1">
        <f t="array" aca="1" ref="X37" ca="1">INDEX({"True","False"}, RANDBETWEEN(1,2))</f>
        <v>True</v>
      </c>
      <c r="Y37" s="1" t="str" cm="1">
        <f t="array" aca="1" ref="Y37" ca="1">INDEX({"Codeine","Sulfa","Local Anesthetics","None","Latex","Penicillin"}, RANDBETWEEN(1,6))</f>
        <v>Latex</v>
      </c>
      <c r="Z37" s="1" t="str" cm="1">
        <f t="array" aca="1" ref="Z37" ca="1">INDEX({"None","Levothyroxine","Atorvastatin","Levothyroxine|Atorvastatin","Metformin|Lisinopril","Ibuprofen"}, RANDBETWEEN(1,6))</f>
        <v>Atorvastatin</v>
      </c>
      <c r="AA37" s="1" t="str" cm="1">
        <f t="array" aca="1" ref="AA37" ca="1">INDEX({"None","Wisdom teeth extraction (2020)","Cavity filling (2019)","Dental cleaning (2018)","Root canal (2021)"}, RANDBETWEEN(1,5))</f>
        <v>Dental cleaning (2018)</v>
      </c>
      <c r="AB37" s="1" t="str">
        <f t="shared" ca="1" si="7"/>
        <v>2024-06-03</v>
      </c>
      <c r="AC37" s="1" t="str" cm="1">
        <f t="array" aca="1" ref="AC37" ca="1">INDEX({"N/A","No","Yes"}, RANDBETWEEN(1,3))</f>
        <v>N/A</v>
      </c>
      <c r="AD37" s="1" t="str" cm="1">
        <f t="array" aca="1" ref="AD37" ca="1">INDEX({"Non-smoker","Former-smoker","Current smoker"}, RANDBETWEEN(1,3))</f>
        <v>Former-smoker</v>
      </c>
      <c r="AE37" s="1" t="str" cm="1">
        <f t="array" aca="1" ref="AE37" ca="1">INDEX({"None","Allergic to penicillin","Requires wheelchair accessibility","Use caution due to fall risk","Special diet required"}, RANDBETWEEN(1,5))</f>
        <v>Use caution due to fall risk</v>
      </c>
      <c r="AF37" s="1" t="s">
        <v>729</v>
      </c>
      <c r="AG37" s="1" t="str" cm="1">
        <f t="array" aca="1" ref="AG37" ca="1">INDEX({"Humana","Aetna","MetLife","Cigna","United Healthcare","Guardian"}, RANDBETWEEN(1,6))</f>
        <v>Humana</v>
      </c>
      <c r="AH37" s="1" t="str" cm="1">
        <f t="array" aca="1" ref="AH37" ca="1">IF(AG37="Humana",
   INDEX({"HUM103","HUM523"}, RANDBETWEEN(1,2)),
IF(AG37="Aetna",
   INDEX({"AET532","AET548"}, RANDBETWEEN(1,2)),
IF(AG37="MetLife",
   "MET280",
IF(AG37="Cigna",
   "CIG881",
IF(AG37="United Healthcare",
   INDEX({"UNI967","UNI316"}, RANDBETWEEN(1,2)),
IF(AG37="Guardian",
   INDEX({"GUA459","GUA669"}, RANDBETWEEN(1,2)),
""))))))</f>
        <v>HUM103</v>
      </c>
      <c r="AI37" s="1" t="str" cm="1">
        <f t="array" aca="1" ref="AI37" ca="1">_xlfn.SWITCH(
    AH37,
    "HUM103", "Humana Discount",
    "HUM523", "Humana PPO",
    "AET532", "Aetna HMO",
    "AET548", "Aetna Indemnity",
    "MET280", "MetLife Discount",
    "CIG881", "Cigna HMO",
    "UNI967", "United Healthcare DPPO",
    "UNI316", "United Healthcare DMO",
    "GUA459", "Guardian Discount",
    "GUA669", "Guardian PPO",
    ""
)</f>
        <v>Humana Discount</v>
      </c>
      <c r="AJ37" s="1" t="str" cm="1">
        <f t="array" aca="1" ref="AJ37" ca="1">_xlfn.SWITCH(
    AH37,
    "HUM103", "HUM854639",
    "HUM523", "HUM296694",
    "AET532", "AET392075",
    "AET548", "AET837715",
    "MET280", "MET643118",
    "CIG881", "CIG755900",
    "UNI967", "UNI733052",
    "UNI316", "UNI442722",
    "GUA459", "GUA634150",
    "GUA669", "GUA641722",
    ""
)</f>
        <v>HUM854639</v>
      </c>
      <c r="AK37" s="1" t="str" cm="1">
        <f t="array" aca="1" ref="AK37" ca="1">INDEX({"GRP370","GRP369","GRP573","GRP409","GRP509","GRP575","GRP445","GRP295","GRP316","GRP630"}, RANDBETWEEN(1,10))</f>
        <v>GRP409</v>
      </c>
      <c r="AL37" s="1" cm="1">
        <f t="array" aca="1" ref="AL37" ca="1">_xlfn.SWITCH(
  AK37,
  "GRP370", 1000,
  "GRP369", 3000,
  "GRP573", 1500,
  "GRP409", 3000,
  "GRP509", 3000,
  "GRP575", 1000,
  "GRP445", 2500,
  "GRP295", 1000,
  "GRP316", 2000,
  "GRP630", 2000,
  ""
)</f>
        <v>3000</v>
      </c>
      <c r="AM37" s="1" cm="1">
        <f t="array" aca="1" ref="AM37" ca="1">_xlfn.SWITCH(
  AK37,
  "GRP370", 729.73,
  "GRP369", 2285.89,
  "GRP573", 1311.73,
  "GRP409", 2951.56,
  "GRP509", 993.45,
  "GRP575", 557.41,
  "GRP445", 695.64,
  "GRP295", 241.36,
  "GRP316", 1320.86,
  "GRP630", 1245.27,
  ""
)</f>
        <v>2951.56</v>
      </c>
      <c r="AN37" s="1" t="str" cm="1">
        <f t="array" aca="1" ref="AN37" ca="1">_xlfn.SWITCH(
  AK37,
  "GRP573", "Humana",
  "GRP509", "Aetna",
  "GRP316", "Aetna",
  ""
)</f>
        <v/>
      </c>
      <c r="AO37" s="1" t="str" cm="1">
        <f t="array" aca="1" ref="AO37" ca="1">_xlfn.SWITCH(
  AK37,
  "GRP573", "HUM982",
  "GRP509", "AET282",
  "GRP316", "AET665",
  ""
)</f>
        <v/>
      </c>
      <c r="AP37" s="1" t="str" cm="1">
        <f t="array" aca="1" ref="AP37" ca="1">_xlfn.SWITCH(
  AK37,
  "GRP573", "MAAN82132",
  "GRP509", "JOWI86099",
  "GRP316", "CHTA19838",
  ""
)</f>
        <v/>
      </c>
      <c r="AQ37" s="1" t="str" cm="1">
        <f t="array" aca="1" ref="AQ37" ca="1">INDEX({"Yes","No"},RANDBETWEEN(1,2))</f>
        <v>Yes</v>
      </c>
      <c r="AR37" s="1" t="str" cm="1">
        <f t="array" aca="1" ref="AR37" ca="1">INDEX({"Apple Pay","Credit Card","Debit Card"}, RANDBETWEEN(1,3))</f>
        <v>Apple Pay</v>
      </c>
      <c r="AS37" s="1" t="s">
        <v>918</v>
      </c>
      <c r="AT37" s="1" t="s">
        <v>1107</v>
      </c>
      <c r="AU37" s="1" t="str">
        <f t="shared" ca="1" si="8"/>
        <v>2025-04-21</v>
      </c>
      <c r="AV37" s="1" t="str">
        <f t="shared" ca="1" si="9"/>
        <v>2025-04-25</v>
      </c>
      <c r="AW37" s="1" t="str">
        <f t="shared" ca="1" si="10"/>
        <v>2:15 PM</v>
      </c>
      <c r="AX37" s="1" t="str">
        <f t="shared" ca="1" si="11"/>
        <v>2:02 PM</v>
      </c>
      <c r="AY37" s="1" t="str" cm="1">
        <f t="array" aca="1" ref="AY37" ca="1">INDEX({"LOC001","LOC002","LOC003"}, RANDBETWEEN(1,3))</f>
        <v>LOC003</v>
      </c>
      <c r="AZ37" s="1" t="str" cm="1">
        <f t="array" aca="1" ref="AZ37" ca="1">INDEX({"PRV001","PRV002","PRV003","PRV004","PRV005"}, RANDBETWEEN(1,5))</f>
        <v>PRV001</v>
      </c>
      <c r="BA37" s="1" t="str" cm="1">
        <f t="array" aca="1" ref="BA37" ca="1">INDEX({"AST001","AST002","AST003","AST004","AST005"}, RANDBETWEEN(1,5))</f>
        <v>AST002</v>
      </c>
      <c r="BB37" s="1" t="str" cm="1">
        <f t="array" aca="1" ref="BB37" ca="1">INDEX({"Room 1","Room 2","Room 3","Room 4","Room 5","Room 7","Room 8"}, RANDBETWEEN(1,7))</f>
        <v>Room 8</v>
      </c>
      <c r="BC37" s="1" t="str" cm="1">
        <f t="array" aca="1" ref="BC37" ca="1">INDEX({"Tooth Pain","Lost Filling","Cosmetic Concern","Sensitivity","Denture Adjustment","Jaw Pain","Routine Check-up"}, RANDBETWEEN(1,7))</f>
        <v>Denture Adjustment</v>
      </c>
      <c r="BD37" s="1" cm="1">
        <f t="array" aca="1" ref="BD37" ca="1">INDEX({15,30,45,60,90,120}, RANDBETWEEN(1,6))</f>
        <v>15</v>
      </c>
      <c r="BE37" s="1">
        <f t="shared" ca="1" si="12"/>
        <v>9</v>
      </c>
      <c r="BF37" s="1" t="str">
        <f t="shared" ca="1" si="13"/>
        <v>True</v>
      </c>
      <c r="BG37" s="1" t="str">
        <f t="shared" ca="1" si="14"/>
        <v/>
      </c>
      <c r="BH37" s="1" t="str">
        <f t="shared" ca="1" si="15"/>
        <v>False</v>
      </c>
      <c r="BI37" s="1">
        <f t="shared" ca="1" si="16"/>
        <v>4</v>
      </c>
      <c r="BJ37" s="1" t="s">
        <v>1297</v>
      </c>
      <c r="BK37" s="1" t="str">
        <f t="shared" ca="1" si="17"/>
        <v>2025-04-25</v>
      </c>
      <c r="BL37" s="1" t="str" cm="1">
        <f t="array" aca="1" ref="BL37" ca="1">INDEX({"Orthodontic","Prosthodontic","Oral Surgery","Periodontic","Restorative"}, RANDBETWEEN(1,5))</f>
        <v>Restorative</v>
      </c>
      <c r="BM37" s="1" t="str" cm="1">
        <f t="array" aca="1" ref="BM37" ca="1">INDEX({"D4341","D9110","D0274","D0120","D2330","D7140","D1110"}, RANDBETWEEN(1,7))</f>
        <v>D0120</v>
      </c>
      <c r="BN37" s="1" t="str" cm="1">
        <f t="array" aca="1" ref="BN37" ca="1">INDEX({"Periodontal Scaling &amp; Root Planing","Palliative Treatment","Bitewings - Four Films","Periodic Oral Evaluation","Resin Composite - One Surface","Extraction - Erupted Tooth","Adult Prophylaxis"}, RANDBETWEEN(1,7))</f>
        <v>Palliative Treatment</v>
      </c>
      <c r="BO37" s="1">
        <f t="shared" ca="1" si="18"/>
        <v>326.94</v>
      </c>
      <c r="BP37" s="1">
        <f t="shared" ca="1" si="19"/>
        <v>526.54</v>
      </c>
      <c r="BQ37" s="1">
        <f t="shared" ca="1" si="20"/>
        <v>678.37</v>
      </c>
      <c r="BR37" s="1">
        <f t="shared" ca="1" si="21"/>
        <v>433.24</v>
      </c>
      <c r="BS37" s="1">
        <f t="shared" ca="1" si="22"/>
        <v>240.05</v>
      </c>
      <c r="BT37" s="1" t="str">
        <f t="shared" ca="1" si="23"/>
        <v>2025-05-26</v>
      </c>
      <c r="BU37" s="1" t="str" cm="1">
        <f t="array" aca="1" ref="BU37" ca="1">INDEX({"Debit Card","Apple Pay","Credit Card","CareCredit"}, RANDBETWEEN(1,4))</f>
        <v>Apple Pay</v>
      </c>
      <c r="BV37" s="1" t="str" cm="1">
        <f t="array" aca="1" ref="BV37" ca="1">INDEX({"Paid","Partial","Pending Insurance"}, RANDBETWEEN(1,3))</f>
        <v>Partial</v>
      </c>
      <c r="BW37" s="1">
        <f t="shared" ca="1" si="24"/>
        <v>21.61</v>
      </c>
      <c r="BX37" s="1" t="str">
        <f t="shared" ca="1" si="25"/>
        <v>In Progress</v>
      </c>
      <c r="BY37" s="1" t="str" cm="1">
        <f t="array" aca="1" ref="BY37" ca="1">INDEX({"New","Returning"}, RANDBETWEEN(1,2))</f>
        <v>Returning</v>
      </c>
      <c r="BZ37" s="1">
        <f t="shared" ca="1" si="26"/>
        <v>2</v>
      </c>
      <c r="CA37" s="1">
        <f t="shared" ca="1" si="27"/>
        <v>6</v>
      </c>
      <c r="CB37" s="1" t="str">
        <f t="shared" ca="1" si="28"/>
        <v>2022-09-19</v>
      </c>
      <c r="CC37" s="1" t="str">
        <f t="shared" ca="1" si="29"/>
        <v>2025-09-03</v>
      </c>
      <c r="CD37" s="1">
        <f t="shared" ca="1" si="30"/>
        <v>9</v>
      </c>
      <c r="CE37" s="1">
        <f t="shared" ca="1" si="30"/>
        <v>10</v>
      </c>
      <c r="CF37" s="1">
        <f t="shared" ca="1" si="31"/>
        <v>5918.83</v>
      </c>
      <c r="CG37" s="1">
        <f t="shared" ca="1" si="32"/>
        <v>30</v>
      </c>
      <c r="CH37" s="1" t="str">
        <f t="shared" ca="1" si="33"/>
        <v>Medium</v>
      </c>
      <c r="CI37" s="1">
        <f t="shared" ca="1" si="34"/>
        <v>95</v>
      </c>
      <c r="CJ37" s="1" t="str">
        <f t="shared" ca="1" si="35"/>
        <v>True</v>
      </c>
      <c r="CK37" s="1" t="str" cm="1">
        <f t="array" aca="1" ref="CK37" ca="1">INDEX({"Basic","Silver","Gold","Platinum"}, RANDBETWEEN(1,4))</f>
        <v>Silver</v>
      </c>
      <c r="CL37" s="1">
        <f t="shared" ca="1" si="36"/>
        <v>3</v>
      </c>
      <c r="CM37" s="1" t="s">
        <v>1486</v>
      </c>
      <c r="CN37" s="1" t="str">
        <f t="shared" ca="1" si="37"/>
        <v>2023-08-29</v>
      </c>
      <c r="CO37" s="1" t="str">
        <f t="shared" ca="1" si="38"/>
        <v>3:30 PM</v>
      </c>
      <c r="CP37" s="1" t="str" cm="1">
        <f t="array" aca="1" ref="CP37" ca="1">INDEX({"Patient Portal","Mail","Email","Phone","Text"}, RANDBETWEEN(1,5))</f>
        <v>Phone</v>
      </c>
      <c r="CQ37" s="1" t="str" cm="1">
        <f t="array" aca="1" ref="CQ37" ca="1">INDEX({"Insurance Verification","Payment Reminder","New Patient Welcome","Treatment Plan Discussion","Recall"}, RANDBETWEEN(1,5))</f>
        <v>New Patient Welcome</v>
      </c>
      <c r="CR37" s="1" t="str" cm="1">
        <f t="array" aca="1" ref="CR37" ca="1">INDEX({"Template","Script","Marketing","Custom"}, RANDBETWEEN(1,4))</f>
        <v>Template</v>
      </c>
      <c r="CS37" s="1" t="str">
        <f t="shared" ca="1" si="39"/>
        <v>True</v>
      </c>
      <c r="CT37" s="1" t="str">
        <f t="shared" ca="1" si="40"/>
        <v>2023-09-01</v>
      </c>
      <c r="CU37" s="1" t="str">
        <f t="shared" ca="1" si="41"/>
        <v>5:30 PM</v>
      </c>
      <c r="CV37" s="1" t="str" cm="1">
        <f t="array" aca="1" ref="CV37" ca="1">IF(CS37="True",
   INDEX({"Cancelled","Confirmed","Rescheduled","Question Answered"}, RANDBETWEEN(1,4)),
   ""
)</f>
        <v>Cancelled</v>
      </c>
      <c r="CW37" s="1" t="str">
        <f t="shared" ca="1" si="42"/>
        <v>True</v>
      </c>
      <c r="CX37" s="1" t="str">
        <f t="shared" ca="1" si="43"/>
        <v>2023-09-06</v>
      </c>
      <c r="CY37" s="1" t="str" cm="1">
        <f t="array" aca="1" ref="CY37" ca="1">INDEX({"STF001","STF002","STF003","STF004","STF005"}, RANDBETWEEN(1,5))</f>
        <v>STF003</v>
      </c>
      <c r="CZ37" s="1" t="str">
        <f t="shared" ca="1" si="44"/>
        <v>False</v>
      </c>
      <c r="DA37" s="1" t="str" cm="1">
        <f t="array" aca="1" ref="DA37" ca="1">INDEX({"Westside Dental Group","Downtown Dental Center","Main Street Dental"}, RANDBETWEEN(1,3))</f>
        <v>Westside Dental Group</v>
      </c>
      <c r="DB37" s="1" t="str" cm="1">
        <f t="array" aca="1" ref="DB37" ca="1">_xlfn.SWITCH(DA37,
   "Westside Dental Group",     "789 West Avenue",
   "Downtown Dental Center",    "456 Downtown Plaza",
   "Main Street Dental",        "123 Main Street",
   ""
)</f>
        <v>789 West Avenue</v>
      </c>
      <c r="DC37" s="1" t="str" cm="1">
        <f t="array" aca="1" ref="DC37" ca="1">_xlfn.SWITCH(
   DA37,
   "Westside Dental Group",     "Riverside",
   "Downtown Dental Center",    "Springfield",
   "Main Street Dental",        "Springfield",
   ""
)</f>
        <v>Riverside</v>
      </c>
      <c r="DD37" s="1" t="s">
        <v>184</v>
      </c>
      <c r="DE37" s="1" t="str" cm="1">
        <f t="array" aca="1" ref="DE37" ca="1">_xlfn.SWITCH(
   DA37,
   "Westside Dental Group",     "62707",
   "Downtown Dental Center",    "62701",
   "Main Street Dental",        "62704",
   ""
)</f>
        <v>62707</v>
      </c>
      <c r="DF37" s="1" t="str" cm="1">
        <f t="array" aca="1" ref="DF37" ca="1">_xlfn.SWITCH(
   DA37,
   "Westside Dental Group",     "555-555-6666",
   "Downtown Dental Center",    "555-333-4444",
   "Main Street Dental",        "555-111-2222",
   ""
)</f>
        <v>555-555-6666</v>
      </c>
      <c r="DG37" s="1" t="str" cm="1">
        <f t="array" aca="1" ref="DG37" ca="1">_xlfn.SWITCH(
   DA37,
   "Westside Dental Group",     "Mon-Thu 9AM-6PM|Fri 9AM-4PM",
   "Downtown Dental Center",    "Mon-Thu 7AM-7PM|Fri 8AM-5PM|Sat 8AM-1PM",
   "Main Street Dental",        "Mon-Fri 8AM-5PM",
   ""
)</f>
        <v>Mon-Thu 9AM-6PM|Fri 9AM-4PM</v>
      </c>
      <c r="DH37" s="1" t="str" cm="1">
        <f t="array" aca="1" ref="DH37" ca="1">_xlfn.SWITCH(
   DA37,
   "Westside Dental Group",     "General|Periodontics|Endodontics",
   "Downtown Dental Center",    "General|Pediatric|Implants|Oral Surgery",
   "Main Street Dental",        "General|Cosmetic|Orthodontics",
   ""
)</f>
        <v>General|Periodontics|Endodontics</v>
      </c>
      <c r="DI37" s="1" t="str" cm="1">
        <f t="array" aca="1" ref="DI37" ca="1">_xlfn.SWITCH(
   DA37,
   "Westside Dental Group",     "General Dentistry|Periodontics|Endodontics",
   "Downtown Dental Center",    "General Dentistry|Oral Surgery|Pediatric Dentistry",
   "Main Street Dental",        "General Dentistry|Orthodontics",
   ""
)</f>
        <v>General Dentistry|Periodontics|Endodontics</v>
      </c>
      <c r="DJ37" s="1" cm="1">
        <f t="array" aca="1" ref="DJ37" ca="1">_xlfn.SWITCH($DA37,
   "Westside Dental Group", 6,
   "Downtown Dental Center", 12,
   "Main Street Dental",     8,
   6
)</f>
        <v>6</v>
      </c>
      <c r="DK37" s="1" cm="1">
        <f t="array" aca="1" ref="DK37" ca="1">_xlfn.SWITCH($DA37,
   "Westside Dental Group", 4.7,
   "Downtown Dental Center", 4.6,
   "Main Street Dental",     4.8,
   4.7
)</f>
        <v>4.7</v>
      </c>
      <c r="DL37" s="1" t="s">
        <v>1675</v>
      </c>
      <c r="DM37" s="1" t="str">
        <f t="shared" ca="1" si="45"/>
        <v>2021-11-30</v>
      </c>
      <c r="DN37" s="1" t="str" cm="1">
        <f t="array" aca="1" ref="DN37" ca="1">INDEX({"In Progress","Accepted","Completed","Proposed"}, RANDBETWEEN(1,4))</f>
        <v>Accepted</v>
      </c>
      <c r="DO37" s="1">
        <f t="shared" ca="1" si="46"/>
        <v>552.42999999999995</v>
      </c>
      <c r="DP37" s="1">
        <f t="shared" ca="1" si="47"/>
        <v>287.26</v>
      </c>
      <c r="DQ37" s="1">
        <f t="shared" ca="1" si="48"/>
        <v>265.17</v>
      </c>
      <c r="DR37" s="1" t="str" cm="1">
        <f t="array" aca="1" ref="DR37" ca="1">INDEX({"N/A","CareCredit","QuickPay Discount","Monthly Payment"}, RANDBETWEEN(1,4))</f>
        <v>N/A</v>
      </c>
      <c r="DS37" s="2">
        <v>44508</v>
      </c>
      <c r="DT37" s="1" t="str">
        <f t="shared" ca="1" si="49"/>
        <v/>
      </c>
      <c r="DU37" s="1">
        <f t="shared" ca="1" si="50"/>
        <v>54</v>
      </c>
    </row>
    <row r="38" spans="1:125" x14ac:dyDescent="0.15">
      <c r="A38" s="1" t="s">
        <v>541</v>
      </c>
      <c r="B38" s="1" t="str" cm="1">
        <f t="array" aca="1" ref="B38" ca="1">INDEX({"Liam","Noah","Oliver","Elijah","William","James","Benjamin","Lucas","Henry","Alexander","Olivia","Emma","Ava","Charlotte","Sophia","Amelia","Isabella","Mia","Evelyn","Harper","Jameson","Aria","Scarlett","Luna","Mila","Abigail","Ella","Avery","Eleanor","Madison"}, RANDBETWEEN(1, 30))</f>
        <v>Elijah</v>
      </c>
      <c r="C38" s="1" t="str" cm="1">
        <f t="array" aca="1" ref="C38" ca="1">INDEX({"Smith","Johnson","Williams","Jones","Brown","Davis","Miller","Wilson","Moore","Taylor","Anderson","Thomas","Jackson","White","Harris","Martin","Thompson","Garcia","Martinez","Robinson","Clark","Rodriguez","Lewis","Lee","Walker","Hall","Allen","Young","King","Wright"}, RANDBETWEEN(1, 30))</f>
        <v>Smith</v>
      </c>
      <c r="D38" s="1" t="str">
        <f t="shared" ca="1" si="0"/>
        <v>1971-11-15</v>
      </c>
      <c r="E38" s="1">
        <f t="shared" ca="1" si="1"/>
        <v>53</v>
      </c>
      <c r="F38" s="1" t="str" cm="1">
        <f t="array" aca="1" ref="F38" ca="1">INDEX({"Male","Female","Non-Binary"}, RANDBETWEEN(1, 3))</f>
        <v>Female</v>
      </c>
      <c r="G38" s="1" t="str" cm="1">
        <f t="array" aca="1" ref="G38" ca="1">INDEX({"African American","Caucasian","Hispanic","Asian","Native American","Other"}, RANDBETWEEN(1,6))</f>
        <v>African American</v>
      </c>
      <c r="H38" s="1" t="str" cm="1">
        <f t="array" aca="1" ref="H38" ca="1">RANDBETWEEN(1,1500) &amp; " " &amp; INDEX({"Main","Oak","Maple","Elm","Pine","Cedar","Rose","Hill","Park","Lake"}, RANDBETWEEN(1,10)) &amp; " " &amp; INDEX({"St","Rd","Ave"}, RANDBETWEEN(1,3))</f>
        <v>550 Park Ave</v>
      </c>
      <c r="I38" s="1" t="str" cm="1">
        <f t="array" aca="1" ref="I38" ca="1">INDEX({"Springfield","Riverside","Franklin","Clinton","Fairview"}, RANDBETWEEN(1,5))</f>
        <v>Fairview</v>
      </c>
      <c r="J38" s="1" t="str" cm="1">
        <f t="array" aca="1" ref="J38" ca="1">INDEX({"FL","IL","CA","NY","TX"}, RANDBETWEEN(1,5))</f>
        <v>IL</v>
      </c>
      <c r="K38" s="1" t="str">
        <f t="shared" ca="1" si="2"/>
        <v>98915</v>
      </c>
      <c r="L38" s="1" t="str">
        <f t="shared" ca="1" si="3"/>
        <v>elijah.smith@email.com</v>
      </c>
      <c r="M38" s="1" t="str">
        <f t="shared" ca="1" si="4"/>
        <v>736-192-9682</v>
      </c>
      <c r="N38" s="1" t="str" cm="1">
        <f t="array" aca="1" ref="N38" ca="1">INDEX({"Linda","Karen","Susan","Nancy","Deborah"}, RANDBETWEEN(1,5)) &amp; " " &amp; C38</f>
        <v>Nancy Smith</v>
      </c>
      <c r="O38" s="1" t="str">
        <f t="shared" ca="1" si="5"/>
        <v>202-466-2074</v>
      </c>
      <c r="P38" s="1" t="s">
        <v>137</v>
      </c>
      <c r="Q38" s="1" t="str" cm="1">
        <f t="array" aca="1" ref="Q38" ca="1">INDEX({"Walk-in","Google","Website","Patient Referral","Doctor Referral","Insurance"}, RANDBETWEEN(1,5))</f>
        <v>Google</v>
      </c>
      <c r="R38" s="1" t="str">
        <f t="shared" ca="1" si="6"/>
        <v>2023-03-01</v>
      </c>
      <c r="S38" s="1" t="str" cm="1">
        <f t="array" aca="1" ref="S38" ca="1">INDEX({"LOC001","LOC002","LOC003"}, RANDBETWEEN(1,3))</f>
        <v>LOC003</v>
      </c>
      <c r="T38" s="1" t="str" cm="1">
        <f t="array" aca="1" ref="T38" ca="1">INDEX({"Mail","Phone","Patient Portal","Email"}, RANDBETWEEN(1,4))</f>
        <v>Mail</v>
      </c>
      <c r="U38" s="1" t="str" cm="1">
        <f t="array" aca="1" ref="U38" ca="1">INDEX({"True","False"}, RANDBETWEEN(1,2))</f>
        <v>True</v>
      </c>
      <c r="V38" s="1" t="str" cm="1">
        <f t="array" aca="1" ref="V38" ca="1">INDEX({"True","False"}, RANDBETWEEN(1,2))</f>
        <v>True</v>
      </c>
      <c r="W38" s="1" t="str" cm="1">
        <f t="array" aca="1" ref="W38" ca="1">INDEX({"True","False"}, RANDBETWEEN(1,2))</f>
        <v>False</v>
      </c>
      <c r="X38" s="1" t="str" cm="1">
        <f t="array" aca="1" ref="X38" ca="1">INDEX({"True","False"}, RANDBETWEEN(1,2))</f>
        <v>True</v>
      </c>
      <c r="Y38" s="1" t="str" cm="1">
        <f t="array" aca="1" ref="Y38" ca="1">INDEX({"Codeine","Sulfa","Local Anesthetics","None","Latex","Penicillin"}, RANDBETWEEN(1,6))</f>
        <v>Latex</v>
      </c>
      <c r="Z38" s="1" t="str" cm="1">
        <f t="array" aca="1" ref="Z38" ca="1">INDEX({"None","Levothyroxine","Atorvastatin","Levothyroxine|Atorvastatin","Metformin|Lisinopril","Ibuprofen"}, RANDBETWEEN(1,6))</f>
        <v>Levothyroxine|Atorvastatin</v>
      </c>
      <c r="AA38" s="1" t="str" cm="1">
        <f t="array" aca="1" ref="AA38" ca="1">INDEX({"None","Wisdom teeth extraction (2020)","Cavity filling (2019)","Dental cleaning (2018)","Root canal (2021)"}, RANDBETWEEN(1,5))</f>
        <v>Root canal (2021)</v>
      </c>
      <c r="AB38" s="1" t="str">
        <f t="shared" ca="1" si="7"/>
        <v>2023-02-20</v>
      </c>
      <c r="AC38" s="1" t="str" cm="1">
        <f t="array" aca="1" ref="AC38" ca="1">INDEX({"N/A","No","Yes"}, RANDBETWEEN(1,3))</f>
        <v>N/A</v>
      </c>
      <c r="AD38" s="1" t="str" cm="1">
        <f t="array" aca="1" ref="AD38" ca="1">INDEX({"Non-smoker","Former-smoker","Current smoker"}, RANDBETWEEN(1,3))</f>
        <v>Former-smoker</v>
      </c>
      <c r="AE38" s="1" t="str" cm="1">
        <f t="array" aca="1" ref="AE38" ca="1">INDEX({"None","Allergic to penicillin","Requires wheelchair accessibility","Use caution due to fall risk","Special diet required"}, RANDBETWEEN(1,5))</f>
        <v>Use caution due to fall risk</v>
      </c>
      <c r="AF38" s="1" t="s">
        <v>730</v>
      </c>
      <c r="AG38" s="1" t="str" cm="1">
        <f t="array" aca="1" ref="AG38" ca="1">INDEX({"Humana","Aetna","MetLife","Cigna","United Healthcare","Guardian"}, RANDBETWEEN(1,6))</f>
        <v>MetLife</v>
      </c>
      <c r="AH38" s="1" t="str" cm="1">
        <f t="array" aca="1" ref="AH38" ca="1">IF(AG38="Humana",
   INDEX({"HUM103","HUM523"}, RANDBETWEEN(1,2)),
IF(AG38="Aetna",
   INDEX({"AET532","AET548"}, RANDBETWEEN(1,2)),
IF(AG38="MetLife",
   "MET280",
IF(AG38="Cigna",
   "CIG881",
IF(AG38="United Healthcare",
   INDEX({"UNI967","UNI316"}, RANDBETWEEN(1,2)),
IF(AG38="Guardian",
   INDEX({"GUA459","GUA669"}, RANDBETWEEN(1,2)),
""))))))</f>
        <v>MET280</v>
      </c>
      <c r="AI38" s="1" t="str" cm="1">
        <f t="array" aca="1" ref="AI38" ca="1">_xlfn.SWITCH(
    AH38,
    "HUM103", "Humana Discount",
    "HUM523", "Humana PPO",
    "AET532", "Aetna HMO",
    "AET548", "Aetna Indemnity",
    "MET280", "MetLife Discount",
    "CIG881", "Cigna HMO",
    "UNI967", "United Healthcare DPPO",
    "UNI316", "United Healthcare DMO",
    "GUA459", "Guardian Discount",
    "GUA669", "Guardian PPO",
    ""
)</f>
        <v>MetLife Discount</v>
      </c>
      <c r="AJ38" s="1" t="str" cm="1">
        <f t="array" aca="1" ref="AJ38" ca="1">_xlfn.SWITCH(
    AH38,
    "HUM103", "HUM854639",
    "HUM523", "HUM296694",
    "AET532", "AET392075",
    "AET548", "AET837715",
    "MET280", "MET643118",
    "CIG881", "CIG755900",
    "UNI967", "UNI733052",
    "UNI316", "UNI442722",
    "GUA459", "GUA634150",
    "GUA669", "GUA641722",
    ""
)</f>
        <v>MET643118</v>
      </c>
      <c r="AK38" s="1" t="str" cm="1">
        <f t="array" aca="1" ref="AK38" ca="1">INDEX({"GRP370","GRP369","GRP573","GRP409","GRP509","GRP575","GRP445","GRP295","GRP316","GRP630"}, RANDBETWEEN(1,10))</f>
        <v>GRP573</v>
      </c>
      <c r="AL38" s="1" cm="1">
        <f t="array" aca="1" ref="AL38" ca="1">_xlfn.SWITCH(
  AK38,
  "GRP370", 1000,
  "GRP369", 3000,
  "GRP573", 1500,
  "GRP409", 3000,
  "GRP509", 3000,
  "GRP575", 1000,
  "GRP445", 2500,
  "GRP295", 1000,
  "GRP316", 2000,
  "GRP630", 2000,
  ""
)</f>
        <v>1500</v>
      </c>
      <c r="AM38" s="1" cm="1">
        <f t="array" aca="1" ref="AM38" ca="1">_xlfn.SWITCH(
  AK38,
  "GRP370", 729.73,
  "GRP369", 2285.89,
  "GRP573", 1311.73,
  "GRP409", 2951.56,
  "GRP509", 993.45,
  "GRP575", 557.41,
  "GRP445", 695.64,
  "GRP295", 241.36,
  "GRP316", 1320.86,
  "GRP630", 1245.27,
  ""
)</f>
        <v>1311.73</v>
      </c>
      <c r="AN38" s="1" t="str" cm="1">
        <f t="array" aca="1" ref="AN38" ca="1">_xlfn.SWITCH(
  AK38,
  "GRP573", "Humana",
  "GRP509", "Aetna",
  "GRP316", "Aetna",
  ""
)</f>
        <v>Humana</v>
      </c>
      <c r="AO38" s="1" t="str" cm="1">
        <f t="array" aca="1" ref="AO38" ca="1">_xlfn.SWITCH(
  AK38,
  "GRP573", "HUM982",
  "GRP509", "AET282",
  "GRP316", "AET665",
  ""
)</f>
        <v>HUM982</v>
      </c>
      <c r="AP38" s="1" t="str" cm="1">
        <f t="array" aca="1" ref="AP38" ca="1">_xlfn.SWITCH(
  AK38,
  "GRP573", "MAAN82132",
  "GRP509", "JOWI86099",
  "GRP316", "CHTA19838",
  ""
)</f>
        <v>MAAN82132</v>
      </c>
      <c r="AQ38" s="1" t="str" cm="1">
        <f t="array" aca="1" ref="AQ38" ca="1">INDEX({"Yes","No"},RANDBETWEEN(1,2))</f>
        <v>Yes</v>
      </c>
      <c r="AR38" s="1" t="str" cm="1">
        <f t="array" aca="1" ref="AR38" ca="1">INDEX({"Apple Pay","Credit Card","Debit Card"}, RANDBETWEEN(1,3))</f>
        <v>Credit Card</v>
      </c>
      <c r="AS38" s="1" t="s">
        <v>919</v>
      </c>
      <c r="AT38" s="1" t="s">
        <v>1108</v>
      </c>
      <c r="AU38" s="1" t="str">
        <f t="shared" ca="1" si="8"/>
        <v>2025-04-16</v>
      </c>
      <c r="AV38" s="1" t="str">
        <f t="shared" ca="1" si="9"/>
        <v>2025-04-26</v>
      </c>
      <c r="AW38" s="1" t="str">
        <f t="shared" ca="1" si="10"/>
        <v>1:00 PM</v>
      </c>
      <c r="AX38" s="1" t="str">
        <f t="shared" ca="1" si="11"/>
        <v>12:49 PM</v>
      </c>
      <c r="AY38" s="1" t="str" cm="1">
        <f t="array" aca="1" ref="AY38" ca="1">INDEX({"LOC001","LOC002","LOC003"}, RANDBETWEEN(1,3))</f>
        <v>LOC003</v>
      </c>
      <c r="AZ38" s="1" t="str" cm="1">
        <f t="array" aca="1" ref="AZ38" ca="1">INDEX({"PRV001","PRV002","PRV003","PRV004","PRV005"}, RANDBETWEEN(1,5))</f>
        <v>PRV002</v>
      </c>
      <c r="BA38" s="1" t="str" cm="1">
        <f t="array" aca="1" ref="BA38" ca="1">INDEX({"AST001","AST002","AST003","AST004","AST005"}, RANDBETWEEN(1,5))</f>
        <v>AST003</v>
      </c>
      <c r="BB38" s="1" t="str" cm="1">
        <f t="array" aca="1" ref="BB38" ca="1">INDEX({"Room 1","Room 2","Room 3","Room 4","Room 5","Room 7","Room 8"}, RANDBETWEEN(1,7))</f>
        <v>Room 8</v>
      </c>
      <c r="BC38" s="1" t="str" cm="1">
        <f t="array" aca="1" ref="BC38" ca="1">INDEX({"Tooth Pain","Lost Filling","Cosmetic Concern","Sensitivity","Denture Adjustment","Jaw Pain","Routine Check-up"}, RANDBETWEEN(1,7))</f>
        <v>Routine Check-up</v>
      </c>
      <c r="BD38" s="1" cm="1">
        <f t="array" aca="1" ref="BD38" ca="1">INDEX({15,30,45,60,90,120}, RANDBETWEEN(1,6))</f>
        <v>15</v>
      </c>
      <c r="BE38" s="1">
        <f t="shared" ca="1" si="12"/>
        <v>25</v>
      </c>
      <c r="BF38" s="1" t="str">
        <f t="shared" ca="1" si="13"/>
        <v>True</v>
      </c>
      <c r="BG38" s="1" t="str">
        <f t="shared" ca="1" si="14"/>
        <v/>
      </c>
      <c r="BH38" s="1" t="str">
        <f t="shared" ca="1" si="15"/>
        <v>False</v>
      </c>
      <c r="BI38" s="1">
        <f t="shared" ca="1" si="16"/>
        <v>10</v>
      </c>
      <c r="BJ38" s="1" t="s">
        <v>1298</v>
      </c>
      <c r="BK38" s="1" t="str">
        <f t="shared" ca="1" si="17"/>
        <v>2025-04-26</v>
      </c>
      <c r="BL38" s="1" t="str" cm="1">
        <f t="array" aca="1" ref="BL38" ca="1">INDEX({"Orthodontic","Prosthodontic","Oral Surgery","Periodontic","Restorative"}, RANDBETWEEN(1,5))</f>
        <v>Restorative</v>
      </c>
      <c r="BM38" s="1" t="str" cm="1">
        <f t="array" aca="1" ref="BM38" ca="1">INDEX({"D4341","D9110","D0274","D0120","D2330","D7140","D1110"}, RANDBETWEEN(1,7))</f>
        <v>D9110</v>
      </c>
      <c r="BN38" s="1" t="str" cm="1">
        <f t="array" aca="1" ref="BN38" ca="1">INDEX({"Periodontal Scaling &amp; Root Planing","Palliative Treatment","Bitewings - Four Films","Periodic Oral Evaluation","Resin Composite - One Surface","Extraction - Erupted Tooth","Adult Prophylaxis"}, RANDBETWEEN(1,7))</f>
        <v>Periodic Oral Evaluation</v>
      </c>
      <c r="BO38" s="1">
        <f t="shared" ca="1" si="18"/>
        <v>650.20000000000005</v>
      </c>
      <c r="BP38" s="1">
        <f t="shared" ca="1" si="19"/>
        <v>1418.97</v>
      </c>
      <c r="BQ38" s="1">
        <f t="shared" ca="1" si="20"/>
        <v>204.46</v>
      </c>
      <c r="BR38" s="1">
        <f t="shared" ca="1" si="21"/>
        <v>299.89999999999998</v>
      </c>
      <c r="BS38" s="1">
        <f t="shared" ca="1" si="22"/>
        <v>166.06</v>
      </c>
      <c r="BT38" s="1" t="str">
        <f t="shared" ca="1" si="23"/>
        <v>2023-01-24</v>
      </c>
      <c r="BU38" s="1" t="str" cm="1">
        <f t="array" aca="1" ref="BU38" ca="1">INDEX({"Debit Card","Apple Pay","Credit Card","CareCredit"}, RANDBETWEEN(1,4))</f>
        <v>Debit Card</v>
      </c>
      <c r="BV38" s="1" t="str" cm="1">
        <f t="array" aca="1" ref="BV38" ca="1">INDEX({"Paid","Partial","Pending Insurance"}, RANDBETWEEN(1,3))</f>
        <v>Paid</v>
      </c>
      <c r="BW38" s="1">
        <f t="shared" ca="1" si="24"/>
        <v>0</v>
      </c>
      <c r="BX38" s="1" t="str">
        <f t="shared" ca="1" si="25"/>
        <v>Completed</v>
      </c>
      <c r="BY38" s="1" t="str" cm="1">
        <f t="array" aca="1" ref="BY38" ca="1">INDEX({"New","Returning"}, RANDBETWEEN(1,2))</f>
        <v>New</v>
      </c>
      <c r="BZ38" s="1">
        <f t="shared" ca="1" si="26"/>
        <v>3</v>
      </c>
      <c r="CA38" s="1">
        <f t="shared" ca="1" si="27"/>
        <v>3</v>
      </c>
      <c r="CB38" s="1" t="str">
        <f t="shared" ca="1" si="28"/>
        <v>2022-03-10</v>
      </c>
      <c r="CC38" s="1" t="str">
        <f t="shared" ca="1" si="29"/>
        <v>2024-03-16</v>
      </c>
      <c r="CD38" s="1">
        <f t="shared" ca="1" si="30"/>
        <v>10</v>
      </c>
      <c r="CE38" s="1">
        <f t="shared" ca="1" si="30"/>
        <v>2</v>
      </c>
      <c r="CF38" s="1">
        <f t="shared" ca="1" si="31"/>
        <v>3173.04</v>
      </c>
      <c r="CG38" s="1">
        <f t="shared" ca="1" si="32"/>
        <v>36</v>
      </c>
      <c r="CH38" s="1" t="str">
        <f t="shared" ca="1" si="33"/>
        <v>Medium</v>
      </c>
      <c r="CI38" s="1">
        <f t="shared" ca="1" si="34"/>
        <v>70</v>
      </c>
      <c r="CJ38" s="1" t="str">
        <f t="shared" ca="1" si="35"/>
        <v>True</v>
      </c>
      <c r="CK38" s="1" t="str" cm="1">
        <f t="array" aca="1" ref="CK38" ca="1">INDEX({"Basic","Silver","Gold","Platinum"}, RANDBETWEEN(1,4))</f>
        <v>Basic</v>
      </c>
      <c r="CL38" s="1">
        <f t="shared" ca="1" si="36"/>
        <v>0</v>
      </c>
      <c r="CM38" s="1" t="s">
        <v>1487</v>
      </c>
      <c r="CN38" s="1" t="str">
        <f t="shared" ca="1" si="37"/>
        <v>2022-02-25</v>
      </c>
      <c r="CO38" s="1" t="str">
        <f t="shared" ca="1" si="38"/>
        <v>1:00 PM</v>
      </c>
      <c r="CP38" s="1" t="str" cm="1">
        <f t="array" aca="1" ref="CP38" ca="1">INDEX({"Patient Portal","Mail","Email","Phone","Text"}, RANDBETWEEN(1,5))</f>
        <v>Mail</v>
      </c>
      <c r="CQ38" s="1" t="str" cm="1">
        <f t="array" aca="1" ref="CQ38" ca="1">INDEX({"Insurance Verification","Payment Reminder","New Patient Welcome","Treatment Plan Discussion","Recall"}, RANDBETWEEN(1,5))</f>
        <v>New Patient Welcome</v>
      </c>
      <c r="CR38" s="1" t="str" cm="1">
        <f t="array" aca="1" ref="CR38" ca="1">INDEX({"Template","Script","Marketing","Custom"}, RANDBETWEEN(1,4))</f>
        <v>Custom</v>
      </c>
      <c r="CS38" s="1" t="str">
        <f t="shared" ca="1" si="39"/>
        <v>True</v>
      </c>
      <c r="CT38" s="1" t="str">
        <f t="shared" ca="1" si="40"/>
        <v>2022-02-28</v>
      </c>
      <c r="CU38" s="1" t="str">
        <f t="shared" ca="1" si="41"/>
        <v>11:15 AM</v>
      </c>
      <c r="CV38" s="1" t="str" cm="1">
        <f t="array" aca="1" ref="CV38" ca="1">IF(CS38="True",
   INDEX({"Cancelled","Confirmed","Rescheduled","Question Answered"}, RANDBETWEEN(1,4)),
   ""
)</f>
        <v>Confirmed</v>
      </c>
      <c r="CW38" s="1" t="str">
        <f t="shared" ca="1" si="42"/>
        <v>True</v>
      </c>
      <c r="CX38" s="1" t="str">
        <f t="shared" ca="1" si="43"/>
        <v>2022-03-07</v>
      </c>
      <c r="CY38" s="1" t="str" cm="1">
        <f t="array" aca="1" ref="CY38" ca="1">INDEX({"STF001","STF002","STF003","STF004","STF005"}, RANDBETWEEN(1,5))</f>
        <v>STF001</v>
      </c>
      <c r="CZ38" s="1" t="str">
        <f t="shared" ca="1" si="44"/>
        <v>True</v>
      </c>
      <c r="DA38" s="1" t="str" cm="1">
        <f t="array" aca="1" ref="DA38" ca="1">INDEX({"Westside Dental Group","Downtown Dental Center","Main Street Dental"}, RANDBETWEEN(1,3))</f>
        <v>Main Street Dental</v>
      </c>
      <c r="DB38" s="1" t="str" cm="1">
        <f t="array" aca="1" ref="DB38" ca="1">_xlfn.SWITCH(DA38,
   "Westside Dental Group",     "789 West Avenue",
   "Downtown Dental Center",    "456 Downtown Plaza",
   "Main Street Dental",        "123 Main Street",
   ""
)</f>
        <v>123 Main Street</v>
      </c>
      <c r="DC38" s="1" t="str" cm="1">
        <f t="array" aca="1" ref="DC38" ca="1">_xlfn.SWITCH(
   DA38,
   "Westside Dental Group",     "Riverside",
   "Downtown Dental Center",    "Springfield",
   "Main Street Dental",        "Springfield",
   ""
)</f>
        <v>Springfield</v>
      </c>
      <c r="DD38" s="1" t="s">
        <v>184</v>
      </c>
      <c r="DE38" s="1" t="str" cm="1">
        <f t="array" aca="1" ref="DE38" ca="1">_xlfn.SWITCH(
   DA38,
   "Westside Dental Group",     "62707",
   "Downtown Dental Center",    "62701",
   "Main Street Dental",        "62704",
   ""
)</f>
        <v>62704</v>
      </c>
      <c r="DF38" s="1" t="str" cm="1">
        <f t="array" aca="1" ref="DF38" ca="1">_xlfn.SWITCH(
   DA38,
   "Westside Dental Group",     "555-555-6666",
   "Downtown Dental Center",    "555-333-4444",
   "Main Street Dental",        "555-111-2222",
   ""
)</f>
        <v>555-111-2222</v>
      </c>
      <c r="DG38" s="1" t="str" cm="1">
        <f t="array" aca="1" ref="DG38" ca="1">_xlfn.SWITCH(
   DA38,
   "Westside Dental Group",     "Mon-Thu 9AM-6PM|Fri 9AM-4PM",
   "Downtown Dental Center",    "Mon-Thu 7AM-7PM|Fri 8AM-5PM|Sat 8AM-1PM",
   "Main Street Dental",        "Mon-Fri 8AM-5PM",
   ""
)</f>
        <v>Mon-Fri 8AM-5PM</v>
      </c>
      <c r="DH38" s="1" t="str" cm="1">
        <f t="array" aca="1" ref="DH38" ca="1">_xlfn.SWITCH(
   DA38,
   "Westside Dental Group",     "General|Periodontics|Endodontics",
   "Downtown Dental Center",    "General|Pediatric|Implants|Oral Surgery",
   "Main Street Dental",        "General|Cosmetic|Orthodontics",
   ""
)</f>
        <v>General|Cosmetic|Orthodontics</v>
      </c>
      <c r="DI38" s="1" t="str" cm="1">
        <f t="array" aca="1" ref="DI38" ca="1">_xlfn.SWITCH(
   DA38,
   "Westside Dental Group",     "General Dentistry|Periodontics|Endodontics",
   "Downtown Dental Center",    "General Dentistry|Oral Surgery|Pediatric Dentistry",
   "Main Street Dental",        "General Dentistry|Orthodontics",
   ""
)</f>
        <v>General Dentistry|Orthodontics</v>
      </c>
      <c r="DJ38" s="1" cm="1">
        <f t="array" aca="1" ref="DJ38" ca="1">_xlfn.SWITCH($DA38,
   "Westside Dental Group", 6,
   "Downtown Dental Center", 12,
   "Main Street Dental",     8,
   6
)</f>
        <v>8</v>
      </c>
      <c r="DK38" s="1" cm="1">
        <f t="array" aca="1" ref="DK38" ca="1">_xlfn.SWITCH($DA38,
   "Westside Dental Group", 4.7,
   "Downtown Dental Center", 4.6,
   "Main Street Dental",     4.8,
   4.7
)</f>
        <v>4.8</v>
      </c>
      <c r="DL38" s="1" t="s">
        <v>1676</v>
      </c>
      <c r="DM38" s="1" t="str">
        <f t="shared" ca="1" si="45"/>
        <v>2024-10-15</v>
      </c>
      <c r="DN38" s="1" t="str" cm="1">
        <f t="array" aca="1" ref="DN38" ca="1">INDEX({"In Progress","Accepted","Completed","Proposed"}, RANDBETWEEN(1,4))</f>
        <v>Accepted</v>
      </c>
      <c r="DO38" s="1">
        <f t="shared" ca="1" si="46"/>
        <v>4578.8599999999997</v>
      </c>
      <c r="DP38" s="1">
        <f t="shared" ca="1" si="47"/>
        <v>3479.93</v>
      </c>
      <c r="DQ38" s="1">
        <f t="shared" ca="1" si="48"/>
        <v>1098.93</v>
      </c>
      <c r="DR38" s="1" t="str" cm="1">
        <f t="array" aca="1" ref="DR38" ca="1">INDEX({"N/A","CareCredit","QuickPay Discount","Monthly Payment"}, RANDBETWEEN(1,4))</f>
        <v>N/A</v>
      </c>
      <c r="DS38" s="2">
        <v>44509</v>
      </c>
      <c r="DT38" s="1" t="str">
        <f t="shared" ca="1" si="49"/>
        <v/>
      </c>
      <c r="DU38" s="1">
        <f t="shared" ca="1" si="50"/>
        <v>12</v>
      </c>
    </row>
    <row r="39" spans="1:125" x14ac:dyDescent="0.15">
      <c r="A39" s="1" t="s">
        <v>542</v>
      </c>
      <c r="B39" s="1" t="str" cm="1">
        <f t="array" aca="1" ref="B39" ca="1">INDEX({"Liam","Noah","Oliver","Elijah","William","James","Benjamin","Lucas","Henry","Alexander","Olivia","Emma","Ava","Charlotte","Sophia","Amelia","Isabella","Mia","Evelyn","Harper","Jameson","Aria","Scarlett","Luna","Mila","Abigail","Ella","Avery","Eleanor","Madison"}, RANDBETWEEN(1, 30))</f>
        <v>Eleanor</v>
      </c>
      <c r="C39" s="1" t="str" cm="1">
        <f t="array" aca="1" ref="C39" ca="1">INDEX({"Smith","Johnson","Williams","Jones","Brown","Davis","Miller","Wilson","Moore","Taylor","Anderson","Thomas","Jackson","White","Harris","Martin","Thompson","Garcia","Martinez","Robinson","Clark","Rodriguez","Lewis","Lee","Walker","Hall","Allen","Young","King","Wright"}, RANDBETWEEN(1, 30))</f>
        <v>Lewis</v>
      </c>
      <c r="D39" s="1" t="str">
        <f t="shared" ca="1" si="0"/>
        <v>1952-04-21</v>
      </c>
      <c r="E39" s="1">
        <f t="shared" ca="1" si="1"/>
        <v>72</v>
      </c>
      <c r="F39" s="1" t="str" cm="1">
        <f t="array" aca="1" ref="F39" ca="1">INDEX({"Male","Female","Non-Binary"}, RANDBETWEEN(1, 3))</f>
        <v>Female</v>
      </c>
      <c r="G39" s="1" t="str" cm="1">
        <f t="array" aca="1" ref="G39" ca="1">INDEX({"African American","Caucasian","Hispanic","Asian","Native American","Other"}, RANDBETWEEN(1,6))</f>
        <v>Caucasian</v>
      </c>
      <c r="H39" s="1" t="str" cm="1">
        <f t="array" aca="1" ref="H39" ca="1">RANDBETWEEN(1,1500) &amp; " " &amp; INDEX({"Main","Oak","Maple","Elm","Pine","Cedar","Rose","Hill","Park","Lake"}, RANDBETWEEN(1,10)) &amp; " " &amp; INDEX({"St","Rd","Ave"}, RANDBETWEEN(1,3))</f>
        <v>306 Park St</v>
      </c>
      <c r="I39" s="1" t="str" cm="1">
        <f t="array" aca="1" ref="I39" ca="1">INDEX({"Springfield","Riverside","Franklin","Clinton","Fairview"}, RANDBETWEEN(1,5))</f>
        <v>Riverside</v>
      </c>
      <c r="J39" s="1" t="str" cm="1">
        <f t="array" aca="1" ref="J39" ca="1">INDEX({"FL","IL","CA","NY","TX"}, RANDBETWEEN(1,5))</f>
        <v>CA</v>
      </c>
      <c r="K39" s="1" t="str">
        <f t="shared" ca="1" si="2"/>
        <v>25811</v>
      </c>
      <c r="L39" s="1" t="str">
        <f t="shared" ca="1" si="3"/>
        <v>eleanor.lewis@email.com</v>
      </c>
      <c r="M39" s="1" t="str">
        <f t="shared" ca="1" si="4"/>
        <v>860-590-5990</v>
      </c>
      <c r="N39" s="1" t="str" cm="1">
        <f t="array" aca="1" ref="N39" ca="1">INDEX({"Linda","Karen","Susan","Nancy","Deborah"}, RANDBETWEEN(1,5)) &amp; " " &amp; C39</f>
        <v>Karen Lewis</v>
      </c>
      <c r="O39" s="1" t="str">
        <f t="shared" ca="1" si="5"/>
        <v>834-983-8246</v>
      </c>
      <c r="P39" s="1" t="s">
        <v>137</v>
      </c>
      <c r="Q39" s="1" t="str" cm="1">
        <f t="array" aca="1" ref="Q39" ca="1">INDEX({"Walk-in","Google","Website","Patient Referral","Doctor Referral","Insurance"}, RANDBETWEEN(1,5))</f>
        <v>Walk-in</v>
      </c>
      <c r="R39" s="1" t="str">
        <f t="shared" ca="1" si="6"/>
        <v>2023-06-02</v>
      </c>
      <c r="S39" s="1" t="str" cm="1">
        <f t="array" aca="1" ref="S39" ca="1">INDEX({"LOC001","LOC002","LOC003"}, RANDBETWEEN(1,3))</f>
        <v>LOC001</v>
      </c>
      <c r="T39" s="1" t="str" cm="1">
        <f t="array" aca="1" ref="T39" ca="1">INDEX({"Mail","Phone","Patient Portal","Email"}, RANDBETWEEN(1,4))</f>
        <v>Mail</v>
      </c>
      <c r="U39" s="1" t="str" cm="1">
        <f t="array" aca="1" ref="U39" ca="1">INDEX({"True","False"}, RANDBETWEEN(1,2))</f>
        <v>False</v>
      </c>
      <c r="V39" s="1" t="str" cm="1">
        <f t="array" aca="1" ref="V39" ca="1">INDEX({"True","False"}, RANDBETWEEN(1,2))</f>
        <v>False</v>
      </c>
      <c r="W39" s="1" t="str" cm="1">
        <f t="array" aca="1" ref="W39" ca="1">INDEX({"True","False"}, RANDBETWEEN(1,2))</f>
        <v>False</v>
      </c>
      <c r="X39" s="1" t="str" cm="1">
        <f t="array" aca="1" ref="X39" ca="1">INDEX({"True","False"}, RANDBETWEEN(1,2))</f>
        <v>True</v>
      </c>
      <c r="Y39" s="1" t="str" cm="1">
        <f t="array" aca="1" ref="Y39" ca="1">INDEX({"Codeine","Sulfa","Local Anesthetics","None","Latex","Penicillin"}, RANDBETWEEN(1,6))</f>
        <v>Latex</v>
      </c>
      <c r="Z39" s="1" t="str" cm="1">
        <f t="array" aca="1" ref="Z39" ca="1">INDEX({"None","Levothyroxine","Atorvastatin","Levothyroxine|Atorvastatin","Metformin|Lisinopril","Ibuprofen"}, RANDBETWEEN(1,6))</f>
        <v>None</v>
      </c>
      <c r="AA39" s="1" t="str" cm="1">
        <f t="array" aca="1" ref="AA39" ca="1">INDEX({"None","Wisdom teeth extraction (2020)","Cavity filling (2019)","Dental cleaning (2018)","Root canal (2021)"}, RANDBETWEEN(1,5))</f>
        <v>Dental cleaning (2018)</v>
      </c>
      <c r="AB39" s="1" t="str">
        <f t="shared" ca="1" si="7"/>
        <v>2024-09-28</v>
      </c>
      <c r="AC39" s="1" t="str" cm="1">
        <f t="array" aca="1" ref="AC39" ca="1">INDEX({"N/A","No","Yes"}, RANDBETWEEN(1,3))</f>
        <v>No</v>
      </c>
      <c r="AD39" s="1" t="str" cm="1">
        <f t="array" aca="1" ref="AD39" ca="1">INDEX({"Non-smoker","Former-smoker","Current smoker"}, RANDBETWEEN(1,3))</f>
        <v>Former-smoker</v>
      </c>
      <c r="AE39" s="1" t="str" cm="1">
        <f t="array" aca="1" ref="AE39" ca="1">INDEX({"None","Allergic to penicillin","Requires wheelchair accessibility","Use caution due to fall risk","Special diet required"}, RANDBETWEEN(1,5))</f>
        <v>None</v>
      </c>
      <c r="AF39" s="1" t="s">
        <v>731</v>
      </c>
      <c r="AG39" s="1" t="str" cm="1">
        <f t="array" aca="1" ref="AG39" ca="1">INDEX({"Humana","Aetna","MetLife","Cigna","United Healthcare","Guardian"}, RANDBETWEEN(1,6))</f>
        <v>Aetna</v>
      </c>
      <c r="AH39" s="1" t="str" cm="1">
        <f t="array" aca="1" ref="AH39" ca="1">IF(AG39="Humana",
   INDEX({"HUM103","HUM523"}, RANDBETWEEN(1,2)),
IF(AG39="Aetna",
   INDEX({"AET532","AET548"}, RANDBETWEEN(1,2)),
IF(AG39="MetLife",
   "MET280",
IF(AG39="Cigna",
   "CIG881",
IF(AG39="United Healthcare",
   INDEX({"UNI967","UNI316"}, RANDBETWEEN(1,2)),
IF(AG39="Guardian",
   INDEX({"GUA459","GUA669"}, RANDBETWEEN(1,2)),
""))))))</f>
        <v>AET532</v>
      </c>
      <c r="AI39" s="1" t="str" cm="1">
        <f t="array" aca="1" ref="AI39" ca="1">_xlfn.SWITCH(
    AH39,
    "HUM103", "Humana Discount",
    "HUM523", "Humana PPO",
    "AET532", "Aetna HMO",
    "AET548", "Aetna Indemnity",
    "MET280", "MetLife Discount",
    "CIG881", "Cigna HMO",
    "UNI967", "United Healthcare DPPO",
    "UNI316", "United Healthcare DMO",
    "GUA459", "Guardian Discount",
    "GUA669", "Guardian PPO",
    ""
)</f>
        <v>Aetna HMO</v>
      </c>
      <c r="AJ39" s="1" t="str" cm="1">
        <f t="array" aca="1" ref="AJ39" ca="1">_xlfn.SWITCH(
    AH39,
    "HUM103", "HUM854639",
    "HUM523", "HUM296694",
    "AET532", "AET392075",
    "AET548", "AET837715",
    "MET280", "MET643118",
    "CIG881", "CIG755900",
    "UNI967", "UNI733052",
    "UNI316", "UNI442722",
    "GUA459", "GUA634150",
    "GUA669", "GUA641722",
    ""
)</f>
        <v>AET392075</v>
      </c>
      <c r="AK39" s="1" t="str" cm="1">
        <f t="array" aca="1" ref="AK39" ca="1">INDEX({"GRP370","GRP369","GRP573","GRP409","GRP509","GRP575","GRP445","GRP295","GRP316","GRP630"}, RANDBETWEEN(1,10))</f>
        <v>GRP316</v>
      </c>
      <c r="AL39" s="1" cm="1">
        <f t="array" aca="1" ref="AL39" ca="1">_xlfn.SWITCH(
  AK39,
  "GRP370", 1000,
  "GRP369", 3000,
  "GRP573", 1500,
  "GRP409", 3000,
  "GRP509", 3000,
  "GRP575", 1000,
  "GRP445", 2500,
  "GRP295", 1000,
  "GRP316", 2000,
  "GRP630", 2000,
  ""
)</f>
        <v>2000</v>
      </c>
      <c r="AM39" s="1" cm="1">
        <f t="array" aca="1" ref="AM39" ca="1">_xlfn.SWITCH(
  AK39,
  "GRP370", 729.73,
  "GRP369", 2285.89,
  "GRP573", 1311.73,
  "GRP409", 2951.56,
  "GRP509", 993.45,
  "GRP575", 557.41,
  "GRP445", 695.64,
  "GRP295", 241.36,
  "GRP316", 1320.86,
  "GRP630", 1245.27,
  ""
)</f>
        <v>1320.86</v>
      </c>
      <c r="AN39" s="1" t="str" cm="1">
        <f t="array" aca="1" ref="AN39" ca="1">_xlfn.SWITCH(
  AK39,
  "GRP573", "Humana",
  "GRP509", "Aetna",
  "GRP316", "Aetna",
  ""
)</f>
        <v>Aetna</v>
      </c>
      <c r="AO39" s="1" t="str" cm="1">
        <f t="array" aca="1" ref="AO39" ca="1">_xlfn.SWITCH(
  AK39,
  "GRP573", "HUM982",
  "GRP509", "AET282",
  "GRP316", "AET665",
  ""
)</f>
        <v>AET665</v>
      </c>
      <c r="AP39" s="1" t="str" cm="1">
        <f t="array" aca="1" ref="AP39" ca="1">_xlfn.SWITCH(
  AK39,
  "GRP573", "MAAN82132",
  "GRP509", "JOWI86099",
  "GRP316", "CHTA19838",
  ""
)</f>
        <v>CHTA19838</v>
      </c>
      <c r="AQ39" s="1" t="str" cm="1">
        <f t="array" aca="1" ref="AQ39" ca="1">INDEX({"Yes","No"},RANDBETWEEN(1,2))</f>
        <v>No</v>
      </c>
      <c r="AR39" s="1" t="str" cm="1">
        <f t="array" aca="1" ref="AR39" ca="1">INDEX({"Apple Pay","Credit Card","Debit Card"}, RANDBETWEEN(1,3))</f>
        <v>Debit Card</v>
      </c>
      <c r="AS39" s="1" t="s">
        <v>920</v>
      </c>
      <c r="AT39" s="1" t="s">
        <v>1109</v>
      </c>
      <c r="AU39" s="1" t="str">
        <f t="shared" ca="1" si="8"/>
        <v>2025-04-17</v>
      </c>
      <c r="AV39" s="1" t="str">
        <f t="shared" ca="1" si="9"/>
        <v>2025-04-25</v>
      </c>
      <c r="AW39" s="1" t="str">
        <f t="shared" ca="1" si="10"/>
        <v>11:00 AM</v>
      </c>
      <c r="AX39" s="1" t="str">
        <f t="shared" ca="1" si="11"/>
        <v>10:49 AM</v>
      </c>
      <c r="AY39" s="1" t="str" cm="1">
        <f t="array" aca="1" ref="AY39" ca="1">INDEX({"LOC001","LOC002","LOC003"}, RANDBETWEEN(1,3))</f>
        <v>LOC003</v>
      </c>
      <c r="AZ39" s="1" t="str" cm="1">
        <f t="array" aca="1" ref="AZ39" ca="1">INDEX({"PRV001","PRV002","PRV003","PRV004","PRV005"}, RANDBETWEEN(1,5))</f>
        <v>PRV003</v>
      </c>
      <c r="BA39" s="1" t="str" cm="1">
        <f t="array" aca="1" ref="BA39" ca="1">INDEX({"AST001","AST002","AST003","AST004","AST005"}, RANDBETWEEN(1,5))</f>
        <v>AST004</v>
      </c>
      <c r="BB39" s="1" t="str" cm="1">
        <f t="array" aca="1" ref="BB39" ca="1">INDEX({"Room 1","Room 2","Room 3","Room 4","Room 5","Room 7","Room 8"}, RANDBETWEEN(1,7))</f>
        <v>Room 1</v>
      </c>
      <c r="BC39" s="1" t="str" cm="1">
        <f t="array" aca="1" ref="BC39" ca="1">INDEX({"Tooth Pain","Lost Filling","Cosmetic Concern","Sensitivity","Denture Adjustment","Jaw Pain","Routine Check-up"}, RANDBETWEEN(1,7))</f>
        <v>Lost Filling</v>
      </c>
      <c r="BD39" s="1" cm="1">
        <f t="array" aca="1" ref="BD39" ca="1">INDEX({15,30,45,60,90,120}, RANDBETWEEN(1,6))</f>
        <v>15</v>
      </c>
      <c r="BE39" s="1">
        <f t="shared" ca="1" si="12"/>
        <v>8</v>
      </c>
      <c r="BF39" s="1" t="str">
        <f t="shared" ca="1" si="13"/>
        <v>True</v>
      </c>
      <c r="BG39" s="1" t="str">
        <f t="shared" ca="1" si="14"/>
        <v/>
      </c>
      <c r="BH39" s="1" t="str">
        <f t="shared" ca="1" si="15"/>
        <v>False</v>
      </c>
      <c r="BI39" s="1">
        <f t="shared" ca="1" si="16"/>
        <v>8</v>
      </c>
      <c r="BJ39" s="1" t="s">
        <v>1299</v>
      </c>
      <c r="BK39" s="1" t="str">
        <f t="shared" ca="1" si="17"/>
        <v>2025-04-25</v>
      </c>
      <c r="BL39" s="1" t="str" cm="1">
        <f t="array" aca="1" ref="BL39" ca="1">INDEX({"Orthodontic","Prosthodontic","Oral Surgery","Periodontic","Restorative"}, RANDBETWEEN(1,5))</f>
        <v>Oral Surgery</v>
      </c>
      <c r="BM39" s="1" t="str" cm="1">
        <f t="array" aca="1" ref="BM39" ca="1">INDEX({"D4341","D9110","D0274","D0120","D2330","D7140","D1110"}, RANDBETWEEN(1,7))</f>
        <v>D9110</v>
      </c>
      <c r="BN39" s="1" t="str" cm="1">
        <f t="array" aca="1" ref="BN39" ca="1">INDEX({"Periodontal Scaling &amp; Root Planing","Palliative Treatment","Bitewings - Four Films","Periodic Oral Evaluation","Resin Composite - One Surface","Extraction - Erupted Tooth","Adult Prophylaxis"}, RANDBETWEEN(1,7))</f>
        <v>Periodontal Scaling &amp; Root Planing</v>
      </c>
      <c r="BO39" s="1">
        <f t="shared" ca="1" si="18"/>
        <v>1993.33</v>
      </c>
      <c r="BP39" s="1">
        <f t="shared" ca="1" si="19"/>
        <v>1056.56</v>
      </c>
      <c r="BQ39" s="1">
        <f t="shared" ca="1" si="20"/>
        <v>364.88</v>
      </c>
      <c r="BR39" s="1">
        <f t="shared" ca="1" si="21"/>
        <v>455.92</v>
      </c>
      <c r="BS39" s="1">
        <f t="shared" ca="1" si="22"/>
        <v>61.11</v>
      </c>
      <c r="BT39" s="1" t="str">
        <f t="shared" ca="1" si="23"/>
        <v>2023-06-26</v>
      </c>
      <c r="BU39" s="1" t="str" cm="1">
        <f t="array" aca="1" ref="BU39" ca="1">INDEX({"Debit Card","Apple Pay","Credit Card","CareCredit"}, RANDBETWEEN(1,4))</f>
        <v>Apple Pay</v>
      </c>
      <c r="BV39" s="1" t="str" cm="1">
        <f t="array" aca="1" ref="BV39" ca="1">INDEX({"Paid","Partial","Pending Insurance"}, RANDBETWEEN(1,3))</f>
        <v>Paid</v>
      </c>
      <c r="BW39" s="1">
        <f t="shared" ca="1" si="24"/>
        <v>0</v>
      </c>
      <c r="BX39" s="1" t="str">
        <f t="shared" ca="1" si="25"/>
        <v>Completed</v>
      </c>
      <c r="BY39" s="1" t="str" cm="1">
        <f t="array" aca="1" ref="BY39" ca="1">INDEX({"New","Returning"}, RANDBETWEEN(1,2))</f>
        <v>New</v>
      </c>
      <c r="BZ39" s="1">
        <f t="shared" ca="1" si="26"/>
        <v>3</v>
      </c>
      <c r="CA39" s="1">
        <f t="shared" ca="1" si="27"/>
        <v>3</v>
      </c>
      <c r="CB39" s="1" t="str">
        <f t="shared" ca="1" si="28"/>
        <v>2022-11-18</v>
      </c>
      <c r="CC39" s="1" t="str">
        <f t="shared" ca="1" si="29"/>
        <v>2025-01-26</v>
      </c>
      <c r="CD39" s="1">
        <f t="shared" ca="1" si="30"/>
        <v>6</v>
      </c>
      <c r="CE39" s="1">
        <f t="shared" ca="1" si="30"/>
        <v>9</v>
      </c>
      <c r="CF39" s="1">
        <f t="shared" ca="1" si="31"/>
        <v>4700.66</v>
      </c>
      <c r="CG39" s="1">
        <f t="shared" ca="1" si="32"/>
        <v>28</v>
      </c>
      <c r="CH39" s="1" t="str">
        <f t="shared" ca="1" si="33"/>
        <v>Low</v>
      </c>
      <c r="CI39" s="1">
        <f t="shared" ca="1" si="34"/>
        <v>62</v>
      </c>
      <c r="CJ39" s="1" t="str">
        <f t="shared" ca="1" si="35"/>
        <v>True</v>
      </c>
      <c r="CK39" s="1" t="str" cm="1">
        <f t="array" aca="1" ref="CK39" ca="1">INDEX({"Basic","Silver","Gold","Platinum"}, RANDBETWEEN(1,4))</f>
        <v>Gold</v>
      </c>
      <c r="CL39" s="1">
        <f t="shared" ca="1" si="36"/>
        <v>0</v>
      </c>
      <c r="CM39" s="1" t="s">
        <v>1488</v>
      </c>
      <c r="CN39" s="1" t="str">
        <f t="shared" ca="1" si="37"/>
        <v>2025-02-02</v>
      </c>
      <c r="CO39" s="1" t="str">
        <f t="shared" ca="1" si="38"/>
        <v>11:15 AM</v>
      </c>
      <c r="CP39" s="1" t="str" cm="1">
        <f t="array" aca="1" ref="CP39" ca="1">INDEX({"Patient Portal","Mail","Email","Phone","Text"}, RANDBETWEEN(1,5))</f>
        <v>Email</v>
      </c>
      <c r="CQ39" s="1" t="str" cm="1">
        <f t="array" aca="1" ref="CQ39" ca="1">INDEX({"Insurance Verification","Payment Reminder","New Patient Welcome","Treatment Plan Discussion","Recall"}, RANDBETWEEN(1,5))</f>
        <v>Payment Reminder</v>
      </c>
      <c r="CR39" s="1" t="str" cm="1">
        <f t="array" aca="1" ref="CR39" ca="1">INDEX({"Template","Script","Marketing","Custom"}, RANDBETWEEN(1,4))</f>
        <v>Marketing</v>
      </c>
      <c r="CS39" s="1" t="str">
        <f t="shared" ca="1" si="39"/>
        <v>False</v>
      </c>
      <c r="CT39" s="1" t="str">
        <f t="shared" ca="1" si="40"/>
        <v/>
      </c>
      <c r="CU39" s="1" t="str">
        <f t="shared" ca="1" si="41"/>
        <v/>
      </c>
      <c r="CV39" s="1" t="str" cm="1">
        <f t="array" aca="1" ref="CV39" ca="1">IF(CS39="True",
   INDEX({"Cancelled","Confirmed","Rescheduled","Question Answered"}, RANDBETWEEN(1,4)),
   ""
)</f>
        <v/>
      </c>
      <c r="CW39" s="1" t="str">
        <f t="shared" ca="1" si="42"/>
        <v/>
      </c>
      <c r="CX39" s="1" t="str">
        <f t="shared" ca="1" si="43"/>
        <v/>
      </c>
      <c r="CY39" s="1" t="str" cm="1">
        <f t="array" aca="1" ref="CY39" ca="1">INDEX({"STF001","STF002","STF003","STF004","STF005"}, RANDBETWEEN(1,5))</f>
        <v>STF002</v>
      </c>
      <c r="CZ39" s="1" t="str">
        <f t="shared" ca="1" si="44"/>
        <v>True</v>
      </c>
      <c r="DA39" s="1" t="str" cm="1">
        <f t="array" aca="1" ref="DA39" ca="1">INDEX({"Westside Dental Group","Downtown Dental Center","Main Street Dental"}, RANDBETWEEN(1,3))</f>
        <v>Westside Dental Group</v>
      </c>
      <c r="DB39" s="1" t="str" cm="1">
        <f t="array" aca="1" ref="DB39" ca="1">_xlfn.SWITCH(DA39,
   "Westside Dental Group",     "789 West Avenue",
   "Downtown Dental Center",    "456 Downtown Plaza",
   "Main Street Dental",        "123 Main Street",
   ""
)</f>
        <v>789 West Avenue</v>
      </c>
      <c r="DC39" s="1" t="str" cm="1">
        <f t="array" aca="1" ref="DC39" ca="1">_xlfn.SWITCH(
   DA39,
   "Westside Dental Group",     "Riverside",
   "Downtown Dental Center",    "Springfield",
   "Main Street Dental",        "Springfield",
   ""
)</f>
        <v>Riverside</v>
      </c>
      <c r="DD39" s="1" t="s">
        <v>184</v>
      </c>
      <c r="DE39" s="1" t="str" cm="1">
        <f t="array" aca="1" ref="DE39" ca="1">_xlfn.SWITCH(
   DA39,
   "Westside Dental Group",     "62707",
   "Downtown Dental Center",    "62701",
   "Main Street Dental",        "62704",
   ""
)</f>
        <v>62707</v>
      </c>
      <c r="DF39" s="1" t="str" cm="1">
        <f t="array" aca="1" ref="DF39" ca="1">_xlfn.SWITCH(
   DA39,
   "Westside Dental Group",     "555-555-6666",
   "Downtown Dental Center",    "555-333-4444",
   "Main Street Dental",        "555-111-2222",
   ""
)</f>
        <v>555-555-6666</v>
      </c>
      <c r="DG39" s="1" t="str" cm="1">
        <f t="array" aca="1" ref="DG39" ca="1">_xlfn.SWITCH(
   DA39,
   "Westside Dental Group",     "Mon-Thu 9AM-6PM|Fri 9AM-4PM",
   "Downtown Dental Center",    "Mon-Thu 7AM-7PM|Fri 8AM-5PM|Sat 8AM-1PM",
   "Main Street Dental",        "Mon-Fri 8AM-5PM",
   ""
)</f>
        <v>Mon-Thu 9AM-6PM|Fri 9AM-4PM</v>
      </c>
      <c r="DH39" s="1" t="str" cm="1">
        <f t="array" aca="1" ref="DH39" ca="1">_xlfn.SWITCH(
   DA39,
   "Westside Dental Group",     "General|Periodontics|Endodontics",
   "Downtown Dental Center",    "General|Pediatric|Implants|Oral Surgery",
   "Main Street Dental",        "General|Cosmetic|Orthodontics",
   ""
)</f>
        <v>General|Periodontics|Endodontics</v>
      </c>
      <c r="DI39" s="1" t="str" cm="1">
        <f t="array" aca="1" ref="DI39" ca="1">_xlfn.SWITCH(
   DA39,
   "Westside Dental Group",     "General Dentistry|Periodontics|Endodontics",
   "Downtown Dental Center",    "General Dentistry|Oral Surgery|Pediatric Dentistry",
   "Main Street Dental",        "General Dentistry|Orthodontics",
   ""
)</f>
        <v>General Dentistry|Periodontics|Endodontics</v>
      </c>
      <c r="DJ39" s="1" cm="1">
        <f t="array" aca="1" ref="DJ39" ca="1">_xlfn.SWITCH($DA39,
   "Westside Dental Group", 6,
   "Downtown Dental Center", 12,
   "Main Street Dental",     8,
   6
)</f>
        <v>6</v>
      </c>
      <c r="DK39" s="1" cm="1">
        <f t="array" aca="1" ref="DK39" ca="1">_xlfn.SWITCH($DA39,
   "Westside Dental Group", 4.7,
   "Downtown Dental Center", 4.6,
   "Main Street Dental",     4.8,
   4.7
)</f>
        <v>4.7</v>
      </c>
      <c r="DL39" s="1" t="s">
        <v>1677</v>
      </c>
      <c r="DM39" s="1" t="str">
        <f t="shared" ca="1" si="45"/>
        <v>2023-08-16</v>
      </c>
      <c r="DN39" s="1" t="str" cm="1">
        <f t="array" aca="1" ref="DN39" ca="1">INDEX({"In Progress","Accepted","Completed","Proposed"}, RANDBETWEEN(1,4))</f>
        <v>Proposed</v>
      </c>
      <c r="DO39" s="1">
        <f t="shared" ca="1" si="46"/>
        <v>2638.08</v>
      </c>
      <c r="DP39" s="1">
        <f t="shared" ca="1" si="47"/>
        <v>1793.89</v>
      </c>
      <c r="DQ39" s="1">
        <f t="shared" ca="1" si="48"/>
        <v>844.19</v>
      </c>
      <c r="DR39" s="1" t="str" cm="1">
        <f t="array" aca="1" ref="DR39" ca="1">INDEX({"N/A","CareCredit","QuickPay Discount","Monthly Payment"}, RANDBETWEEN(1,4))</f>
        <v>QuickPay Discount</v>
      </c>
      <c r="DS39" s="2">
        <v>44510</v>
      </c>
      <c r="DT39" s="1" t="str">
        <f t="shared" ca="1" si="49"/>
        <v/>
      </c>
      <c r="DU39" s="1">
        <f t="shared" ca="1" si="50"/>
        <v>0</v>
      </c>
    </row>
    <row r="40" spans="1:125" x14ac:dyDescent="0.15">
      <c r="A40" s="1" t="s">
        <v>543</v>
      </c>
      <c r="B40" s="1" t="str" cm="1">
        <f t="array" aca="1" ref="B40" ca="1">INDEX({"Liam","Noah","Oliver","Elijah","William","James","Benjamin","Lucas","Henry","Alexander","Olivia","Emma","Ava","Charlotte","Sophia","Amelia","Isabella","Mia","Evelyn","Harper","Jameson","Aria","Scarlett","Luna","Mila","Abigail","Ella","Avery","Eleanor","Madison"}, RANDBETWEEN(1, 30))</f>
        <v>Jameson</v>
      </c>
      <c r="C40" s="1" t="str" cm="1">
        <f t="array" aca="1" ref="C40" ca="1">INDEX({"Smith","Johnson","Williams","Jones","Brown","Davis","Miller","Wilson","Moore","Taylor","Anderson","Thomas","Jackson","White","Harris","Martin","Thompson","Garcia","Martinez","Robinson","Clark","Rodriguez","Lewis","Lee","Walker","Hall","Allen","Young","King","Wright"}, RANDBETWEEN(1, 30))</f>
        <v>Thompson</v>
      </c>
      <c r="D40" s="1" t="str">
        <f t="shared" ca="1" si="0"/>
        <v>1956-05-08</v>
      </c>
      <c r="E40" s="1">
        <f t="shared" ca="1" si="1"/>
        <v>68</v>
      </c>
      <c r="F40" s="1" t="str" cm="1">
        <f t="array" aca="1" ref="F40" ca="1">INDEX({"Male","Female","Non-Binary"}, RANDBETWEEN(1, 3))</f>
        <v>Non-Binary</v>
      </c>
      <c r="G40" s="1" t="str" cm="1">
        <f t="array" aca="1" ref="G40" ca="1">INDEX({"African American","Caucasian","Hispanic","Asian","Native American","Other"}, RANDBETWEEN(1,6))</f>
        <v>Native American</v>
      </c>
      <c r="H40" s="1" t="str" cm="1">
        <f t="array" aca="1" ref="H40" ca="1">RANDBETWEEN(1,1500) &amp; " " &amp; INDEX({"Main","Oak","Maple","Elm","Pine","Cedar","Rose","Hill","Park","Lake"}, RANDBETWEEN(1,10)) &amp; " " &amp; INDEX({"St","Rd","Ave"}, RANDBETWEEN(1,3))</f>
        <v>886 Maple Rd</v>
      </c>
      <c r="I40" s="1" t="str" cm="1">
        <f t="array" aca="1" ref="I40" ca="1">INDEX({"Springfield","Riverside","Franklin","Clinton","Fairview"}, RANDBETWEEN(1,5))</f>
        <v>Clinton</v>
      </c>
      <c r="J40" s="1" t="str" cm="1">
        <f t="array" aca="1" ref="J40" ca="1">INDEX({"FL","IL","CA","NY","TX"}, RANDBETWEEN(1,5))</f>
        <v>IL</v>
      </c>
      <c r="K40" s="1" t="str">
        <f t="shared" ca="1" si="2"/>
        <v>50132</v>
      </c>
      <c r="L40" s="1" t="str">
        <f t="shared" ca="1" si="3"/>
        <v>jameson.thompson@email.com</v>
      </c>
      <c r="M40" s="1" t="str">
        <f t="shared" ca="1" si="4"/>
        <v>417-427-7235</v>
      </c>
      <c r="N40" s="1" t="str" cm="1">
        <f t="array" aca="1" ref="N40" ca="1">INDEX({"Linda","Karen","Susan","Nancy","Deborah"}, RANDBETWEEN(1,5)) &amp; " " &amp; C40</f>
        <v>Nancy Thompson</v>
      </c>
      <c r="O40" s="1" t="str">
        <f t="shared" ca="1" si="5"/>
        <v>819-754-3179</v>
      </c>
      <c r="P40" s="1" t="s">
        <v>137</v>
      </c>
      <c r="Q40" s="1" t="str" cm="1">
        <f t="array" aca="1" ref="Q40" ca="1">INDEX({"Walk-in","Google","Website","Patient Referral","Doctor Referral","Insurance"}, RANDBETWEEN(1,5))</f>
        <v>Google</v>
      </c>
      <c r="R40" s="1" t="str">
        <f t="shared" ca="1" si="6"/>
        <v>2023-11-09</v>
      </c>
      <c r="S40" s="1" t="str" cm="1">
        <f t="array" aca="1" ref="S40" ca="1">INDEX({"LOC001","LOC002","LOC003"}, RANDBETWEEN(1,3))</f>
        <v>LOC003</v>
      </c>
      <c r="T40" s="1" t="str" cm="1">
        <f t="array" aca="1" ref="T40" ca="1">INDEX({"Mail","Phone","Patient Portal","Email"}, RANDBETWEEN(1,4))</f>
        <v>Mail</v>
      </c>
      <c r="U40" s="1" t="str" cm="1">
        <f t="array" aca="1" ref="U40" ca="1">INDEX({"True","False"}, RANDBETWEEN(1,2))</f>
        <v>False</v>
      </c>
      <c r="V40" s="1" t="str" cm="1">
        <f t="array" aca="1" ref="V40" ca="1">INDEX({"True","False"}, RANDBETWEEN(1,2))</f>
        <v>False</v>
      </c>
      <c r="W40" s="1" t="str" cm="1">
        <f t="array" aca="1" ref="W40" ca="1">INDEX({"True","False"}, RANDBETWEEN(1,2))</f>
        <v>False</v>
      </c>
      <c r="X40" s="1" t="str" cm="1">
        <f t="array" aca="1" ref="X40" ca="1">INDEX({"True","False"}, RANDBETWEEN(1,2))</f>
        <v>False</v>
      </c>
      <c r="Y40" s="1" t="str" cm="1">
        <f t="array" aca="1" ref="Y40" ca="1">INDEX({"Codeine","Sulfa","Local Anesthetics","None","Latex","Penicillin"}, RANDBETWEEN(1,6))</f>
        <v>Latex</v>
      </c>
      <c r="Z40" s="1" t="str" cm="1">
        <f t="array" aca="1" ref="Z40" ca="1">INDEX({"None","Levothyroxine","Atorvastatin","Levothyroxine|Atorvastatin","Metformin|Lisinopril","Ibuprofen"}, RANDBETWEEN(1,6))</f>
        <v>Atorvastatin</v>
      </c>
      <c r="AA40" s="1" t="str" cm="1">
        <f t="array" aca="1" ref="AA40" ca="1">INDEX({"None","Wisdom teeth extraction (2020)","Cavity filling (2019)","Dental cleaning (2018)","Root canal (2021)"}, RANDBETWEEN(1,5))</f>
        <v>Cavity filling (2019)</v>
      </c>
      <c r="AB40" s="1" t="str">
        <f t="shared" ca="1" si="7"/>
        <v>2024-01-23</v>
      </c>
      <c r="AC40" s="1" t="str" cm="1">
        <f t="array" aca="1" ref="AC40" ca="1">INDEX({"N/A","No","Yes"}, RANDBETWEEN(1,3))</f>
        <v>Yes</v>
      </c>
      <c r="AD40" s="1" t="str" cm="1">
        <f t="array" aca="1" ref="AD40" ca="1">INDEX({"Non-smoker","Former-smoker","Current smoker"}, RANDBETWEEN(1,3))</f>
        <v>Non-smoker</v>
      </c>
      <c r="AE40" s="1" t="str" cm="1">
        <f t="array" aca="1" ref="AE40" ca="1">INDEX({"None","Allergic to penicillin","Requires wheelchair accessibility","Use caution due to fall risk","Special diet required"}, RANDBETWEEN(1,5))</f>
        <v>None</v>
      </c>
      <c r="AF40" s="1" t="s">
        <v>732</v>
      </c>
      <c r="AG40" s="1" t="str" cm="1">
        <f t="array" aca="1" ref="AG40" ca="1">INDEX({"Humana","Aetna","MetLife","Cigna","United Healthcare","Guardian"}, RANDBETWEEN(1,6))</f>
        <v>Cigna</v>
      </c>
      <c r="AH40" s="1" t="str" cm="1">
        <f t="array" aca="1" ref="AH40" ca="1">IF(AG40="Humana",
   INDEX({"HUM103","HUM523"}, RANDBETWEEN(1,2)),
IF(AG40="Aetna",
   INDEX({"AET532","AET548"}, RANDBETWEEN(1,2)),
IF(AG40="MetLife",
   "MET280",
IF(AG40="Cigna",
   "CIG881",
IF(AG40="United Healthcare",
   INDEX({"UNI967","UNI316"}, RANDBETWEEN(1,2)),
IF(AG40="Guardian",
   INDEX({"GUA459","GUA669"}, RANDBETWEEN(1,2)),
""))))))</f>
        <v>CIG881</v>
      </c>
      <c r="AI40" s="1" t="str" cm="1">
        <f t="array" aca="1" ref="AI40" ca="1">_xlfn.SWITCH(
    AH40,
    "HUM103", "Humana Discount",
    "HUM523", "Humana PPO",
    "AET532", "Aetna HMO",
    "AET548", "Aetna Indemnity",
    "MET280", "MetLife Discount",
    "CIG881", "Cigna HMO",
    "UNI967", "United Healthcare DPPO",
    "UNI316", "United Healthcare DMO",
    "GUA459", "Guardian Discount",
    "GUA669", "Guardian PPO",
    ""
)</f>
        <v>Cigna HMO</v>
      </c>
      <c r="AJ40" s="1" t="str" cm="1">
        <f t="array" aca="1" ref="AJ40" ca="1">_xlfn.SWITCH(
    AH40,
    "HUM103", "HUM854639",
    "HUM523", "HUM296694",
    "AET532", "AET392075",
    "AET548", "AET837715",
    "MET280", "MET643118",
    "CIG881", "CIG755900",
    "UNI967", "UNI733052",
    "UNI316", "UNI442722",
    "GUA459", "GUA634150",
    "GUA669", "GUA641722",
    ""
)</f>
        <v>CIG755900</v>
      </c>
      <c r="AK40" s="1" t="str" cm="1">
        <f t="array" aca="1" ref="AK40" ca="1">INDEX({"GRP370","GRP369","GRP573","GRP409","GRP509","GRP575","GRP445","GRP295","GRP316","GRP630"}, RANDBETWEEN(1,10))</f>
        <v>GRP573</v>
      </c>
      <c r="AL40" s="1" cm="1">
        <f t="array" aca="1" ref="AL40" ca="1">_xlfn.SWITCH(
  AK40,
  "GRP370", 1000,
  "GRP369", 3000,
  "GRP573", 1500,
  "GRP409", 3000,
  "GRP509", 3000,
  "GRP575", 1000,
  "GRP445", 2500,
  "GRP295", 1000,
  "GRP316", 2000,
  "GRP630", 2000,
  ""
)</f>
        <v>1500</v>
      </c>
      <c r="AM40" s="1" cm="1">
        <f t="array" aca="1" ref="AM40" ca="1">_xlfn.SWITCH(
  AK40,
  "GRP370", 729.73,
  "GRP369", 2285.89,
  "GRP573", 1311.73,
  "GRP409", 2951.56,
  "GRP509", 993.45,
  "GRP575", 557.41,
  "GRP445", 695.64,
  "GRP295", 241.36,
  "GRP316", 1320.86,
  "GRP630", 1245.27,
  ""
)</f>
        <v>1311.73</v>
      </c>
      <c r="AN40" s="1" t="str" cm="1">
        <f t="array" aca="1" ref="AN40" ca="1">_xlfn.SWITCH(
  AK40,
  "GRP573", "Humana",
  "GRP509", "Aetna",
  "GRP316", "Aetna",
  ""
)</f>
        <v>Humana</v>
      </c>
      <c r="AO40" s="1" t="str" cm="1">
        <f t="array" aca="1" ref="AO40" ca="1">_xlfn.SWITCH(
  AK40,
  "GRP573", "HUM982",
  "GRP509", "AET282",
  "GRP316", "AET665",
  ""
)</f>
        <v>HUM982</v>
      </c>
      <c r="AP40" s="1" t="str" cm="1">
        <f t="array" aca="1" ref="AP40" ca="1">_xlfn.SWITCH(
  AK40,
  "GRP573", "MAAN82132",
  "GRP509", "JOWI86099",
  "GRP316", "CHTA19838",
  ""
)</f>
        <v>MAAN82132</v>
      </c>
      <c r="AQ40" s="1" t="str" cm="1">
        <f t="array" aca="1" ref="AQ40" ca="1">INDEX({"Yes","No"},RANDBETWEEN(1,2))</f>
        <v>No</v>
      </c>
      <c r="AR40" s="1" t="str" cm="1">
        <f t="array" aca="1" ref="AR40" ca="1">INDEX({"Apple Pay","Credit Card","Debit Card"}, RANDBETWEEN(1,3))</f>
        <v>Debit Card</v>
      </c>
      <c r="AS40" s="1" t="s">
        <v>921</v>
      </c>
      <c r="AT40" s="1" t="s">
        <v>1110</v>
      </c>
      <c r="AU40" s="1" t="str">
        <f t="shared" ca="1" si="8"/>
        <v>2025-05-06</v>
      </c>
      <c r="AV40" s="1" t="str">
        <f t="shared" ca="1" si="9"/>
        <v>2025-05-08</v>
      </c>
      <c r="AW40" s="1" t="str">
        <f t="shared" ca="1" si="10"/>
        <v>5:00 PM</v>
      </c>
      <c r="AX40" s="1" t="str">
        <f t="shared" ca="1" si="11"/>
        <v>4:55 PM</v>
      </c>
      <c r="AY40" s="1" t="str" cm="1">
        <f t="array" aca="1" ref="AY40" ca="1">INDEX({"LOC001","LOC002","LOC003"}, RANDBETWEEN(1,3))</f>
        <v>LOC001</v>
      </c>
      <c r="AZ40" s="1" t="str" cm="1">
        <f t="array" aca="1" ref="AZ40" ca="1">INDEX({"PRV001","PRV002","PRV003","PRV004","PRV005"}, RANDBETWEEN(1,5))</f>
        <v>PRV003</v>
      </c>
      <c r="BA40" s="1" t="str" cm="1">
        <f t="array" aca="1" ref="BA40" ca="1">INDEX({"AST001","AST002","AST003","AST004","AST005"}, RANDBETWEEN(1,5))</f>
        <v>AST005</v>
      </c>
      <c r="BB40" s="1" t="str" cm="1">
        <f t="array" aca="1" ref="BB40" ca="1">INDEX({"Room 1","Room 2","Room 3","Room 4","Room 5","Room 7","Room 8"}, RANDBETWEEN(1,7))</f>
        <v>Room 8</v>
      </c>
      <c r="BC40" s="1" t="str" cm="1">
        <f t="array" aca="1" ref="BC40" ca="1">INDEX({"Tooth Pain","Lost Filling","Cosmetic Concern","Sensitivity","Denture Adjustment","Jaw Pain","Routine Check-up"}, RANDBETWEEN(1,7))</f>
        <v>Lost Filling</v>
      </c>
      <c r="BD40" s="1" cm="1">
        <f t="array" aca="1" ref="BD40" ca="1">INDEX({15,30,45,60,90,120}, RANDBETWEEN(1,6))</f>
        <v>30</v>
      </c>
      <c r="BE40" s="1">
        <f t="shared" ca="1" si="12"/>
        <v>37</v>
      </c>
      <c r="BF40" s="1" t="str">
        <f t="shared" ca="1" si="13"/>
        <v>True</v>
      </c>
      <c r="BG40" s="1" t="str">
        <f t="shared" ca="1" si="14"/>
        <v/>
      </c>
      <c r="BH40" s="1" t="str">
        <f t="shared" ca="1" si="15"/>
        <v>False</v>
      </c>
      <c r="BI40" s="1">
        <f t="shared" ca="1" si="16"/>
        <v>2</v>
      </c>
      <c r="BJ40" s="1" t="s">
        <v>1300</v>
      </c>
      <c r="BK40" s="1" t="str">
        <f t="shared" ca="1" si="17"/>
        <v>2025-05-08</v>
      </c>
      <c r="BL40" s="1" t="str" cm="1">
        <f t="array" aca="1" ref="BL40" ca="1">INDEX({"Orthodontic","Prosthodontic","Oral Surgery","Periodontic","Restorative"}, RANDBETWEEN(1,5))</f>
        <v>Oral Surgery</v>
      </c>
      <c r="BM40" s="1" t="str" cm="1">
        <f t="array" aca="1" ref="BM40" ca="1">INDEX({"D4341","D9110","D0274","D0120","D2330","D7140","D1110"}, RANDBETWEEN(1,7))</f>
        <v>D9110</v>
      </c>
      <c r="BN40" s="1" t="str" cm="1">
        <f t="array" aca="1" ref="BN40" ca="1">INDEX({"Periodontal Scaling &amp; Root Planing","Palliative Treatment","Bitewings - Four Films","Periodic Oral Evaluation","Resin Composite - One Surface","Extraction - Erupted Tooth","Adult Prophylaxis"}, RANDBETWEEN(1,7))</f>
        <v>Periodic Oral Evaluation</v>
      </c>
      <c r="BO40" s="1">
        <f t="shared" ca="1" si="18"/>
        <v>953.34</v>
      </c>
      <c r="BP40" s="1">
        <f t="shared" ca="1" si="19"/>
        <v>230.03</v>
      </c>
      <c r="BQ40" s="1">
        <f t="shared" ca="1" si="20"/>
        <v>275.63</v>
      </c>
      <c r="BR40" s="1">
        <f t="shared" ca="1" si="21"/>
        <v>409.88</v>
      </c>
      <c r="BS40" s="1">
        <f t="shared" ca="1" si="22"/>
        <v>152.91</v>
      </c>
      <c r="BT40" s="1" t="str">
        <f t="shared" ca="1" si="23"/>
        <v>2025-02-27</v>
      </c>
      <c r="BU40" s="1" t="str" cm="1">
        <f t="array" aca="1" ref="BU40" ca="1">INDEX({"Debit Card","Apple Pay","Credit Card","CareCredit"}, RANDBETWEEN(1,4))</f>
        <v>Debit Card</v>
      </c>
      <c r="BV40" s="1" t="str" cm="1">
        <f t="array" aca="1" ref="BV40" ca="1">INDEX({"Paid","Partial","Pending Insurance"}, RANDBETWEEN(1,3))</f>
        <v>Partial</v>
      </c>
      <c r="BW40" s="1">
        <f t="shared" ca="1" si="24"/>
        <v>0</v>
      </c>
      <c r="BX40" s="1" t="str">
        <f t="shared" ca="1" si="25"/>
        <v>In Progress</v>
      </c>
      <c r="BY40" s="1" t="str" cm="1">
        <f t="array" aca="1" ref="BY40" ca="1">INDEX({"New","Returning"}, RANDBETWEEN(1,2))</f>
        <v>Returning</v>
      </c>
      <c r="BZ40" s="1">
        <f t="shared" ca="1" si="26"/>
        <v>3</v>
      </c>
      <c r="CA40" s="1">
        <f t="shared" ca="1" si="27"/>
        <v>9</v>
      </c>
      <c r="CB40" s="1" t="str">
        <f t="shared" ca="1" si="28"/>
        <v>2023-08-28</v>
      </c>
      <c r="CC40" s="1" t="str">
        <f t="shared" ca="1" si="29"/>
        <v>2024-01-09</v>
      </c>
      <c r="CD40" s="1">
        <f t="shared" ca="1" si="30"/>
        <v>10</v>
      </c>
      <c r="CE40" s="1">
        <f t="shared" ca="1" si="30"/>
        <v>7</v>
      </c>
      <c r="CF40" s="1">
        <f t="shared" ca="1" si="31"/>
        <v>1622.22</v>
      </c>
      <c r="CG40" s="1">
        <f t="shared" ca="1" si="32"/>
        <v>19</v>
      </c>
      <c r="CH40" s="1" t="str">
        <f t="shared" ca="1" si="33"/>
        <v>Medium</v>
      </c>
      <c r="CI40" s="1">
        <f t="shared" ca="1" si="34"/>
        <v>97</v>
      </c>
      <c r="CJ40" s="1" t="str">
        <f t="shared" ca="1" si="35"/>
        <v>False</v>
      </c>
      <c r="CK40" s="1" t="str" cm="1">
        <f t="array" aca="1" ref="CK40" ca="1">INDEX({"Basic","Silver","Gold","Platinum"}, RANDBETWEEN(1,4))</f>
        <v>Gold</v>
      </c>
      <c r="CL40" s="1">
        <f t="shared" ca="1" si="36"/>
        <v>5</v>
      </c>
      <c r="CM40" s="1" t="s">
        <v>1489</v>
      </c>
      <c r="CN40" s="1" t="str">
        <f t="shared" ca="1" si="37"/>
        <v>2025-01-15</v>
      </c>
      <c r="CO40" s="1" t="str">
        <f t="shared" ca="1" si="38"/>
        <v>5:15 PM</v>
      </c>
      <c r="CP40" s="1" t="str" cm="1">
        <f t="array" aca="1" ref="CP40" ca="1">INDEX({"Patient Portal","Mail","Email","Phone","Text"}, RANDBETWEEN(1,5))</f>
        <v>Patient Portal</v>
      </c>
      <c r="CQ40" s="1" t="str" cm="1">
        <f t="array" aca="1" ref="CQ40" ca="1">INDEX({"Insurance Verification","Payment Reminder","New Patient Welcome","Treatment Plan Discussion","Recall"}, RANDBETWEEN(1,5))</f>
        <v>Payment Reminder</v>
      </c>
      <c r="CR40" s="1" t="str" cm="1">
        <f t="array" aca="1" ref="CR40" ca="1">INDEX({"Template","Script","Marketing","Custom"}, RANDBETWEEN(1,4))</f>
        <v>Marketing</v>
      </c>
      <c r="CS40" s="1" t="str">
        <f t="shared" ca="1" si="39"/>
        <v>True</v>
      </c>
      <c r="CT40" s="1" t="str">
        <f t="shared" ca="1" si="40"/>
        <v>2025-01-17</v>
      </c>
      <c r="CU40" s="1" t="str">
        <f t="shared" ca="1" si="41"/>
        <v>12:00 PM</v>
      </c>
      <c r="CV40" s="1" t="str" cm="1">
        <f t="array" aca="1" ref="CV40" ca="1">IF(CS40="True",
   INDEX({"Cancelled","Confirmed","Rescheduled","Question Answered"}, RANDBETWEEN(1,4)),
   ""
)</f>
        <v>Rescheduled</v>
      </c>
      <c r="CW40" s="1" t="str">
        <f t="shared" ca="1" si="42"/>
        <v>False</v>
      </c>
      <c r="CX40" s="1" t="str">
        <f t="shared" ca="1" si="43"/>
        <v/>
      </c>
      <c r="CY40" s="1" t="str" cm="1">
        <f t="array" aca="1" ref="CY40" ca="1">INDEX({"STF001","STF002","STF003","STF004","STF005"}, RANDBETWEEN(1,5))</f>
        <v>STF003</v>
      </c>
      <c r="CZ40" s="1" t="str">
        <f t="shared" ca="1" si="44"/>
        <v>False</v>
      </c>
      <c r="DA40" s="1" t="str" cm="1">
        <f t="array" aca="1" ref="DA40" ca="1">INDEX({"Westside Dental Group","Downtown Dental Center","Main Street Dental"}, RANDBETWEEN(1,3))</f>
        <v>Downtown Dental Center</v>
      </c>
      <c r="DB40" s="1" t="str" cm="1">
        <f t="array" aca="1" ref="DB40" ca="1">_xlfn.SWITCH(DA40,
   "Westside Dental Group",     "789 West Avenue",
   "Downtown Dental Center",    "456 Downtown Plaza",
   "Main Street Dental",        "123 Main Street",
   ""
)</f>
        <v>456 Downtown Plaza</v>
      </c>
      <c r="DC40" s="1" t="str" cm="1">
        <f t="array" aca="1" ref="DC40" ca="1">_xlfn.SWITCH(
   DA40,
   "Westside Dental Group",     "Riverside",
   "Downtown Dental Center",    "Springfield",
   "Main Street Dental",        "Springfield",
   ""
)</f>
        <v>Springfield</v>
      </c>
      <c r="DD40" s="1" t="s">
        <v>184</v>
      </c>
      <c r="DE40" s="1" t="str" cm="1">
        <f t="array" aca="1" ref="DE40" ca="1">_xlfn.SWITCH(
   DA40,
   "Westside Dental Group",     "62707",
   "Downtown Dental Center",    "62701",
   "Main Street Dental",        "62704",
   ""
)</f>
        <v>62701</v>
      </c>
      <c r="DF40" s="1" t="str" cm="1">
        <f t="array" aca="1" ref="DF40" ca="1">_xlfn.SWITCH(
   DA40,
   "Westside Dental Group",     "555-555-6666",
   "Downtown Dental Center",    "555-333-4444",
   "Main Street Dental",        "555-111-2222",
   ""
)</f>
        <v>555-333-4444</v>
      </c>
      <c r="DG40" s="1" t="str" cm="1">
        <f t="array" aca="1" ref="DG40" ca="1">_xlfn.SWITCH(
   DA40,
   "Westside Dental Group",     "Mon-Thu 9AM-6PM|Fri 9AM-4PM",
   "Downtown Dental Center",    "Mon-Thu 7AM-7PM|Fri 8AM-5PM|Sat 8AM-1PM",
   "Main Street Dental",        "Mon-Fri 8AM-5PM",
   ""
)</f>
        <v>Mon-Thu 7AM-7PM|Fri 8AM-5PM|Sat 8AM-1PM</v>
      </c>
      <c r="DH40" s="1" t="str" cm="1">
        <f t="array" aca="1" ref="DH40" ca="1">_xlfn.SWITCH(
   DA40,
   "Westside Dental Group",     "General|Periodontics|Endodontics",
   "Downtown Dental Center",    "General|Pediatric|Implants|Oral Surgery",
   "Main Street Dental",        "General|Cosmetic|Orthodontics",
   ""
)</f>
        <v>General|Pediatric|Implants|Oral Surgery</v>
      </c>
      <c r="DI40" s="1" t="str" cm="1">
        <f t="array" aca="1" ref="DI40" ca="1">_xlfn.SWITCH(
   DA40,
   "Westside Dental Group",     "General Dentistry|Periodontics|Endodontics",
   "Downtown Dental Center",    "General Dentistry|Oral Surgery|Pediatric Dentistry",
   "Main Street Dental",        "General Dentistry|Orthodontics",
   ""
)</f>
        <v>General Dentistry|Oral Surgery|Pediatric Dentistry</v>
      </c>
      <c r="DJ40" s="1" cm="1">
        <f t="array" aca="1" ref="DJ40" ca="1">_xlfn.SWITCH($DA40,
   "Westside Dental Group", 6,
   "Downtown Dental Center", 12,
   "Main Street Dental",     8,
   6
)</f>
        <v>12</v>
      </c>
      <c r="DK40" s="1" cm="1">
        <f t="array" aca="1" ref="DK40" ca="1">_xlfn.SWITCH($DA40,
   "Westside Dental Group", 4.7,
   "Downtown Dental Center", 4.6,
   "Main Street Dental",     4.8,
   4.7
)</f>
        <v>4.5999999999999996</v>
      </c>
      <c r="DL40" s="1" t="s">
        <v>1678</v>
      </c>
      <c r="DM40" s="1" t="str">
        <f t="shared" ca="1" si="45"/>
        <v>2024-04-03</v>
      </c>
      <c r="DN40" s="1" t="str" cm="1">
        <f t="array" aca="1" ref="DN40" ca="1">INDEX({"In Progress","Accepted","Completed","Proposed"}, RANDBETWEEN(1,4))</f>
        <v>Proposed</v>
      </c>
      <c r="DO40" s="1">
        <f t="shared" ca="1" si="46"/>
        <v>1221.8699999999999</v>
      </c>
      <c r="DP40" s="1">
        <f t="shared" ca="1" si="47"/>
        <v>647.59</v>
      </c>
      <c r="DQ40" s="1">
        <f t="shared" ca="1" si="48"/>
        <v>574.28</v>
      </c>
      <c r="DR40" s="1" t="str" cm="1">
        <f t="array" aca="1" ref="DR40" ca="1">INDEX({"N/A","CareCredit","QuickPay Discount","Monthly Payment"}, RANDBETWEEN(1,4))</f>
        <v>N/A</v>
      </c>
      <c r="DS40" s="2">
        <v>44511</v>
      </c>
      <c r="DT40" s="1" t="str">
        <f t="shared" ca="1" si="49"/>
        <v/>
      </c>
      <c r="DU40" s="1">
        <f t="shared" ca="1" si="50"/>
        <v>0</v>
      </c>
    </row>
    <row r="41" spans="1:125" x14ac:dyDescent="0.15">
      <c r="A41" s="1" t="s">
        <v>544</v>
      </c>
      <c r="B41" s="1" t="str" cm="1">
        <f t="array" aca="1" ref="B41" ca="1">INDEX({"Liam","Noah","Oliver","Elijah","William","James","Benjamin","Lucas","Henry","Alexander","Olivia","Emma","Ava","Charlotte","Sophia","Amelia","Isabella","Mia","Evelyn","Harper","Jameson","Aria","Scarlett","Luna","Mila","Abigail","Ella","Avery","Eleanor","Madison"}, RANDBETWEEN(1, 30))</f>
        <v>Aria</v>
      </c>
      <c r="C41" s="1" t="str" cm="1">
        <f t="array" aca="1" ref="C41" ca="1">INDEX({"Smith","Johnson","Williams","Jones","Brown","Davis","Miller","Wilson","Moore","Taylor","Anderson","Thomas","Jackson","White","Harris","Martin","Thompson","Garcia","Martinez","Robinson","Clark","Rodriguez","Lewis","Lee","Walker","Hall","Allen","Young","King","Wright"}, RANDBETWEEN(1, 30))</f>
        <v>Harris</v>
      </c>
      <c r="D41" s="1" t="str">
        <f t="shared" ca="1" si="0"/>
        <v>1996-01-08</v>
      </c>
      <c r="E41" s="1">
        <f t="shared" ca="1" si="1"/>
        <v>29</v>
      </c>
      <c r="F41" s="1" t="str" cm="1">
        <f t="array" aca="1" ref="F41" ca="1">INDEX({"Male","Female","Non-Binary"}, RANDBETWEEN(1, 3))</f>
        <v>Male</v>
      </c>
      <c r="G41" s="1" t="str" cm="1">
        <f t="array" aca="1" ref="G41" ca="1">INDEX({"African American","Caucasian","Hispanic","Asian","Native American","Other"}, RANDBETWEEN(1,6))</f>
        <v>Asian</v>
      </c>
      <c r="H41" s="1" t="str" cm="1">
        <f t="array" aca="1" ref="H41" ca="1">RANDBETWEEN(1,1500) &amp; " " &amp; INDEX({"Main","Oak","Maple","Elm","Pine","Cedar","Rose","Hill","Park","Lake"}, RANDBETWEEN(1,10)) &amp; " " &amp; INDEX({"St","Rd","Ave"}, RANDBETWEEN(1,3))</f>
        <v>1025 Park Ave</v>
      </c>
      <c r="I41" s="1" t="str" cm="1">
        <f t="array" aca="1" ref="I41" ca="1">INDEX({"Springfield","Riverside","Franklin","Clinton","Fairview"}, RANDBETWEEN(1,5))</f>
        <v>Fairview</v>
      </c>
      <c r="J41" s="1" t="str" cm="1">
        <f t="array" aca="1" ref="J41" ca="1">INDEX({"FL","IL","CA","NY","TX"}, RANDBETWEEN(1,5))</f>
        <v>IL</v>
      </c>
      <c r="K41" s="1" t="str">
        <f t="shared" ca="1" si="2"/>
        <v>85058</v>
      </c>
      <c r="L41" s="1" t="str">
        <f t="shared" ca="1" si="3"/>
        <v>aria.harris@email.com</v>
      </c>
      <c r="M41" s="1" t="str">
        <f t="shared" ca="1" si="4"/>
        <v>426-200-6819</v>
      </c>
      <c r="N41" s="1" t="str" cm="1">
        <f t="array" aca="1" ref="N41" ca="1">INDEX({"Linda","Karen","Susan","Nancy","Deborah"}, RANDBETWEEN(1,5)) &amp; " " &amp; C41</f>
        <v>Susan Harris</v>
      </c>
      <c r="O41" s="1" t="str">
        <f t="shared" ca="1" si="5"/>
        <v>552-854-8799</v>
      </c>
      <c r="P41" s="1" t="s">
        <v>137</v>
      </c>
      <c r="Q41" s="1" t="str" cm="1">
        <f t="array" aca="1" ref="Q41" ca="1">INDEX({"Walk-in","Google","Website","Patient Referral","Doctor Referral","Insurance"}, RANDBETWEEN(1,5))</f>
        <v>Patient Referral</v>
      </c>
      <c r="R41" s="1" t="str">
        <f t="shared" ca="1" si="6"/>
        <v>2022-12-04</v>
      </c>
      <c r="S41" s="1" t="str" cm="1">
        <f t="array" aca="1" ref="S41" ca="1">INDEX({"LOC001","LOC002","LOC003"}, RANDBETWEEN(1,3))</f>
        <v>LOC002</v>
      </c>
      <c r="T41" s="1" t="str" cm="1">
        <f t="array" aca="1" ref="T41" ca="1">INDEX({"Mail","Phone","Patient Portal","Email"}, RANDBETWEEN(1,4))</f>
        <v>Phone</v>
      </c>
      <c r="U41" s="1" t="str" cm="1">
        <f t="array" aca="1" ref="U41" ca="1">INDEX({"True","False"}, RANDBETWEEN(1,2))</f>
        <v>False</v>
      </c>
      <c r="V41" s="1" t="str" cm="1">
        <f t="array" aca="1" ref="V41" ca="1">INDEX({"True","False"}, RANDBETWEEN(1,2))</f>
        <v>False</v>
      </c>
      <c r="W41" s="1" t="str" cm="1">
        <f t="array" aca="1" ref="W41" ca="1">INDEX({"True","False"}, RANDBETWEEN(1,2))</f>
        <v>True</v>
      </c>
      <c r="X41" s="1" t="str" cm="1">
        <f t="array" aca="1" ref="X41" ca="1">INDEX({"True","False"}, RANDBETWEEN(1,2))</f>
        <v>True</v>
      </c>
      <c r="Y41" s="1" t="str" cm="1">
        <f t="array" aca="1" ref="Y41" ca="1">INDEX({"Codeine","Sulfa","Local Anesthetics","None","Latex","Penicillin"}, RANDBETWEEN(1,6))</f>
        <v>Penicillin</v>
      </c>
      <c r="Z41" s="1" t="str" cm="1">
        <f t="array" aca="1" ref="Z41" ca="1">INDEX({"None","Levothyroxine","Atorvastatin","Levothyroxine|Atorvastatin","Metformin|Lisinopril","Ibuprofen"}, RANDBETWEEN(1,6))</f>
        <v>Ibuprofen</v>
      </c>
      <c r="AA41" s="1" t="str" cm="1">
        <f t="array" aca="1" ref="AA41" ca="1">INDEX({"None","Wisdom teeth extraction (2020)","Cavity filling (2019)","Dental cleaning (2018)","Root canal (2021)"}, RANDBETWEEN(1,5))</f>
        <v>None</v>
      </c>
      <c r="AB41" s="1" t="str">
        <f t="shared" ca="1" si="7"/>
        <v>2023-03-01</v>
      </c>
      <c r="AC41" s="1" t="str" cm="1">
        <f t="array" aca="1" ref="AC41" ca="1">INDEX({"N/A","No","Yes"}, RANDBETWEEN(1,3))</f>
        <v>N/A</v>
      </c>
      <c r="AD41" s="1" t="str" cm="1">
        <f t="array" aca="1" ref="AD41" ca="1">INDEX({"Non-smoker","Former-smoker","Current smoker"}, RANDBETWEEN(1,3))</f>
        <v>Non-smoker</v>
      </c>
      <c r="AE41" s="1" t="str" cm="1">
        <f t="array" aca="1" ref="AE41" ca="1">INDEX({"None","Allergic to penicillin","Requires wheelchair accessibility","Use caution due to fall risk","Special diet required"}, RANDBETWEEN(1,5))</f>
        <v>None</v>
      </c>
      <c r="AF41" s="1" t="s">
        <v>733</v>
      </c>
      <c r="AG41" s="1" t="str" cm="1">
        <f t="array" aca="1" ref="AG41" ca="1">INDEX({"Humana","Aetna","MetLife","Cigna","United Healthcare","Guardian"}, RANDBETWEEN(1,6))</f>
        <v>Cigna</v>
      </c>
      <c r="AH41" s="1" t="str" cm="1">
        <f t="array" aca="1" ref="AH41" ca="1">IF(AG41="Humana",
   INDEX({"HUM103","HUM523"}, RANDBETWEEN(1,2)),
IF(AG41="Aetna",
   INDEX({"AET532","AET548"}, RANDBETWEEN(1,2)),
IF(AG41="MetLife",
   "MET280",
IF(AG41="Cigna",
   "CIG881",
IF(AG41="United Healthcare",
   INDEX({"UNI967","UNI316"}, RANDBETWEEN(1,2)),
IF(AG41="Guardian",
   INDEX({"GUA459","GUA669"}, RANDBETWEEN(1,2)),
""))))))</f>
        <v>CIG881</v>
      </c>
      <c r="AI41" s="1" t="str" cm="1">
        <f t="array" aca="1" ref="AI41" ca="1">_xlfn.SWITCH(
    AH41,
    "HUM103", "Humana Discount",
    "HUM523", "Humana PPO",
    "AET532", "Aetna HMO",
    "AET548", "Aetna Indemnity",
    "MET280", "MetLife Discount",
    "CIG881", "Cigna HMO",
    "UNI967", "United Healthcare DPPO",
    "UNI316", "United Healthcare DMO",
    "GUA459", "Guardian Discount",
    "GUA669", "Guardian PPO",
    ""
)</f>
        <v>Cigna HMO</v>
      </c>
      <c r="AJ41" s="1" t="str" cm="1">
        <f t="array" aca="1" ref="AJ41" ca="1">_xlfn.SWITCH(
    AH41,
    "HUM103", "HUM854639",
    "HUM523", "HUM296694",
    "AET532", "AET392075",
    "AET548", "AET837715",
    "MET280", "MET643118",
    "CIG881", "CIG755900",
    "UNI967", "UNI733052",
    "UNI316", "UNI442722",
    "GUA459", "GUA634150",
    "GUA669", "GUA641722",
    ""
)</f>
        <v>CIG755900</v>
      </c>
      <c r="AK41" s="1" t="str" cm="1">
        <f t="array" aca="1" ref="AK41" ca="1">INDEX({"GRP370","GRP369","GRP573","GRP409","GRP509","GRP575","GRP445","GRP295","GRP316","GRP630"}, RANDBETWEEN(1,10))</f>
        <v>GRP295</v>
      </c>
      <c r="AL41" s="1" cm="1">
        <f t="array" aca="1" ref="AL41" ca="1">_xlfn.SWITCH(
  AK41,
  "GRP370", 1000,
  "GRP369", 3000,
  "GRP573", 1500,
  "GRP409", 3000,
  "GRP509", 3000,
  "GRP575", 1000,
  "GRP445", 2500,
  "GRP295", 1000,
  "GRP316", 2000,
  "GRP630", 2000,
  ""
)</f>
        <v>1000</v>
      </c>
      <c r="AM41" s="1" cm="1">
        <f t="array" aca="1" ref="AM41" ca="1">_xlfn.SWITCH(
  AK41,
  "GRP370", 729.73,
  "GRP369", 2285.89,
  "GRP573", 1311.73,
  "GRP409", 2951.56,
  "GRP509", 993.45,
  "GRP575", 557.41,
  "GRP445", 695.64,
  "GRP295", 241.36,
  "GRP316", 1320.86,
  "GRP630", 1245.27,
  ""
)</f>
        <v>241.36</v>
      </c>
      <c r="AN41" s="1" t="str" cm="1">
        <f t="array" aca="1" ref="AN41" ca="1">_xlfn.SWITCH(
  AK41,
  "GRP573", "Humana",
  "GRP509", "Aetna",
  "GRP316", "Aetna",
  ""
)</f>
        <v/>
      </c>
      <c r="AO41" s="1" t="str" cm="1">
        <f t="array" aca="1" ref="AO41" ca="1">_xlfn.SWITCH(
  AK41,
  "GRP573", "HUM982",
  "GRP509", "AET282",
  "GRP316", "AET665",
  ""
)</f>
        <v/>
      </c>
      <c r="AP41" s="1" t="str" cm="1">
        <f t="array" aca="1" ref="AP41" ca="1">_xlfn.SWITCH(
  AK41,
  "GRP573", "MAAN82132",
  "GRP509", "JOWI86099",
  "GRP316", "CHTA19838",
  ""
)</f>
        <v/>
      </c>
      <c r="AQ41" s="1" t="str" cm="1">
        <f t="array" aca="1" ref="AQ41" ca="1">INDEX({"Yes","No"},RANDBETWEEN(1,2))</f>
        <v>Yes</v>
      </c>
      <c r="AR41" s="1" t="str" cm="1">
        <f t="array" aca="1" ref="AR41" ca="1">INDEX({"Apple Pay","Credit Card","Debit Card"}, RANDBETWEEN(1,3))</f>
        <v>Apple Pay</v>
      </c>
      <c r="AS41" s="1" t="s">
        <v>922</v>
      </c>
      <c r="AT41" s="1" t="s">
        <v>1111</v>
      </c>
      <c r="AU41" s="1" t="str">
        <f t="shared" ca="1" si="8"/>
        <v>2025-05-06</v>
      </c>
      <c r="AV41" s="1" t="str">
        <f t="shared" ca="1" si="9"/>
        <v>2025-05-07</v>
      </c>
      <c r="AW41" s="1" t="str">
        <f t="shared" ca="1" si="10"/>
        <v>10:45 AM</v>
      </c>
      <c r="AX41" s="1" t="str">
        <f t="shared" ca="1" si="11"/>
        <v>10:37 AM</v>
      </c>
      <c r="AY41" s="1" t="str" cm="1">
        <f t="array" aca="1" ref="AY41" ca="1">INDEX({"LOC001","LOC002","LOC003"}, RANDBETWEEN(1,3))</f>
        <v>LOC003</v>
      </c>
      <c r="AZ41" s="1" t="str" cm="1">
        <f t="array" aca="1" ref="AZ41" ca="1">INDEX({"PRV001","PRV002","PRV003","PRV004","PRV005"}, RANDBETWEEN(1,5))</f>
        <v>PRV002</v>
      </c>
      <c r="BA41" s="1" t="str" cm="1">
        <f t="array" aca="1" ref="BA41" ca="1">INDEX({"AST001","AST002","AST003","AST004","AST005"}, RANDBETWEEN(1,5))</f>
        <v>AST002</v>
      </c>
      <c r="BB41" s="1" t="str" cm="1">
        <f t="array" aca="1" ref="BB41" ca="1">INDEX({"Room 1","Room 2","Room 3","Room 4","Room 5","Room 7","Room 8"}, RANDBETWEEN(1,7))</f>
        <v>Room 8</v>
      </c>
      <c r="BC41" s="1" t="str" cm="1">
        <f t="array" aca="1" ref="BC41" ca="1">INDEX({"Tooth Pain","Lost Filling","Cosmetic Concern","Sensitivity","Denture Adjustment","Jaw Pain","Routine Check-up"}, RANDBETWEEN(1,7))</f>
        <v>Jaw Pain</v>
      </c>
      <c r="BD41" s="1" cm="1">
        <f t="array" aca="1" ref="BD41" ca="1">INDEX({15,30,45,60,90,120}, RANDBETWEEN(1,6))</f>
        <v>15</v>
      </c>
      <c r="BE41" s="1">
        <f t="shared" ca="1" si="12"/>
        <v>16</v>
      </c>
      <c r="BF41" s="1" t="str">
        <f t="shared" ca="1" si="13"/>
        <v>True</v>
      </c>
      <c r="BG41" s="1" t="str">
        <f t="shared" ca="1" si="14"/>
        <v/>
      </c>
      <c r="BH41" s="1" t="str">
        <f t="shared" ca="1" si="15"/>
        <v>False</v>
      </c>
      <c r="BI41" s="1">
        <f t="shared" ca="1" si="16"/>
        <v>1</v>
      </c>
      <c r="BJ41" s="1" t="s">
        <v>1301</v>
      </c>
      <c r="BK41" s="1" t="str">
        <f t="shared" ca="1" si="17"/>
        <v>2025-05-07</v>
      </c>
      <c r="BL41" s="1" t="str" cm="1">
        <f t="array" aca="1" ref="BL41" ca="1">INDEX({"Orthodontic","Prosthodontic","Oral Surgery","Periodontic","Restorative"}, RANDBETWEEN(1,5))</f>
        <v>Oral Surgery</v>
      </c>
      <c r="BM41" s="1" t="str" cm="1">
        <f t="array" aca="1" ref="BM41" ca="1">INDEX({"D4341","D9110","D0274","D0120","D2330","D7140","D1110"}, RANDBETWEEN(1,7))</f>
        <v>D4341</v>
      </c>
      <c r="BN41" s="1" t="str" cm="1">
        <f t="array" aca="1" ref="BN41" ca="1">INDEX({"Periodontal Scaling &amp; Root Planing","Palliative Treatment","Bitewings - Four Films","Periodic Oral Evaluation","Resin Composite - One Surface","Extraction - Erupted Tooth","Adult Prophylaxis"}, RANDBETWEEN(1,7))</f>
        <v>Adult Prophylaxis</v>
      </c>
      <c r="BO41" s="1">
        <f t="shared" ca="1" si="18"/>
        <v>1184.1300000000001</v>
      </c>
      <c r="BP41" s="1">
        <f t="shared" ca="1" si="19"/>
        <v>1146.76</v>
      </c>
      <c r="BQ41" s="1">
        <f t="shared" ca="1" si="20"/>
        <v>718.65</v>
      </c>
      <c r="BR41" s="1">
        <f t="shared" ca="1" si="21"/>
        <v>143.84</v>
      </c>
      <c r="BS41" s="1">
        <f t="shared" ca="1" si="22"/>
        <v>54.35</v>
      </c>
      <c r="BT41" s="1" t="str">
        <f t="shared" ca="1" si="23"/>
        <v>2021-03-26</v>
      </c>
      <c r="BU41" s="1" t="str" cm="1">
        <f t="array" aca="1" ref="BU41" ca="1">INDEX({"Debit Card","Apple Pay","Credit Card","CareCredit"}, RANDBETWEEN(1,4))</f>
        <v>Credit Card</v>
      </c>
      <c r="BV41" s="1" t="str" cm="1">
        <f t="array" aca="1" ref="BV41" ca="1">INDEX({"Paid","Partial","Pending Insurance"}, RANDBETWEEN(1,3))</f>
        <v>Pending Insurance</v>
      </c>
      <c r="BW41" s="1">
        <f t="shared" ca="1" si="24"/>
        <v>0</v>
      </c>
      <c r="BX41" s="1" t="str">
        <f t="shared" ca="1" si="25"/>
        <v>In Progress</v>
      </c>
      <c r="BY41" s="1" t="str" cm="1">
        <f t="array" aca="1" ref="BY41" ca="1">INDEX({"New","Returning"}, RANDBETWEEN(1,2))</f>
        <v>New</v>
      </c>
      <c r="BZ41" s="1">
        <f t="shared" ca="1" si="26"/>
        <v>1</v>
      </c>
      <c r="CA41" s="1">
        <f t="shared" ca="1" si="27"/>
        <v>2</v>
      </c>
      <c r="CB41" s="1" t="str">
        <f t="shared" ca="1" si="28"/>
        <v>2023-09-12</v>
      </c>
      <c r="CC41" s="1" t="str">
        <f t="shared" ca="1" si="29"/>
        <v>2025-02-11</v>
      </c>
      <c r="CD41" s="1">
        <f t="shared" ca="1" si="30"/>
        <v>9</v>
      </c>
      <c r="CE41" s="1">
        <f t="shared" ca="1" si="30"/>
        <v>6</v>
      </c>
      <c r="CF41" s="1">
        <f t="shared" ca="1" si="31"/>
        <v>3594.39</v>
      </c>
      <c r="CG41" s="1">
        <f t="shared" ca="1" si="32"/>
        <v>18</v>
      </c>
      <c r="CH41" s="1" t="str">
        <f t="shared" ca="1" si="33"/>
        <v>Medium</v>
      </c>
      <c r="CI41" s="1">
        <f t="shared" ca="1" si="34"/>
        <v>97</v>
      </c>
      <c r="CJ41" s="1" t="str">
        <f t="shared" ca="1" si="35"/>
        <v>True</v>
      </c>
      <c r="CK41" s="1" t="str" cm="1">
        <f t="array" aca="1" ref="CK41" ca="1">INDEX({"Basic","Silver","Gold","Platinum"}, RANDBETWEEN(1,4))</f>
        <v>Platinum</v>
      </c>
      <c r="CL41" s="1">
        <f t="shared" ca="1" si="36"/>
        <v>1</v>
      </c>
      <c r="CM41" s="1" t="s">
        <v>1490</v>
      </c>
      <c r="CN41" s="1" t="str">
        <f t="shared" ca="1" si="37"/>
        <v>2024-02-22</v>
      </c>
      <c r="CO41" s="1" t="str">
        <f t="shared" ca="1" si="38"/>
        <v>1:30 PM</v>
      </c>
      <c r="CP41" s="1" t="str" cm="1">
        <f t="array" aca="1" ref="CP41" ca="1">INDEX({"Patient Portal","Mail","Email","Phone","Text"}, RANDBETWEEN(1,5))</f>
        <v>Email</v>
      </c>
      <c r="CQ41" s="1" t="str" cm="1">
        <f t="array" aca="1" ref="CQ41" ca="1">INDEX({"Insurance Verification","Payment Reminder","New Patient Welcome","Treatment Plan Discussion","Recall"}, RANDBETWEEN(1,5))</f>
        <v>Recall</v>
      </c>
      <c r="CR41" s="1" t="str" cm="1">
        <f t="array" aca="1" ref="CR41" ca="1">INDEX({"Template","Script","Marketing","Custom"}, RANDBETWEEN(1,4))</f>
        <v>Script</v>
      </c>
      <c r="CS41" s="1" t="str">
        <f t="shared" ca="1" si="39"/>
        <v>True</v>
      </c>
      <c r="CT41" s="1" t="str">
        <f t="shared" ca="1" si="40"/>
        <v>2024-02-27</v>
      </c>
      <c r="CU41" s="1" t="str">
        <f t="shared" ca="1" si="41"/>
        <v>12:30 PM</v>
      </c>
      <c r="CV41" s="1" t="str" cm="1">
        <f t="array" aca="1" ref="CV41" ca="1">IF(CS41="True",
   INDEX({"Cancelled","Confirmed","Rescheduled","Question Answered"}, RANDBETWEEN(1,4)),
   ""
)</f>
        <v>Question Answered</v>
      </c>
      <c r="CW41" s="1" t="str">
        <f t="shared" ca="1" si="42"/>
        <v>False</v>
      </c>
      <c r="CX41" s="1" t="str">
        <f t="shared" ca="1" si="43"/>
        <v/>
      </c>
      <c r="CY41" s="1" t="str" cm="1">
        <f t="array" aca="1" ref="CY41" ca="1">INDEX({"STF001","STF002","STF003","STF004","STF005"}, RANDBETWEEN(1,5))</f>
        <v>STF002</v>
      </c>
      <c r="CZ41" s="1" t="str">
        <f t="shared" ca="1" si="44"/>
        <v>True</v>
      </c>
      <c r="DA41" s="1" t="str" cm="1">
        <f t="array" aca="1" ref="DA41" ca="1">INDEX({"Westside Dental Group","Downtown Dental Center","Main Street Dental"}, RANDBETWEEN(1,3))</f>
        <v>Main Street Dental</v>
      </c>
      <c r="DB41" s="1" t="str" cm="1">
        <f t="array" aca="1" ref="DB41" ca="1">_xlfn.SWITCH(DA41,
   "Westside Dental Group",     "789 West Avenue",
   "Downtown Dental Center",    "456 Downtown Plaza",
   "Main Street Dental",        "123 Main Street",
   ""
)</f>
        <v>123 Main Street</v>
      </c>
      <c r="DC41" s="1" t="str" cm="1">
        <f t="array" aca="1" ref="DC41" ca="1">_xlfn.SWITCH(
   DA41,
   "Westside Dental Group",     "Riverside",
   "Downtown Dental Center",    "Springfield",
   "Main Street Dental",        "Springfield",
   ""
)</f>
        <v>Springfield</v>
      </c>
      <c r="DD41" s="1" t="s">
        <v>184</v>
      </c>
      <c r="DE41" s="1" t="str" cm="1">
        <f t="array" aca="1" ref="DE41" ca="1">_xlfn.SWITCH(
   DA41,
   "Westside Dental Group",     "62707",
   "Downtown Dental Center",    "62701",
   "Main Street Dental",        "62704",
   ""
)</f>
        <v>62704</v>
      </c>
      <c r="DF41" s="1" t="str" cm="1">
        <f t="array" aca="1" ref="DF41" ca="1">_xlfn.SWITCH(
   DA41,
   "Westside Dental Group",     "555-555-6666",
   "Downtown Dental Center",    "555-333-4444",
   "Main Street Dental",        "555-111-2222",
   ""
)</f>
        <v>555-111-2222</v>
      </c>
      <c r="DG41" s="1" t="str" cm="1">
        <f t="array" aca="1" ref="DG41" ca="1">_xlfn.SWITCH(
   DA41,
   "Westside Dental Group",     "Mon-Thu 9AM-6PM|Fri 9AM-4PM",
   "Downtown Dental Center",    "Mon-Thu 7AM-7PM|Fri 8AM-5PM|Sat 8AM-1PM",
   "Main Street Dental",        "Mon-Fri 8AM-5PM",
   ""
)</f>
        <v>Mon-Fri 8AM-5PM</v>
      </c>
      <c r="DH41" s="1" t="str" cm="1">
        <f t="array" aca="1" ref="DH41" ca="1">_xlfn.SWITCH(
   DA41,
   "Westside Dental Group",     "General|Periodontics|Endodontics",
   "Downtown Dental Center",    "General|Pediatric|Implants|Oral Surgery",
   "Main Street Dental",        "General|Cosmetic|Orthodontics",
   ""
)</f>
        <v>General|Cosmetic|Orthodontics</v>
      </c>
      <c r="DI41" s="1" t="str" cm="1">
        <f t="array" aca="1" ref="DI41" ca="1">_xlfn.SWITCH(
   DA41,
   "Westside Dental Group",     "General Dentistry|Periodontics|Endodontics",
   "Downtown Dental Center",    "General Dentistry|Oral Surgery|Pediatric Dentistry",
   "Main Street Dental",        "General Dentistry|Orthodontics",
   ""
)</f>
        <v>General Dentistry|Orthodontics</v>
      </c>
      <c r="DJ41" s="1" cm="1">
        <f t="array" aca="1" ref="DJ41" ca="1">_xlfn.SWITCH($DA41,
   "Westside Dental Group", 6,
   "Downtown Dental Center", 12,
   "Main Street Dental",     8,
   6
)</f>
        <v>8</v>
      </c>
      <c r="DK41" s="1" cm="1">
        <f t="array" aca="1" ref="DK41" ca="1">_xlfn.SWITCH($DA41,
   "Westside Dental Group", 4.7,
   "Downtown Dental Center", 4.6,
   "Main Street Dental",     4.8,
   4.7
)</f>
        <v>4.8</v>
      </c>
      <c r="DL41" s="1" t="s">
        <v>1679</v>
      </c>
      <c r="DM41" s="1" t="str">
        <f t="shared" ca="1" si="45"/>
        <v>2022-11-26</v>
      </c>
      <c r="DN41" s="1" t="str" cm="1">
        <f t="array" aca="1" ref="DN41" ca="1">INDEX({"In Progress","Accepted","Completed","Proposed"}, RANDBETWEEN(1,4))</f>
        <v>Proposed</v>
      </c>
      <c r="DO41" s="1">
        <f t="shared" ca="1" si="46"/>
        <v>1626.7</v>
      </c>
      <c r="DP41" s="1">
        <f t="shared" ca="1" si="47"/>
        <v>910.95</v>
      </c>
      <c r="DQ41" s="1">
        <f t="shared" ca="1" si="48"/>
        <v>715.75</v>
      </c>
      <c r="DR41" s="1" t="str" cm="1">
        <f t="array" aca="1" ref="DR41" ca="1">INDEX({"N/A","CareCredit","QuickPay Discount","Monthly Payment"}, RANDBETWEEN(1,4))</f>
        <v>CareCredit</v>
      </c>
      <c r="DS41" s="2">
        <v>44512</v>
      </c>
      <c r="DT41" s="1" t="str">
        <f t="shared" ca="1" si="49"/>
        <v/>
      </c>
      <c r="DU41" s="1">
        <f t="shared" ca="1" si="50"/>
        <v>0</v>
      </c>
    </row>
    <row r="42" spans="1:125" x14ac:dyDescent="0.15">
      <c r="A42" s="1" t="s">
        <v>545</v>
      </c>
      <c r="B42" s="1" t="str" cm="1">
        <f t="array" aca="1" ref="B42" ca="1">INDEX({"Liam","Noah","Oliver","Elijah","William","James","Benjamin","Lucas","Henry","Alexander","Olivia","Emma","Ava","Charlotte","Sophia","Amelia","Isabella","Mia","Evelyn","Harper","Jameson","Aria","Scarlett","Luna","Mila","Abigail","Ella","Avery","Eleanor","Madison"}, RANDBETWEEN(1, 30))</f>
        <v>Luna</v>
      </c>
      <c r="C42" s="1" t="str" cm="1">
        <f t="array" aca="1" ref="C42" ca="1">INDEX({"Smith","Johnson","Williams","Jones","Brown","Davis","Miller","Wilson","Moore","Taylor","Anderson","Thomas","Jackson","White","Harris","Martin","Thompson","Garcia","Martinez","Robinson","Clark","Rodriguez","Lewis","Lee","Walker","Hall","Allen","Young","King","Wright"}, RANDBETWEEN(1, 30))</f>
        <v>Jones</v>
      </c>
      <c r="D42" s="1" t="str">
        <f t="shared" ca="1" si="0"/>
        <v>1948-08-07</v>
      </c>
      <c r="E42" s="1">
        <f t="shared" ca="1" si="1"/>
        <v>76</v>
      </c>
      <c r="F42" s="1" t="str" cm="1">
        <f t="array" aca="1" ref="F42" ca="1">INDEX({"Male","Female","Non-Binary"}, RANDBETWEEN(1, 3))</f>
        <v>Female</v>
      </c>
      <c r="G42" s="1" t="str" cm="1">
        <f t="array" aca="1" ref="G42" ca="1">INDEX({"African American","Caucasian","Hispanic","Asian","Native American","Other"}, RANDBETWEEN(1,6))</f>
        <v>Asian</v>
      </c>
      <c r="H42" s="1" t="str" cm="1">
        <f t="array" aca="1" ref="H42" ca="1">RANDBETWEEN(1,1500) &amp; " " &amp; INDEX({"Main","Oak","Maple","Elm","Pine","Cedar","Rose","Hill","Park","Lake"}, RANDBETWEEN(1,10)) &amp; " " &amp; INDEX({"St","Rd","Ave"}, RANDBETWEEN(1,3))</f>
        <v>959 Rose Ave</v>
      </c>
      <c r="I42" s="1" t="str" cm="1">
        <f t="array" aca="1" ref="I42" ca="1">INDEX({"Springfield","Riverside","Franklin","Clinton","Fairview"}, RANDBETWEEN(1,5))</f>
        <v>Franklin</v>
      </c>
      <c r="J42" s="1" t="str" cm="1">
        <f t="array" aca="1" ref="J42" ca="1">INDEX({"FL","IL","CA","NY","TX"}, RANDBETWEEN(1,5))</f>
        <v>CA</v>
      </c>
      <c r="K42" s="1" t="str">
        <f t="shared" ca="1" si="2"/>
        <v>37636</v>
      </c>
      <c r="L42" s="1" t="str">
        <f t="shared" ca="1" si="3"/>
        <v>luna.jones@email.com</v>
      </c>
      <c r="M42" s="1" t="str">
        <f t="shared" ca="1" si="4"/>
        <v>406-567-7892</v>
      </c>
      <c r="N42" s="1" t="str" cm="1">
        <f t="array" aca="1" ref="N42" ca="1">INDEX({"Linda","Karen","Susan","Nancy","Deborah"}, RANDBETWEEN(1,5)) &amp; " " &amp; C42</f>
        <v>Nancy Jones</v>
      </c>
      <c r="O42" s="1" t="str">
        <f t="shared" ca="1" si="5"/>
        <v>474-877-2869</v>
      </c>
      <c r="P42" s="1" t="s">
        <v>137</v>
      </c>
      <c r="Q42" s="1" t="str" cm="1">
        <f t="array" aca="1" ref="Q42" ca="1">INDEX({"Walk-in","Google","Website","Patient Referral","Doctor Referral","Insurance"}, RANDBETWEEN(1,5))</f>
        <v>Walk-in</v>
      </c>
      <c r="R42" s="1" t="str">
        <f t="shared" ca="1" si="6"/>
        <v>2022-09-25</v>
      </c>
      <c r="S42" s="1" t="str" cm="1">
        <f t="array" aca="1" ref="S42" ca="1">INDEX({"LOC001","LOC002","LOC003"}, RANDBETWEEN(1,3))</f>
        <v>LOC003</v>
      </c>
      <c r="T42" s="1" t="str" cm="1">
        <f t="array" aca="1" ref="T42" ca="1">INDEX({"Mail","Phone","Patient Portal","Email"}, RANDBETWEEN(1,4))</f>
        <v>Patient Portal</v>
      </c>
      <c r="U42" s="1" t="str" cm="1">
        <f t="array" aca="1" ref="U42" ca="1">INDEX({"True","False"}, RANDBETWEEN(1,2))</f>
        <v>False</v>
      </c>
      <c r="V42" s="1" t="str" cm="1">
        <f t="array" aca="1" ref="V42" ca="1">INDEX({"True","False"}, RANDBETWEEN(1,2))</f>
        <v>False</v>
      </c>
      <c r="W42" s="1" t="str" cm="1">
        <f t="array" aca="1" ref="W42" ca="1">INDEX({"True","False"}, RANDBETWEEN(1,2))</f>
        <v>True</v>
      </c>
      <c r="X42" s="1" t="str" cm="1">
        <f t="array" aca="1" ref="X42" ca="1">INDEX({"True","False"}, RANDBETWEEN(1,2))</f>
        <v>True</v>
      </c>
      <c r="Y42" s="1" t="str" cm="1">
        <f t="array" aca="1" ref="Y42" ca="1">INDEX({"Codeine","Sulfa","Local Anesthetics","None","Latex","Penicillin"}, RANDBETWEEN(1,6))</f>
        <v>None</v>
      </c>
      <c r="Z42" s="1" t="str" cm="1">
        <f t="array" aca="1" ref="Z42" ca="1">INDEX({"None","Levothyroxine","Atorvastatin","Levothyroxine|Atorvastatin","Metformin|Lisinopril","Ibuprofen"}, RANDBETWEEN(1,6))</f>
        <v>None</v>
      </c>
      <c r="AA42" s="1" t="str" cm="1">
        <f t="array" aca="1" ref="AA42" ca="1">INDEX({"None","Wisdom teeth extraction (2020)","Cavity filling (2019)","Dental cleaning (2018)","Root canal (2021)"}, RANDBETWEEN(1,5))</f>
        <v>None</v>
      </c>
      <c r="AB42" s="1" t="str">
        <f t="shared" ca="1" si="7"/>
        <v>2023-10-11</v>
      </c>
      <c r="AC42" s="1" t="str" cm="1">
        <f t="array" aca="1" ref="AC42" ca="1">INDEX({"N/A","No","Yes"}, RANDBETWEEN(1,3))</f>
        <v>Yes</v>
      </c>
      <c r="AD42" s="1" t="str" cm="1">
        <f t="array" aca="1" ref="AD42" ca="1">INDEX({"Non-smoker","Former-smoker","Current smoker"}, RANDBETWEEN(1,3))</f>
        <v>Former-smoker</v>
      </c>
      <c r="AE42" s="1" t="str" cm="1">
        <f t="array" aca="1" ref="AE42" ca="1">INDEX({"None","Allergic to penicillin","Requires wheelchair accessibility","Use caution due to fall risk","Special diet required"}, RANDBETWEEN(1,5))</f>
        <v>None</v>
      </c>
      <c r="AF42" s="1" t="s">
        <v>734</v>
      </c>
      <c r="AG42" s="1" t="str" cm="1">
        <f t="array" aca="1" ref="AG42" ca="1">INDEX({"Humana","Aetna","MetLife","Cigna","United Healthcare","Guardian"}, RANDBETWEEN(1,6))</f>
        <v>Cigna</v>
      </c>
      <c r="AH42" s="1" t="str" cm="1">
        <f t="array" aca="1" ref="AH42" ca="1">IF(AG42="Humana",
   INDEX({"HUM103","HUM523"}, RANDBETWEEN(1,2)),
IF(AG42="Aetna",
   INDEX({"AET532","AET548"}, RANDBETWEEN(1,2)),
IF(AG42="MetLife",
   "MET280",
IF(AG42="Cigna",
   "CIG881",
IF(AG42="United Healthcare",
   INDEX({"UNI967","UNI316"}, RANDBETWEEN(1,2)),
IF(AG42="Guardian",
   INDEX({"GUA459","GUA669"}, RANDBETWEEN(1,2)),
""))))))</f>
        <v>CIG881</v>
      </c>
      <c r="AI42" s="1" t="str" cm="1">
        <f t="array" aca="1" ref="AI42" ca="1">_xlfn.SWITCH(
    AH42,
    "HUM103", "Humana Discount",
    "HUM523", "Humana PPO",
    "AET532", "Aetna HMO",
    "AET548", "Aetna Indemnity",
    "MET280", "MetLife Discount",
    "CIG881", "Cigna HMO",
    "UNI967", "United Healthcare DPPO",
    "UNI316", "United Healthcare DMO",
    "GUA459", "Guardian Discount",
    "GUA669", "Guardian PPO",
    ""
)</f>
        <v>Cigna HMO</v>
      </c>
      <c r="AJ42" s="1" t="str" cm="1">
        <f t="array" aca="1" ref="AJ42" ca="1">_xlfn.SWITCH(
    AH42,
    "HUM103", "HUM854639",
    "HUM523", "HUM296694",
    "AET532", "AET392075",
    "AET548", "AET837715",
    "MET280", "MET643118",
    "CIG881", "CIG755900",
    "UNI967", "UNI733052",
    "UNI316", "UNI442722",
    "GUA459", "GUA634150",
    "GUA669", "GUA641722",
    ""
)</f>
        <v>CIG755900</v>
      </c>
      <c r="AK42" s="1" t="str" cm="1">
        <f t="array" aca="1" ref="AK42" ca="1">INDEX({"GRP370","GRP369","GRP573","GRP409","GRP509","GRP575","GRP445","GRP295","GRP316","GRP630"}, RANDBETWEEN(1,10))</f>
        <v>GRP509</v>
      </c>
      <c r="AL42" s="1" cm="1">
        <f t="array" aca="1" ref="AL42" ca="1">_xlfn.SWITCH(
  AK42,
  "GRP370", 1000,
  "GRP369", 3000,
  "GRP573", 1500,
  "GRP409", 3000,
  "GRP509", 3000,
  "GRP575", 1000,
  "GRP445", 2500,
  "GRP295", 1000,
  "GRP316", 2000,
  "GRP630", 2000,
  ""
)</f>
        <v>3000</v>
      </c>
      <c r="AM42" s="1" cm="1">
        <f t="array" aca="1" ref="AM42" ca="1">_xlfn.SWITCH(
  AK42,
  "GRP370", 729.73,
  "GRP369", 2285.89,
  "GRP573", 1311.73,
  "GRP409", 2951.56,
  "GRP509", 993.45,
  "GRP575", 557.41,
  "GRP445", 695.64,
  "GRP295", 241.36,
  "GRP316", 1320.86,
  "GRP630", 1245.27,
  ""
)</f>
        <v>993.45</v>
      </c>
      <c r="AN42" s="1" t="str" cm="1">
        <f t="array" aca="1" ref="AN42" ca="1">_xlfn.SWITCH(
  AK42,
  "GRP573", "Humana",
  "GRP509", "Aetna",
  "GRP316", "Aetna",
  ""
)</f>
        <v>Aetna</v>
      </c>
      <c r="AO42" s="1" t="str" cm="1">
        <f t="array" aca="1" ref="AO42" ca="1">_xlfn.SWITCH(
  AK42,
  "GRP573", "HUM982",
  "GRP509", "AET282",
  "GRP316", "AET665",
  ""
)</f>
        <v>AET282</v>
      </c>
      <c r="AP42" s="1" t="str" cm="1">
        <f t="array" aca="1" ref="AP42" ca="1">_xlfn.SWITCH(
  AK42,
  "GRP573", "MAAN82132",
  "GRP509", "JOWI86099",
  "GRP316", "CHTA19838",
  ""
)</f>
        <v>JOWI86099</v>
      </c>
      <c r="AQ42" s="1" t="str" cm="1">
        <f t="array" aca="1" ref="AQ42" ca="1">INDEX({"Yes","No"},RANDBETWEEN(1,2))</f>
        <v>Yes</v>
      </c>
      <c r="AR42" s="1" t="str" cm="1">
        <f t="array" aca="1" ref="AR42" ca="1">INDEX({"Apple Pay","Credit Card","Debit Card"}, RANDBETWEEN(1,3))</f>
        <v>Apple Pay</v>
      </c>
      <c r="AS42" s="1" t="s">
        <v>923</v>
      </c>
      <c r="AT42" s="1" t="s">
        <v>1112</v>
      </c>
      <c r="AU42" s="1" t="str">
        <f t="shared" ca="1" si="8"/>
        <v>2025-05-01</v>
      </c>
      <c r="AV42" s="1" t="str">
        <f t="shared" ca="1" si="9"/>
        <v>2025-05-06</v>
      </c>
      <c r="AW42" s="1" t="str">
        <f t="shared" ca="1" si="10"/>
        <v>8:15 AM</v>
      </c>
      <c r="AX42" s="1" t="str">
        <f t="shared" ca="1" si="11"/>
        <v>8:07 AM</v>
      </c>
      <c r="AY42" s="1" t="str" cm="1">
        <f t="array" aca="1" ref="AY42" ca="1">INDEX({"LOC001","LOC002","LOC003"}, RANDBETWEEN(1,3))</f>
        <v>LOC002</v>
      </c>
      <c r="AZ42" s="1" t="str" cm="1">
        <f t="array" aca="1" ref="AZ42" ca="1">INDEX({"PRV001","PRV002","PRV003","PRV004","PRV005"}, RANDBETWEEN(1,5))</f>
        <v>PRV003</v>
      </c>
      <c r="BA42" s="1" t="str" cm="1">
        <f t="array" aca="1" ref="BA42" ca="1">INDEX({"AST001","AST002","AST003","AST004","AST005"}, RANDBETWEEN(1,5))</f>
        <v>AST002</v>
      </c>
      <c r="BB42" s="1" t="str" cm="1">
        <f t="array" aca="1" ref="BB42" ca="1">INDEX({"Room 1","Room 2","Room 3","Room 4","Room 5","Room 7","Room 8"}, RANDBETWEEN(1,7))</f>
        <v>Room 8</v>
      </c>
      <c r="BC42" s="1" t="str" cm="1">
        <f t="array" aca="1" ref="BC42" ca="1">INDEX({"Tooth Pain","Lost Filling","Cosmetic Concern","Sensitivity","Denture Adjustment","Jaw Pain","Routine Check-up"}, RANDBETWEEN(1,7))</f>
        <v>Jaw Pain</v>
      </c>
      <c r="BD42" s="1" cm="1">
        <f t="array" aca="1" ref="BD42" ca="1">INDEX({15,30,45,60,90,120}, RANDBETWEEN(1,6))</f>
        <v>60</v>
      </c>
      <c r="BE42" s="1">
        <f t="shared" ca="1" si="12"/>
        <v>63</v>
      </c>
      <c r="BF42" s="1" t="str">
        <f t="shared" ca="1" si="13"/>
        <v>True</v>
      </c>
      <c r="BG42" s="1" t="str">
        <f t="shared" ca="1" si="14"/>
        <v/>
      </c>
      <c r="BH42" s="1" t="str">
        <f t="shared" ca="1" si="15"/>
        <v>False</v>
      </c>
      <c r="BI42" s="1">
        <f t="shared" ca="1" si="16"/>
        <v>5</v>
      </c>
      <c r="BJ42" s="1" t="s">
        <v>1302</v>
      </c>
      <c r="BK42" s="1" t="str">
        <f t="shared" ca="1" si="17"/>
        <v>2025-05-06</v>
      </c>
      <c r="BL42" s="1" t="str" cm="1">
        <f t="array" aca="1" ref="BL42" ca="1">INDEX({"Orthodontic","Prosthodontic","Oral Surgery","Periodontic","Restorative"}, RANDBETWEEN(1,5))</f>
        <v>Restorative</v>
      </c>
      <c r="BM42" s="1" t="str" cm="1">
        <f t="array" aca="1" ref="BM42" ca="1">INDEX({"D4341","D9110","D0274","D0120","D2330","D7140","D1110"}, RANDBETWEEN(1,7))</f>
        <v>D9110</v>
      </c>
      <c r="BN42" s="1" t="str" cm="1">
        <f t="array" aca="1" ref="BN42" ca="1">INDEX({"Periodontal Scaling &amp; Root Planing","Palliative Treatment","Bitewings - Four Films","Periodic Oral Evaluation","Resin Composite - One Surface","Extraction - Erupted Tooth","Adult Prophylaxis"}, RANDBETWEEN(1,7))</f>
        <v>Extraction - Erupted Tooth</v>
      </c>
      <c r="BO42" s="1">
        <f t="shared" ca="1" si="18"/>
        <v>1371.92</v>
      </c>
      <c r="BP42" s="1">
        <f t="shared" ca="1" si="19"/>
        <v>826.64</v>
      </c>
      <c r="BQ42" s="1">
        <f t="shared" ca="1" si="20"/>
        <v>888.06</v>
      </c>
      <c r="BR42" s="1">
        <f t="shared" ca="1" si="21"/>
        <v>53.5</v>
      </c>
      <c r="BS42" s="1">
        <f t="shared" ca="1" si="22"/>
        <v>187.6</v>
      </c>
      <c r="BT42" s="1" t="str">
        <f t="shared" ca="1" si="23"/>
        <v>2022-06-05</v>
      </c>
      <c r="BU42" s="1" t="str" cm="1">
        <f t="array" aca="1" ref="BU42" ca="1">INDEX({"Debit Card","Apple Pay","Credit Card","CareCredit"}, RANDBETWEEN(1,4))</f>
        <v>Debit Card</v>
      </c>
      <c r="BV42" s="1" t="str" cm="1">
        <f t="array" aca="1" ref="BV42" ca="1">INDEX({"Paid","Partial","Pending Insurance"}, RANDBETWEEN(1,3))</f>
        <v>Partial</v>
      </c>
      <c r="BW42" s="1">
        <f t="shared" ca="1" si="24"/>
        <v>20.52</v>
      </c>
      <c r="BX42" s="1" t="str">
        <f t="shared" ca="1" si="25"/>
        <v>In Progress</v>
      </c>
      <c r="BY42" s="1" t="str" cm="1">
        <f t="array" aca="1" ref="BY42" ca="1">INDEX({"New","Returning"}, RANDBETWEEN(1,2))</f>
        <v>New</v>
      </c>
      <c r="BZ42" s="1">
        <f t="shared" ca="1" si="26"/>
        <v>1</v>
      </c>
      <c r="CA42" s="1">
        <f t="shared" ca="1" si="27"/>
        <v>1</v>
      </c>
      <c r="CB42" s="1" t="str">
        <f t="shared" ca="1" si="28"/>
        <v>2022-01-06</v>
      </c>
      <c r="CC42" s="1" t="str">
        <f t="shared" ca="1" si="29"/>
        <v>2024-01-15</v>
      </c>
      <c r="CD42" s="1">
        <f t="shared" ca="1" si="30"/>
        <v>5</v>
      </c>
      <c r="CE42" s="1">
        <f t="shared" ca="1" si="30"/>
        <v>8</v>
      </c>
      <c r="CF42" s="1">
        <f t="shared" ca="1" si="31"/>
        <v>2264.4</v>
      </c>
      <c r="CG42" s="1">
        <f t="shared" ca="1" si="32"/>
        <v>39</v>
      </c>
      <c r="CH42" s="1" t="str">
        <f t="shared" ca="1" si="33"/>
        <v>Low</v>
      </c>
      <c r="CI42" s="1">
        <f t="shared" ca="1" si="34"/>
        <v>60</v>
      </c>
      <c r="CJ42" s="1" t="str">
        <f t="shared" ca="1" si="35"/>
        <v>True</v>
      </c>
      <c r="CK42" s="1" t="str" cm="1">
        <f t="array" aca="1" ref="CK42" ca="1">INDEX({"Basic","Silver","Gold","Platinum"}, RANDBETWEEN(1,4))</f>
        <v>Platinum</v>
      </c>
      <c r="CL42" s="1">
        <f t="shared" ca="1" si="36"/>
        <v>2</v>
      </c>
      <c r="CM42" s="1" t="s">
        <v>1491</v>
      </c>
      <c r="CN42" s="1" t="str">
        <f t="shared" ca="1" si="37"/>
        <v>2024-04-16</v>
      </c>
      <c r="CO42" s="1" t="str">
        <f t="shared" ca="1" si="38"/>
        <v>1:30 PM</v>
      </c>
      <c r="CP42" s="1" t="str" cm="1">
        <f t="array" aca="1" ref="CP42" ca="1">INDEX({"Patient Portal","Mail","Email","Phone","Text"}, RANDBETWEEN(1,5))</f>
        <v>Mail</v>
      </c>
      <c r="CQ42" s="1" t="str" cm="1">
        <f t="array" aca="1" ref="CQ42" ca="1">INDEX({"Insurance Verification","Payment Reminder","New Patient Welcome","Treatment Plan Discussion","Recall"}, RANDBETWEEN(1,5))</f>
        <v>New Patient Welcome</v>
      </c>
      <c r="CR42" s="1" t="str" cm="1">
        <f t="array" aca="1" ref="CR42" ca="1">INDEX({"Template","Script","Marketing","Custom"}, RANDBETWEEN(1,4))</f>
        <v>Script</v>
      </c>
      <c r="CS42" s="1" t="str">
        <f t="shared" ca="1" si="39"/>
        <v>False</v>
      </c>
      <c r="CT42" s="1" t="str">
        <f t="shared" ca="1" si="40"/>
        <v/>
      </c>
      <c r="CU42" s="1" t="str">
        <f t="shared" ca="1" si="41"/>
        <v/>
      </c>
      <c r="CV42" s="1" t="str" cm="1">
        <f t="array" aca="1" ref="CV42" ca="1">IF(CS42="True",
   INDEX({"Cancelled","Confirmed","Rescheduled","Question Answered"}, RANDBETWEEN(1,4)),
   ""
)</f>
        <v/>
      </c>
      <c r="CW42" s="1" t="str">
        <f t="shared" ca="1" si="42"/>
        <v/>
      </c>
      <c r="CX42" s="1" t="str">
        <f t="shared" ca="1" si="43"/>
        <v/>
      </c>
      <c r="CY42" s="1" t="str" cm="1">
        <f t="array" aca="1" ref="CY42" ca="1">INDEX({"STF001","STF002","STF003","STF004","STF005"}, RANDBETWEEN(1,5))</f>
        <v>STF005</v>
      </c>
      <c r="CZ42" s="1" t="str">
        <f t="shared" ca="1" si="44"/>
        <v>True</v>
      </c>
      <c r="DA42" s="1" t="str" cm="1">
        <f t="array" aca="1" ref="DA42" ca="1">INDEX({"Westside Dental Group","Downtown Dental Center","Main Street Dental"}, RANDBETWEEN(1,3))</f>
        <v>Main Street Dental</v>
      </c>
      <c r="DB42" s="1" t="str" cm="1">
        <f t="array" aca="1" ref="DB42" ca="1">_xlfn.SWITCH(DA42,
   "Westside Dental Group",     "789 West Avenue",
   "Downtown Dental Center",    "456 Downtown Plaza",
   "Main Street Dental",        "123 Main Street",
   ""
)</f>
        <v>123 Main Street</v>
      </c>
      <c r="DC42" s="1" t="str" cm="1">
        <f t="array" aca="1" ref="DC42" ca="1">_xlfn.SWITCH(
   DA42,
   "Westside Dental Group",     "Riverside",
   "Downtown Dental Center",    "Springfield",
   "Main Street Dental",        "Springfield",
   ""
)</f>
        <v>Springfield</v>
      </c>
      <c r="DD42" s="1" t="s">
        <v>184</v>
      </c>
      <c r="DE42" s="1" t="str" cm="1">
        <f t="array" aca="1" ref="DE42" ca="1">_xlfn.SWITCH(
   DA42,
   "Westside Dental Group",     "62707",
   "Downtown Dental Center",    "62701",
   "Main Street Dental",        "62704",
   ""
)</f>
        <v>62704</v>
      </c>
      <c r="DF42" s="1" t="str" cm="1">
        <f t="array" aca="1" ref="DF42" ca="1">_xlfn.SWITCH(
   DA42,
   "Westside Dental Group",     "555-555-6666",
   "Downtown Dental Center",    "555-333-4444",
   "Main Street Dental",        "555-111-2222",
   ""
)</f>
        <v>555-111-2222</v>
      </c>
      <c r="DG42" s="1" t="str" cm="1">
        <f t="array" aca="1" ref="DG42" ca="1">_xlfn.SWITCH(
   DA42,
   "Westside Dental Group",     "Mon-Thu 9AM-6PM|Fri 9AM-4PM",
   "Downtown Dental Center",    "Mon-Thu 7AM-7PM|Fri 8AM-5PM|Sat 8AM-1PM",
   "Main Street Dental",        "Mon-Fri 8AM-5PM",
   ""
)</f>
        <v>Mon-Fri 8AM-5PM</v>
      </c>
      <c r="DH42" s="1" t="str" cm="1">
        <f t="array" aca="1" ref="DH42" ca="1">_xlfn.SWITCH(
   DA42,
   "Westside Dental Group",     "General|Periodontics|Endodontics",
   "Downtown Dental Center",    "General|Pediatric|Implants|Oral Surgery",
   "Main Street Dental",        "General|Cosmetic|Orthodontics",
   ""
)</f>
        <v>General|Cosmetic|Orthodontics</v>
      </c>
      <c r="DI42" s="1" t="str" cm="1">
        <f t="array" aca="1" ref="DI42" ca="1">_xlfn.SWITCH(
   DA42,
   "Westside Dental Group",     "General Dentistry|Periodontics|Endodontics",
   "Downtown Dental Center",    "General Dentistry|Oral Surgery|Pediatric Dentistry",
   "Main Street Dental",        "General Dentistry|Orthodontics",
   ""
)</f>
        <v>General Dentistry|Orthodontics</v>
      </c>
      <c r="DJ42" s="1" cm="1">
        <f t="array" aca="1" ref="DJ42" ca="1">_xlfn.SWITCH($DA42,
   "Westside Dental Group", 6,
   "Downtown Dental Center", 12,
   "Main Street Dental",     8,
   6
)</f>
        <v>8</v>
      </c>
      <c r="DK42" s="1" cm="1">
        <f t="array" aca="1" ref="DK42" ca="1">_xlfn.SWITCH($DA42,
   "Westside Dental Group", 4.7,
   "Downtown Dental Center", 4.6,
   "Main Street Dental",     4.8,
   4.7
)</f>
        <v>4.8</v>
      </c>
      <c r="DL42" s="1" t="s">
        <v>1680</v>
      </c>
      <c r="DM42" s="1" t="str">
        <f t="shared" ca="1" si="45"/>
        <v>2021-06-01</v>
      </c>
      <c r="DN42" s="1" t="str" cm="1">
        <f t="array" aca="1" ref="DN42" ca="1">INDEX({"In Progress","Accepted","Completed","Proposed"}, RANDBETWEEN(1,4))</f>
        <v>Completed</v>
      </c>
      <c r="DO42" s="1">
        <f t="shared" ca="1" si="46"/>
        <v>3582.66</v>
      </c>
      <c r="DP42" s="1">
        <f t="shared" ca="1" si="47"/>
        <v>2006.29</v>
      </c>
      <c r="DQ42" s="1">
        <f t="shared" ca="1" si="48"/>
        <v>1576.37</v>
      </c>
      <c r="DR42" s="1" t="str" cm="1">
        <f t="array" aca="1" ref="DR42" ca="1">INDEX({"N/A","CareCredit","QuickPay Discount","Monthly Payment"}, RANDBETWEEN(1,4))</f>
        <v>QuickPay Discount</v>
      </c>
      <c r="DS42" s="2">
        <v>44513</v>
      </c>
      <c r="DT42" s="1" t="str">
        <f t="shared" ca="1" si="49"/>
        <v>2021-12-10</v>
      </c>
      <c r="DU42" s="1">
        <f t="shared" ca="1" si="50"/>
        <v>100</v>
      </c>
    </row>
    <row r="43" spans="1:125" x14ac:dyDescent="0.15">
      <c r="A43" s="1" t="s">
        <v>546</v>
      </c>
      <c r="B43" s="1" t="str" cm="1">
        <f t="array" aca="1" ref="B43" ca="1">INDEX({"Liam","Noah","Oliver","Elijah","William","James","Benjamin","Lucas","Henry","Alexander","Olivia","Emma","Ava","Charlotte","Sophia","Amelia","Isabella","Mia","Evelyn","Harper","Jameson","Aria","Scarlett","Luna","Mila","Abigail","Ella","Avery","Eleanor","Madison"}, RANDBETWEEN(1, 30))</f>
        <v>Jameson</v>
      </c>
      <c r="C43" s="1" t="str" cm="1">
        <f t="array" aca="1" ref="C43" ca="1">INDEX({"Smith","Johnson","Williams","Jones","Brown","Davis","Miller","Wilson","Moore","Taylor","Anderson","Thomas","Jackson","White","Harris","Martin","Thompson","Garcia","Martinez","Robinson","Clark","Rodriguez","Lewis","Lee","Walker","Hall","Allen","Young","King","Wright"}, RANDBETWEEN(1, 30))</f>
        <v>Williams</v>
      </c>
      <c r="D43" s="1" t="str">
        <f t="shared" ca="1" si="0"/>
        <v>1986-03-09</v>
      </c>
      <c r="E43" s="1">
        <f t="shared" ca="1" si="1"/>
        <v>39</v>
      </c>
      <c r="F43" s="1" t="str" cm="1">
        <f t="array" aca="1" ref="F43" ca="1">INDEX({"Male","Female","Non-Binary"}, RANDBETWEEN(1, 3))</f>
        <v>Female</v>
      </c>
      <c r="G43" s="1" t="str" cm="1">
        <f t="array" aca="1" ref="G43" ca="1">INDEX({"African American","Caucasian","Hispanic","Asian","Native American","Other"}, RANDBETWEEN(1,6))</f>
        <v>Hispanic</v>
      </c>
      <c r="H43" s="1" t="str" cm="1">
        <f t="array" aca="1" ref="H43" ca="1">RANDBETWEEN(1,1500) &amp; " " &amp; INDEX({"Main","Oak","Maple","Elm","Pine","Cedar","Rose","Hill","Park","Lake"}, RANDBETWEEN(1,10)) &amp; " " &amp; INDEX({"St","Rd","Ave"}, RANDBETWEEN(1,3))</f>
        <v>382 Rose Ave</v>
      </c>
      <c r="I43" s="1" t="str" cm="1">
        <f t="array" aca="1" ref="I43" ca="1">INDEX({"Springfield","Riverside","Franklin","Clinton","Fairview"}, RANDBETWEEN(1,5))</f>
        <v>Fairview</v>
      </c>
      <c r="J43" s="1" t="str" cm="1">
        <f t="array" aca="1" ref="J43" ca="1">INDEX({"FL","IL","CA","NY","TX"}, RANDBETWEEN(1,5))</f>
        <v>NY</v>
      </c>
      <c r="K43" s="1" t="str">
        <f t="shared" ca="1" si="2"/>
        <v>97576</v>
      </c>
      <c r="L43" s="1" t="str">
        <f t="shared" ca="1" si="3"/>
        <v>jameson.williams@email.com</v>
      </c>
      <c r="M43" s="1" t="str">
        <f t="shared" ca="1" si="4"/>
        <v>584-383-8183</v>
      </c>
      <c r="N43" s="1" t="str" cm="1">
        <f t="array" aca="1" ref="N43" ca="1">INDEX({"Linda","Karen","Susan","Nancy","Deborah"}, RANDBETWEEN(1,5)) &amp; " " &amp; C43</f>
        <v>Karen Williams</v>
      </c>
      <c r="O43" s="1" t="str">
        <f t="shared" ca="1" si="5"/>
        <v>985-345-7838</v>
      </c>
      <c r="P43" s="1" t="s">
        <v>137</v>
      </c>
      <c r="Q43" s="1" t="str" cm="1">
        <f t="array" aca="1" ref="Q43" ca="1">INDEX({"Walk-in","Google","Website","Patient Referral","Doctor Referral","Insurance"}, RANDBETWEEN(1,5))</f>
        <v>Doctor Referral</v>
      </c>
      <c r="R43" s="1" t="str">
        <f t="shared" ca="1" si="6"/>
        <v>2023-07-30</v>
      </c>
      <c r="S43" s="1" t="str" cm="1">
        <f t="array" aca="1" ref="S43" ca="1">INDEX({"LOC001","LOC002","LOC003"}, RANDBETWEEN(1,3))</f>
        <v>LOC003</v>
      </c>
      <c r="T43" s="1" t="str" cm="1">
        <f t="array" aca="1" ref="T43" ca="1">INDEX({"Mail","Phone","Patient Portal","Email"}, RANDBETWEEN(1,4))</f>
        <v>Phone</v>
      </c>
      <c r="U43" s="1" t="str" cm="1">
        <f t="array" aca="1" ref="U43" ca="1">INDEX({"True","False"}, RANDBETWEEN(1,2))</f>
        <v>True</v>
      </c>
      <c r="V43" s="1" t="str" cm="1">
        <f t="array" aca="1" ref="V43" ca="1">INDEX({"True","False"}, RANDBETWEEN(1,2))</f>
        <v>False</v>
      </c>
      <c r="W43" s="1" t="str" cm="1">
        <f t="array" aca="1" ref="W43" ca="1">INDEX({"True","False"}, RANDBETWEEN(1,2))</f>
        <v>False</v>
      </c>
      <c r="X43" s="1" t="str" cm="1">
        <f t="array" aca="1" ref="X43" ca="1">INDEX({"True","False"}, RANDBETWEEN(1,2))</f>
        <v>False</v>
      </c>
      <c r="Y43" s="1" t="str" cm="1">
        <f t="array" aca="1" ref="Y43" ca="1">INDEX({"Codeine","Sulfa","Local Anesthetics","None","Latex","Penicillin"}, RANDBETWEEN(1,6))</f>
        <v>None</v>
      </c>
      <c r="Z43" s="1" t="str" cm="1">
        <f t="array" aca="1" ref="Z43" ca="1">INDEX({"None","Levothyroxine","Atorvastatin","Levothyroxine|Atorvastatin","Metformin|Lisinopril","Ibuprofen"}, RANDBETWEEN(1,6))</f>
        <v>Levothyroxine|Atorvastatin</v>
      </c>
      <c r="AA43" s="1" t="str" cm="1">
        <f t="array" aca="1" ref="AA43" ca="1">INDEX({"None","Wisdom teeth extraction (2020)","Cavity filling (2019)","Dental cleaning (2018)","Root canal (2021)"}, RANDBETWEEN(1,5))</f>
        <v>Wisdom teeth extraction (2020)</v>
      </c>
      <c r="AB43" s="1" t="str">
        <f t="shared" ca="1" si="7"/>
        <v>2023-06-26</v>
      </c>
      <c r="AC43" s="1" t="str" cm="1">
        <f t="array" aca="1" ref="AC43" ca="1">INDEX({"N/A","No","Yes"}, RANDBETWEEN(1,3))</f>
        <v>N/A</v>
      </c>
      <c r="AD43" s="1" t="str" cm="1">
        <f t="array" aca="1" ref="AD43" ca="1">INDEX({"Non-smoker","Former-smoker","Current smoker"}, RANDBETWEEN(1,3))</f>
        <v>Non-smoker</v>
      </c>
      <c r="AE43" s="1" t="str" cm="1">
        <f t="array" aca="1" ref="AE43" ca="1">INDEX({"None","Allergic to penicillin","Requires wheelchair accessibility","Use caution due to fall risk","Special diet required"}, RANDBETWEEN(1,5))</f>
        <v>Use caution due to fall risk</v>
      </c>
      <c r="AF43" s="1" t="s">
        <v>735</v>
      </c>
      <c r="AG43" s="1" t="str" cm="1">
        <f t="array" aca="1" ref="AG43" ca="1">INDEX({"Humana","Aetna","MetLife","Cigna","United Healthcare","Guardian"}, RANDBETWEEN(1,6))</f>
        <v>Aetna</v>
      </c>
      <c r="AH43" s="1" t="str" cm="1">
        <f t="array" aca="1" ref="AH43" ca="1">IF(AG43="Humana",
   INDEX({"HUM103","HUM523"}, RANDBETWEEN(1,2)),
IF(AG43="Aetna",
   INDEX({"AET532","AET548"}, RANDBETWEEN(1,2)),
IF(AG43="MetLife",
   "MET280",
IF(AG43="Cigna",
   "CIG881",
IF(AG43="United Healthcare",
   INDEX({"UNI967","UNI316"}, RANDBETWEEN(1,2)),
IF(AG43="Guardian",
   INDEX({"GUA459","GUA669"}, RANDBETWEEN(1,2)),
""))))))</f>
        <v>AET548</v>
      </c>
      <c r="AI43" s="1" t="str" cm="1">
        <f t="array" aca="1" ref="AI43" ca="1">_xlfn.SWITCH(
    AH43,
    "HUM103", "Humana Discount",
    "HUM523", "Humana PPO",
    "AET532", "Aetna HMO",
    "AET548", "Aetna Indemnity",
    "MET280", "MetLife Discount",
    "CIG881", "Cigna HMO",
    "UNI967", "United Healthcare DPPO",
    "UNI316", "United Healthcare DMO",
    "GUA459", "Guardian Discount",
    "GUA669", "Guardian PPO",
    ""
)</f>
        <v>Aetna Indemnity</v>
      </c>
      <c r="AJ43" s="1" t="str" cm="1">
        <f t="array" aca="1" ref="AJ43" ca="1">_xlfn.SWITCH(
    AH43,
    "HUM103", "HUM854639",
    "HUM523", "HUM296694",
    "AET532", "AET392075",
    "AET548", "AET837715",
    "MET280", "MET643118",
    "CIG881", "CIG755900",
    "UNI967", "UNI733052",
    "UNI316", "UNI442722",
    "GUA459", "GUA634150",
    "GUA669", "GUA641722",
    ""
)</f>
        <v>AET837715</v>
      </c>
      <c r="AK43" s="1" t="str" cm="1">
        <f t="array" aca="1" ref="AK43" ca="1">INDEX({"GRP370","GRP369","GRP573","GRP409","GRP509","GRP575","GRP445","GRP295","GRP316","GRP630"}, RANDBETWEEN(1,10))</f>
        <v>GRP370</v>
      </c>
      <c r="AL43" s="1" cm="1">
        <f t="array" aca="1" ref="AL43" ca="1">_xlfn.SWITCH(
  AK43,
  "GRP370", 1000,
  "GRP369", 3000,
  "GRP573", 1500,
  "GRP409", 3000,
  "GRP509", 3000,
  "GRP575", 1000,
  "GRP445", 2500,
  "GRP295", 1000,
  "GRP316", 2000,
  "GRP630", 2000,
  ""
)</f>
        <v>1000</v>
      </c>
      <c r="AM43" s="1" cm="1">
        <f t="array" aca="1" ref="AM43" ca="1">_xlfn.SWITCH(
  AK43,
  "GRP370", 729.73,
  "GRP369", 2285.89,
  "GRP573", 1311.73,
  "GRP409", 2951.56,
  "GRP509", 993.45,
  "GRP575", 557.41,
  "GRP445", 695.64,
  "GRP295", 241.36,
  "GRP316", 1320.86,
  "GRP630", 1245.27,
  ""
)</f>
        <v>729.73</v>
      </c>
      <c r="AN43" s="1" t="str" cm="1">
        <f t="array" aca="1" ref="AN43" ca="1">_xlfn.SWITCH(
  AK43,
  "GRP573", "Humana",
  "GRP509", "Aetna",
  "GRP316", "Aetna",
  ""
)</f>
        <v/>
      </c>
      <c r="AO43" s="1" t="str" cm="1">
        <f t="array" aca="1" ref="AO43" ca="1">_xlfn.SWITCH(
  AK43,
  "GRP573", "HUM982",
  "GRP509", "AET282",
  "GRP316", "AET665",
  ""
)</f>
        <v/>
      </c>
      <c r="AP43" s="1" t="str" cm="1">
        <f t="array" aca="1" ref="AP43" ca="1">_xlfn.SWITCH(
  AK43,
  "GRP573", "MAAN82132",
  "GRP509", "JOWI86099",
  "GRP316", "CHTA19838",
  ""
)</f>
        <v/>
      </c>
      <c r="AQ43" s="1" t="str" cm="1">
        <f t="array" aca="1" ref="AQ43" ca="1">INDEX({"Yes","No"},RANDBETWEEN(1,2))</f>
        <v>Yes</v>
      </c>
      <c r="AR43" s="1" t="str" cm="1">
        <f t="array" aca="1" ref="AR43" ca="1">INDEX({"Apple Pay","Credit Card","Debit Card"}, RANDBETWEEN(1,3))</f>
        <v>Credit Card</v>
      </c>
      <c r="AS43" s="1" t="s">
        <v>924</v>
      </c>
      <c r="AT43" s="1" t="s">
        <v>1113</v>
      </c>
      <c r="AU43" s="1" t="str">
        <f t="shared" ca="1" si="8"/>
        <v>2025-05-11</v>
      </c>
      <c r="AV43" s="1" t="str">
        <f t="shared" ca="1" si="9"/>
        <v>2025-05-15</v>
      </c>
      <c r="AW43" s="1" t="str">
        <f t="shared" ca="1" si="10"/>
        <v>5:15 PM</v>
      </c>
      <c r="AX43" s="1" t="str">
        <f t="shared" ca="1" si="11"/>
        <v>5:08 PM</v>
      </c>
      <c r="AY43" s="1" t="str" cm="1">
        <f t="array" aca="1" ref="AY43" ca="1">INDEX({"LOC001","LOC002","LOC003"}, RANDBETWEEN(1,3))</f>
        <v>LOC003</v>
      </c>
      <c r="AZ43" s="1" t="str" cm="1">
        <f t="array" aca="1" ref="AZ43" ca="1">INDEX({"PRV001","PRV002","PRV003","PRV004","PRV005"}, RANDBETWEEN(1,5))</f>
        <v>PRV001</v>
      </c>
      <c r="BA43" s="1" t="str" cm="1">
        <f t="array" aca="1" ref="BA43" ca="1">INDEX({"AST001","AST002","AST003","AST004","AST005"}, RANDBETWEEN(1,5))</f>
        <v>AST005</v>
      </c>
      <c r="BB43" s="1" t="str" cm="1">
        <f t="array" aca="1" ref="BB43" ca="1">INDEX({"Room 1","Room 2","Room 3","Room 4","Room 5","Room 7","Room 8"}, RANDBETWEEN(1,7))</f>
        <v>Room 1</v>
      </c>
      <c r="BC43" s="1" t="str" cm="1">
        <f t="array" aca="1" ref="BC43" ca="1">INDEX({"Tooth Pain","Lost Filling","Cosmetic Concern","Sensitivity","Denture Adjustment","Jaw Pain","Routine Check-up"}, RANDBETWEEN(1,7))</f>
        <v>Denture Adjustment</v>
      </c>
      <c r="BD43" s="1" cm="1">
        <f t="array" aca="1" ref="BD43" ca="1">INDEX({15,30,45,60,90,120}, RANDBETWEEN(1,6))</f>
        <v>60</v>
      </c>
      <c r="BE43" s="1">
        <f t="shared" ca="1" si="12"/>
        <v>56</v>
      </c>
      <c r="BF43" s="1" t="str">
        <f t="shared" ca="1" si="13"/>
        <v>True</v>
      </c>
      <c r="BG43" s="1" t="str">
        <f t="shared" ca="1" si="14"/>
        <v/>
      </c>
      <c r="BH43" s="1" t="str">
        <f t="shared" ca="1" si="15"/>
        <v>False</v>
      </c>
      <c r="BI43" s="1">
        <f t="shared" ca="1" si="16"/>
        <v>4</v>
      </c>
      <c r="BJ43" s="1" t="s">
        <v>1303</v>
      </c>
      <c r="BK43" s="1" t="str">
        <f t="shared" ca="1" si="17"/>
        <v>2025-05-15</v>
      </c>
      <c r="BL43" s="1" t="str" cm="1">
        <f t="array" aca="1" ref="BL43" ca="1">INDEX({"Orthodontic","Prosthodontic","Oral Surgery","Periodontic","Restorative"}, RANDBETWEEN(1,5))</f>
        <v>Orthodontic</v>
      </c>
      <c r="BM43" s="1" t="str" cm="1">
        <f t="array" aca="1" ref="BM43" ca="1">INDEX({"D4341","D9110","D0274","D0120","D2330","D7140","D1110"}, RANDBETWEEN(1,7))</f>
        <v>D4341</v>
      </c>
      <c r="BN43" s="1" t="str" cm="1">
        <f t="array" aca="1" ref="BN43" ca="1">INDEX({"Periodontal Scaling &amp; Root Planing","Palliative Treatment","Bitewings - Four Films","Periodic Oral Evaluation","Resin Composite - One Surface","Extraction - Erupted Tooth","Adult Prophylaxis"}, RANDBETWEEN(1,7))</f>
        <v>Palliative Treatment</v>
      </c>
      <c r="BO43" s="1">
        <f t="shared" ca="1" si="18"/>
        <v>1670.32</v>
      </c>
      <c r="BP43" s="1">
        <f t="shared" ca="1" si="19"/>
        <v>287.04000000000002</v>
      </c>
      <c r="BQ43" s="1">
        <f t="shared" ca="1" si="20"/>
        <v>342.26</v>
      </c>
      <c r="BR43" s="1">
        <f t="shared" ca="1" si="21"/>
        <v>237.91</v>
      </c>
      <c r="BS43" s="1">
        <f t="shared" ca="1" si="22"/>
        <v>228.78</v>
      </c>
      <c r="BT43" s="1" t="str">
        <f t="shared" ca="1" si="23"/>
        <v>2025-05-02</v>
      </c>
      <c r="BU43" s="1" t="str" cm="1">
        <f t="array" aca="1" ref="BU43" ca="1">INDEX({"Debit Card","Apple Pay","Credit Card","CareCredit"}, RANDBETWEEN(1,4))</f>
        <v>Debit Card</v>
      </c>
      <c r="BV43" s="1" t="str" cm="1">
        <f t="array" aca="1" ref="BV43" ca="1">INDEX({"Paid","Partial","Pending Insurance"}, RANDBETWEEN(1,3))</f>
        <v>Partial</v>
      </c>
      <c r="BW43" s="1">
        <f t="shared" ca="1" si="24"/>
        <v>0</v>
      </c>
      <c r="BX43" s="1" t="str">
        <f t="shared" ca="1" si="25"/>
        <v>In Progress</v>
      </c>
      <c r="BY43" s="1" t="str" cm="1">
        <f t="array" aca="1" ref="BY43" ca="1">INDEX({"New","Returning"}, RANDBETWEEN(1,2))</f>
        <v>Returning</v>
      </c>
      <c r="BZ43" s="1">
        <f t="shared" ca="1" si="26"/>
        <v>1</v>
      </c>
      <c r="CA43" s="1">
        <f t="shared" ca="1" si="27"/>
        <v>1</v>
      </c>
      <c r="CB43" s="1" t="str">
        <f t="shared" ca="1" si="28"/>
        <v>2023-03-22</v>
      </c>
      <c r="CC43" s="1" t="str">
        <f t="shared" ca="1" si="29"/>
        <v>2025-09-30</v>
      </c>
      <c r="CD43" s="1">
        <f t="shared" ca="1" si="30"/>
        <v>6</v>
      </c>
      <c r="CE43" s="1">
        <f t="shared" ca="1" si="30"/>
        <v>6</v>
      </c>
      <c r="CF43" s="1">
        <f t="shared" ca="1" si="31"/>
        <v>1218.92</v>
      </c>
      <c r="CG43" s="1">
        <f t="shared" ca="1" si="32"/>
        <v>24</v>
      </c>
      <c r="CH43" s="1" t="str">
        <f t="shared" ca="1" si="33"/>
        <v>Low</v>
      </c>
      <c r="CI43" s="1">
        <f t="shared" ca="1" si="34"/>
        <v>71</v>
      </c>
      <c r="CJ43" s="1" t="str">
        <f t="shared" ca="1" si="35"/>
        <v>True</v>
      </c>
      <c r="CK43" s="1" t="str" cm="1">
        <f t="array" aca="1" ref="CK43" ca="1">INDEX({"Basic","Silver","Gold","Platinum"}, RANDBETWEEN(1,4))</f>
        <v>Silver</v>
      </c>
      <c r="CL43" s="1">
        <f t="shared" ca="1" si="36"/>
        <v>0</v>
      </c>
      <c r="CM43" s="1" t="s">
        <v>1492</v>
      </c>
      <c r="CN43" s="1" t="str">
        <f t="shared" ca="1" si="37"/>
        <v>2025-06-30</v>
      </c>
      <c r="CO43" s="1" t="str">
        <f t="shared" ca="1" si="38"/>
        <v>11:45 AM</v>
      </c>
      <c r="CP43" s="1" t="str" cm="1">
        <f t="array" aca="1" ref="CP43" ca="1">INDEX({"Patient Portal","Mail","Email","Phone","Text"}, RANDBETWEEN(1,5))</f>
        <v>Email</v>
      </c>
      <c r="CQ43" s="1" t="str" cm="1">
        <f t="array" aca="1" ref="CQ43" ca="1">INDEX({"Insurance Verification","Payment Reminder","New Patient Welcome","Treatment Plan Discussion","Recall"}, RANDBETWEEN(1,5))</f>
        <v>Insurance Verification</v>
      </c>
      <c r="CR43" s="1" t="str" cm="1">
        <f t="array" aca="1" ref="CR43" ca="1">INDEX({"Template","Script","Marketing","Custom"}, RANDBETWEEN(1,4))</f>
        <v>Marketing</v>
      </c>
      <c r="CS43" s="1" t="str">
        <f t="shared" ca="1" si="39"/>
        <v>True</v>
      </c>
      <c r="CT43" s="1" t="str">
        <f t="shared" ca="1" si="40"/>
        <v>2025-07-01</v>
      </c>
      <c r="CU43" s="1" t="str">
        <f t="shared" ca="1" si="41"/>
        <v>11:15 AM</v>
      </c>
      <c r="CV43" s="1" t="str" cm="1">
        <f t="array" aca="1" ref="CV43" ca="1">IF(CS43="True",
   INDEX({"Cancelled","Confirmed","Rescheduled","Question Answered"}, RANDBETWEEN(1,4)),
   ""
)</f>
        <v>Cancelled</v>
      </c>
      <c r="CW43" s="1" t="str">
        <f t="shared" ca="1" si="42"/>
        <v>False</v>
      </c>
      <c r="CX43" s="1" t="str">
        <f t="shared" ca="1" si="43"/>
        <v/>
      </c>
      <c r="CY43" s="1" t="str" cm="1">
        <f t="array" aca="1" ref="CY43" ca="1">INDEX({"STF001","STF002","STF003","STF004","STF005"}, RANDBETWEEN(1,5))</f>
        <v>STF004</v>
      </c>
      <c r="CZ43" s="1" t="str">
        <f t="shared" ca="1" si="44"/>
        <v>True</v>
      </c>
      <c r="DA43" s="1" t="str" cm="1">
        <f t="array" aca="1" ref="DA43" ca="1">INDEX({"Westside Dental Group","Downtown Dental Center","Main Street Dental"}, RANDBETWEEN(1,3))</f>
        <v>Downtown Dental Center</v>
      </c>
      <c r="DB43" s="1" t="str" cm="1">
        <f t="array" aca="1" ref="DB43" ca="1">_xlfn.SWITCH(DA43,
   "Westside Dental Group",     "789 West Avenue",
   "Downtown Dental Center",    "456 Downtown Plaza",
   "Main Street Dental",        "123 Main Street",
   ""
)</f>
        <v>456 Downtown Plaza</v>
      </c>
      <c r="DC43" s="1" t="str" cm="1">
        <f t="array" aca="1" ref="DC43" ca="1">_xlfn.SWITCH(
   DA43,
   "Westside Dental Group",     "Riverside",
   "Downtown Dental Center",    "Springfield",
   "Main Street Dental",        "Springfield",
   ""
)</f>
        <v>Springfield</v>
      </c>
      <c r="DD43" s="1" t="s">
        <v>184</v>
      </c>
      <c r="DE43" s="1" t="str" cm="1">
        <f t="array" aca="1" ref="DE43" ca="1">_xlfn.SWITCH(
   DA43,
   "Westside Dental Group",     "62707",
   "Downtown Dental Center",    "62701",
   "Main Street Dental",        "62704",
   ""
)</f>
        <v>62701</v>
      </c>
      <c r="DF43" s="1" t="str" cm="1">
        <f t="array" aca="1" ref="DF43" ca="1">_xlfn.SWITCH(
   DA43,
   "Westside Dental Group",     "555-555-6666",
   "Downtown Dental Center",    "555-333-4444",
   "Main Street Dental",        "555-111-2222",
   ""
)</f>
        <v>555-333-4444</v>
      </c>
      <c r="DG43" s="1" t="str" cm="1">
        <f t="array" aca="1" ref="DG43" ca="1">_xlfn.SWITCH(
   DA43,
   "Westside Dental Group",     "Mon-Thu 9AM-6PM|Fri 9AM-4PM",
   "Downtown Dental Center",    "Mon-Thu 7AM-7PM|Fri 8AM-5PM|Sat 8AM-1PM",
   "Main Street Dental",        "Mon-Fri 8AM-5PM",
   ""
)</f>
        <v>Mon-Thu 7AM-7PM|Fri 8AM-5PM|Sat 8AM-1PM</v>
      </c>
      <c r="DH43" s="1" t="str" cm="1">
        <f t="array" aca="1" ref="DH43" ca="1">_xlfn.SWITCH(
   DA43,
   "Westside Dental Group",     "General|Periodontics|Endodontics",
   "Downtown Dental Center",    "General|Pediatric|Implants|Oral Surgery",
   "Main Street Dental",        "General|Cosmetic|Orthodontics",
   ""
)</f>
        <v>General|Pediatric|Implants|Oral Surgery</v>
      </c>
      <c r="DI43" s="1" t="str" cm="1">
        <f t="array" aca="1" ref="DI43" ca="1">_xlfn.SWITCH(
   DA43,
   "Westside Dental Group",     "General Dentistry|Periodontics|Endodontics",
   "Downtown Dental Center",    "General Dentistry|Oral Surgery|Pediatric Dentistry",
   "Main Street Dental",        "General Dentistry|Orthodontics",
   ""
)</f>
        <v>General Dentistry|Oral Surgery|Pediatric Dentistry</v>
      </c>
      <c r="DJ43" s="1" cm="1">
        <f t="array" aca="1" ref="DJ43" ca="1">_xlfn.SWITCH($DA43,
   "Westside Dental Group", 6,
   "Downtown Dental Center", 12,
   "Main Street Dental",     8,
   6
)</f>
        <v>12</v>
      </c>
      <c r="DK43" s="1" cm="1">
        <f t="array" aca="1" ref="DK43" ca="1">_xlfn.SWITCH($DA43,
   "Westside Dental Group", 4.7,
   "Downtown Dental Center", 4.6,
   "Main Street Dental",     4.8,
   4.7
)</f>
        <v>4.5999999999999996</v>
      </c>
      <c r="DL43" s="1" t="s">
        <v>1681</v>
      </c>
      <c r="DM43" s="1" t="str">
        <f t="shared" ca="1" si="45"/>
        <v>2023-12-08</v>
      </c>
      <c r="DN43" s="1" t="str" cm="1">
        <f t="array" aca="1" ref="DN43" ca="1">INDEX({"In Progress","Accepted","Completed","Proposed"}, RANDBETWEEN(1,4))</f>
        <v>In Progress</v>
      </c>
      <c r="DO43" s="1">
        <f t="shared" ca="1" si="46"/>
        <v>2418.69</v>
      </c>
      <c r="DP43" s="1">
        <f t="shared" ca="1" si="47"/>
        <v>1499.59</v>
      </c>
      <c r="DQ43" s="1">
        <f t="shared" ca="1" si="48"/>
        <v>919.1</v>
      </c>
      <c r="DR43" s="1" t="str" cm="1">
        <f t="array" aca="1" ref="DR43" ca="1">INDEX({"N/A","CareCredit","QuickPay Discount","Monthly Payment"}, RANDBETWEEN(1,4))</f>
        <v>CareCredit</v>
      </c>
      <c r="DS43" s="2">
        <v>44514</v>
      </c>
      <c r="DT43" s="1" t="str">
        <f t="shared" ca="1" si="49"/>
        <v/>
      </c>
      <c r="DU43" s="1">
        <f t="shared" ca="1" si="50"/>
        <v>4</v>
      </c>
    </row>
    <row r="44" spans="1:125" x14ac:dyDescent="0.15">
      <c r="A44" s="1" t="s">
        <v>547</v>
      </c>
      <c r="B44" s="1" t="str" cm="1">
        <f t="array" aca="1" ref="B44" ca="1">INDEX({"Liam","Noah","Oliver","Elijah","William","James","Benjamin","Lucas","Henry","Alexander","Olivia","Emma","Ava","Charlotte","Sophia","Amelia","Isabella","Mia","Evelyn","Harper","Jameson","Aria","Scarlett","Luna","Mila","Abigail","Ella","Avery","Eleanor","Madison"}, RANDBETWEEN(1, 30))</f>
        <v>Emma</v>
      </c>
      <c r="C44" s="1" t="str" cm="1">
        <f t="array" aca="1" ref="C44" ca="1">INDEX({"Smith","Johnson","Williams","Jones","Brown","Davis","Miller","Wilson","Moore","Taylor","Anderson","Thomas","Jackson","White","Harris","Martin","Thompson","Garcia","Martinez","Robinson","Clark","Rodriguez","Lewis","Lee","Walker","Hall","Allen","Young","King","Wright"}, RANDBETWEEN(1, 30))</f>
        <v>Williams</v>
      </c>
      <c r="D44" s="1" t="str">
        <f t="shared" ca="1" si="0"/>
        <v>1993-10-03</v>
      </c>
      <c r="E44" s="1">
        <f t="shared" ca="1" si="1"/>
        <v>31</v>
      </c>
      <c r="F44" s="1" t="str" cm="1">
        <f t="array" aca="1" ref="F44" ca="1">INDEX({"Male","Female","Non-Binary"}, RANDBETWEEN(1, 3))</f>
        <v>Non-Binary</v>
      </c>
      <c r="G44" s="1" t="str" cm="1">
        <f t="array" aca="1" ref="G44" ca="1">INDEX({"African American","Caucasian","Hispanic","Asian","Native American","Other"}, RANDBETWEEN(1,6))</f>
        <v>Other</v>
      </c>
      <c r="H44" s="1" t="str" cm="1">
        <f t="array" aca="1" ref="H44" ca="1">RANDBETWEEN(1,1500) &amp; " " &amp; INDEX({"Main","Oak","Maple","Elm","Pine","Cedar","Rose","Hill","Park","Lake"}, RANDBETWEEN(1,10)) &amp; " " &amp; INDEX({"St","Rd","Ave"}, RANDBETWEEN(1,3))</f>
        <v>686 Main St</v>
      </c>
      <c r="I44" s="1" t="str" cm="1">
        <f t="array" aca="1" ref="I44" ca="1">INDEX({"Springfield","Riverside","Franklin","Clinton","Fairview"}, RANDBETWEEN(1,5))</f>
        <v>Riverside</v>
      </c>
      <c r="J44" s="1" t="str" cm="1">
        <f t="array" aca="1" ref="J44" ca="1">INDEX({"FL","IL","CA","NY","TX"}, RANDBETWEEN(1,5))</f>
        <v>IL</v>
      </c>
      <c r="K44" s="1" t="str">
        <f t="shared" ca="1" si="2"/>
        <v>77539</v>
      </c>
      <c r="L44" s="1" t="str">
        <f t="shared" ca="1" si="3"/>
        <v>emma.williams@email.com</v>
      </c>
      <c r="M44" s="1" t="str">
        <f t="shared" ca="1" si="4"/>
        <v>486-356-9648</v>
      </c>
      <c r="N44" s="1" t="str" cm="1">
        <f t="array" aca="1" ref="N44" ca="1">INDEX({"Linda","Karen","Susan","Nancy","Deborah"}, RANDBETWEEN(1,5)) &amp; " " &amp; C44</f>
        <v>Nancy Williams</v>
      </c>
      <c r="O44" s="1" t="str">
        <f t="shared" ca="1" si="5"/>
        <v>416-672-7473</v>
      </c>
      <c r="P44" s="1" t="s">
        <v>137</v>
      </c>
      <c r="Q44" s="1" t="str" cm="1">
        <f t="array" aca="1" ref="Q44" ca="1">INDEX({"Walk-in","Google","Website","Patient Referral","Doctor Referral","Insurance"}, RANDBETWEEN(1,5))</f>
        <v>Google</v>
      </c>
      <c r="R44" s="1" t="str">
        <f t="shared" ca="1" si="6"/>
        <v>2022-04-03</v>
      </c>
      <c r="S44" s="1" t="str" cm="1">
        <f t="array" aca="1" ref="S44" ca="1">INDEX({"LOC001","LOC002","LOC003"}, RANDBETWEEN(1,3))</f>
        <v>LOC003</v>
      </c>
      <c r="T44" s="1" t="str" cm="1">
        <f t="array" aca="1" ref="T44" ca="1">INDEX({"Mail","Phone","Patient Portal","Email"}, RANDBETWEEN(1,4))</f>
        <v>Email</v>
      </c>
      <c r="U44" s="1" t="str" cm="1">
        <f t="array" aca="1" ref="U44" ca="1">INDEX({"True","False"}, RANDBETWEEN(1,2))</f>
        <v>True</v>
      </c>
      <c r="V44" s="1" t="str" cm="1">
        <f t="array" aca="1" ref="V44" ca="1">INDEX({"True","False"}, RANDBETWEEN(1,2))</f>
        <v>True</v>
      </c>
      <c r="W44" s="1" t="str" cm="1">
        <f t="array" aca="1" ref="W44" ca="1">INDEX({"True","False"}, RANDBETWEEN(1,2))</f>
        <v>True</v>
      </c>
      <c r="X44" s="1" t="str" cm="1">
        <f t="array" aca="1" ref="X44" ca="1">INDEX({"True","False"}, RANDBETWEEN(1,2))</f>
        <v>False</v>
      </c>
      <c r="Y44" s="1" t="str" cm="1">
        <f t="array" aca="1" ref="Y44" ca="1">INDEX({"Codeine","Sulfa","Local Anesthetics","None","Latex","Penicillin"}, RANDBETWEEN(1,6))</f>
        <v>Penicillin</v>
      </c>
      <c r="Z44" s="1" t="str" cm="1">
        <f t="array" aca="1" ref="Z44" ca="1">INDEX({"None","Levothyroxine","Atorvastatin","Levothyroxine|Atorvastatin","Metformin|Lisinopril","Ibuprofen"}, RANDBETWEEN(1,6))</f>
        <v>None</v>
      </c>
      <c r="AA44" s="1" t="str" cm="1">
        <f t="array" aca="1" ref="AA44" ca="1">INDEX({"None","Wisdom teeth extraction (2020)","Cavity filling (2019)","Dental cleaning (2018)","Root canal (2021)"}, RANDBETWEEN(1,5))</f>
        <v>Wisdom teeth extraction (2020)</v>
      </c>
      <c r="AB44" s="1" t="str">
        <f t="shared" ca="1" si="7"/>
        <v>2023-10-08</v>
      </c>
      <c r="AC44" s="1" t="str" cm="1">
        <f t="array" aca="1" ref="AC44" ca="1">INDEX({"N/A","No","Yes"}, RANDBETWEEN(1,3))</f>
        <v>N/A</v>
      </c>
      <c r="AD44" s="1" t="str" cm="1">
        <f t="array" aca="1" ref="AD44" ca="1">INDEX({"Non-smoker","Former-smoker","Current smoker"}, RANDBETWEEN(1,3))</f>
        <v>Non-smoker</v>
      </c>
      <c r="AE44" s="1" t="str" cm="1">
        <f t="array" aca="1" ref="AE44" ca="1">INDEX({"None","Allergic to penicillin","Requires wheelchair accessibility","Use caution due to fall risk","Special diet required"}, RANDBETWEEN(1,5))</f>
        <v>None</v>
      </c>
      <c r="AF44" s="1" t="s">
        <v>736</v>
      </c>
      <c r="AG44" s="1" t="str" cm="1">
        <f t="array" aca="1" ref="AG44" ca="1">INDEX({"Humana","Aetna","MetLife","Cigna","United Healthcare","Guardian"}, RANDBETWEEN(1,6))</f>
        <v>Aetna</v>
      </c>
      <c r="AH44" s="1" t="str" cm="1">
        <f t="array" aca="1" ref="AH44" ca="1">IF(AG44="Humana",
   INDEX({"HUM103","HUM523"}, RANDBETWEEN(1,2)),
IF(AG44="Aetna",
   INDEX({"AET532","AET548"}, RANDBETWEEN(1,2)),
IF(AG44="MetLife",
   "MET280",
IF(AG44="Cigna",
   "CIG881",
IF(AG44="United Healthcare",
   INDEX({"UNI967","UNI316"}, RANDBETWEEN(1,2)),
IF(AG44="Guardian",
   INDEX({"GUA459","GUA669"}, RANDBETWEEN(1,2)),
""))))))</f>
        <v>AET548</v>
      </c>
      <c r="AI44" s="1" t="str" cm="1">
        <f t="array" aca="1" ref="AI44" ca="1">_xlfn.SWITCH(
    AH44,
    "HUM103", "Humana Discount",
    "HUM523", "Humana PPO",
    "AET532", "Aetna HMO",
    "AET548", "Aetna Indemnity",
    "MET280", "MetLife Discount",
    "CIG881", "Cigna HMO",
    "UNI967", "United Healthcare DPPO",
    "UNI316", "United Healthcare DMO",
    "GUA459", "Guardian Discount",
    "GUA669", "Guardian PPO",
    ""
)</f>
        <v>Aetna Indemnity</v>
      </c>
      <c r="AJ44" s="1" t="str" cm="1">
        <f t="array" aca="1" ref="AJ44" ca="1">_xlfn.SWITCH(
    AH44,
    "HUM103", "HUM854639",
    "HUM523", "HUM296694",
    "AET532", "AET392075",
    "AET548", "AET837715",
    "MET280", "MET643118",
    "CIG881", "CIG755900",
    "UNI967", "UNI733052",
    "UNI316", "UNI442722",
    "GUA459", "GUA634150",
    "GUA669", "GUA641722",
    ""
)</f>
        <v>AET837715</v>
      </c>
      <c r="AK44" s="1" t="str" cm="1">
        <f t="array" aca="1" ref="AK44" ca="1">INDEX({"GRP370","GRP369","GRP573","GRP409","GRP509","GRP575","GRP445","GRP295","GRP316","GRP630"}, RANDBETWEEN(1,10))</f>
        <v>GRP370</v>
      </c>
      <c r="AL44" s="1" cm="1">
        <f t="array" aca="1" ref="AL44" ca="1">_xlfn.SWITCH(
  AK44,
  "GRP370", 1000,
  "GRP369", 3000,
  "GRP573", 1500,
  "GRP409", 3000,
  "GRP509", 3000,
  "GRP575", 1000,
  "GRP445", 2500,
  "GRP295", 1000,
  "GRP316", 2000,
  "GRP630", 2000,
  ""
)</f>
        <v>1000</v>
      </c>
      <c r="AM44" s="1" cm="1">
        <f t="array" aca="1" ref="AM44" ca="1">_xlfn.SWITCH(
  AK44,
  "GRP370", 729.73,
  "GRP369", 2285.89,
  "GRP573", 1311.73,
  "GRP409", 2951.56,
  "GRP509", 993.45,
  "GRP575", 557.41,
  "GRP445", 695.64,
  "GRP295", 241.36,
  "GRP316", 1320.86,
  "GRP630", 1245.27,
  ""
)</f>
        <v>729.73</v>
      </c>
      <c r="AN44" s="1" t="str" cm="1">
        <f t="array" aca="1" ref="AN44" ca="1">_xlfn.SWITCH(
  AK44,
  "GRP573", "Humana",
  "GRP509", "Aetna",
  "GRP316", "Aetna",
  ""
)</f>
        <v/>
      </c>
      <c r="AO44" s="1" t="str" cm="1">
        <f t="array" aca="1" ref="AO44" ca="1">_xlfn.SWITCH(
  AK44,
  "GRP573", "HUM982",
  "GRP509", "AET282",
  "GRP316", "AET665",
  ""
)</f>
        <v/>
      </c>
      <c r="AP44" s="1" t="str" cm="1">
        <f t="array" aca="1" ref="AP44" ca="1">_xlfn.SWITCH(
  AK44,
  "GRP573", "MAAN82132",
  "GRP509", "JOWI86099",
  "GRP316", "CHTA19838",
  ""
)</f>
        <v/>
      </c>
      <c r="AQ44" s="1" t="str" cm="1">
        <f t="array" aca="1" ref="AQ44" ca="1">INDEX({"Yes","No"},RANDBETWEEN(1,2))</f>
        <v>No</v>
      </c>
      <c r="AR44" s="1" t="str" cm="1">
        <f t="array" aca="1" ref="AR44" ca="1">INDEX({"Apple Pay","Credit Card","Debit Card"}, RANDBETWEEN(1,3))</f>
        <v>Debit Card</v>
      </c>
      <c r="AS44" s="1" t="s">
        <v>925</v>
      </c>
      <c r="AT44" s="1" t="s">
        <v>1114</v>
      </c>
      <c r="AU44" s="1" t="str">
        <f t="shared" ca="1" si="8"/>
        <v>2025-05-23</v>
      </c>
      <c r="AV44" s="1" t="str">
        <f t="shared" ca="1" si="9"/>
        <v>2025-05-27</v>
      </c>
      <c r="AW44" s="1" t="str">
        <f t="shared" ca="1" si="10"/>
        <v>11:15 AM</v>
      </c>
      <c r="AX44" s="1" t="str">
        <f t="shared" ca="1" si="11"/>
        <v>11:06 AM</v>
      </c>
      <c r="AY44" s="1" t="str" cm="1">
        <f t="array" aca="1" ref="AY44" ca="1">INDEX({"LOC001","LOC002","LOC003"}, RANDBETWEEN(1,3))</f>
        <v>LOC003</v>
      </c>
      <c r="AZ44" s="1" t="str" cm="1">
        <f t="array" aca="1" ref="AZ44" ca="1">INDEX({"PRV001","PRV002","PRV003","PRV004","PRV005"}, RANDBETWEEN(1,5))</f>
        <v>PRV005</v>
      </c>
      <c r="BA44" s="1" t="str" cm="1">
        <f t="array" aca="1" ref="BA44" ca="1">INDEX({"AST001","AST002","AST003","AST004","AST005"}, RANDBETWEEN(1,5))</f>
        <v>AST003</v>
      </c>
      <c r="BB44" s="1" t="str" cm="1">
        <f t="array" aca="1" ref="BB44" ca="1">INDEX({"Room 1","Room 2","Room 3","Room 4","Room 5","Room 7","Room 8"}, RANDBETWEEN(1,7))</f>
        <v>Room 4</v>
      </c>
      <c r="BC44" s="1" t="str" cm="1">
        <f t="array" aca="1" ref="BC44" ca="1">INDEX({"Tooth Pain","Lost Filling","Cosmetic Concern","Sensitivity","Denture Adjustment","Jaw Pain","Routine Check-up"}, RANDBETWEEN(1,7))</f>
        <v>Jaw Pain</v>
      </c>
      <c r="BD44" s="1" cm="1">
        <f t="array" aca="1" ref="BD44" ca="1">INDEX({15,30,45,60,90,120}, RANDBETWEEN(1,6))</f>
        <v>60</v>
      </c>
      <c r="BE44" s="1">
        <f t="shared" ca="1" si="12"/>
        <v>59</v>
      </c>
      <c r="BF44" s="1" t="str">
        <f t="shared" ca="1" si="13"/>
        <v>True</v>
      </c>
      <c r="BG44" s="1" t="str">
        <f t="shared" ca="1" si="14"/>
        <v/>
      </c>
      <c r="BH44" s="1" t="str">
        <f t="shared" ca="1" si="15"/>
        <v>False</v>
      </c>
      <c r="BI44" s="1">
        <f t="shared" ca="1" si="16"/>
        <v>4</v>
      </c>
      <c r="BJ44" s="1" t="s">
        <v>1304</v>
      </c>
      <c r="BK44" s="1" t="str">
        <f t="shared" ca="1" si="17"/>
        <v>2025-05-27</v>
      </c>
      <c r="BL44" s="1" t="str" cm="1">
        <f t="array" aca="1" ref="BL44" ca="1">INDEX({"Orthodontic","Prosthodontic","Oral Surgery","Periodontic","Restorative"}, RANDBETWEEN(1,5))</f>
        <v>Orthodontic</v>
      </c>
      <c r="BM44" s="1" t="str" cm="1">
        <f t="array" aca="1" ref="BM44" ca="1">INDEX({"D4341","D9110","D0274","D0120","D2330","D7140","D1110"}, RANDBETWEEN(1,7))</f>
        <v>D4341</v>
      </c>
      <c r="BN44" s="1" t="str" cm="1">
        <f t="array" aca="1" ref="BN44" ca="1">INDEX({"Periodontal Scaling &amp; Root Planing","Palliative Treatment","Bitewings - Four Films","Periodic Oral Evaluation","Resin Composite - One Surface","Extraction - Erupted Tooth","Adult Prophylaxis"}, RANDBETWEEN(1,7))</f>
        <v>Periodontal Scaling &amp; Root Planing</v>
      </c>
      <c r="BO44" s="1">
        <f t="shared" ca="1" si="18"/>
        <v>578.71</v>
      </c>
      <c r="BP44" s="1">
        <f t="shared" ca="1" si="19"/>
        <v>542.44000000000005</v>
      </c>
      <c r="BQ44" s="1">
        <f t="shared" ca="1" si="20"/>
        <v>371.38</v>
      </c>
      <c r="BR44" s="1">
        <f t="shared" ca="1" si="21"/>
        <v>451.16</v>
      </c>
      <c r="BS44" s="1">
        <f t="shared" ca="1" si="22"/>
        <v>38.619999999999997</v>
      </c>
      <c r="BT44" s="1" t="str">
        <f t="shared" ca="1" si="23"/>
        <v>2023-02-06</v>
      </c>
      <c r="BU44" s="1" t="str" cm="1">
        <f t="array" aca="1" ref="BU44" ca="1">INDEX({"Debit Card","Apple Pay","Credit Card","CareCredit"}, RANDBETWEEN(1,4))</f>
        <v>Apple Pay</v>
      </c>
      <c r="BV44" s="1" t="str" cm="1">
        <f t="array" aca="1" ref="BV44" ca="1">INDEX({"Paid","Partial","Pending Insurance"}, RANDBETWEEN(1,3))</f>
        <v>Partial</v>
      </c>
      <c r="BW44" s="1">
        <f t="shared" ca="1" si="24"/>
        <v>0</v>
      </c>
      <c r="BX44" s="1" t="str">
        <f t="shared" ca="1" si="25"/>
        <v>In Progress</v>
      </c>
      <c r="BY44" s="1" t="str" cm="1">
        <f t="array" aca="1" ref="BY44" ca="1">INDEX({"New","Returning"}, RANDBETWEEN(1,2))</f>
        <v>Returning</v>
      </c>
      <c r="BZ44" s="1">
        <f t="shared" ca="1" si="26"/>
        <v>0</v>
      </c>
      <c r="CA44" s="1">
        <f t="shared" ca="1" si="27"/>
        <v>0</v>
      </c>
      <c r="CB44" s="1" t="str">
        <f t="shared" ca="1" si="28"/>
        <v>2021-06-02</v>
      </c>
      <c r="CC44" s="1" t="str">
        <f t="shared" ca="1" si="29"/>
        <v>2024-06-05</v>
      </c>
      <c r="CD44" s="1">
        <f t="shared" ca="1" si="30"/>
        <v>2</v>
      </c>
      <c r="CE44" s="1">
        <f t="shared" ca="1" si="30"/>
        <v>6</v>
      </c>
      <c r="CF44" s="1">
        <f t="shared" ca="1" si="31"/>
        <v>1074.19</v>
      </c>
      <c r="CG44" s="1">
        <f t="shared" ca="1" si="32"/>
        <v>46</v>
      </c>
      <c r="CH44" s="1" t="str">
        <f t="shared" ca="1" si="33"/>
        <v>Low</v>
      </c>
      <c r="CI44" s="1">
        <f t="shared" ca="1" si="34"/>
        <v>90</v>
      </c>
      <c r="CJ44" s="1" t="str">
        <f t="shared" ca="1" si="35"/>
        <v>True</v>
      </c>
      <c r="CK44" s="1" t="str" cm="1">
        <f t="array" aca="1" ref="CK44" ca="1">INDEX({"Basic","Silver","Gold","Platinum"}, RANDBETWEEN(1,4))</f>
        <v>Silver</v>
      </c>
      <c r="CL44" s="1">
        <f t="shared" ca="1" si="36"/>
        <v>1</v>
      </c>
      <c r="CM44" s="1" t="s">
        <v>1493</v>
      </c>
      <c r="CN44" s="1" t="str">
        <f t="shared" ca="1" si="37"/>
        <v>2025-01-27</v>
      </c>
      <c r="CO44" s="1" t="str">
        <f t="shared" ca="1" si="38"/>
        <v>2:30 PM</v>
      </c>
      <c r="CP44" s="1" t="str" cm="1">
        <f t="array" aca="1" ref="CP44" ca="1">INDEX({"Patient Portal","Mail","Email","Phone","Text"}, RANDBETWEEN(1,5))</f>
        <v>Text</v>
      </c>
      <c r="CQ44" s="1" t="str" cm="1">
        <f t="array" aca="1" ref="CQ44" ca="1">INDEX({"Insurance Verification","Payment Reminder","New Patient Welcome","Treatment Plan Discussion","Recall"}, RANDBETWEEN(1,5))</f>
        <v>Treatment Plan Discussion</v>
      </c>
      <c r="CR44" s="1" t="str" cm="1">
        <f t="array" aca="1" ref="CR44" ca="1">INDEX({"Template","Script","Marketing","Custom"}, RANDBETWEEN(1,4))</f>
        <v>Script</v>
      </c>
      <c r="CS44" s="1" t="str">
        <f t="shared" ca="1" si="39"/>
        <v>True</v>
      </c>
      <c r="CT44" s="1" t="str">
        <f t="shared" ca="1" si="40"/>
        <v>2025-01-31</v>
      </c>
      <c r="CU44" s="1" t="str">
        <f t="shared" ca="1" si="41"/>
        <v>8:45 AM</v>
      </c>
      <c r="CV44" s="1" t="str" cm="1">
        <f t="array" aca="1" ref="CV44" ca="1">IF(CS44="True",
   INDEX({"Cancelled","Confirmed","Rescheduled","Question Answered"}, RANDBETWEEN(1,4)),
   ""
)</f>
        <v>Question Answered</v>
      </c>
      <c r="CW44" s="1" t="str">
        <f t="shared" ca="1" si="42"/>
        <v>True</v>
      </c>
      <c r="CX44" s="1" t="str">
        <f t="shared" ca="1" si="43"/>
        <v>2025-02-06</v>
      </c>
      <c r="CY44" s="1" t="str" cm="1">
        <f t="array" aca="1" ref="CY44" ca="1">INDEX({"STF001","STF002","STF003","STF004","STF005"}, RANDBETWEEN(1,5))</f>
        <v>STF002</v>
      </c>
      <c r="CZ44" s="1" t="str">
        <f t="shared" ca="1" si="44"/>
        <v>True</v>
      </c>
      <c r="DA44" s="1" t="str" cm="1">
        <f t="array" aca="1" ref="DA44" ca="1">INDEX({"Westside Dental Group","Downtown Dental Center","Main Street Dental"}, RANDBETWEEN(1,3))</f>
        <v>Main Street Dental</v>
      </c>
      <c r="DB44" s="1" t="str" cm="1">
        <f t="array" aca="1" ref="DB44" ca="1">_xlfn.SWITCH(DA44,
   "Westside Dental Group",     "789 West Avenue",
   "Downtown Dental Center",    "456 Downtown Plaza",
   "Main Street Dental",        "123 Main Street",
   ""
)</f>
        <v>123 Main Street</v>
      </c>
      <c r="DC44" s="1" t="str" cm="1">
        <f t="array" aca="1" ref="DC44" ca="1">_xlfn.SWITCH(
   DA44,
   "Westside Dental Group",     "Riverside",
   "Downtown Dental Center",    "Springfield",
   "Main Street Dental",        "Springfield",
   ""
)</f>
        <v>Springfield</v>
      </c>
      <c r="DD44" s="1" t="s">
        <v>184</v>
      </c>
      <c r="DE44" s="1" t="str" cm="1">
        <f t="array" aca="1" ref="DE44" ca="1">_xlfn.SWITCH(
   DA44,
   "Westside Dental Group",     "62707",
   "Downtown Dental Center",    "62701",
   "Main Street Dental",        "62704",
   ""
)</f>
        <v>62704</v>
      </c>
      <c r="DF44" s="1" t="str" cm="1">
        <f t="array" aca="1" ref="DF44" ca="1">_xlfn.SWITCH(
   DA44,
   "Westside Dental Group",     "555-555-6666",
   "Downtown Dental Center",    "555-333-4444",
   "Main Street Dental",        "555-111-2222",
   ""
)</f>
        <v>555-111-2222</v>
      </c>
      <c r="DG44" s="1" t="str" cm="1">
        <f t="array" aca="1" ref="DG44" ca="1">_xlfn.SWITCH(
   DA44,
   "Westside Dental Group",     "Mon-Thu 9AM-6PM|Fri 9AM-4PM",
   "Downtown Dental Center",    "Mon-Thu 7AM-7PM|Fri 8AM-5PM|Sat 8AM-1PM",
   "Main Street Dental",        "Mon-Fri 8AM-5PM",
   ""
)</f>
        <v>Mon-Fri 8AM-5PM</v>
      </c>
      <c r="DH44" s="1" t="str" cm="1">
        <f t="array" aca="1" ref="DH44" ca="1">_xlfn.SWITCH(
   DA44,
   "Westside Dental Group",     "General|Periodontics|Endodontics",
   "Downtown Dental Center",    "General|Pediatric|Implants|Oral Surgery",
   "Main Street Dental",        "General|Cosmetic|Orthodontics",
   ""
)</f>
        <v>General|Cosmetic|Orthodontics</v>
      </c>
      <c r="DI44" s="1" t="str" cm="1">
        <f t="array" aca="1" ref="DI44" ca="1">_xlfn.SWITCH(
   DA44,
   "Westside Dental Group",     "General Dentistry|Periodontics|Endodontics",
   "Downtown Dental Center",    "General Dentistry|Oral Surgery|Pediatric Dentistry",
   "Main Street Dental",        "General Dentistry|Orthodontics",
   ""
)</f>
        <v>General Dentistry|Orthodontics</v>
      </c>
      <c r="DJ44" s="1" cm="1">
        <f t="array" aca="1" ref="DJ44" ca="1">_xlfn.SWITCH($DA44,
   "Westside Dental Group", 6,
   "Downtown Dental Center", 12,
   "Main Street Dental",     8,
   6
)</f>
        <v>8</v>
      </c>
      <c r="DK44" s="1" cm="1">
        <f t="array" aca="1" ref="DK44" ca="1">_xlfn.SWITCH($DA44,
   "Westside Dental Group", 4.7,
   "Downtown Dental Center", 4.6,
   "Main Street Dental",     4.8,
   4.7
)</f>
        <v>4.8</v>
      </c>
      <c r="DL44" s="1" t="s">
        <v>1682</v>
      </c>
      <c r="DM44" s="1" t="str">
        <f t="shared" ca="1" si="45"/>
        <v>2023-06-22</v>
      </c>
      <c r="DN44" s="1" t="str" cm="1">
        <f t="array" aca="1" ref="DN44" ca="1">INDEX({"In Progress","Accepted","Completed","Proposed"}, RANDBETWEEN(1,4))</f>
        <v>Completed</v>
      </c>
      <c r="DO44" s="1">
        <f t="shared" ca="1" si="46"/>
        <v>4615.41</v>
      </c>
      <c r="DP44" s="1">
        <f t="shared" ca="1" si="47"/>
        <v>2676.94</v>
      </c>
      <c r="DQ44" s="1">
        <f t="shared" ca="1" si="48"/>
        <v>1938.47</v>
      </c>
      <c r="DR44" s="1" t="str" cm="1">
        <f t="array" aca="1" ref="DR44" ca="1">INDEX({"N/A","CareCredit","QuickPay Discount","Monthly Payment"}, RANDBETWEEN(1,4))</f>
        <v>CareCredit</v>
      </c>
      <c r="DS44" s="2">
        <v>44515</v>
      </c>
      <c r="DT44" s="1" t="str">
        <f t="shared" ca="1" si="49"/>
        <v>2021-12-03</v>
      </c>
      <c r="DU44" s="1">
        <f t="shared" ca="1" si="50"/>
        <v>100</v>
      </c>
    </row>
    <row r="45" spans="1:125" x14ac:dyDescent="0.15">
      <c r="A45" s="1" t="s">
        <v>548</v>
      </c>
      <c r="B45" s="1" t="str" cm="1">
        <f t="array" aca="1" ref="B45" ca="1">INDEX({"Liam","Noah","Oliver","Elijah","William","James","Benjamin","Lucas","Henry","Alexander","Olivia","Emma","Ava","Charlotte","Sophia","Amelia","Isabella","Mia","Evelyn","Harper","Jameson","Aria","Scarlett","Luna","Mila","Abigail","Ella","Avery","Eleanor","Madison"}, RANDBETWEEN(1, 30))</f>
        <v>Henry</v>
      </c>
      <c r="C45" s="1" t="str" cm="1">
        <f t="array" aca="1" ref="C45" ca="1">INDEX({"Smith","Johnson","Williams","Jones","Brown","Davis","Miller","Wilson","Moore","Taylor","Anderson","Thomas","Jackson","White","Harris","Martin","Thompson","Garcia","Martinez","Robinson","Clark","Rodriguez","Lewis","Lee","Walker","Hall","Allen","Young","King","Wright"}, RANDBETWEEN(1, 30))</f>
        <v>Young</v>
      </c>
      <c r="D45" s="1" t="str">
        <f t="shared" ca="1" si="0"/>
        <v>1996-03-18</v>
      </c>
      <c r="E45" s="1">
        <f t="shared" ca="1" si="1"/>
        <v>29</v>
      </c>
      <c r="F45" s="1" t="str" cm="1">
        <f t="array" aca="1" ref="F45" ca="1">INDEX({"Male","Female","Non-Binary"}, RANDBETWEEN(1, 3))</f>
        <v>Female</v>
      </c>
      <c r="G45" s="1" t="str" cm="1">
        <f t="array" aca="1" ref="G45" ca="1">INDEX({"African American","Caucasian","Hispanic","Asian","Native American","Other"}, RANDBETWEEN(1,6))</f>
        <v>Asian</v>
      </c>
      <c r="H45" s="1" t="str" cm="1">
        <f t="array" aca="1" ref="H45" ca="1">RANDBETWEEN(1,1500) &amp; " " &amp; INDEX({"Main","Oak","Maple","Elm","Pine","Cedar","Rose","Hill","Park","Lake"}, RANDBETWEEN(1,10)) &amp; " " &amp; INDEX({"St","Rd","Ave"}, RANDBETWEEN(1,3))</f>
        <v>747 Pine Rd</v>
      </c>
      <c r="I45" s="1" t="str" cm="1">
        <f t="array" aca="1" ref="I45" ca="1">INDEX({"Springfield","Riverside","Franklin","Clinton","Fairview"}, RANDBETWEEN(1,5))</f>
        <v>Clinton</v>
      </c>
      <c r="J45" s="1" t="str" cm="1">
        <f t="array" aca="1" ref="J45" ca="1">INDEX({"FL","IL","CA","NY","TX"}, RANDBETWEEN(1,5))</f>
        <v>FL</v>
      </c>
      <c r="K45" s="1" t="str">
        <f t="shared" ca="1" si="2"/>
        <v>19511</v>
      </c>
      <c r="L45" s="1" t="str">
        <f t="shared" ca="1" si="3"/>
        <v>henry.young@email.com</v>
      </c>
      <c r="M45" s="1" t="str">
        <f t="shared" ca="1" si="4"/>
        <v>781-434-3068</v>
      </c>
      <c r="N45" s="1" t="str" cm="1">
        <f t="array" aca="1" ref="N45" ca="1">INDEX({"Linda","Karen","Susan","Nancy","Deborah"}, RANDBETWEEN(1,5)) &amp; " " &amp; C45</f>
        <v>Susan Young</v>
      </c>
      <c r="O45" s="1" t="str">
        <f t="shared" ca="1" si="5"/>
        <v>633-381-5107</v>
      </c>
      <c r="P45" s="1" t="s">
        <v>137</v>
      </c>
      <c r="Q45" s="1" t="str" cm="1">
        <f t="array" aca="1" ref="Q45" ca="1">INDEX({"Walk-in","Google","Website","Patient Referral","Doctor Referral","Insurance"}, RANDBETWEEN(1,5))</f>
        <v>Doctor Referral</v>
      </c>
      <c r="R45" s="1" t="str">
        <f t="shared" ca="1" si="6"/>
        <v>2022-09-06</v>
      </c>
      <c r="S45" s="1" t="str" cm="1">
        <f t="array" aca="1" ref="S45" ca="1">INDEX({"LOC001","LOC002","LOC003"}, RANDBETWEEN(1,3))</f>
        <v>LOC002</v>
      </c>
      <c r="T45" s="1" t="str" cm="1">
        <f t="array" aca="1" ref="T45" ca="1">INDEX({"Mail","Phone","Patient Portal","Email"}, RANDBETWEEN(1,4))</f>
        <v>Email</v>
      </c>
      <c r="U45" s="1" t="str" cm="1">
        <f t="array" aca="1" ref="U45" ca="1">INDEX({"True","False"}, RANDBETWEEN(1,2))</f>
        <v>True</v>
      </c>
      <c r="V45" s="1" t="str" cm="1">
        <f t="array" aca="1" ref="V45" ca="1">INDEX({"True","False"}, RANDBETWEEN(1,2))</f>
        <v>False</v>
      </c>
      <c r="W45" s="1" t="str" cm="1">
        <f t="array" aca="1" ref="W45" ca="1">INDEX({"True","False"}, RANDBETWEEN(1,2))</f>
        <v>False</v>
      </c>
      <c r="X45" s="1" t="str" cm="1">
        <f t="array" aca="1" ref="X45" ca="1">INDEX({"True","False"}, RANDBETWEEN(1,2))</f>
        <v>True</v>
      </c>
      <c r="Y45" s="1" t="str" cm="1">
        <f t="array" aca="1" ref="Y45" ca="1">INDEX({"Codeine","Sulfa","Local Anesthetics","None","Latex","Penicillin"}, RANDBETWEEN(1,6))</f>
        <v>Sulfa</v>
      </c>
      <c r="Z45" s="1" t="str" cm="1">
        <f t="array" aca="1" ref="Z45" ca="1">INDEX({"None","Levothyroxine","Atorvastatin","Levothyroxine|Atorvastatin","Metformin|Lisinopril","Ibuprofen"}, RANDBETWEEN(1,6))</f>
        <v>Levothyroxine</v>
      </c>
      <c r="AA45" s="1" t="str" cm="1">
        <f t="array" aca="1" ref="AA45" ca="1">INDEX({"None","Wisdom teeth extraction (2020)","Cavity filling (2019)","Dental cleaning (2018)","Root canal (2021)"}, RANDBETWEEN(1,5))</f>
        <v>Wisdom teeth extraction (2020)</v>
      </c>
      <c r="AB45" s="1" t="str">
        <f t="shared" ca="1" si="7"/>
        <v>2024-07-08</v>
      </c>
      <c r="AC45" s="1" t="str" cm="1">
        <f t="array" aca="1" ref="AC45" ca="1">INDEX({"N/A","No","Yes"}, RANDBETWEEN(1,3))</f>
        <v>Yes</v>
      </c>
      <c r="AD45" s="1" t="str" cm="1">
        <f t="array" aca="1" ref="AD45" ca="1">INDEX({"Non-smoker","Former-smoker","Current smoker"}, RANDBETWEEN(1,3))</f>
        <v>Non-smoker</v>
      </c>
      <c r="AE45" s="1" t="str" cm="1">
        <f t="array" aca="1" ref="AE45" ca="1">INDEX({"None","Allergic to penicillin","Requires wheelchair accessibility","Use caution due to fall risk","Special diet required"}, RANDBETWEEN(1,5))</f>
        <v>Allergic to penicillin</v>
      </c>
      <c r="AF45" s="1" t="s">
        <v>737</v>
      </c>
      <c r="AG45" s="1" t="str" cm="1">
        <f t="array" aca="1" ref="AG45" ca="1">INDEX({"Humana","Aetna","MetLife","Cigna","United Healthcare","Guardian"}, RANDBETWEEN(1,6))</f>
        <v>Humana</v>
      </c>
      <c r="AH45" s="1" t="str" cm="1">
        <f t="array" aca="1" ref="AH45" ca="1">IF(AG45="Humana",
   INDEX({"HUM103","HUM523"}, RANDBETWEEN(1,2)),
IF(AG45="Aetna",
   INDEX({"AET532","AET548"}, RANDBETWEEN(1,2)),
IF(AG45="MetLife",
   "MET280",
IF(AG45="Cigna",
   "CIG881",
IF(AG45="United Healthcare",
   INDEX({"UNI967","UNI316"}, RANDBETWEEN(1,2)),
IF(AG45="Guardian",
   INDEX({"GUA459","GUA669"}, RANDBETWEEN(1,2)),
""))))))</f>
        <v>HUM523</v>
      </c>
      <c r="AI45" s="1" t="str" cm="1">
        <f t="array" aca="1" ref="AI45" ca="1">_xlfn.SWITCH(
    AH45,
    "HUM103", "Humana Discount",
    "HUM523", "Humana PPO",
    "AET532", "Aetna HMO",
    "AET548", "Aetna Indemnity",
    "MET280", "MetLife Discount",
    "CIG881", "Cigna HMO",
    "UNI967", "United Healthcare DPPO",
    "UNI316", "United Healthcare DMO",
    "GUA459", "Guardian Discount",
    "GUA669", "Guardian PPO",
    ""
)</f>
        <v>Humana PPO</v>
      </c>
      <c r="AJ45" s="1" t="str" cm="1">
        <f t="array" aca="1" ref="AJ45" ca="1">_xlfn.SWITCH(
    AH45,
    "HUM103", "HUM854639",
    "HUM523", "HUM296694",
    "AET532", "AET392075",
    "AET548", "AET837715",
    "MET280", "MET643118",
    "CIG881", "CIG755900",
    "UNI967", "UNI733052",
    "UNI316", "UNI442722",
    "GUA459", "GUA634150",
    "GUA669", "GUA641722",
    ""
)</f>
        <v>HUM296694</v>
      </c>
      <c r="AK45" s="1" t="str" cm="1">
        <f t="array" aca="1" ref="AK45" ca="1">INDEX({"GRP370","GRP369","GRP573","GRP409","GRP509","GRP575","GRP445","GRP295","GRP316","GRP630"}, RANDBETWEEN(1,10))</f>
        <v>GRP445</v>
      </c>
      <c r="AL45" s="1" cm="1">
        <f t="array" aca="1" ref="AL45" ca="1">_xlfn.SWITCH(
  AK45,
  "GRP370", 1000,
  "GRP369", 3000,
  "GRP573", 1500,
  "GRP409", 3000,
  "GRP509", 3000,
  "GRP575", 1000,
  "GRP445", 2500,
  "GRP295", 1000,
  "GRP316", 2000,
  "GRP630", 2000,
  ""
)</f>
        <v>2500</v>
      </c>
      <c r="AM45" s="1" cm="1">
        <f t="array" aca="1" ref="AM45" ca="1">_xlfn.SWITCH(
  AK45,
  "GRP370", 729.73,
  "GRP369", 2285.89,
  "GRP573", 1311.73,
  "GRP409", 2951.56,
  "GRP509", 993.45,
  "GRP575", 557.41,
  "GRP445", 695.64,
  "GRP295", 241.36,
  "GRP316", 1320.86,
  "GRP630", 1245.27,
  ""
)</f>
        <v>695.64</v>
      </c>
      <c r="AN45" s="1" t="str" cm="1">
        <f t="array" aca="1" ref="AN45" ca="1">_xlfn.SWITCH(
  AK45,
  "GRP573", "Humana",
  "GRP509", "Aetna",
  "GRP316", "Aetna",
  ""
)</f>
        <v/>
      </c>
      <c r="AO45" s="1" t="str" cm="1">
        <f t="array" aca="1" ref="AO45" ca="1">_xlfn.SWITCH(
  AK45,
  "GRP573", "HUM982",
  "GRP509", "AET282",
  "GRP316", "AET665",
  ""
)</f>
        <v/>
      </c>
      <c r="AP45" s="1" t="str" cm="1">
        <f t="array" aca="1" ref="AP45" ca="1">_xlfn.SWITCH(
  AK45,
  "GRP573", "MAAN82132",
  "GRP509", "JOWI86099",
  "GRP316", "CHTA19838",
  ""
)</f>
        <v/>
      </c>
      <c r="AQ45" s="1" t="str" cm="1">
        <f t="array" aca="1" ref="AQ45" ca="1">INDEX({"Yes","No"},RANDBETWEEN(1,2))</f>
        <v>Yes</v>
      </c>
      <c r="AR45" s="1" t="str" cm="1">
        <f t="array" aca="1" ref="AR45" ca="1">INDEX({"Apple Pay","Credit Card","Debit Card"}, RANDBETWEEN(1,3))</f>
        <v>Debit Card</v>
      </c>
      <c r="AS45" s="1" t="s">
        <v>926</v>
      </c>
      <c r="AT45" s="1" t="s">
        <v>1115</v>
      </c>
      <c r="AU45" s="1" t="str">
        <f t="shared" ca="1" si="8"/>
        <v>2025-04-14</v>
      </c>
      <c r="AV45" s="1" t="str">
        <f t="shared" ca="1" si="9"/>
        <v>2025-04-17</v>
      </c>
      <c r="AW45" s="1" t="str">
        <f t="shared" ca="1" si="10"/>
        <v>8:45 AM</v>
      </c>
      <c r="AX45" s="1" t="str">
        <f t="shared" ca="1" si="11"/>
        <v>8:32 AM</v>
      </c>
      <c r="AY45" s="1" t="str" cm="1">
        <f t="array" aca="1" ref="AY45" ca="1">INDEX({"LOC001","LOC002","LOC003"}, RANDBETWEEN(1,3))</f>
        <v>LOC003</v>
      </c>
      <c r="AZ45" s="1" t="str" cm="1">
        <f t="array" aca="1" ref="AZ45" ca="1">INDEX({"PRV001","PRV002","PRV003","PRV004","PRV005"}, RANDBETWEEN(1,5))</f>
        <v>PRV003</v>
      </c>
      <c r="BA45" s="1" t="str" cm="1">
        <f t="array" aca="1" ref="BA45" ca="1">INDEX({"AST001","AST002","AST003","AST004","AST005"}, RANDBETWEEN(1,5))</f>
        <v>AST002</v>
      </c>
      <c r="BB45" s="1" t="str" cm="1">
        <f t="array" aca="1" ref="BB45" ca="1">INDEX({"Room 1","Room 2","Room 3","Room 4","Room 5","Room 7","Room 8"}, RANDBETWEEN(1,7))</f>
        <v>Room 5</v>
      </c>
      <c r="BC45" s="1" t="str" cm="1">
        <f t="array" aca="1" ref="BC45" ca="1">INDEX({"Tooth Pain","Lost Filling","Cosmetic Concern","Sensitivity","Denture Adjustment","Jaw Pain","Routine Check-up"}, RANDBETWEEN(1,7))</f>
        <v>Routine Check-up</v>
      </c>
      <c r="BD45" s="1" cm="1">
        <f t="array" aca="1" ref="BD45" ca="1">INDEX({15,30,45,60,90,120}, RANDBETWEEN(1,6))</f>
        <v>15</v>
      </c>
      <c r="BE45" s="1">
        <f t="shared" ca="1" si="12"/>
        <v>21</v>
      </c>
      <c r="BF45" s="1" t="str">
        <f t="shared" ca="1" si="13"/>
        <v>True</v>
      </c>
      <c r="BG45" s="1" t="str">
        <f t="shared" ca="1" si="14"/>
        <v/>
      </c>
      <c r="BH45" s="1" t="str">
        <f t="shared" ca="1" si="15"/>
        <v>False</v>
      </c>
      <c r="BI45" s="1">
        <f t="shared" ca="1" si="16"/>
        <v>3</v>
      </c>
      <c r="BJ45" s="1" t="s">
        <v>1305</v>
      </c>
      <c r="BK45" s="1" t="str">
        <f t="shared" ca="1" si="17"/>
        <v>2025-04-17</v>
      </c>
      <c r="BL45" s="1" t="str" cm="1">
        <f t="array" aca="1" ref="BL45" ca="1">INDEX({"Orthodontic","Prosthodontic","Oral Surgery","Periodontic","Restorative"}, RANDBETWEEN(1,5))</f>
        <v>Prosthodontic</v>
      </c>
      <c r="BM45" s="1" t="str" cm="1">
        <f t="array" aca="1" ref="BM45" ca="1">INDEX({"D4341","D9110","D0274","D0120","D2330","D7140","D1110"}, RANDBETWEEN(1,7))</f>
        <v>D1110</v>
      </c>
      <c r="BN45" s="1" t="str" cm="1">
        <f t="array" aca="1" ref="BN45" ca="1">INDEX({"Periodontal Scaling &amp; Root Planing","Palliative Treatment","Bitewings - Four Films","Periodic Oral Evaluation","Resin Composite - One Surface","Extraction - Erupted Tooth","Adult Prophylaxis"}, RANDBETWEEN(1,7))</f>
        <v>Periodontal Scaling &amp; Root Planing</v>
      </c>
      <c r="BO45" s="1">
        <f t="shared" ca="1" si="18"/>
        <v>888.24</v>
      </c>
      <c r="BP45" s="1">
        <f t="shared" ca="1" si="19"/>
        <v>492.38</v>
      </c>
      <c r="BQ45" s="1">
        <f t="shared" ca="1" si="20"/>
        <v>402.2</v>
      </c>
      <c r="BR45" s="1">
        <f t="shared" ca="1" si="21"/>
        <v>392.52</v>
      </c>
      <c r="BS45" s="1">
        <f t="shared" ca="1" si="22"/>
        <v>84.92</v>
      </c>
      <c r="BT45" s="1" t="str">
        <f t="shared" ca="1" si="23"/>
        <v>2021-01-04</v>
      </c>
      <c r="BU45" s="1" t="str" cm="1">
        <f t="array" aca="1" ref="BU45" ca="1">INDEX({"Debit Card","Apple Pay","Credit Card","CareCredit"}, RANDBETWEEN(1,4))</f>
        <v>Debit Card</v>
      </c>
      <c r="BV45" s="1" t="str" cm="1">
        <f t="array" aca="1" ref="BV45" ca="1">INDEX({"Paid","Partial","Pending Insurance"}, RANDBETWEEN(1,3))</f>
        <v>Partial</v>
      </c>
      <c r="BW45" s="1">
        <f t="shared" ca="1" si="24"/>
        <v>0</v>
      </c>
      <c r="BX45" s="1" t="str">
        <f t="shared" ca="1" si="25"/>
        <v>In Progress</v>
      </c>
      <c r="BY45" s="1" t="str" cm="1">
        <f t="array" aca="1" ref="BY45" ca="1">INDEX({"New","Returning"}, RANDBETWEEN(1,2))</f>
        <v>Returning</v>
      </c>
      <c r="BZ45" s="1">
        <f t="shared" ca="1" si="26"/>
        <v>0</v>
      </c>
      <c r="CA45" s="1">
        <f t="shared" ca="1" si="27"/>
        <v>0</v>
      </c>
      <c r="CB45" s="1" t="str">
        <f t="shared" ca="1" si="28"/>
        <v>2022-04-28</v>
      </c>
      <c r="CC45" s="1" t="str">
        <f t="shared" ca="1" si="29"/>
        <v>2024-05-28</v>
      </c>
      <c r="CD45" s="1">
        <f t="shared" ref="CD45:CE76" ca="1" si="51">RANDBETWEEN(1,10)</f>
        <v>7</v>
      </c>
      <c r="CE45" s="1">
        <f t="shared" ca="1" si="51"/>
        <v>10</v>
      </c>
      <c r="CF45" s="1">
        <f t="shared" ca="1" si="31"/>
        <v>2131.9499999999998</v>
      </c>
      <c r="CG45" s="1">
        <f t="shared" ca="1" si="32"/>
        <v>35</v>
      </c>
      <c r="CH45" s="1" t="str">
        <f t="shared" ca="1" si="33"/>
        <v>Medium</v>
      </c>
      <c r="CI45" s="1">
        <f t="shared" ca="1" si="34"/>
        <v>88</v>
      </c>
      <c r="CJ45" s="1" t="str">
        <f t="shared" ca="1" si="35"/>
        <v>False</v>
      </c>
      <c r="CK45" s="1" t="str" cm="1">
        <f t="array" aca="1" ref="CK45" ca="1">INDEX({"Basic","Silver","Gold","Platinum"}, RANDBETWEEN(1,4))</f>
        <v>Silver</v>
      </c>
      <c r="CL45" s="1">
        <f t="shared" ca="1" si="36"/>
        <v>2</v>
      </c>
      <c r="CM45" s="1" t="s">
        <v>1494</v>
      </c>
      <c r="CN45" s="1" t="str">
        <f t="shared" ca="1" si="37"/>
        <v>2025-04-09</v>
      </c>
      <c r="CO45" s="1" t="str">
        <f t="shared" ca="1" si="38"/>
        <v>12:30 PM</v>
      </c>
      <c r="CP45" s="1" t="str" cm="1">
        <f t="array" aca="1" ref="CP45" ca="1">INDEX({"Patient Portal","Mail","Email","Phone","Text"}, RANDBETWEEN(1,5))</f>
        <v>Patient Portal</v>
      </c>
      <c r="CQ45" s="1" t="str" cm="1">
        <f t="array" aca="1" ref="CQ45" ca="1">INDEX({"Insurance Verification","Payment Reminder","New Patient Welcome","Treatment Plan Discussion","Recall"}, RANDBETWEEN(1,5))</f>
        <v>Treatment Plan Discussion</v>
      </c>
      <c r="CR45" s="1" t="str" cm="1">
        <f t="array" aca="1" ref="CR45" ca="1">INDEX({"Template","Script","Marketing","Custom"}, RANDBETWEEN(1,4))</f>
        <v>Script</v>
      </c>
      <c r="CS45" s="1" t="str">
        <f t="shared" ca="1" si="39"/>
        <v>True</v>
      </c>
      <c r="CT45" s="1" t="str">
        <f t="shared" ca="1" si="40"/>
        <v>2025-04-09</v>
      </c>
      <c r="CU45" s="1" t="str">
        <f t="shared" ca="1" si="41"/>
        <v>8:30 AM</v>
      </c>
      <c r="CV45" s="1" t="str" cm="1">
        <f t="array" aca="1" ref="CV45" ca="1">IF(CS45="True",
   INDEX({"Cancelled","Confirmed","Rescheduled","Question Answered"}, RANDBETWEEN(1,4)),
   ""
)</f>
        <v>Question Answered</v>
      </c>
      <c r="CW45" s="1" t="str">
        <f t="shared" ca="1" si="42"/>
        <v>False</v>
      </c>
      <c r="CX45" s="1" t="str">
        <f t="shared" ca="1" si="43"/>
        <v/>
      </c>
      <c r="CY45" s="1" t="str" cm="1">
        <f t="array" aca="1" ref="CY45" ca="1">INDEX({"STF001","STF002","STF003","STF004","STF005"}, RANDBETWEEN(1,5))</f>
        <v>STF003</v>
      </c>
      <c r="CZ45" s="1" t="str">
        <f t="shared" ca="1" si="44"/>
        <v>False</v>
      </c>
      <c r="DA45" s="1" t="str" cm="1">
        <f t="array" aca="1" ref="DA45" ca="1">INDEX({"Westside Dental Group","Downtown Dental Center","Main Street Dental"}, RANDBETWEEN(1,3))</f>
        <v>Westside Dental Group</v>
      </c>
      <c r="DB45" s="1" t="str" cm="1">
        <f t="array" aca="1" ref="DB45" ca="1">_xlfn.SWITCH(DA45,
   "Westside Dental Group",     "789 West Avenue",
   "Downtown Dental Center",    "456 Downtown Plaza",
   "Main Street Dental",        "123 Main Street",
   ""
)</f>
        <v>789 West Avenue</v>
      </c>
      <c r="DC45" s="1" t="str" cm="1">
        <f t="array" aca="1" ref="DC45" ca="1">_xlfn.SWITCH(
   DA45,
   "Westside Dental Group",     "Riverside",
   "Downtown Dental Center",    "Springfield",
   "Main Street Dental",        "Springfield",
   ""
)</f>
        <v>Riverside</v>
      </c>
      <c r="DD45" s="1" t="s">
        <v>184</v>
      </c>
      <c r="DE45" s="1" t="str" cm="1">
        <f t="array" aca="1" ref="DE45" ca="1">_xlfn.SWITCH(
   DA45,
   "Westside Dental Group",     "62707",
   "Downtown Dental Center",    "62701",
   "Main Street Dental",        "62704",
   ""
)</f>
        <v>62707</v>
      </c>
      <c r="DF45" s="1" t="str" cm="1">
        <f t="array" aca="1" ref="DF45" ca="1">_xlfn.SWITCH(
   DA45,
   "Westside Dental Group",     "555-555-6666",
   "Downtown Dental Center",    "555-333-4444",
   "Main Street Dental",        "555-111-2222",
   ""
)</f>
        <v>555-555-6666</v>
      </c>
      <c r="DG45" s="1" t="str" cm="1">
        <f t="array" aca="1" ref="DG45" ca="1">_xlfn.SWITCH(
   DA45,
   "Westside Dental Group",     "Mon-Thu 9AM-6PM|Fri 9AM-4PM",
   "Downtown Dental Center",    "Mon-Thu 7AM-7PM|Fri 8AM-5PM|Sat 8AM-1PM",
   "Main Street Dental",        "Mon-Fri 8AM-5PM",
   ""
)</f>
        <v>Mon-Thu 9AM-6PM|Fri 9AM-4PM</v>
      </c>
      <c r="DH45" s="1" t="str" cm="1">
        <f t="array" aca="1" ref="DH45" ca="1">_xlfn.SWITCH(
   DA45,
   "Westside Dental Group",     "General|Periodontics|Endodontics",
   "Downtown Dental Center",    "General|Pediatric|Implants|Oral Surgery",
   "Main Street Dental",        "General|Cosmetic|Orthodontics",
   ""
)</f>
        <v>General|Periodontics|Endodontics</v>
      </c>
      <c r="DI45" s="1" t="str" cm="1">
        <f t="array" aca="1" ref="DI45" ca="1">_xlfn.SWITCH(
   DA45,
   "Westside Dental Group",     "General Dentistry|Periodontics|Endodontics",
   "Downtown Dental Center",    "General Dentistry|Oral Surgery|Pediatric Dentistry",
   "Main Street Dental",        "General Dentistry|Orthodontics",
   ""
)</f>
        <v>General Dentistry|Periodontics|Endodontics</v>
      </c>
      <c r="DJ45" s="1" cm="1">
        <f t="array" aca="1" ref="DJ45" ca="1">_xlfn.SWITCH($DA45,
   "Westside Dental Group", 6,
   "Downtown Dental Center", 12,
   "Main Street Dental",     8,
   6
)</f>
        <v>6</v>
      </c>
      <c r="DK45" s="1" cm="1">
        <f t="array" aca="1" ref="DK45" ca="1">_xlfn.SWITCH($DA45,
   "Westside Dental Group", 4.7,
   "Downtown Dental Center", 4.6,
   "Main Street Dental",     4.8,
   4.7
)</f>
        <v>4.7</v>
      </c>
      <c r="DL45" s="1" t="s">
        <v>1683</v>
      </c>
      <c r="DM45" s="1" t="str">
        <f t="shared" ca="1" si="45"/>
        <v>2022-08-12</v>
      </c>
      <c r="DN45" s="1" t="str" cm="1">
        <f t="array" aca="1" ref="DN45" ca="1">INDEX({"In Progress","Accepted","Completed","Proposed"}, RANDBETWEEN(1,4))</f>
        <v>Proposed</v>
      </c>
      <c r="DO45" s="1">
        <f t="shared" ca="1" si="46"/>
        <v>2128.6799999999998</v>
      </c>
      <c r="DP45" s="1">
        <f t="shared" ca="1" si="47"/>
        <v>1064.3399999999999</v>
      </c>
      <c r="DQ45" s="1">
        <f t="shared" ca="1" si="48"/>
        <v>1064.3399999999999</v>
      </c>
      <c r="DR45" s="1" t="str" cm="1">
        <f t="array" aca="1" ref="DR45" ca="1">INDEX({"N/A","CareCredit","QuickPay Discount","Monthly Payment"}, RANDBETWEEN(1,4))</f>
        <v>Monthly Payment</v>
      </c>
      <c r="DS45" s="2">
        <v>44516</v>
      </c>
      <c r="DT45" s="1" t="str">
        <f t="shared" ca="1" si="49"/>
        <v/>
      </c>
      <c r="DU45" s="1">
        <f t="shared" ca="1" si="50"/>
        <v>0</v>
      </c>
    </row>
    <row r="46" spans="1:125" x14ac:dyDescent="0.15">
      <c r="A46" s="1" t="s">
        <v>549</v>
      </c>
      <c r="B46" s="1" t="str" cm="1">
        <f t="array" aca="1" ref="B46" ca="1">INDEX({"Liam","Noah","Oliver","Elijah","William","James","Benjamin","Lucas","Henry","Alexander","Olivia","Emma","Ava","Charlotte","Sophia","Amelia","Isabella","Mia","Evelyn","Harper","Jameson","Aria","Scarlett","Luna","Mila","Abigail","Ella","Avery","Eleanor","Madison"}, RANDBETWEEN(1, 30))</f>
        <v>Liam</v>
      </c>
      <c r="C46" s="1" t="str" cm="1">
        <f t="array" aca="1" ref="C46" ca="1">INDEX({"Smith","Johnson","Williams","Jones","Brown","Davis","Miller","Wilson","Moore","Taylor","Anderson","Thomas","Jackson","White","Harris","Martin","Thompson","Garcia","Martinez","Robinson","Clark","Rodriguez","Lewis","Lee","Walker","Hall","Allen","Young","King","Wright"}, RANDBETWEEN(1, 30))</f>
        <v>Rodriguez</v>
      </c>
      <c r="D46" s="1" t="str">
        <f t="shared" ca="1" si="0"/>
        <v>1972-11-14</v>
      </c>
      <c r="E46" s="1">
        <f t="shared" ca="1" si="1"/>
        <v>52</v>
      </c>
      <c r="F46" s="1" t="str" cm="1">
        <f t="array" aca="1" ref="F46" ca="1">INDEX({"Male","Female","Non-Binary"}, RANDBETWEEN(1, 3))</f>
        <v>Male</v>
      </c>
      <c r="G46" s="1" t="str" cm="1">
        <f t="array" aca="1" ref="G46" ca="1">INDEX({"African American","Caucasian","Hispanic","Asian","Native American","Other"}, RANDBETWEEN(1,6))</f>
        <v>African American</v>
      </c>
      <c r="H46" s="1" t="str" cm="1">
        <f t="array" aca="1" ref="H46" ca="1">RANDBETWEEN(1,1500) &amp; " " &amp; INDEX({"Main","Oak","Maple","Elm","Pine","Cedar","Rose","Hill","Park","Lake"}, RANDBETWEEN(1,10)) &amp; " " &amp; INDEX({"St","Rd","Ave"}, RANDBETWEEN(1,3))</f>
        <v>457 Pine St</v>
      </c>
      <c r="I46" s="1" t="str" cm="1">
        <f t="array" aca="1" ref="I46" ca="1">INDEX({"Springfield","Riverside","Franklin","Clinton","Fairview"}, RANDBETWEEN(1,5))</f>
        <v>Fairview</v>
      </c>
      <c r="J46" s="1" t="str" cm="1">
        <f t="array" aca="1" ref="J46" ca="1">INDEX({"FL","IL","CA","NY","TX"}, RANDBETWEEN(1,5))</f>
        <v>FL</v>
      </c>
      <c r="K46" s="1" t="str">
        <f t="shared" ca="1" si="2"/>
        <v>91319</v>
      </c>
      <c r="L46" s="1" t="str">
        <f t="shared" ca="1" si="3"/>
        <v>liam.rodriguez@email.com</v>
      </c>
      <c r="M46" s="1" t="str">
        <f t="shared" ca="1" si="4"/>
        <v>220-941-5623</v>
      </c>
      <c r="N46" s="1" t="str" cm="1">
        <f t="array" aca="1" ref="N46" ca="1">INDEX({"Linda","Karen","Susan","Nancy","Deborah"}, RANDBETWEEN(1,5)) &amp; " " &amp; C46</f>
        <v>Karen Rodriguez</v>
      </c>
      <c r="O46" s="1" t="str">
        <f t="shared" ca="1" si="5"/>
        <v>536-733-4325</v>
      </c>
      <c r="P46" s="1" t="s">
        <v>137</v>
      </c>
      <c r="Q46" s="1" t="str" cm="1">
        <f t="array" aca="1" ref="Q46" ca="1">INDEX({"Walk-in","Google","Website","Patient Referral","Doctor Referral","Insurance"}, RANDBETWEEN(1,5))</f>
        <v>Doctor Referral</v>
      </c>
      <c r="R46" s="1" t="str">
        <f t="shared" ca="1" si="6"/>
        <v>2023-01-08</v>
      </c>
      <c r="S46" s="1" t="str" cm="1">
        <f t="array" aca="1" ref="S46" ca="1">INDEX({"LOC001","LOC002","LOC003"}, RANDBETWEEN(1,3))</f>
        <v>LOC002</v>
      </c>
      <c r="T46" s="1" t="str" cm="1">
        <f t="array" aca="1" ref="T46" ca="1">INDEX({"Mail","Phone","Patient Portal","Email"}, RANDBETWEEN(1,4))</f>
        <v>Patient Portal</v>
      </c>
      <c r="U46" s="1" t="str" cm="1">
        <f t="array" aca="1" ref="U46" ca="1">INDEX({"True","False"}, RANDBETWEEN(1,2))</f>
        <v>True</v>
      </c>
      <c r="V46" s="1" t="str" cm="1">
        <f t="array" aca="1" ref="V46" ca="1">INDEX({"True","False"}, RANDBETWEEN(1,2))</f>
        <v>False</v>
      </c>
      <c r="W46" s="1" t="str" cm="1">
        <f t="array" aca="1" ref="W46" ca="1">INDEX({"True","False"}, RANDBETWEEN(1,2))</f>
        <v>False</v>
      </c>
      <c r="X46" s="1" t="str" cm="1">
        <f t="array" aca="1" ref="X46" ca="1">INDEX({"True","False"}, RANDBETWEEN(1,2))</f>
        <v>True</v>
      </c>
      <c r="Y46" s="1" t="str" cm="1">
        <f t="array" aca="1" ref="Y46" ca="1">INDEX({"Codeine","Sulfa","Local Anesthetics","None","Latex","Penicillin"}, RANDBETWEEN(1,6))</f>
        <v>Codeine</v>
      </c>
      <c r="Z46" s="1" t="str" cm="1">
        <f t="array" aca="1" ref="Z46" ca="1">INDEX({"None","Levothyroxine","Atorvastatin","Levothyroxine|Atorvastatin","Metformin|Lisinopril","Ibuprofen"}, RANDBETWEEN(1,6))</f>
        <v>Levothyroxine|Atorvastatin</v>
      </c>
      <c r="AA46" s="1" t="str" cm="1">
        <f t="array" aca="1" ref="AA46" ca="1">INDEX({"None","Wisdom teeth extraction (2020)","Cavity filling (2019)","Dental cleaning (2018)","Root canal (2021)"}, RANDBETWEEN(1,5))</f>
        <v>Root canal (2021)</v>
      </c>
      <c r="AB46" s="1" t="str">
        <f t="shared" ca="1" si="7"/>
        <v>2023-01-10</v>
      </c>
      <c r="AC46" s="1" t="str" cm="1">
        <f t="array" aca="1" ref="AC46" ca="1">INDEX({"N/A","No","Yes"}, RANDBETWEEN(1,3))</f>
        <v>N/A</v>
      </c>
      <c r="AD46" s="1" t="str" cm="1">
        <f t="array" aca="1" ref="AD46" ca="1">INDEX({"Non-smoker","Former-smoker","Current smoker"}, RANDBETWEEN(1,3))</f>
        <v>Current smoker</v>
      </c>
      <c r="AE46" s="1" t="str" cm="1">
        <f t="array" aca="1" ref="AE46" ca="1">INDEX({"None","Allergic to penicillin","Requires wheelchair accessibility","Use caution due to fall risk","Special diet required"}, RANDBETWEEN(1,5))</f>
        <v>Allergic to penicillin</v>
      </c>
      <c r="AF46" s="1" t="s">
        <v>738</v>
      </c>
      <c r="AG46" s="1" t="str" cm="1">
        <f t="array" aca="1" ref="AG46" ca="1">INDEX({"Humana","Aetna","MetLife","Cigna","United Healthcare","Guardian"}, RANDBETWEEN(1,6))</f>
        <v>Aetna</v>
      </c>
      <c r="AH46" s="1" t="str" cm="1">
        <f t="array" aca="1" ref="AH46" ca="1">IF(AG46="Humana",
   INDEX({"HUM103","HUM523"}, RANDBETWEEN(1,2)),
IF(AG46="Aetna",
   INDEX({"AET532","AET548"}, RANDBETWEEN(1,2)),
IF(AG46="MetLife",
   "MET280",
IF(AG46="Cigna",
   "CIG881",
IF(AG46="United Healthcare",
   INDEX({"UNI967","UNI316"}, RANDBETWEEN(1,2)),
IF(AG46="Guardian",
   INDEX({"GUA459","GUA669"}, RANDBETWEEN(1,2)),
""))))))</f>
        <v>AET548</v>
      </c>
      <c r="AI46" s="1" t="str" cm="1">
        <f t="array" aca="1" ref="AI46" ca="1">_xlfn.SWITCH(
    AH46,
    "HUM103", "Humana Discount",
    "HUM523", "Humana PPO",
    "AET532", "Aetna HMO",
    "AET548", "Aetna Indemnity",
    "MET280", "MetLife Discount",
    "CIG881", "Cigna HMO",
    "UNI967", "United Healthcare DPPO",
    "UNI316", "United Healthcare DMO",
    "GUA459", "Guardian Discount",
    "GUA669", "Guardian PPO",
    ""
)</f>
        <v>Aetna Indemnity</v>
      </c>
      <c r="AJ46" s="1" t="str" cm="1">
        <f t="array" aca="1" ref="AJ46" ca="1">_xlfn.SWITCH(
    AH46,
    "HUM103", "HUM854639",
    "HUM523", "HUM296694",
    "AET532", "AET392075",
    "AET548", "AET837715",
    "MET280", "MET643118",
    "CIG881", "CIG755900",
    "UNI967", "UNI733052",
    "UNI316", "UNI442722",
    "GUA459", "GUA634150",
    "GUA669", "GUA641722",
    ""
)</f>
        <v>AET837715</v>
      </c>
      <c r="AK46" s="1" t="str" cm="1">
        <f t="array" aca="1" ref="AK46" ca="1">INDEX({"GRP370","GRP369","GRP573","GRP409","GRP509","GRP575","GRP445","GRP295","GRP316","GRP630"}, RANDBETWEEN(1,10))</f>
        <v>GRP369</v>
      </c>
      <c r="AL46" s="1" cm="1">
        <f t="array" aca="1" ref="AL46" ca="1">_xlfn.SWITCH(
  AK46,
  "GRP370", 1000,
  "GRP369", 3000,
  "GRP573", 1500,
  "GRP409", 3000,
  "GRP509", 3000,
  "GRP575", 1000,
  "GRP445", 2500,
  "GRP295", 1000,
  "GRP316", 2000,
  "GRP630", 2000,
  ""
)</f>
        <v>3000</v>
      </c>
      <c r="AM46" s="1" cm="1">
        <f t="array" aca="1" ref="AM46" ca="1">_xlfn.SWITCH(
  AK46,
  "GRP370", 729.73,
  "GRP369", 2285.89,
  "GRP573", 1311.73,
  "GRP409", 2951.56,
  "GRP509", 993.45,
  "GRP575", 557.41,
  "GRP445", 695.64,
  "GRP295", 241.36,
  "GRP316", 1320.86,
  "GRP630", 1245.27,
  ""
)</f>
        <v>2285.89</v>
      </c>
      <c r="AN46" s="1" t="str" cm="1">
        <f t="array" aca="1" ref="AN46" ca="1">_xlfn.SWITCH(
  AK46,
  "GRP573", "Humana",
  "GRP509", "Aetna",
  "GRP316", "Aetna",
  ""
)</f>
        <v/>
      </c>
      <c r="AO46" s="1" t="str" cm="1">
        <f t="array" aca="1" ref="AO46" ca="1">_xlfn.SWITCH(
  AK46,
  "GRP573", "HUM982",
  "GRP509", "AET282",
  "GRP316", "AET665",
  ""
)</f>
        <v/>
      </c>
      <c r="AP46" s="1" t="str" cm="1">
        <f t="array" aca="1" ref="AP46" ca="1">_xlfn.SWITCH(
  AK46,
  "GRP573", "MAAN82132",
  "GRP509", "JOWI86099",
  "GRP316", "CHTA19838",
  ""
)</f>
        <v/>
      </c>
      <c r="AQ46" s="1" t="str" cm="1">
        <f t="array" aca="1" ref="AQ46" ca="1">INDEX({"Yes","No"},RANDBETWEEN(1,2))</f>
        <v>No</v>
      </c>
      <c r="AR46" s="1" t="str" cm="1">
        <f t="array" aca="1" ref="AR46" ca="1">INDEX({"Apple Pay","Credit Card","Debit Card"}, RANDBETWEEN(1,3))</f>
        <v>Debit Card</v>
      </c>
      <c r="AS46" s="1" t="s">
        <v>927</v>
      </c>
      <c r="AT46" s="1" t="s">
        <v>1116</v>
      </c>
      <c r="AU46" s="1" t="str">
        <f t="shared" ca="1" si="8"/>
        <v>2025-05-18</v>
      </c>
      <c r="AV46" s="1" t="str">
        <f t="shared" ca="1" si="9"/>
        <v>2025-05-30</v>
      </c>
      <c r="AW46" s="1" t="str">
        <f t="shared" ca="1" si="10"/>
        <v>11:45 AM</v>
      </c>
      <c r="AX46" s="1" t="str">
        <f t="shared" ca="1" si="11"/>
        <v>11:30 AM</v>
      </c>
      <c r="AY46" s="1" t="str" cm="1">
        <f t="array" aca="1" ref="AY46" ca="1">INDEX({"LOC001","LOC002","LOC003"}, RANDBETWEEN(1,3))</f>
        <v>LOC002</v>
      </c>
      <c r="AZ46" s="1" t="str" cm="1">
        <f t="array" aca="1" ref="AZ46" ca="1">INDEX({"PRV001","PRV002","PRV003","PRV004","PRV005"}, RANDBETWEEN(1,5))</f>
        <v>PRV002</v>
      </c>
      <c r="BA46" s="1" t="str" cm="1">
        <f t="array" aca="1" ref="BA46" ca="1">INDEX({"AST001","AST002","AST003","AST004","AST005"}, RANDBETWEEN(1,5))</f>
        <v>AST001</v>
      </c>
      <c r="BB46" s="1" t="str" cm="1">
        <f t="array" aca="1" ref="BB46" ca="1">INDEX({"Room 1","Room 2","Room 3","Room 4","Room 5","Room 7","Room 8"}, RANDBETWEEN(1,7))</f>
        <v>Room 1</v>
      </c>
      <c r="BC46" s="1" t="str" cm="1">
        <f t="array" aca="1" ref="BC46" ca="1">INDEX({"Tooth Pain","Lost Filling","Cosmetic Concern","Sensitivity","Denture Adjustment","Jaw Pain","Routine Check-up"}, RANDBETWEEN(1,7))</f>
        <v>Lost Filling</v>
      </c>
      <c r="BD46" s="1" cm="1">
        <f t="array" aca="1" ref="BD46" ca="1">INDEX({15,30,45,60,90,120}, RANDBETWEEN(1,6))</f>
        <v>90</v>
      </c>
      <c r="BE46" s="1">
        <f t="shared" ca="1" si="12"/>
        <v>89</v>
      </c>
      <c r="BF46" s="1" t="str">
        <f t="shared" ca="1" si="13"/>
        <v>True</v>
      </c>
      <c r="BG46" s="1" t="str">
        <f t="shared" ca="1" si="14"/>
        <v/>
      </c>
      <c r="BH46" s="1" t="str">
        <f t="shared" ca="1" si="15"/>
        <v>False</v>
      </c>
      <c r="BI46" s="1">
        <f t="shared" ca="1" si="16"/>
        <v>12</v>
      </c>
      <c r="BJ46" s="1" t="s">
        <v>1306</v>
      </c>
      <c r="BK46" s="1" t="str">
        <f t="shared" ca="1" si="17"/>
        <v>2025-05-30</v>
      </c>
      <c r="BL46" s="1" t="str" cm="1">
        <f t="array" aca="1" ref="BL46" ca="1">INDEX({"Orthodontic","Prosthodontic","Oral Surgery","Periodontic","Restorative"}, RANDBETWEEN(1,5))</f>
        <v>Restorative</v>
      </c>
      <c r="BM46" s="1" t="str" cm="1">
        <f t="array" aca="1" ref="BM46" ca="1">INDEX({"D4341","D9110","D0274","D0120","D2330","D7140","D1110"}, RANDBETWEEN(1,7))</f>
        <v>D2330</v>
      </c>
      <c r="BN46" s="1" t="str" cm="1">
        <f t="array" aca="1" ref="BN46" ca="1">INDEX({"Periodontal Scaling &amp; Root Planing","Palliative Treatment","Bitewings - Four Films","Periodic Oral Evaluation","Resin Composite - One Surface","Extraction - Erupted Tooth","Adult Prophylaxis"}, RANDBETWEEN(1,7))</f>
        <v>Resin Composite - One Surface</v>
      </c>
      <c r="BO46" s="1">
        <f t="shared" ca="1" si="18"/>
        <v>1054.1099999999999</v>
      </c>
      <c r="BP46" s="1">
        <f t="shared" ca="1" si="19"/>
        <v>1460.04</v>
      </c>
      <c r="BQ46" s="1">
        <f t="shared" ca="1" si="20"/>
        <v>77.95</v>
      </c>
      <c r="BR46" s="1">
        <f t="shared" ca="1" si="21"/>
        <v>445.31</v>
      </c>
      <c r="BS46" s="1">
        <f t="shared" ca="1" si="22"/>
        <v>176.34</v>
      </c>
      <c r="BT46" s="1" t="str">
        <f t="shared" ca="1" si="23"/>
        <v>2021-01-10</v>
      </c>
      <c r="BU46" s="1" t="str" cm="1">
        <f t="array" aca="1" ref="BU46" ca="1">INDEX({"Debit Card","Apple Pay","Credit Card","CareCredit"}, RANDBETWEEN(1,4))</f>
        <v>Debit Card</v>
      </c>
      <c r="BV46" s="1" t="str" cm="1">
        <f t="array" aca="1" ref="BV46" ca="1">INDEX({"Paid","Partial","Pending Insurance"}, RANDBETWEEN(1,3))</f>
        <v>Pending Insurance</v>
      </c>
      <c r="BW46" s="1">
        <f t="shared" ca="1" si="24"/>
        <v>0</v>
      </c>
      <c r="BX46" s="1" t="str">
        <f t="shared" ca="1" si="25"/>
        <v>In Progress</v>
      </c>
      <c r="BY46" s="1" t="str" cm="1">
        <f t="array" aca="1" ref="BY46" ca="1">INDEX({"New","Returning"}, RANDBETWEEN(1,2))</f>
        <v>New</v>
      </c>
      <c r="BZ46" s="1">
        <f t="shared" ca="1" si="26"/>
        <v>3</v>
      </c>
      <c r="CA46" s="1">
        <f t="shared" ca="1" si="27"/>
        <v>9</v>
      </c>
      <c r="CB46" s="1" t="str">
        <f t="shared" ca="1" si="28"/>
        <v>2021-06-04</v>
      </c>
      <c r="CC46" s="1" t="str">
        <f t="shared" ca="1" si="29"/>
        <v>2024-12-29</v>
      </c>
      <c r="CD46" s="1">
        <f t="shared" ca="1" si="51"/>
        <v>10</v>
      </c>
      <c r="CE46" s="1">
        <f t="shared" ca="1" si="51"/>
        <v>7</v>
      </c>
      <c r="CF46" s="1">
        <f t="shared" ca="1" si="31"/>
        <v>5630.42</v>
      </c>
      <c r="CG46" s="1">
        <f t="shared" ca="1" si="32"/>
        <v>46</v>
      </c>
      <c r="CH46" s="1" t="str">
        <f t="shared" ca="1" si="33"/>
        <v>Medium</v>
      </c>
      <c r="CI46" s="1">
        <f t="shared" ca="1" si="34"/>
        <v>96</v>
      </c>
      <c r="CJ46" s="1" t="str">
        <f t="shared" ca="1" si="35"/>
        <v>False</v>
      </c>
      <c r="CK46" s="1" t="str" cm="1">
        <f t="array" aca="1" ref="CK46" ca="1">INDEX({"Basic","Silver","Gold","Platinum"}, RANDBETWEEN(1,4))</f>
        <v>Silver</v>
      </c>
      <c r="CL46" s="1">
        <f t="shared" ca="1" si="36"/>
        <v>3</v>
      </c>
      <c r="CM46" s="1" t="s">
        <v>1495</v>
      </c>
      <c r="CN46" s="1" t="str">
        <f t="shared" ca="1" si="37"/>
        <v>2021-09-13</v>
      </c>
      <c r="CO46" s="1" t="str">
        <f t="shared" ca="1" si="38"/>
        <v>5:00 PM</v>
      </c>
      <c r="CP46" s="1" t="str" cm="1">
        <f t="array" aca="1" ref="CP46" ca="1">INDEX({"Patient Portal","Mail","Email","Phone","Text"}, RANDBETWEEN(1,5))</f>
        <v>Phone</v>
      </c>
      <c r="CQ46" s="1" t="str" cm="1">
        <f t="array" aca="1" ref="CQ46" ca="1">INDEX({"Insurance Verification","Payment Reminder","New Patient Welcome","Treatment Plan Discussion","Recall"}, RANDBETWEEN(1,5))</f>
        <v>Payment Reminder</v>
      </c>
      <c r="CR46" s="1" t="str" cm="1">
        <f t="array" aca="1" ref="CR46" ca="1">INDEX({"Template","Script","Marketing","Custom"}, RANDBETWEEN(1,4))</f>
        <v>Custom</v>
      </c>
      <c r="CS46" s="1" t="str">
        <f t="shared" ca="1" si="39"/>
        <v>True</v>
      </c>
      <c r="CT46" s="1" t="str">
        <f t="shared" ca="1" si="40"/>
        <v>2021-09-13</v>
      </c>
      <c r="CU46" s="1" t="str">
        <f t="shared" ca="1" si="41"/>
        <v>5:30 PM</v>
      </c>
      <c r="CV46" s="1" t="str" cm="1">
        <f t="array" aca="1" ref="CV46" ca="1">IF(CS46="True",
   INDEX({"Cancelled","Confirmed","Rescheduled","Question Answered"}, RANDBETWEEN(1,4)),
   ""
)</f>
        <v>Cancelled</v>
      </c>
      <c r="CW46" s="1" t="str">
        <f t="shared" ca="1" si="42"/>
        <v>False</v>
      </c>
      <c r="CX46" s="1" t="str">
        <f t="shared" ca="1" si="43"/>
        <v/>
      </c>
      <c r="CY46" s="1" t="str" cm="1">
        <f t="array" aca="1" ref="CY46" ca="1">INDEX({"STF001","STF002","STF003","STF004","STF005"}, RANDBETWEEN(1,5))</f>
        <v>STF004</v>
      </c>
      <c r="CZ46" s="1" t="str">
        <f t="shared" ca="1" si="44"/>
        <v>False</v>
      </c>
      <c r="DA46" s="1" t="str" cm="1">
        <f t="array" aca="1" ref="DA46" ca="1">INDEX({"Westside Dental Group","Downtown Dental Center","Main Street Dental"}, RANDBETWEEN(1,3))</f>
        <v>Main Street Dental</v>
      </c>
      <c r="DB46" s="1" t="str" cm="1">
        <f t="array" aca="1" ref="DB46" ca="1">_xlfn.SWITCH(DA46,
   "Westside Dental Group",     "789 West Avenue",
   "Downtown Dental Center",    "456 Downtown Plaza",
   "Main Street Dental",        "123 Main Street",
   ""
)</f>
        <v>123 Main Street</v>
      </c>
      <c r="DC46" s="1" t="str" cm="1">
        <f t="array" aca="1" ref="DC46" ca="1">_xlfn.SWITCH(
   DA46,
   "Westside Dental Group",     "Riverside",
   "Downtown Dental Center",    "Springfield",
   "Main Street Dental",        "Springfield",
   ""
)</f>
        <v>Springfield</v>
      </c>
      <c r="DD46" s="1" t="s">
        <v>184</v>
      </c>
      <c r="DE46" s="1" t="str" cm="1">
        <f t="array" aca="1" ref="DE46" ca="1">_xlfn.SWITCH(
   DA46,
   "Westside Dental Group",     "62707",
   "Downtown Dental Center",    "62701",
   "Main Street Dental",        "62704",
   ""
)</f>
        <v>62704</v>
      </c>
      <c r="DF46" s="1" t="str" cm="1">
        <f t="array" aca="1" ref="DF46" ca="1">_xlfn.SWITCH(
   DA46,
   "Westside Dental Group",     "555-555-6666",
   "Downtown Dental Center",    "555-333-4444",
   "Main Street Dental",        "555-111-2222",
   ""
)</f>
        <v>555-111-2222</v>
      </c>
      <c r="DG46" s="1" t="str" cm="1">
        <f t="array" aca="1" ref="DG46" ca="1">_xlfn.SWITCH(
   DA46,
   "Westside Dental Group",     "Mon-Thu 9AM-6PM|Fri 9AM-4PM",
   "Downtown Dental Center",    "Mon-Thu 7AM-7PM|Fri 8AM-5PM|Sat 8AM-1PM",
   "Main Street Dental",        "Mon-Fri 8AM-5PM",
   ""
)</f>
        <v>Mon-Fri 8AM-5PM</v>
      </c>
      <c r="DH46" s="1" t="str" cm="1">
        <f t="array" aca="1" ref="DH46" ca="1">_xlfn.SWITCH(
   DA46,
   "Westside Dental Group",     "General|Periodontics|Endodontics",
   "Downtown Dental Center",    "General|Pediatric|Implants|Oral Surgery",
   "Main Street Dental",        "General|Cosmetic|Orthodontics",
   ""
)</f>
        <v>General|Cosmetic|Orthodontics</v>
      </c>
      <c r="DI46" s="1" t="str" cm="1">
        <f t="array" aca="1" ref="DI46" ca="1">_xlfn.SWITCH(
   DA46,
   "Westside Dental Group",     "General Dentistry|Periodontics|Endodontics",
   "Downtown Dental Center",    "General Dentistry|Oral Surgery|Pediatric Dentistry",
   "Main Street Dental",        "General Dentistry|Orthodontics",
   ""
)</f>
        <v>General Dentistry|Orthodontics</v>
      </c>
      <c r="DJ46" s="1" cm="1">
        <f t="array" aca="1" ref="DJ46" ca="1">_xlfn.SWITCH($DA46,
   "Westside Dental Group", 6,
   "Downtown Dental Center", 12,
   "Main Street Dental",     8,
   6
)</f>
        <v>8</v>
      </c>
      <c r="DK46" s="1" cm="1">
        <f t="array" aca="1" ref="DK46" ca="1">_xlfn.SWITCH($DA46,
   "Westside Dental Group", 4.7,
   "Downtown Dental Center", 4.6,
   "Main Street Dental",     4.8,
   4.7
)</f>
        <v>4.8</v>
      </c>
      <c r="DL46" s="1" t="s">
        <v>1684</v>
      </c>
      <c r="DM46" s="1" t="str">
        <f t="shared" ca="1" si="45"/>
        <v>2022-05-03</v>
      </c>
      <c r="DN46" s="1" t="str" cm="1">
        <f t="array" aca="1" ref="DN46" ca="1">INDEX({"In Progress","Accepted","Completed","Proposed"}, RANDBETWEEN(1,4))</f>
        <v>Completed</v>
      </c>
      <c r="DO46" s="1">
        <f t="shared" ca="1" si="46"/>
        <v>4366.8599999999997</v>
      </c>
      <c r="DP46" s="1">
        <f t="shared" ca="1" si="47"/>
        <v>3100.47</v>
      </c>
      <c r="DQ46" s="1">
        <f t="shared" ca="1" si="48"/>
        <v>1266.3900000000001</v>
      </c>
      <c r="DR46" s="1" t="str" cm="1">
        <f t="array" aca="1" ref="DR46" ca="1">INDEX({"N/A","CareCredit","QuickPay Discount","Monthly Payment"}, RANDBETWEEN(1,4))</f>
        <v>QuickPay Discount</v>
      </c>
      <c r="DS46" s="2">
        <v>44517</v>
      </c>
      <c r="DT46" s="1" t="str">
        <f t="shared" ca="1" si="49"/>
        <v>2021-12-07</v>
      </c>
      <c r="DU46" s="1">
        <f t="shared" ca="1" si="50"/>
        <v>100</v>
      </c>
    </row>
    <row r="47" spans="1:125" x14ac:dyDescent="0.15">
      <c r="A47" s="1" t="s">
        <v>550</v>
      </c>
      <c r="B47" s="1" t="str" cm="1">
        <f t="array" aca="1" ref="B47" ca="1">INDEX({"Liam","Noah","Oliver","Elijah","William","James","Benjamin","Lucas","Henry","Alexander","Olivia","Emma","Ava","Charlotte","Sophia","Amelia","Isabella","Mia","Evelyn","Harper","Jameson","Aria","Scarlett","Luna","Mila","Abigail","Ella","Avery","Eleanor","Madison"}, RANDBETWEEN(1, 30))</f>
        <v>Abigail</v>
      </c>
      <c r="C47" s="1" t="str" cm="1">
        <f t="array" aca="1" ref="C47" ca="1">INDEX({"Smith","Johnson","Williams","Jones","Brown","Davis","Miller","Wilson","Moore","Taylor","Anderson","Thomas","Jackson","White","Harris","Martin","Thompson","Garcia","Martinez","Robinson","Clark","Rodriguez","Lewis","Lee","Walker","Hall","Allen","Young","King","Wright"}, RANDBETWEEN(1, 30))</f>
        <v>Garcia</v>
      </c>
      <c r="D47" s="1" t="str">
        <f t="shared" ca="1" si="0"/>
        <v>1966-03-05</v>
      </c>
      <c r="E47" s="1">
        <f t="shared" ca="1" si="1"/>
        <v>59</v>
      </c>
      <c r="F47" s="1" t="str" cm="1">
        <f t="array" aca="1" ref="F47" ca="1">INDEX({"Male","Female","Non-Binary"}, RANDBETWEEN(1, 3))</f>
        <v>Female</v>
      </c>
      <c r="G47" s="1" t="str" cm="1">
        <f t="array" aca="1" ref="G47" ca="1">INDEX({"African American","Caucasian","Hispanic","Asian","Native American","Other"}, RANDBETWEEN(1,6))</f>
        <v>Caucasian</v>
      </c>
      <c r="H47" s="1" t="str" cm="1">
        <f t="array" aca="1" ref="H47" ca="1">RANDBETWEEN(1,1500) &amp; " " &amp; INDEX({"Main","Oak","Maple","Elm","Pine","Cedar","Rose","Hill","Park","Lake"}, RANDBETWEEN(1,10)) &amp; " " &amp; INDEX({"St","Rd","Ave"}, RANDBETWEEN(1,3))</f>
        <v>882 Cedar Ave</v>
      </c>
      <c r="I47" s="1" t="str" cm="1">
        <f t="array" aca="1" ref="I47" ca="1">INDEX({"Springfield","Riverside","Franklin","Clinton","Fairview"}, RANDBETWEEN(1,5))</f>
        <v>Franklin</v>
      </c>
      <c r="J47" s="1" t="str" cm="1">
        <f t="array" aca="1" ref="J47" ca="1">INDEX({"FL","IL","CA","NY","TX"}, RANDBETWEEN(1,5))</f>
        <v>NY</v>
      </c>
      <c r="K47" s="1" t="str">
        <f t="shared" ca="1" si="2"/>
        <v>33880</v>
      </c>
      <c r="L47" s="1" t="str">
        <f t="shared" ca="1" si="3"/>
        <v>abigail.garcia@email.com</v>
      </c>
      <c r="M47" s="1" t="str">
        <f t="shared" ca="1" si="4"/>
        <v>225-745-5159</v>
      </c>
      <c r="N47" s="1" t="str" cm="1">
        <f t="array" aca="1" ref="N47" ca="1">INDEX({"Linda","Karen","Susan","Nancy","Deborah"}, RANDBETWEEN(1,5)) &amp; " " &amp; C47</f>
        <v>Karen Garcia</v>
      </c>
      <c r="O47" s="1" t="str">
        <f t="shared" ca="1" si="5"/>
        <v>893-448-6055</v>
      </c>
      <c r="P47" s="1" t="s">
        <v>137</v>
      </c>
      <c r="Q47" s="1" t="str" cm="1">
        <f t="array" aca="1" ref="Q47" ca="1">INDEX({"Walk-in","Google","Website","Patient Referral","Doctor Referral","Insurance"}, RANDBETWEEN(1,5))</f>
        <v>Website</v>
      </c>
      <c r="R47" s="1" t="str">
        <f t="shared" ca="1" si="6"/>
        <v>2022-11-22</v>
      </c>
      <c r="S47" s="1" t="str" cm="1">
        <f t="array" aca="1" ref="S47" ca="1">INDEX({"LOC001","LOC002","LOC003"}, RANDBETWEEN(1,3))</f>
        <v>LOC001</v>
      </c>
      <c r="T47" s="1" t="str" cm="1">
        <f t="array" aca="1" ref="T47" ca="1">INDEX({"Mail","Phone","Patient Portal","Email"}, RANDBETWEEN(1,4))</f>
        <v>Patient Portal</v>
      </c>
      <c r="U47" s="1" t="str" cm="1">
        <f t="array" aca="1" ref="U47" ca="1">INDEX({"True","False"}, RANDBETWEEN(1,2))</f>
        <v>False</v>
      </c>
      <c r="V47" s="1" t="str" cm="1">
        <f t="array" aca="1" ref="V47" ca="1">INDEX({"True","False"}, RANDBETWEEN(1,2))</f>
        <v>False</v>
      </c>
      <c r="W47" s="1" t="str" cm="1">
        <f t="array" aca="1" ref="W47" ca="1">INDEX({"True","False"}, RANDBETWEEN(1,2))</f>
        <v>True</v>
      </c>
      <c r="X47" s="1" t="str" cm="1">
        <f t="array" aca="1" ref="X47" ca="1">INDEX({"True","False"}, RANDBETWEEN(1,2))</f>
        <v>False</v>
      </c>
      <c r="Y47" s="1" t="str" cm="1">
        <f t="array" aca="1" ref="Y47" ca="1">INDEX({"Codeine","Sulfa","Local Anesthetics","None","Latex","Penicillin"}, RANDBETWEEN(1,6))</f>
        <v>Sulfa</v>
      </c>
      <c r="Z47" s="1" t="str" cm="1">
        <f t="array" aca="1" ref="Z47" ca="1">INDEX({"None","Levothyroxine","Atorvastatin","Levothyroxine|Atorvastatin","Metformin|Lisinopril","Ibuprofen"}, RANDBETWEEN(1,6))</f>
        <v>Metformin|Lisinopril</v>
      </c>
      <c r="AA47" s="1" t="str" cm="1">
        <f t="array" aca="1" ref="AA47" ca="1">INDEX({"None","Wisdom teeth extraction (2020)","Cavity filling (2019)","Dental cleaning (2018)","Root canal (2021)"}, RANDBETWEEN(1,5))</f>
        <v>Root canal (2021)</v>
      </c>
      <c r="AB47" s="1" t="str">
        <f t="shared" ca="1" si="7"/>
        <v>2024-03-29</v>
      </c>
      <c r="AC47" s="1" t="str" cm="1">
        <f t="array" aca="1" ref="AC47" ca="1">INDEX({"N/A","No","Yes"}, RANDBETWEEN(1,3))</f>
        <v>N/A</v>
      </c>
      <c r="AD47" s="1" t="str" cm="1">
        <f t="array" aca="1" ref="AD47" ca="1">INDEX({"Non-smoker","Former-smoker","Current smoker"}, RANDBETWEEN(1,3))</f>
        <v>Former-smoker</v>
      </c>
      <c r="AE47" s="1" t="str" cm="1">
        <f t="array" aca="1" ref="AE47" ca="1">INDEX({"None","Allergic to penicillin","Requires wheelchair accessibility","Use caution due to fall risk","Special diet required"}, RANDBETWEEN(1,5))</f>
        <v>Special diet required</v>
      </c>
      <c r="AF47" s="1" t="s">
        <v>739</v>
      </c>
      <c r="AG47" s="1" t="str" cm="1">
        <f t="array" aca="1" ref="AG47" ca="1">INDEX({"Humana","Aetna","MetLife","Cigna","United Healthcare","Guardian"}, RANDBETWEEN(1,6))</f>
        <v>Guardian</v>
      </c>
      <c r="AH47" s="1" t="str" cm="1">
        <f t="array" aca="1" ref="AH47" ca="1">IF(AG47="Humana",
   INDEX({"HUM103","HUM523"}, RANDBETWEEN(1,2)),
IF(AG47="Aetna",
   INDEX({"AET532","AET548"}, RANDBETWEEN(1,2)),
IF(AG47="MetLife",
   "MET280",
IF(AG47="Cigna",
   "CIG881",
IF(AG47="United Healthcare",
   INDEX({"UNI967","UNI316"}, RANDBETWEEN(1,2)),
IF(AG47="Guardian",
   INDEX({"GUA459","GUA669"}, RANDBETWEEN(1,2)),
""))))))</f>
        <v>GUA459</v>
      </c>
      <c r="AI47" s="1" t="str" cm="1">
        <f t="array" aca="1" ref="AI47" ca="1">_xlfn.SWITCH(
    AH47,
    "HUM103", "Humana Discount",
    "HUM523", "Humana PPO",
    "AET532", "Aetna HMO",
    "AET548", "Aetna Indemnity",
    "MET280", "MetLife Discount",
    "CIG881", "Cigna HMO",
    "UNI967", "United Healthcare DPPO",
    "UNI316", "United Healthcare DMO",
    "GUA459", "Guardian Discount",
    "GUA669", "Guardian PPO",
    ""
)</f>
        <v>Guardian Discount</v>
      </c>
      <c r="AJ47" s="1" t="str" cm="1">
        <f t="array" aca="1" ref="AJ47" ca="1">_xlfn.SWITCH(
    AH47,
    "HUM103", "HUM854639",
    "HUM523", "HUM296694",
    "AET532", "AET392075",
    "AET548", "AET837715",
    "MET280", "MET643118",
    "CIG881", "CIG755900",
    "UNI967", "UNI733052",
    "UNI316", "UNI442722",
    "GUA459", "GUA634150",
    "GUA669", "GUA641722",
    ""
)</f>
        <v>GUA634150</v>
      </c>
      <c r="AK47" s="1" t="str" cm="1">
        <f t="array" aca="1" ref="AK47" ca="1">INDEX({"GRP370","GRP369","GRP573","GRP409","GRP509","GRP575","GRP445","GRP295","GRP316","GRP630"}, RANDBETWEEN(1,10))</f>
        <v>GRP316</v>
      </c>
      <c r="AL47" s="1" cm="1">
        <f t="array" aca="1" ref="AL47" ca="1">_xlfn.SWITCH(
  AK47,
  "GRP370", 1000,
  "GRP369", 3000,
  "GRP573", 1500,
  "GRP409", 3000,
  "GRP509", 3000,
  "GRP575", 1000,
  "GRP445", 2500,
  "GRP295", 1000,
  "GRP316", 2000,
  "GRP630", 2000,
  ""
)</f>
        <v>2000</v>
      </c>
      <c r="AM47" s="1" cm="1">
        <f t="array" aca="1" ref="AM47" ca="1">_xlfn.SWITCH(
  AK47,
  "GRP370", 729.73,
  "GRP369", 2285.89,
  "GRP573", 1311.73,
  "GRP409", 2951.56,
  "GRP509", 993.45,
  "GRP575", 557.41,
  "GRP445", 695.64,
  "GRP295", 241.36,
  "GRP316", 1320.86,
  "GRP630", 1245.27,
  ""
)</f>
        <v>1320.86</v>
      </c>
      <c r="AN47" s="1" t="str" cm="1">
        <f t="array" aca="1" ref="AN47" ca="1">_xlfn.SWITCH(
  AK47,
  "GRP573", "Humana",
  "GRP509", "Aetna",
  "GRP316", "Aetna",
  ""
)</f>
        <v>Aetna</v>
      </c>
      <c r="AO47" s="1" t="str" cm="1">
        <f t="array" aca="1" ref="AO47" ca="1">_xlfn.SWITCH(
  AK47,
  "GRP573", "HUM982",
  "GRP509", "AET282",
  "GRP316", "AET665",
  ""
)</f>
        <v>AET665</v>
      </c>
      <c r="AP47" s="1" t="str" cm="1">
        <f t="array" aca="1" ref="AP47" ca="1">_xlfn.SWITCH(
  AK47,
  "GRP573", "MAAN82132",
  "GRP509", "JOWI86099",
  "GRP316", "CHTA19838",
  ""
)</f>
        <v>CHTA19838</v>
      </c>
      <c r="AQ47" s="1" t="str" cm="1">
        <f t="array" aca="1" ref="AQ47" ca="1">INDEX({"Yes","No"},RANDBETWEEN(1,2))</f>
        <v>Yes</v>
      </c>
      <c r="AR47" s="1" t="str" cm="1">
        <f t="array" aca="1" ref="AR47" ca="1">INDEX({"Apple Pay","Credit Card","Debit Card"}, RANDBETWEEN(1,3))</f>
        <v>Debit Card</v>
      </c>
      <c r="AS47" s="1" t="s">
        <v>928</v>
      </c>
      <c r="AT47" s="1" t="s">
        <v>1117</v>
      </c>
      <c r="AU47" s="1" t="str">
        <f t="shared" ca="1" si="8"/>
        <v>2025-05-16</v>
      </c>
      <c r="AV47" s="1" t="str">
        <f t="shared" ca="1" si="9"/>
        <v>2025-05-19</v>
      </c>
      <c r="AW47" s="1" t="str">
        <f t="shared" ca="1" si="10"/>
        <v>8:45 AM</v>
      </c>
      <c r="AX47" s="1" t="str">
        <f t="shared" ca="1" si="11"/>
        <v>8:35 AM</v>
      </c>
      <c r="AY47" s="1" t="str" cm="1">
        <f t="array" aca="1" ref="AY47" ca="1">INDEX({"LOC001","LOC002","LOC003"}, RANDBETWEEN(1,3))</f>
        <v>LOC003</v>
      </c>
      <c r="AZ47" s="1" t="str" cm="1">
        <f t="array" aca="1" ref="AZ47" ca="1">INDEX({"PRV001","PRV002","PRV003","PRV004","PRV005"}, RANDBETWEEN(1,5))</f>
        <v>PRV002</v>
      </c>
      <c r="BA47" s="1" t="str" cm="1">
        <f t="array" aca="1" ref="BA47" ca="1">INDEX({"AST001","AST002","AST003","AST004","AST005"}, RANDBETWEEN(1,5))</f>
        <v>AST004</v>
      </c>
      <c r="BB47" s="1" t="str" cm="1">
        <f t="array" aca="1" ref="BB47" ca="1">INDEX({"Room 1","Room 2","Room 3","Room 4","Room 5","Room 7","Room 8"}, RANDBETWEEN(1,7))</f>
        <v>Room 1</v>
      </c>
      <c r="BC47" s="1" t="str" cm="1">
        <f t="array" aca="1" ref="BC47" ca="1">INDEX({"Tooth Pain","Lost Filling","Cosmetic Concern","Sensitivity","Denture Adjustment","Jaw Pain","Routine Check-up"}, RANDBETWEEN(1,7))</f>
        <v>Tooth Pain</v>
      </c>
      <c r="BD47" s="1" cm="1">
        <f t="array" aca="1" ref="BD47" ca="1">INDEX({15,30,45,60,90,120}, RANDBETWEEN(1,6))</f>
        <v>45</v>
      </c>
      <c r="BE47" s="1">
        <f t="shared" ca="1" si="12"/>
        <v>35</v>
      </c>
      <c r="BF47" s="1" t="str">
        <f t="shared" ca="1" si="13"/>
        <v>True</v>
      </c>
      <c r="BG47" s="1" t="str">
        <f t="shared" ca="1" si="14"/>
        <v/>
      </c>
      <c r="BH47" s="1" t="str">
        <f t="shared" ca="1" si="15"/>
        <v>False</v>
      </c>
      <c r="BI47" s="1">
        <f t="shared" ca="1" si="16"/>
        <v>3</v>
      </c>
      <c r="BJ47" s="1" t="s">
        <v>1307</v>
      </c>
      <c r="BK47" s="1" t="str">
        <f t="shared" ca="1" si="17"/>
        <v>2025-05-19</v>
      </c>
      <c r="BL47" s="1" t="str" cm="1">
        <f t="array" aca="1" ref="BL47" ca="1">INDEX({"Orthodontic","Prosthodontic","Oral Surgery","Periodontic","Restorative"}, RANDBETWEEN(1,5))</f>
        <v>Orthodontic</v>
      </c>
      <c r="BM47" s="1" t="str" cm="1">
        <f t="array" aca="1" ref="BM47" ca="1">INDEX({"D4341","D9110","D0274","D0120","D2330","D7140","D1110"}, RANDBETWEEN(1,7))</f>
        <v>D9110</v>
      </c>
      <c r="BN47" s="1" t="str" cm="1">
        <f t="array" aca="1" ref="BN47" ca="1">INDEX({"Periodontal Scaling &amp; Root Planing","Palliative Treatment","Bitewings - Four Films","Periodic Oral Evaluation","Resin Composite - One Surface","Extraction - Erupted Tooth","Adult Prophylaxis"}, RANDBETWEEN(1,7))</f>
        <v>Palliative Treatment</v>
      </c>
      <c r="BO47" s="1">
        <f t="shared" ca="1" si="18"/>
        <v>318.87</v>
      </c>
      <c r="BP47" s="1">
        <f t="shared" ca="1" si="19"/>
        <v>546.84</v>
      </c>
      <c r="BQ47" s="1">
        <f t="shared" ca="1" si="20"/>
        <v>850.37</v>
      </c>
      <c r="BR47" s="1">
        <f t="shared" ca="1" si="21"/>
        <v>377.94</v>
      </c>
      <c r="BS47" s="1">
        <f t="shared" ca="1" si="22"/>
        <v>166.97</v>
      </c>
      <c r="BT47" s="1" t="str">
        <f t="shared" ca="1" si="23"/>
        <v>2024-02-23</v>
      </c>
      <c r="BU47" s="1" t="str" cm="1">
        <f t="array" aca="1" ref="BU47" ca="1">INDEX({"Debit Card","Apple Pay","Credit Card","CareCredit"}, RANDBETWEEN(1,4))</f>
        <v>Credit Card</v>
      </c>
      <c r="BV47" s="1" t="str" cm="1">
        <f t="array" aca="1" ref="BV47" ca="1">INDEX({"Paid","Partial","Pending Insurance"}, RANDBETWEEN(1,3))</f>
        <v>Pending Insurance</v>
      </c>
      <c r="BW47" s="1">
        <f t="shared" ca="1" si="24"/>
        <v>0</v>
      </c>
      <c r="BX47" s="1" t="str">
        <f t="shared" ca="1" si="25"/>
        <v>In Progress</v>
      </c>
      <c r="BY47" s="1" t="str" cm="1">
        <f t="array" aca="1" ref="BY47" ca="1">INDEX({"New","Returning"}, RANDBETWEEN(1,2))</f>
        <v>New</v>
      </c>
      <c r="BZ47" s="1">
        <f t="shared" ca="1" si="26"/>
        <v>0</v>
      </c>
      <c r="CA47" s="1">
        <f t="shared" ca="1" si="27"/>
        <v>0</v>
      </c>
      <c r="CB47" s="1" t="str">
        <f t="shared" ca="1" si="28"/>
        <v>2021-10-06</v>
      </c>
      <c r="CC47" s="1" t="str">
        <f t="shared" ca="1" si="29"/>
        <v>2025-06-09</v>
      </c>
      <c r="CD47" s="1">
        <f t="shared" ca="1" si="51"/>
        <v>9</v>
      </c>
      <c r="CE47" s="1">
        <f t="shared" ca="1" si="51"/>
        <v>2</v>
      </c>
      <c r="CF47" s="1">
        <f t="shared" ca="1" si="31"/>
        <v>4224.8900000000003</v>
      </c>
      <c r="CG47" s="1">
        <f t="shared" ca="1" si="32"/>
        <v>42</v>
      </c>
      <c r="CH47" s="1" t="str">
        <f t="shared" ca="1" si="33"/>
        <v>Medium</v>
      </c>
      <c r="CI47" s="1">
        <f t="shared" ca="1" si="34"/>
        <v>95</v>
      </c>
      <c r="CJ47" s="1" t="str">
        <f t="shared" ca="1" si="35"/>
        <v>True</v>
      </c>
      <c r="CK47" s="1" t="str" cm="1">
        <f t="array" aca="1" ref="CK47" ca="1">INDEX({"Basic","Silver","Gold","Platinum"}, RANDBETWEEN(1,4))</f>
        <v>Basic</v>
      </c>
      <c r="CL47" s="1">
        <f t="shared" ca="1" si="36"/>
        <v>1</v>
      </c>
      <c r="CM47" s="1" t="s">
        <v>1496</v>
      </c>
      <c r="CN47" s="1" t="str">
        <f t="shared" ca="1" si="37"/>
        <v>2023-12-15</v>
      </c>
      <c r="CO47" s="1" t="str">
        <f t="shared" ca="1" si="38"/>
        <v>4:00 PM</v>
      </c>
      <c r="CP47" s="1" t="str" cm="1">
        <f t="array" aca="1" ref="CP47" ca="1">INDEX({"Patient Portal","Mail","Email","Phone","Text"}, RANDBETWEEN(1,5))</f>
        <v>Email</v>
      </c>
      <c r="CQ47" s="1" t="str" cm="1">
        <f t="array" aca="1" ref="CQ47" ca="1">INDEX({"Insurance Verification","Payment Reminder","New Patient Welcome","Treatment Plan Discussion","Recall"}, RANDBETWEEN(1,5))</f>
        <v>Insurance Verification</v>
      </c>
      <c r="CR47" s="1" t="str" cm="1">
        <f t="array" aca="1" ref="CR47" ca="1">INDEX({"Template","Script","Marketing","Custom"}, RANDBETWEEN(1,4))</f>
        <v>Script</v>
      </c>
      <c r="CS47" s="1" t="str">
        <f t="shared" ca="1" si="39"/>
        <v>True</v>
      </c>
      <c r="CT47" s="1" t="str">
        <f t="shared" ca="1" si="40"/>
        <v>2023-12-16</v>
      </c>
      <c r="CU47" s="1" t="str">
        <f t="shared" ca="1" si="41"/>
        <v>4:45 PM</v>
      </c>
      <c r="CV47" s="1" t="str" cm="1">
        <f t="array" aca="1" ref="CV47" ca="1">IF(CS47="True",
   INDEX({"Cancelled","Confirmed","Rescheduled","Question Answered"}, RANDBETWEEN(1,4)),
   ""
)</f>
        <v>Question Answered</v>
      </c>
      <c r="CW47" s="1" t="str">
        <f t="shared" ca="1" si="42"/>
        <v>True</v>
      </c>
      <c r="CX47" s="1" t="str">
        <f t="shared" ca="1" si="43"/>
        <v>2023-12-21</v>
      </c>
      <c r="CY47" s="1" t="str" cm="1">
        <f t="array" aca="1" ref="CY47" ca="1">INDEX({"STF001","STF002","STF003","STF004","STF005"}, RANDBETWEEN(1,5))</f>
        <v>STF002</v>
      </c>
      <c r="CZ47" s="1" t="str">
        <f t="shared" ca="1" si="44"/>
        <v>False</v>
      </c>
      <c r="DA47" s="1" t="str" cm="1">
        <f t="array" aca="1" ref="DA47" ca="1">INDEX({"Westside Dental Group","Downtown Dental Center","Main Street Dental"}, RANDBETWEEN(1,3))</f>
        <v>Westside Dental Group</v>
      </c>
      <c r="DB47" s="1" t="str" cm="1">
        <f t="array" aca="1" ref="DB47" ca="1">_xlfn.SWITCH(DA47,
   "Westside Dental Group",     "789 West Avenue",
   "Downtown Dental Center",    "456 Downtown Plaza",
   "Main Street Dental",        "123 Main Street",
   ""
)</f>
        <v>789 West Avenue</v>
      </c>
      <c r="DC47" s="1" t="str" cm="1">
        <f t="array" aca="1" ref="DC47" ca="1">_xlfn.SWITCH(
   DA47,
   "Westside Dental Group",     "Riverside",
   "Downtown Dental Center",    "Springfield",
   "Main Street Dental",        "Springfield",
   ""
)</f>
        <v>Riverside</v>
      </c>
      <c r="DD47" s="1" t="s">
        <v>184</v>
      </c>
      <c r="DE47" s="1" t="str" cm="1">
        <f t="array" aca="1" ref="DE47" ca="1">_xlfn.SWITCH(
   DA47,
   "Westside Dental Group",     "62707",
   "Downtown Dental Center",    "62701",
   "Main Street Dental",        "62704",
   ""
)</f>
        <v>62707</v>
      </c>
      <c r="DF47" s="1" t="str" cm="1">
        <f t="array" aca="1" ref="DF47" ca="1">_xlfn.SWITCH(
   DA47,
   "Westside Dental Group",     "555-555-6666",
   "Downtown Dental Center",    "555-333-4444",
   "Main Street Dental",        "555-111-2222",
   ""
)</f>
        <v>555-555-6666</v>
      </c>
      <c r="DG47" s="1" t="str" cm="1">
        <f t="array" aca="1" ref="DG47" ca="1">_xlfn.SWITCH(
   DA47,
   "Westside Dental Group",     "Mon-Thu 9AM-6PM|Fri 9AM-4PM",
   "Downtown Dental Center",    "Mon-Thu 7AM-7PM|Fri 8AM-5PM|Sat 8AM-1PM",
   "Main Street Dental",        "Mon-Fri 8AM-5PM",
   ""
)</f>
        <v>Mon-Thu 9AM-6PM|Fri 9AM-4PM</v>
      </c>
      <c r="DH47" s="1" t="str" cm="1">
        <f t="array" aca="1" ref="DH47" ca="1">_xlfn.SWITCH(
   DA47,
   "Westside Dental Group",     "General|Periodontics|Endodontics",
   "Downtown Dental Center",    "General|Pediatric|Implants|Oral Surgery",
   "Main Street Dental",        "General|Cosmetic|Orthodontics",
   ""
)</f>
        <v>General|Periodontics|Endodontics</v>
      </c>
      <c r="DI47" s="1" t="str" cm="1">
        <f t="array" aca="1" ref="DI47" ca="1">_xlfn.SWITCH(
   DA47,
   "Westside Dental Group",     "General Dentistry|Periodontics|Endodontics",
   "Downtown Dental Center",    "General Dentistry|Oral Surgery|Pediatric Dentistry",
   "Main Street Dental",        "General Dentistry|Orthodontics",
   ""
)</f>
        <v>General Dentistry|Periodontics|Endodontics</v>
      </c>
      <c r="DJ47" s="1" cm="1">
        <f t="array" aca="1" ref="DJ47" ca="1">_xlfn.SWITCH($DA47,
   "Westside Dental Group", 6,
   "Downtown Dental Center", 12,
   "Main Street Dental",     8,
   6
)</f>
        <v>6</v>
      </c>
      <c r="DK47" s="1" cm="1">
        <f t="array" aca="1" ref="DK47" ca="1">_xlfn.SWITCH($DA47,
   "Westside Dental Group", 4.7,
   "Downtown Dental Center", 4.6,
   "Main Street Dental",     4.8,
   4.7
)</f>
        <v>4.7</v>
      </c>
      <c r="DL47" s="1" t="s">
        <v>1685</v>
      </c>
      <c r="DM47" s="1" t="str">
        <f t="shared" ca="1" si="45"/>
        <v>2021-04-22</v>
      </c>
      <c r="DN47" s="1" t="str" cm="1">
        <f t="array" aca="1" ref="DN47" ca="1">INDEX({"In Progress","Accepted","Completed","Proposed"}, RANDBETWEEN(1,4))</f>
        <v>Completed</v>
      </c>
      <c r="DO47" s="1">
        <f t="shared" ca="1" si="46"/>
        <v>4125.87</v>
      </c>
      <c r="DP47" s="1">
        <f t="shared" ca="1" si="47"/>
        <v>2393</v>
      </c>
      <c r="DQ47" s="1">
        <f t="shared" ca="1" si="48"/>
        <v>1732.87</v>
      </c>
      <c r="DR47" s="1" t="str" cm="1">
        <f t="array" aca="1" ref="DR47" ca="1">INDEX({"N/A","CareCredit","QuickPay Discount","Monthly Payment"}, RANDBETWEEN(1,4))</f>
        <v>N/A</v>
      </c>
      <c r="DS47" s="2">
        <v>44518</v>
      </c>
      <c r="DT47" s="1" t="str">
        <f t="shared" ca="1" si="49"/>
        <v>2021-12-01</v>
      </c>
      <c r="DU47" s="1">
        <f t="shared" ca="1" si="50"/>
        <v>100</v>
      </c>
    </row>
    <row r="48" spans="1:125" x14ac:dyDescent="0.15">
      <c r="A48" s="1" t="s">
        <v>551</v>
      </c>
      <c r="B48" s="1" t="str" cm="1">
        <f t="array" aca="1" ref="B48" ca="1">INDEX({"Liam","Noah","Oliver","Elijah","William","James","Benjamin","Lucas","Henry","Alexander","Olivia","Emma","Ava","Charlotte","Sophia","Amelia","Isabella","Mia","Evelyn","Harper","Jameson","Aria","Scarlett","Luna","Mila","Abigail","Ella","Avery","Eleanor","Madison"}, RANDBETWEEN(1, 30))</f>
        <v>Ava</v>
      </c>
      <c r="C48" s="1" t="str" cm="1">
        <f t="array" aca="1" ref="C48" ca="1">INDEX({"Smith","Johnson","Williams","Jones","Brown","Davis","Miller","Wilson","Moore","Taylor","Anderson","Thomas","Jackson","White","Harris","Martin","Thompson","Garcia","Martinez","Robinson","Clark","Rodriguez","Lewis","Lee","Walker","Hall","Allen","Young","King","Wright"}, RANDBETWEEN(1, 30))</f>
        <v>Moore</v>
      </c>
      <c r="D48" s="1" t="str">
        <f t="shared" ca="1" si="0"/>
        <v>1994-01-08</v>
      </c>
      <c r="E48" s="1">
        <f t="shared" ca="1" si="1"/>
        <v>31</v>
      </c>
      <c r="F48" s="1" t="str" cm="1">
        <f t="array" aca="1" ref="F48" ca="1">INDEX({"Male","Female","Non-Binary"}, RANDBETWEEN(1, 3))</f>
        <v>Non-Binary</v>
      </c>
      <c r="G48" s="1" t="str" cm="1">
        <f t="array" aca="1" ref="G48" ca="1">INDEX({"African American","Caucasian","Hispanic","Asian","Native American","Other"}, RANDBETWEEN(1,6))</f>
        <v>Hispanic</v>
      </c>
      <c r="H48" s="1" t="str" cm="1">
        <f t="array" aca="1" ref="H48" ca="1">RANDBETWEEN(1,1500) &amp; " " &amp; INDEX({"Main","Oak","Maple","Elm","Pine","Cedar","Rose","Hill","Park","Lake"}, RANDBETWEEN(1,10)) &amp; " " &amp; INDEX({"St","Rd","Ave"}, RANDBETWEEN(1,3))</f>
        <v>16 Park Ave</v>
      </c>
      <c r="I48" s="1" t="str" cm="1">
        <f t="array" aca="1" ref="I48" ca="1">INDEX({"Springfield","Riverside","Franklin","Clinton","Fairview"}, RANDBETWEEN(1,5))</f>
        <v>Springfield</v>
      </c>
      <c r="J48" s="1" t="str" cm="1">
        <f t="array" aca="1" ref="J48" ca="1">INDEX({"FL","IL","CA","NY","TX"}, RANDBETWEEN(1,5))</f>
        <v>FL</v>
      </c>
      <c r="K48" s="1" t="str">
        <f t="shared" ca="1" si="2"/>
        <v>17380</v>
      </c>
      <c r="L48" s="1" t="str">
        <f t="shared" ca="1" si="3"/>
        <v>ava.moore@email.com</v>
      </c>
      <c r="M48" s="1" t="str">
        <f t="shared" ca="1" si="4"/>
        <v>380-633-5782</v>
      </c>
      <c r="N48" s="1" t="str" cm="1">
        <f t="array" aca="1" ref="N48" ca="1">INDEX({"Linda","Karen","Susan","Nancy","Deborah"}, RANDBETWEEN(1,5)) &amp; " " &amp; C48</f>
        <v>Deborah Moore</v>
      </c>
      <c r="O48" s="1" t="str">
        <f t="shared" ca="1" si="5"/>
        <v>156-478-1630</v>
      </c>
      <c r="P48" s="1" t="s">
        <v>137</v>
      </c>
      <c r="Q48" s="1" t="str" cm="1">
        <f t="array" aca="1" ref="Q48" ca="1">INDEX({"Walk-in","Google","Website","Patient Referral","Doctor Referral","Insurance"}, RANDBETWEEN(1,5))</f>
        <v>Patient Referral</v>
      </c>
      <c r="R48" s="1" t="str">
        <f t="shared" ca="1" si="6"/>
        <v>2022-12-29</v>
      </c>
      <c r="S48" s="1" t="str" cm="1">
        <f t="array" aca="1" ref="S48" ca="1">INDEX({"LOC001","LOC002","LOC003"}, RANDBETWEEN(1,3))</f>
        <v>LOC002</v>
      </c>
      <c r="T48" s="1" t="str" cm="1">
        <f t="array" aca="1" ref="T48" ca="1">INDEX({"Mail","Phone","Patient Portal","Email"}, RANDBETWEEN(1,4))</f>
        <v>Mail</v>
      </c>
      <c r="U48" s="1" t="str" cm="1">
        <f t="array" aca="1" ref="U48" ca="1">INDEX({"True","False"}, RANDBETWEEN(1,2))</f>
        <v>False</v>
      </c>
      <c r="V48" s="1" t="str" cm="1">
        <f t="array" aca="1" ref="V48" ca="1">INDEX({"True","False"}, RANDBETWEEN(1,2))</f>
        <v>True</v>
      </c>
      <c r="W48" s="1" t="str" cm="1">
        <f t="array" aca="1" ref="W48" ca="1">INDEX({"True","False"}, RANDBETWEEN(1,2))</f>
        <v>True</v>
      </c>
      <c r="X48" s="1" t="str" cm="1">
        <f t="array" aca="1" ref="X48" ca="1">INDEX({"True","False"}, RANDBETWEEN(1,2))</f>
        <v>False</v>
      </c>
      <c r="Y48" s="1" t="str" cm="1">
        <f t="array" aca="1" ref="Y48" ca="1">INDEX({"Codeine","Sulfa","Local Anesthetics","None","Latex","Penicillin"}, RANDBETWEEN(1,6))</f>
        <v>Codeine</v>
      </c>
      <c r="Z48" s="1" t="str" cm="1">
        <f t="array" aca="1" ref="Z48" ca="1">INDEX({"None","Levothyroxine","Atorvastatin","Levothyroxine|Atorvastatin","Metformin|Lisinopril","Ibuprofen"}, RANDBETWEEN(1,6))</f>
        <v>Levothyroxine</v>
      </c>
      <c r="AA48" s="1" t="str" cm="1">
        <f t="array" aca="1" ref="AA48" ca="1">INDEX({"None","Wisdom teeth extraction (2020)","Cavity filling (2019)","Dental cleaning (2018)","Root canal (2021)"}, RANDBETWEEN(1,5))</f>
        <v>Wisdom teeth extraction (2020)</v>
      </c>
      <c r="AB48" s="1" t="str">
        <f t="shared" ca="1" si="7"/>
        <v>2024-09-29</v>
      </c>
      <c r="AC48" s="1" t="str" cm="1">
        <f t="array" aca="1" ref="AC48" ca="1">INDEX({"N/A","No","Yes"}, RANDBETWEEN(1,3))</f>
        <v>No</v>
      </c>
      <c r="AD48" s="1" t="str" cm="1">
        <f t="array" aca="1" ref="AD48" ca="1">INDEX({"Non-smoker","Former-smoker","Current smoker"}, RANDBETWEEN(1,3))</f>
        <v>Non-smoker</v>
      </c>
      <c r="AE48" s="1" t="str" cm="1">
        <f t="array" aca="1" ref="AE48" ca="1">INDEX({"None","Allergic to penicillin","Requires wheelchair accessibility","Use caution due to fall risk","Special diet required"}, RANDBETWEEN(1,5))</f>
        <v>None</v>
      </c>
      <c r="AF48" s="1" t="s">
        <v>740</v>
      </c>
      <c r="AG48" s="1" t="str" cm="1">
        <f t="array" aca="1" ref="AG48" ca="1">INDEX({"Humana","Aetna","MetLife","Cigna","United Healthcare","Guardian"}, RANDBETWEEN(1,6))</f>
        <v>Humana</v>
      </c>
      <c r="AH48" s="1" t="str" cm="1">
        <f t="array" aca="1" ref="AH48" ca="1">IF(AG48="Humana",
   INDEX({"HUM103","HUM523"}, RANDBETWEEN(1,2)),
IF(AG48="Aetna",
   INDEX({"AET532","AET548"}, RANDBETWEEN(1,2)),
IF(AG48="MetLife",
   "MET280",
IF(AG48="Cigna",
   "CIG881",
IF(AG48="United Healthcare",
   INDEX({"UNI967","UNI316"}, RANDBETWEEN(1,2)),
IF(AG48="Guardian",
   INDEX({"GUA459","GUA669"}, RANDBETWEEN(1,2)),
""))))))</f>
        <v>HUM103</v>
      </c>
      <c r="AI48" s="1" t="str" cm="1">
        <f t="array" aca="1" ref="AI48" ca="1">_xlfn.SWITCH(
    AH48,
    "HUM103", "Humana Discount",
    "HUM523", "Humana PPO",
    "AET532", "Aetna HMO",
    "AET548", "Aetna Indemnity",
    "MET280", "MetLife Discount",
    "CIG881", "Cigna HMO",
    "UNI967", "United Healthcare DPPO",
    "UNI316", "United Healthcare DMO",
    "GUA459", "Guardian Discount",
    "GUA669", "Guardian PPO",
    ""
)</f>
        <v>Humana Discount</v>
      </c>
      <c r="AJ48" s="1" t="str" cm="1">
        <f t="array" aca="1" ref="AJ48" ca="1">_xlfn.SWITCH(
    AH48,
    "HUM103", "HUM854639",
    "HUM523", "HUM296694",
    "AET532", "AET392075",
    "AET548", "AET837715",
    "MET280", "MET643118",
    "CIG881", "CIG755900",
    "UNI967", "UNI733052",
    "UNI316", "UNI442722",
    "GUA459", "GUA634150",
    "GUA669", "GUA641722",
    ""
)</f>
        <v>HUM854639</v>
      </c>
      <c r="AK48" s="1" t="str" cm="1">
        <f t="array" aca="1" ref="AK48" ca="1">INDEX({"GRP370","GRP369","GRP573","GRP409","GRP509","GRP575","GRP445","GRP295","GRP316","GRP630"}, RANDBETWEEN(1,10))</f>
        <v>GRP573</v>
      </c>
      <c r="AL48" s="1" cm="1">
        <f t="array" aca="1" ref="AL48" ca="1">_xlfn.SWITCH(
  AK48,
  "GRP370", 1000,
  "GRP369", 3000,
  "GRP573", 1500,
  "GRP409", 3000,
  "GRP509", 3000,
  "GRP575", 1000,
  "GRP445", 2500,
  "GRP295", 1000,
  "GRP316", 2000,
  "GRP630", 2000,
  ""
)</f>
        <v>1500</v>
      </c>
      <c r="AM48" s="1" cm="1">
        <f t="array" aca="1" ref="AM48" ca="1">_xlfn.SWITCH(
  AK48,
  "GRP370", 729.73,
  "GRP369", 2285.89,
  "GRP573", 1311.73,
  "GRP409", 2951.56,
  "GRP509", 993.45,
  "GRP575", 557.41,
  "GRP445", 695.64,
  "GRP295", 241.36,
  "GRP316", 1320.86,
  "GRP630", 1245.27,
  ""
)</f>
        <v>1311.73</v>
      </c>
      <c r="AN48" s="1" t="str" cm="1">
        <f t="array" aca="1" ref="AN48" ca="1">_xlfn.SWITCH(
  AK48,
  "GRP573", "Humana",
  "GRP509", "Aetna",
  "GRP316", "Aetna",
  ""
)</f>
        <v>Humana</v>
      </c>
      <c r="AO48" s="1" t="str" cm="1">
        <f t="array" aca="1" ref="AO48" ca="1">_xlfn.SWITCH(
  AK48,
  "GRP573", "HUM982",
  "GRP509", "AET282",
  "GRP316", "AET665",
  ""
)</f>
        <v>HUM982</v>
      </c>
      <c r="AP48" s="1" t="str" cm="1">
        <f t="array" aca="1" ref="AP48" ca="1">_xlfn.SWITCH(
  AK48,
  "GRP573", "MAAN82132",
  "GRP509", "JOWI86099",
  "GRP316", "CHTA19838",
  ""
)</f>
        <v>MAAN82132</v>
      </c>
      <c r="AQ48" s="1" t="str" cm="1">
        <f t="array" aca="1" ref="AQ48" ca="1">INDEX({"Yes","No"},RANDBETWEEN(1,2))</f>
        <v>Yes</v>
      </c>
      <c r="AR48" s="1" t="str" cm="1">
        <f t="array" aca="1" ref="AR48" ca="1">INDEX({"Apple Pay","Credit Card","Debit Card"}, RANDBETWEEN(1,3))</f>
        <v>Debit Card</v>
      </c>
      <c r="AS48" s="1" t="s">
        <v>929</v>
      </c>
      <c r="AT48" s="1" t="s">
        <v>1118</v>
      </c>
      <c r="AU48" s="1" t="str">
        <f t="shared" ca="1" si="8"/>
        <v>2025-05-27</v>
      </c>
      <c r="AV48" s="1" t="str">
        <f t="shared" ca="1" si="9"/>
        <v>2025-06-04</v>
      </c>
      <c r="AW48" s="1" t="str">
        <f t="shared" ca="1" si="10"/>
        <v>3:45 PM</v>
      </c>
      <c r="AX48" s="1" t="str">
        <f t="shared" ca="1" si="11"/>
        <v>3:37 PM</v>
      </c>
      <c r="AY48" s="1" t="str" cm="1">
        <f t="array" aca="1" ref="AY48" ca="1">INDEX({"LOC001","LOC002","LOC003"}, RANDBETWEEN(1,3))</f>
        <v>LOC002</v>
      </c>
      <c r="AZ48" s="1" t="str" cm="1">
        <f t="array" aca="1" ref="AZ48" ca="1">INDEX({"PRV001","PRV002","PRV003","PRV004","PRV005"}, RANDBETWEEN(1,5))</f>
        <v>PRV002</v>
      </c>
      <c r="BA48" s="1" t="str" cm="1">
        <f t="array" aca="1" ref="BA48" ca="1">INDEX({"AST001","AST002","AST003","AST004","AST005"}, RANDBETWEEN(1,5))</f>
        <v>AST004</v>
      </c>
      <c r="BB48" s="1" t="str" cm="1">
        <f t="array" aca="1" ref="BB48" ca="1">INDEX({"Room 1","Room 2","Room 3","Room 4","Room 5","Room 7","Room 8"}, RANDBETWEEN(1,7))</f>
        <v>Room 1</v>
      </c>
      <c r="BC48" s="1" t="str" cm="1">
        <f t="array" aca="1" ref="BC48" ca="1">INDEX({"Tooth Pain","Lost Filling","Cosmetic Concern","Sensitivity","Denture Adjustment","Jaw Pain","Routine Check-up"}, RANDBETWEEN(1,7))</f>
        <v>Sensitivity</v>
      </c>
      <c r="BD48" s="1" cm="1">
        <f t="array" aca="1" ref="BD48" ca="1">INDEX({15,30,45,60,90,120}, RANDBETWEEN(1,6))</f>
        <v>30</v>
      </c>
      <c r="BE48" s="1">
        <f t="shared" ca="1" si="12"/>
        <v>37</v>
      </c>
      <c r="BF48" s="1" t="str">
        <f t="shared" ca="1" si="13"/>
        <v>True</v>
      </c>
      <c r="BG48" s="1" t="str">
        <f t="shared" ca="1" si="14"/>
        <v/>
      </c>
      <c r="BH48" s="1" t="str">
        <f t="shared" ca="1" si="15"/>
        <v>False</v>
      </c>
      <c r="BI48" s="1">
        <f t="shared" ca="1" si="16"/>
        <v>8</v>
      </c>
      <c r="BJ48" s="1" t="s">
        <v>1308</v>
      </c>
      <c r="BK48" s="1" t="str">
        <f t="shared" ca="1" si="17"/>
        <v>2025-06-04</v>
      </c>
      <c r="BL48" s="1" t="str" cm="1">
        <f t="array" aca="1" ref="BL48" ca="1">INDEX({"Orthodontic","Prosthodontic","Oral Surgery","Periodontic","Restorative"}, RANDBETWEEN(1,5))</f>
        <v>Prosthodontic</v>
      </c>
      <c r="BM48" s="1" t="str" cm="1">
        <f t="array" aca="1" ref="BM48" ca="1">INDEX({"D4341","D9110","D0274","D0120","D2330","D7140","D1110"}, RANDBETWEEN(1,7))</f>
        <v>D9110</v>
      </c>
      <c r="BN48" s="1" t="str" cm="1">
        <f t="array" aca="1" ref="BN48" ca="1">INDEX({"Periodontal Scaling &amp; Root Planing","Palliative Treatment","Bitewings - Four Films","Periodic Oral Evaluation","Resin Composite - One Surface","Extraction - Erupted Tooth","Adult Prophylaxis"}, RANDBETWEEN(1,7))</f>
        <v>Bitewings - Four Films</v>
      </c>
      <c r="BO48" s="1">
        <f t="shared" ca="1" si="18"/>
        <v>970.11</v>
      </c>
      <c r="BP48" s="1">
        <f t="shared" ca="1" si="19"/>
        <v>174.98</v>
      </c>
      <c r="BQ48" s="1">
        <f t="shared" ca="1" si="20"/>
        <v>798.27</v>
      </c>
      <c r="BR48" s="1">
        <f t="shared" ca="1" si="21"/>
        <v>285.24</v>
      </c>
      <c r="BS48" s="1">
        <f t="shared" ca="1" si="22"/>
        <v>26.26</v>
      </c>
      <c r="BT48" s="1" t="str">
        <f t="shared" ca="1" si="23"/>
        <v>2022-09-16</v>
      </c>
      <c r="BU48" s="1" t="str" cm="1">
        <f t="array" aca="1" ref="BU48" ca="1">INDEX({"Debit Card","Apple Pay","Credit Card","CareCredit"}, RANDBETWEEN(1,4))</f>
        <v>CareCredit</v>
      </c>
      <c r="BV48" s="1" t="str" cm="1">
        <f t="array" aca="1" ref="BV48" ca="1">INDEX({"Paid","Partial","Pending Insurance"}, RANDBETWEEN(1,3))</f>
        <v>Partial</v>
      </c>
      <c r="BW48" s="1">
        <f t="shared" ca="1" si="24"/>
        <v>0</v>
      </c>
      <c r="BX48" s="1" t="str">
        <f t="shared" ca="1" si="25"/>
        <v>In Progress</v>
      </c>
      <c r="BY48" s="1" t="str" cm="1">
        <f t="array" aca="1" ref="BY48" ca="1">INDEX({"New","Returning"}, RANDBETWEEN(1,2))</f>
        <v>Returning</v>
      </c>
      <c r="BZ48" s="1">
        <f t="shared" ca="1" si="26"/>
        <v>1</v>
      </c>
      <c r="CA48" s="1">
        <f t="shared" ca="1" si="27"/>
        <v>3</v>
      </c>
      <c r="CB48" s="1" t="str">
        <f t="shared" ca="1" si="28"/>
        <v>2021-03-13</v>
      </c>
      <c r="CC48" s="1" t="str">
        <f t="shared" ca="1" si="29"/>
        <v>2025-07-22</v>
      </c>
      <c r="CD48" s="1">
        <f t="shared" ca="1" si="51"/>
        <v>6</v>
      </c>
      <c r="CE48" s="1">
        <f t="shared" ca="1" si="51"/>
        <v>9</v>
      </c>
      <c r="CF48" s="1">
        <f t="shared" ca="1" si="31"/>
        <v>1527.6</v>
      </c>
      <c r="CG48" s="1">
        <f t="shared" ca="1" si="32"/>
        <v>48</v>
      </c>
      <c r="CH48" s="1" t="str">
        <f t="shared" ca="1" si="33"/>
        <v>Low</v>
      </c>
      <c r="CI48" s="1">
        <f t="shared" ca="1" si="34"/>
        <v>92</v>
      </c>
      <c r="CJ48" s="1" t="str">
        <f t="shared" ca="1" si="35"/>
        <v>True</v>
      </c>
      <c r="CK48" s="1" t="str" cm="1">
        <f t="array" aca="1" ref="CK48" ca="1">INDEX({"Basic","Silver","Gold","Platinum"}, RANDBETWEEN(1,4))</f>
        <v>Silver</v>
      </c>
      <c r="CL48" s="1">
        <f t="shared" ca="1" si="36"/>
        <v>3</v>
      </c>
      <c r="CM48" s="1" t="s">
        <v>1497</v>
      </c>
      <c r="CN48" s="1" t="str">
        <f t="shared" ca="1" si="37"/>
        <v>2021-03-06</v>
      </c>
      <c r="CO48" s="1" t="str">
        <f t="shared" ca="1" si="38"/>
        <v>2:30 PM</v>
      </c>
      <c r="CP48" s="1" t="str" cm="1">
        <f t="array" aca="1" ref="CP48" ca="1">INDEX({"Patient Portal","Mail","Email","Phone","Text"}, RANDBETWEEN(1,5))</f>
        <v>Email</v>
      </c>
      <c r="CQ48" s="1" t="str" cm="1">
        <f t="array" aca="1" ref="CQ48" ca="1">INDEX({"Insurance Verification","Payment Reminder","New Patient Welcome","Treatment Plan Discussion","Recall"}, RANDBETWEEN(1,5))</f>
        <v>Payment Reminder</v>
      </c>
      <c r="CR48" s="1" t="str" cm="1">
        <f t="array" aca="1" ref="CR48" ca="1">INDEX({"Template","Script","Marketing","Custom"}, RANDBETWEEN(1,4))</f>
        <v>Custom</v>
      </c>
      <c r="CS48" s="1" t="str">
        <f t="shared" ca="1" si="39"/>
        <v>True</v>
      </c>
      <c r="CT48" s="1" t="str">
        <f t="shared" ca="1" si="40"/>
        <v>2021-03-09</v>
      </c>
      <c r="CU48" s="1" t="str">
        <f t="shared" ca="1" si="41"/>
        <v>2:30 PM</v>
      </c>
      <c r="CV48" s="1" t="str" cm="1">
        <f t="array" aca="1" ref="CV48" ca="1">IF(CS48="True",
   INDEX({"Cancelled","Confirmed","Rescheduled","Question Answered"}, RANDBETWEEN(1,4)),
   ""
)</f>
        <v>Confirmed</v>
      </c>
      <c r="CW48" s="1" t="str">
        <f t="shared" ca="1" si="42"/>
        <v>False</v>
      </c>
      <c r="CX48" s="1" t="str">
        <f t="shared" ca="1" si="43"/>
        <v/>
      </c>
      <c r="CY48" s="1" t="str" cm="1">
        <f t="array" aca="1" ref="CY48" ca="1">INDEX({"STF001","STF002","STF003","STF004","STF005"}, RANDBETWEEN(1,5))</f>
        <v>STF002</v>
      </c>
      <c r="CZ48" s="1" t="str">
        <f t="shared" ca="1" si="44"/>
        <v>True</v>
      </c>
      <c r="DA48" s="1" t="str" cm="1">
        <f t="array" aca="1" ref="DA48" ca="1">INDEX({"Westside Dental Group","Downtown Dental Center","Main Street Dental"}, RANDBETWEEN(1,3))</f>
        <v>Main Street Dental</v>
      </c>
      <c r="DB48" s="1" t="str" cm="1">
        <f t="array" aca="1" ref="DB48" ca="1">_xlfn.SWITCH(DA48,
   "Westside Dental Group",     "789 West Avenue",
   "Downtown Dental Center",    "456 Downtown Plaza",
   "Main Street Dental",        "123 Main Street",
   ""
)</f>
        <v>123 Main Street</v>
      </c>
      <c r="DC48" s="1" t="str" cm="1">
        <f t="array" aca="1" ref="DC48" ca="1">_xlfn.SWITCH(
   DA48,
   "Westside Dental Group",     "Riverside",
   "Downtown Dental Center",    "Springfield",
   "Main Street Dental",        "Springfield",
   ""
)</f>
        <v>Springfield</v>
      </c>
      <c r="DD48" s="1" t="s">
        <v>184</v>
      </c>
      <c r="DE48" s="1" t="str" cm="1">
        <f t="array" aca="1" ref="DE48" ca="1">_xlfn.SWITCH(
   DA48,
   "Westside Dental Group",     "62707",
   "Downtown Dental Center",    "62701",
   "Main Street Dental",        "62704",
   ""
)</f>
        <v>62704</v>
      </c>
      <c r="DF48" s="1" t="str" cm="1">
        <f t="array" aca="1" ref="DF48" ca="1">_xlfn.SWITCH(
   DA48,
   "Westside Dental Group",     "555-555-6666",
   "Downtown Dental Center",    "555-333-4444",
   "Main Street Dental",        "555-111-2222",
   ""
)</f>
        <v>555-111-2222</v>
      </c>
      <c r="DG48" s="1" t="str" cm="1">
        <f t="array" aca="1" ref="DG48" ca="1">_xlfn.SWITCH(
   DA48,
   "Westside Dental Group",     "Mon-Thu 9AM-6PM|Fri 9AM-4PM",
   "Downtown Dental Center",    "Mon-Thu 7AM-7PM|Fri 8AM-5PM|Sat 8AM-1PM",
   "Main Street Dental",        "Mon-Fri 8AM-5PM",
   ""
)</f>
        <v>Mon-Fri 8AM-5PM</v>
      </c>
      <c r="DH48" s="1" t="str" cm="1">
        <f t="array" aca="1" ref="DH48" ca="1">_xlfn.SWITCH(
   DA48,
   "Westside Dental Group",     "General|Periodontics|Endodontics",
   "Downtown Dental Center",    "General|Pediatric|Implants|Oral Surgery",
   "Main Street Dental",        "General|Cosmetic|Orthodontics",
   ""
)</f>
        <v>General|Cosmetic|Orthodontics</v>
      </c>
      <c r="DI48" s="1" t="str" cm="1">
        <f t="array" aca="1" ref="DI48" ca="1">_xlfn.SWITCH(
   DA48,
   "Westside Dental Group",     "General Dentistry|Periodontics|Endodontics",
   "Downtown Dental Center",    "General Dentistry|Oral Surgery|Pediatric Dentistry",
   "Main Street Dental",        "General Dentistry|Orthodontics",
   ""
)</f>
        <v>General Dentistry|Orthodontics</v>
      </c>
      <c r="DJ48" s="1" cm="1">
        <f t="array" aca="1" ref="DJ48" ca="1">_xlfn.SWITCH($DA48,
   "Westside Dental Group", 6,
   "Downtown Dental Center", 12,
   "Main Street Dental",     8,
   6
)</f>
        <v>8</v>
      </c>
      <c r="DK48" s="1" cm="1">
        <f t="array" aca="1" ref="DK48" ca="1">_xlfn.SWITCH($DA48,
   "Westside Dental Group", 4.7,
   "Downtown Dental Center", 4.6,
   "Main Street Dental",     4.8,
   4.7
)</f>
        <v>4.8</v>
      </c>
      <c r="DL48" s="1" t="s">
        <v>1686</v>
      </c>
      <c r="DM48" s="1" t="str">
        <f t="shared" ca="1" si="45"/>
        <v>2023-09-20</v>
      </c>
      <c r="DN48" s="1" t="str" cm="1">
        <f t="array" aca="1" ref="DN48" ca="1">INDEX({"In Progress","Accepted","Completed","Proposed"}, RANDBETWEEN(1,4))</f>
        <v>Completed</v>
      </c>
      <c r="DO48" s="1">
        <f t="shared" ca="1" si="46"/>
        <v>4876.8599999999997</v>
      </c>
      <c r="DP48" s="1">
        <f t="shared" ca="1" si="47"/>
        <v>3608.88</v>
      </c>
      <c r="DQ48" s="1">
        <f t="shared" ca="1" si="48"/>
        <v>1267.98</v>
      </c>
      <c r="DR48" s="1" t="str" cm="1">
        <f t="array" aca="1" ref="DR48" ca="1">INDEX({"N/A","CareCredit","QuickPay Discount","Monthly Payment"}, RANDBETWEEN(1,4))</f>
        <v>N/A</v>
      </c>
      <c r="DS48" s="2">
        <v>44519</v>
      </c>
      <c r="DT48" s="1" t="str">
        <f t="shared" ca="1" si="49"/>
        <v>2021-11-20</v>
      </c>
      <c r="DU48" s="1">
        <f t="shared" ca="1" si="50"/>
        <v>100</v>
      </c>
    </row>
    <row r="49" spans="1:125" x14ac:dyDescent="0.15">
      <c r="A49" s="1" t="s">
        <v>552</v>
      </c>
      <c r="B49" s="1" t="str" cm="1">
        <f t="array" aca="1" ref="B49" ca="1">INDEX({"Liam","Noah","Oliver","Elijah","William","James","Benjamin","Lucas","Henry","Alexander","Olivia","Emma","Ava","Charlotte","Sophia","Amelia","Isabella","Mia","Evelyn","Harper","Jameson","Aria","Scarlett","Luna","Mila","Abigail","Ella","Avery","Eleanor","Madison"}, RANDBETWEEN(1, 30))</f>
        <v>Luna</v>
      </c>
      <c r="C49" s="1" t="str" cm="1">
        <f t="array" aca="1" ref="C49" ca="1">INDEX({"Smith","Johnson","Williams","Jones","Brown","Davis","Miller","Wilson","Moore","Taylor","Anderson","Thomas","Jackson","White","Harris","Martin","Thompson","Garcia","Martinez","Robinson","Clark","Rodriguez","Lewis","Lee","Walker","Hall","Allen","Young","King","Wright"}, RANDBETWEEN(1, 30))</f>
        <v>Brown</v>
      </c>
      <c r="D49" s="1" t="str">
        <f t="shared" ca="1" si="0"/>
        <v>1948-11-15</v>
      </c>
      <c r="E49" s="1">
        <f t="shared" ca="1" si="1"/>
        <v>76</v>
      </c>
      <c r="F49" s="1" t="str" cm="1">
        <f t="array" aca="1" ref="F49" ca="1">INDEX({"Male","Female","Non-Binary"}, RANDBETWEEN(1, 3))</f>
        <v>Non-Binary</v>
      </c>
      <c r="G49" s="1" t="str" cm="1">
        <f t="array" aca="1" ref="G49" ca="1">INDEX({"African American","Caucasian","Hispanic","Asian","Native American","Other"}, RANDBETWEEN(1,6))</f>
        <v>Asian</v>
      </c>
      <c r="H49" s="1" t="str" cm="1">
        <f t="array" aca="1" ref="H49" ca="1">RANDBETWEEN(1,1500) &amp; " " &amp; INDEX({"Main","Oak","Maple","Elm","Pine","Cedar","Rose","Hill","Park","Lake"}, RANDBETWEEN(1,10)) &amp; " " &amp; INDEX({"St","Rd","Ave"}, RANDBETWEEN(1,3))</f>
        <v>1292 Oak Rd</v>
      </c>
      <c r="I49" s="1" t="str" cm="1">
        <f t="array" aca="1" ref="I49" ca="1">INDEX({"Springfield","Riverside","Franklin","Clinton","Fairview"}, RANDBETWEEN(1,5))</f>
        <v>Franklin</v>
      </c>
      <c r="J49" s="1" t="str" cm="1">
        <f t="array" aca="1" ref="J49" ca="1">INDEX({"FL","IL","CA","NY","TX"}, RANDBETWEEN(1,5))</f>
        <v>NY</v>
      </c>
      <c r="K49" s="1" t="str">
        <f t="shared" ca="1" si="2"/>
        <v>56343</v>
      </c>
      <c r="L49" s="1" t="str">
        <f t="shared" ca="1" si="3"/>
        <v>luna.brown@email.com</v>
      </c>
      <c r="M49" s="1" t="str">
        <f t="shared" ca="1" si="4"/>
        <v>634-186-4807</v>
      </c>
      <c r="N49" s="1" t="str" cm="1">
        <f t="array" aca="1" ref="N49" ca="1">INDEX({"Linda","Karen","Susan","Nancy","Deborah"}, RANDBETWEEN(1,5)) &amp; " " &amp; C49</f>
        <v>Nancy Brown</v>
      </c>
      <c r="O49" s="1" t="str">
        <f t="shared" ca="1" si="5"/>
        <v>165-210-3349</v>
      </c>
      <c r="P49" s="1" t="s">
        <v>137</v>
      </c>
      <c r="Q49" s="1" t="str" cm="1">
        <f t="array" aca="1" ref="Q49" ca="1">INDEX({"Walk-in","Google","Website","Patient Referral","Doctor Referral","Insurance"}, RANDBETWEEN(1,5))</f>
        <v>Walk-in</v>
      </c>
      <c r="R49" s="1" t="str">
        <f t="shared" ca="1" si="6"/>
        <v>2022-03-11</v>
      </c>
      <c r="S49" s="1" t="str" cm="1">
        <f t="array" aca="1" ref="S49" ca="1">INDEX({"LOC001","LOC002","LOC003"}, RANDBETWEEN(1,3))</f>
        <v>LOC002</v>
      </c>
      <c r="T49" s="1" t="str" cm="1">
        <f t="array" aca="1" ref="T49" ca="1">INDEX({"Mail","Phone","Patient Portal","Email"}, RANDBETWEEN(1,4))</f>
        <v>Mail</v>
      </c>
      <c r="U49" s="1" t="str" cm="1">
        <f t="array" aca="1" ref="U49" ca="1">INDEX({"True","False"}, RANDBETWEEN(1,2))</f>
        <v>False</v>
      </c>
      <c r="V49" s="1" t="str" cm="1">
        <f t="array" aca="1" ref="V49" ca="1">INDEX({"True","False"}, RANDBETWEEN(1,2))</f>
        <v>False</v>
      </c>
      <c r="W49" s="1" t="str" cm="1">
        <f t="array" aca="1" ref="W49" ca="1">INDEX({"True","False"}, RANDBETWEEN(1,2))</f>
        <v>True</v>
      </c>
      <c r="X49" s="1" t="str" cm="1">
        <f t="array" aca="1" ref="X49" ca="1">INDEX({"True","False"}, RANDBETWEEN(1,2))</f>
        <v>True</v>
      </c>
      <c r="Y49" s="1" t="str" cm="1">
        <f t="array" aca="1" ref="Y49" ca="1">INDEX({"Codeine","Sulfa","Local Anesthetics","None","Latex","Penicillin"}, RANDBETWEEN(1,6))</f>
        <v>Penicillin</v>
      </c>
      <c r="Z49" s="1" t="str" cm="1">
        <f t="array" aca="1" ref="Z49" ca="1">INDEX({"None","Levothyroxine","Atorvastatin","Levothyroxine|Atorvastatin","Metformin|Lisinopril","Ibuprofen"}, RANDBETWEEN(1,6))</f>
        <v>Atorvastatin</v>
      </c>
      <c r="AA49" s="1" t="str" cm="1">
        <f t="array" aca="1" ref="AA49" ca="1">INDEX({"None","Wisdom teeth extraction (2020)","Cavity filling (2019)","Dental cleaning (2018)","Root canal (2021)"}, RANDBETWEEN(1,5))</f>
        <v>Wisdom teeth extraction (2020)</v>
      </c>
      <c r="AB49" s="1" t="str">
        <f t="shared" ca="1" si="7"/>
        <v>2024-02-27</v>
      </c>
      <c r="AC49" s="1" t="str" cm="1">
        <f t="array" aca="1" ref="AC49" ca="1">INDEX({"N/A","No","Yes"}, RANDBETWEEN(1,3))</f>
        <v>N/A</v>
      </c>
      <c r="AD49" s="1" t="str" cm="1">
        <f t="array" aca="1" ref="AD49" ca="1">INDEX({"Non-smoker","Former-smoker","Current smoker"}, RANDBETWEEN(1,3))</f>
        <v>Current smoker</v>
      </c>
      <c r="AE49" s="1" t="str" cm="1">
        <f t="array" aca="1" ref="AE49" ca="1">INDEX({"None","Allergic to penicillin","Requires wheelchair accessibility","Use caution due to fall risk","Special diet required"}, RANDBETWEEN(1,5))</f>
        <v>None</v>
      </c>
      <c r="AF49" s="1" t="s">
        <v>741</v>
      </c>
      <c r="AG49" s="1" t="str" cm="1">
        <f t="array" aca="1" ref="AG49" ca="1">INDEX({"Humana","Aetna","MetLife","Cigna","United Healthcare","Guardian"}, RANDBETWEEN(1,6))</f>
        <v>Cigna</v>
      </c>
      <c r="AH49" s="1" t="str" cm="1">
        <f t="array" aca="1" ref="AH49" ca="1">IF(AG49="Humana",
   INDEX({"HUM103","HUM523"}, RANDBETWEEN(1,2)),
IF(AG49="Aetna",
   INDEX({"AET532","AET548"}, RANDBETWEEN(1,2)),
IF(AG49="MetLife",
   "MET280",
IF(AG49="Cigna",
   "CIG881",
IF(AG49="United Healthcare",
   INDEX({"UNI967","UNI316"}, RANDBETWEEN(1,2)),
IF(AG49="Guardian",
   INDEX({"GUA459","GUA669"}, RANDBETWEEN(1,2)),
""))))))</f>
        <v>CIG881</v>
      </c>
      <c r="AI49" s="1" t="str" cm="1">
        <f t="array" aca="1" ref="AI49" ca="1">_xlfn.SWITCH(
    AH49,
    "HUM103", "Humana Discount",
    "HUM523", "Humana PPO",
    "AET532", "Aetna HMO",
    "AET548", "Aetna Indemnity",
    "MET280", "MetLife Discount",
    "CIG881", "Cigna HMO",
    "UNI967", "United Healthcare DPPO",
    "UNI316", "United Healthcare DMO",
    "GUA459", "Guardian Discount",
    "GUA669", "Guardian PPO",
    ""
)</f>
        <v>Cigna HMO</v>
      </c>
      <c r="AJ49" s="1" t="str" cm="1">
        <f t="array" aca="1" ref="AJ49" ca="1">_xlfn.SWITCH(
    AH49,
    "HUM103", "HUM854639",
    "HUM523", "HUM296694",
    "AET532", "AET392075",
    "AET548", "AET837715",
    "MET280", "MET643118",
    "CIG881", "CIG755900",
    "UNI967", "UNI733052",
    "UNI316", "UNI442722",
    "GUA459", "GUA634150",
    "GUA669", "GUA641722",
    ""
)</f>
        <v>CIG755900</v>
      </c>
      <c r="AK49" s="1" t="str" cm="1">
        <f t="array" aca="1" ref="AK49" ca="1">INDEX({"GRP370","GRP369","GRP573","GRP409","GRP509","GRP575","GRP445","GRP295","GRP316","GRP630"}, RANDBETWEEN(1,10))</f>
        <v>GRP409</v>
      </c>
      <c r="AL49" s="1" cm="1">
        <f t="array" aca="1" ref="AL49" ca="1">_xlfn.SWITCH(
  AK49,
  "GRP370", 1000,
  "GRP369", 3000,
  "GRP573", 1500,
  "GRP409", 3000,
  "GRP509", 3000,
  "GRP575", 1000,
  "GRP445", 2500,
  "GRP295", 1000,
  "GRP316", 2000,
  "GRP630", 2000,
  ""
)</f>
        <v>3000</v>
      </c>
      <c r="AM49" s="1" cm="1">
        <f t="array" aca="1" ref="AM49" ca="1">_xlfn.SWITCH(
  AK49,
  "GRP370", 729.73,
  "GRP369", 2285.89,
  "GRP573", 1311.73,
  "GRP409", 2951.56,
  "GRP509", 993.45,
  "GRP575", 557.41,
  "GRP445", 695.64,
  "GRP295", 241.36,
  "GRP316", 1320.86,
  "GRP630", 1245.27,
  ""
)</f>
        <v>2951.56</v>
      </c>
      <c r="AN49" s="1" t="str" cm="1">
        <f t="array" aca="1" ref="AN49" ca="1">_xlfn.SWITCH(
  AK49,
  "GRP573", "Humana",
  "GRP509", "Aetna",
  "GRP316", "Aetna",
  ""
)</f>
        <v/>
      </c>
      <c r="AO49" s="1" t="str" cm="1">
        <f t="array" aca="1" ref="AO49" ca="1">_xlfn.SWITCH(
  AK49,
  "GRP573", "HUM982",
  "GRP509", "AET282",
  "GRP316", "AET665",
  ""
)</f>
        <v/>
      </c>
      <c r="AP49" s="1" t="str" cm="1">
        <f t="array" aca="1" ref="AP49" ca="1">_xlfn.SWITCH(
  AK49,
  "GRP573", "MAAN82132",
  "GRP509", "JOWI86099",
  "GRP316", "CHTA19838",
  ""
)</f>
        <v/>
      </c>
      <c r="AQ49" s="1" t="str" cm="1">
        <f t="array" aca="1" ref="AQ49" ca="1">INDEX({"Yes","No"},RANDBETWEEN(1,2))</f>
        <v>No</v>
      </c>
      <c r="AR49" s="1" t="str" cm="1">
        <f t="array" aca="1" ref="AR49" ca="1">INDEX({"Apple Pay","Credit Card","Debit Card"}, RANDBETWEEN(1,3))</f>
        <v>Credit Card</v>
      </c>
      <c r="AS49" s="1" t="s">
        <v>930</v>
      </c>
      <c r="AT49" s="1" t="s">
        <v>1119</v>
      </c>
      <c r="AU49" s="1" t="str">
        <f t="shared" ca="1" si="8"/>
        <v>2025-05-16</v>
      </c>
      <c r="AV49" s="1" t="str">
        <f t="shared" ca="1" si="9"/>
        <v>2025-05-22</v>
      </c>
      <c r="AW49" s="1" t="str">
        <f t="shared" ca="1" si="10"/>
        <v>1:00 PM</v>
      </c>
      <c r="AX49" s="1" t="str">
        <f t="shared" ca="1" si="11"/>
        <v>12:46 PM</v>
      </c>
      <c r="AY49" s="1" t="str" cm="1">
        <f t="array" aca="1" ref="AY49" ca="1">INDEX({"LOC001","LOC002","LOC003"}, RANDBETWEEN(1,3))</f>
        <v>LOC002</v>
      </c>
      <c r="AZ49" s="1" t="str" cm="1">
        <f t="array" aca="1" ref="AZ49" ca="1">INDEX({"PRV001","PRV002","PRV003","PRV004","PRV005"}, RANDBETWEEN(1,5))</f>
        <v>PRV003</v>
      </c>
      <c r="BA49" s="1" t="str" cm="1">
        <f t="array" aca="1" ref="BA49" ca="1">INDEX({"AST001","AST002","AST003","AST004","AST005"}, RANDBETWEEN(1,5))</f>
        <v>AST002</v>
      </c>
      <c r="BB49" s="1" t="str" cm="1">
        <f t="array" aca="1" ref="BB49" ca="1">INDEX({"Room 1","Room 2","Room 3","Room 4","Room 5","Room 7","Room 8"}, RANDBETWEEN(1,7))</f>
        <v>Room 8</v>
      </c>
      <c r="BC49" s="1" t="str" cm="1">
        <f t="array" aca="1" ref="BC49" ca="1">INDEX({"Tooth Pain","Lost Filling","Cosmetic Concern","Sensitivity","Denture Adjustment","Jaw Pain","Routine Check-up"}, RANDBETWEEN(1,7))</f>
        <v>Sensitivity</v>
      </c>
      <c r="BD49" s="1" cm="1">
        <f t="array" aca="1" ref="BD49" ca="1">INDEX({15,30,45,60,90,120}, RANDBETWEEN(1,6))</f>
        <v>120</v>
      </c>
      <c r="BE49" s="1">
        <f t="shared" ca="1" si="12"/>
        <v>127</v>
      </c>
      <c r="BF49" s="1" t="str">
        <f t="shared" ca="1" si="13"/>
        <v>True</v>
      </c>
      <c r="BG49" s="1" t="str">
        <f t="shared" ca="1" si="14"/>
        <v/>
      </c>
      <c r="BH49" s="1" t="str">
        <f t="shared" ca="1" si="15"/>
        <v>False</v>
      </c>
      <c r="BI49" s="1">
        <f t="shared" ca="1" si="16"/>
        <v>6</v>
      </c>
      <c r="BJ49" s="1" t="s">
        <v>1309</v>
      </c>
      <c r="BK49" s="1" t="str">
        <f t="shared" ca="1" si="17"/>
        <v>2025-05-22</v>
      </c>
      <c r="BL49" s="1" t="str" cm="1">
        <f t="array" aca="1" ref="BL49" ca="1">INDEX({"Orthodontic","Prosthodontic","Oral Surgery","Periodontic","Restorative"}, RANDBETWEEN(1,5))</f>
        <v>Oral Surgery</v>
      </c>
      <c r="BM49" s="1" t="str" cm="1">
        <f t="array" aca="1" ref="BM49" ca="1">INDEX({"D4341","D9110","D0274","D0120","D2330","D7140","D1110"}, RANDBETWEEN(1,7))</f>
        <v>D0274</v>
      </c>
      <c r="BN49" s="1" t="str" cm="1">
        <f t="array" aca="1" ref="BN49" ca="1">INDEX({"Periodontal Scaling &amp; Root Planing","Palliative Treatment","Bitewings - Four Films","Periodic Oral Evaluation","Resin Composite - One Surface","Extraction - Erupted Tooth","Adult Prophylaxis"}, RANDBETWEEN(1,7))</f>
        <v>Periodontal Scaling &amp; Root Planing</v>
      </c>
      <c r="BO49" s="1">
        <f t="shared" ca="1" si="18"/>
        <v>1284.29</v>
      </c>
      <c r="BP49" s="1">
        <f t="shared" ca="1" si="19"/>
        <v>1327.42</v>
      </c>
      <c r="BQ49" s="1">
        <f t="shared" ca="1" si="20"/>
        <v>351.01</v>
      </c>
      <c r="BR49" s="1">
        <f t="shared" ca="1" si="21"/>
        <v>262.91000000000003</v>
      </c>
      <c r="BS49" s="1">
        <f t="shared" ca="1" si="22"/>
        <v>185.73</v>
      </c>
      <c r="BT49" s="1" t="str">
        <f t="shared" ca="1" si="23"/>
        <v>2021-12-15</v>
      </c>
      <c r="BU49" s="1" t="str" cm="1">
        <f t="array" aca="1" ref="BU49" ca="1">INDEX({"Debit Card","Apple Pay","Credit Card","CareCredit"}, RANDBETWEEN(1,4))</f>
        <v>Debit Card</v>
      </c>
      <c r="BV49" s="1" t="str" cm="1">
        <f t="array" aca="1" ref="BV49" ca="1">INDEX({"Paid","Partial","Pending Insurance"}, RANDBETWEEN(1,3))</f>
        <v>Pending Insurance</v>
      </c>
      <c r="BW49" s="1">
        <f t="shared" ca="1" si="24"/>
        <v>0</v>
      </c>
      <c r="BX49" s="1" t="str">
        <f t="shared" ca="1" si="25"/>
        <v>In Progress</v>
      </c>
      <c r="BY49" s="1" t="str" cm="1">
        <f t="array" aca="1" ref="BY49" ca="1">INDEX({"New","Returning"}, RANDBETWEEN(1,2))</f>
        <v>Returning</v>
      </c>
      <c r="BZ49" s="1">
        <f t="shared" ca="1" si="26"/>
        <v>2</v>
      </c>
      <c r="CA49" s="1">
        <f t="shared" ca="1" si="27"/>
        <v>4</v>
      </c>
      <c r="CB49" s="1" t="str">
        <f t="shared" ca="1" si="28"/>
        <v>2022-12-08</v>
      </c>
      <c r="CC49" s="1" t="str">
        <f t="shared" ca="1" si="29"/>
        <v>2025-03-14</v>
      </c>
      <c r="CD49" s="1">
        <f t="shared" ca="1" si="51"/>
        <v>2</v>
      </c>
      <c r="CE49" s="1">
        <f t="shared" ca="1" si="51"/>
        <v>10</v>
      </c>
      <c r="CF49" s="1">
        <f t="shared" ca="1" si="31"/>
        <v>3667.4</v>
      </c>
      <c r="CG49" s="1">
        <f t="shared" ca="1" si="32"/>
        <v>28</v>
      </c>
      <c r="CH49" s="1" t="str">
        <f t="shared" ca="1" si="33"/>
        <v>Low</v>
      </c>
      <c r="CI49" s="1">
        <f t="shared" ca="1" si="34"/>
        <v>71</v>
      </c>
      <c r="CJ49" s="1" t="str">
        <f t="shared" ca="1" si="35"/>
        <v>True</v>
      </c>
      <c r="CK49" s="1" t="str" cm="1">
        <f t="array" aca="1" ref="CK49" ca="1">INDEX({"Basic","Silver","Gold","Platinum"}, RANDBETWEEN(1,4))</f>
        <v>Silver</v>
      </c>
      <c r="CL49" s="1">
        <f t="shared" ca="1" si="36"/>
        <v>1</v>
      </c>
      <c r="CM49" s="1" t="s">
        <v>1498</v>
      </c>
      <c r="CN49" s="1" t="str">
        <f t="shared" ca="1" si="37"/>
        <v>2023-03-18</v>
      </c>
      <c r="CO49" s="1" t="str">
        <f t="shared" ca="1" si="38"/>
        <v>9:30 AM</v>
      </c>
      <c r="CP49" s="1" t="str" cm="1">
        <f t="array" aca="1" ref="CP49" ca="1">INDEX({"Patient Portal","Mail","Email","Phone","Text"}, RANDBETWEEN(1,5))</f>
        <v>Text</v>
      </c>
      <c r="CQ49" s="1" t="str" cm="1">
        <f t="array" aca="1" ref="CQ49" ca="1">INDEX({"Insurance Verification","Payment Reminder","New Patient Welcome","Treatment Plan Discussion","Recall"}, RANDBETWEEN(1,5))</f>
        <v>New Patient Welcome</v>
      </c>
      <c r="CR49" s="1" t="str" cm="1">
        <f t="array" aca="1" ref="CR49" ca="1">INDEX({"Template","Script","Marketing","Custom"}, RANDBETWEEN(1,4))</f>
        <v>Marketing</v>
      </c>
      <c r="CS49" s="1" t="str">
        <f t="shared" ca="1" si="39"/>
        <v>False</v>
      </c>
      <c r="CT49" s="1" t="str">
        <f t="shared" ca="1" si="40"/>
        <v/>
      </c>
      <c r="CU49" s="1" t="str">
        <f t="shared" ca="1" si="41"/>
        <v/>
      </c>
      <c r="CV49" s="1" t="str" cm="1">
        <f t="array" aca="1" ref="CV49" ca="1">IF(CS49="True",
   INDEX({"Cancelled","Confirmed","Rescheduled","Question Answered"}, RANDBETWEEN(1,4)),
   ""
)</f>
        <v/>
      </c>
      <c r="CW49" s="1" t="str">
        <f t="shared" ca="1" si="42"/>
        <v/>
      </c>
      <c r="CX49" s="1" t="str">
        <f t="shared" ca="1" si="43"/>
        <v/>
      </c>
      <c r="CY49" s="1" t="str" cm="1">
        <f t="array" aca="1" ref="CY49" ca="1">INDEX({"STF001","STF002","STF003","STF004","STF005"}, RANDBETWEEN(1,5))</f>
        <v>STF003</v>
      </c>
      <c r="CZ49" s="1" t="str">
        <f t="shared" ca="1" si="44"/>
        <v>False</v>
      </c>
      <c r="DA49" s="1" t="str" cm="1">
        <f t="array" aca="1" ref="DA49" ca="1">INDEX({"Westside Dental Group","Downtown Dental Center","Main Street Dental"}, RANDBETWEEN(1,3))</f>
        <v>Downtown Dental Center</v>
      </c>
      <c r="DB49" s="1" t="str" cm="1">
        <f t="array" aca="1" ref="DB49" ca="1">_xlfn.SWITCH(DA49,
   "Westside Dental Group",     "789 West Avenue",
   "Downtown Dental Center",    "456 Downtown Plaza",
   "Main Street Dental",        "123 Main Street",
   ""
)</f>
        <v>456 Downtown Plaza</v>
      </c>
      <c r="DC49" s="1" t="str" cm="1">
        <f t="array" aca="1" ref="DC49" ca="1">_xlfn.SWITCH(
   DA49,
   "Westside Dental Group",     "Riverside",
   "Downtown Dental Center",    "Springfield",
   "Main Street Dental",        "Springfield",
   ""
)</f>
        <v>Springfield</v>
      </c>
      <c r="DD49" s="1" t="s">
        <v>184</v>
      </c>
      <c r="DE49" s="1" t="str" cm="1">
        <f t="array" aca="1" ref="DE49" ca="1">_xlfn.SWITCH(
   DA49,
   "Westside Dental Group",     "62707",
   "Downtown Dental Center",    "62701",
   "Main Street Dental",        "62704",
   ""
)</f>
        <v>62701</v>
      </c>
      <c r="DF49" s="1" t="str" cm="1">
        <f t="array" aca="1" ref="DF49" ca="1">_xlfn.SWITCH(
   DA49,
   "Westside Dental Group",     "555-555-6666",
   "Downtown Dental Center",    "555-333-4444",
   "Main Street Dental",        "555-111-2222",
   ""
)</f>
        <v>555-333-4444</v>
      </c>
      <c r="DG49" s="1" t="str" cm="1">
        <f t="array" aca="1" ref="DG49" ca="1">_xlfn.SWITCH(
   DA49,
   "Westside Dental Group",     "Mon-Thu 9AM-6PM|Fri 9AM-4PM",
   "Downtown Dental Center",    "Mon-Thu 7AM-7PM|Fri 8AM-5PM|Sat 8AM-1PM",
   "Main Street Dental",        "Mon-Fri 8AM-5PM",
   ""
)</f>
        <v>Mon-Thu 7AM-7PM|Fri 8AM-5PM|Sat 8AM-1PM</v>
      </c>
      <c r="DH49" s="1" t="str" cm="1">
        <f t="array" aca="1" ref="DH49" ca="1">_xlfn.SWITCH(
   DA49,
   "Westside Dental Group",     "General|Periodontics|Endodontics",
   "Downtown Dental Center",    "General|Pediatric|Implants|Oral Surgery",
   "Main Street Dental",        "General|Cosmetic|Orthodontics",
   ""
)</f>
        <v>General|Pediatric|Implants|Oral Surgery</v>
      </c>
      <c r="DI49" s="1" t="str" cm="1">
        <f t="array" aca="1" ref="DI49" ca="1">_xlfn.SWITCH(
   DA49,
   "Westside Dental Group",     "General Dentistry|Periodontics|Endodontics",
   "Downtown Dental Center",    "General Dentistry|Oral Surgery|Pediatric Dentistry",
   "Main Street Dental",        "General Dentistry|Orthodontics",
   ""
)</f>
        <v>General Dentistry|Oral Surgery|Pediatric Dentistry</v>
      </c>
      <c r="DJ49" s="1" cm="1">
        <f t="array" aca="1" ref="DJ49" ca="1">_xlfn.SWITCH($DA49,
   "Westside Dental Group", 6,
   "Downtown Dental Center", 12,
   "Main Street Dental",     8,
   6
)</f>
        <v>12</v>
      </c>
      <c r="DK49" s="1" cm="1">
        <f t="array" aca="1" ref="DK49" ca="1">_xlfn.SWITCH($DA49,
   "Westside Dental Group", 4.7,
   "Downtown Dental Center", 4.6,
   "Main Street Dental",     4.8,
   4.7
)</f>
        <v>4.5999999999999996</v>
      </c>
      <c r="DL49" s="1" t="s">
        <v>1687</v>
      </c>
      <c r="DM49" s="1" t="str">
        <f t="shared" ca="1" si="45"/>
        <v>2022-09-26</v>
      </c>
      <c r="DN49" s="1" t="str" cm="1">
        <f t="array" aca="1" ref="DN49" ca="1">INDEX({"In Progress","Accepted","Completed","Proposed"}, RANDBETWEEN(1,4))</f>
        <v>Completed</v>
      </c>
      <c r="DO49" s="1">
        <f t="shared" ca="1" si="46"/>
        <v>2621.44</v>
      </c>
      <c r="DP49" s="1">
        <f t="shared" ca="1" si="47"/>
        <v>1389.36</v>
      </c>
      <c r="DQ49" s="1">
        <f t="shared" ca="1" si="48"/>
        <v>1232.08</v>
      </c>
      <c r="DR49" s="1" t="str" cm="1">
        <f t="array" aca="1" ref="DR49" ca="1">INDEX({"N/A","CareCredit","QuickPay Discount","Monthly Payment"}, RANDBETWEEN(1,4))</f>
        <v>N/A</v>
      </c>
      <c r="DS49" s="2">
        <v>44520</v>
      </c>
      <c r="DT49" s="1" t="str">
        <f t="shared" ca="1" si="49"/>
        <v>2021-12-01</v>
      </c>
      <c r="DU49" s="1">
        <f t="shared" ca="1" si="50"/>
        <v>100</v>
      </c>
    </row>
    <row r="50" spans="1:125" x14ac:dyDescent="0.15">
      <c r="A50" s="1" t="s">
        <v>553</v>
      </c>
      <c r="B50" s="1" t="str" cm="1">
        <f t="array" aca="1" ref="B50" ca="1">INDEX({"Liam","Noah","Oliver","Elijah","William","James","Benjamin","Lucas","Henry","Alexander","Olivia","Emma","Ava","Charlotte","Sophia","Amelia","Isabella","Mia","Evelyn","Harper","Jameson","Aria","Scarlett","Luna","Mila","Abigail","Ella","Avery","Eleanor","Madison"}, RANDBETWEEN(1, 30))</f>
        <v>Benjamin</v>
      </c>
      <c r="C50" s="1" t="str" cm="1">
        <f t="array" aca="1" ref="C50" ca="1">INDEX({"Smith","Johnson","Williams","Jones","Brown","Davis","Miller","Wilson","Moore","Taylor","Anderson","Thomas","Jackson","White","Harris","Martin","Thompson","Garcia","Martinez","Robinson","Clark","Rodriguez","Lewis","Lee","Walker","Hall","Allen","Young","King","Wright"}, RANDBETWEEN(1, 30))</f>
        <v>Davis</v>
      </c>
      <c r="D50" s="1" t="str">
        <f t="shared" ca="1" si="0"/>
        <v>1982-09-29</v>
      </c>
      <c r="E50" s="1">
        <f t="shared" ca="1" si="1"/>
        <v>42</v>
      </c>
      <c r="F50" s="1" t="str" cm="1">
        <f t="array" aca="1" ref="F50" ca="1">INDEX({"Male","Female","Non-Binary"}, RANDBETWEEN(1, 3))</f>
        <v>Female</v>
      </c>
      <c r="G50" s="1" t="str" cm="1">
        <f t="array" aca="1" ref="G50" ca="1">INDEX({"African American","Caucasian","Hispanic","Asian","Native American","Other"}, RANDBETWEEN(1,6))</f>
        <v>African American</v>
      </c>
      <c r="H50" s="1" t="str" cm="1">
        <f t="array" aca="1" ref="H50" ca="1">RANDBETWEEN(1,1500) &amp; " " &amp; INDEX({"Main","Oak","Maple","Elm","Pine","Cedar","Rose","Hill","Park","Lake"}, RANDBETWEEN(1,10)) &amp; " " &amp; INDEX({"St","Rd","Ave"}, RANDBETWEEN(1,3))</f>
        <v>1130 Park Rd</v>
      </c>
      <c r="I50" s="1" t="str" cm="1">
        <f t="array" aca="1" ref="I50" ca="1">INDEX({"Springfield","Riverside","Franklin","Clinton","Fairview"}, RANDBETWEEN(1,5))</f>
        <v>Fairview</v>
      </c>
      <c r="J50" s="1" t="str" cm="1">
        <f t="array" aca="1" ref="J50" ca="1">INDEX({"FL","IL","CA","NY","TX"}, RANDBETWEEN(1,5))</f>
        <v>NY</v>
      </c>
      <c r="K50" s="1" t="str">
        <f t="shared" ca="1" si="2"/>
        <v>25003</v>
      </c>
      <c r="L50" s="1" t="str">
        <f t="shared" ca="1" si="3"/>
        <v>benjamin.davis@email.com</v>
      </c>
      <c r="M50" s="1" t="str">
        <f t="shared" ca="1" si="4"/>
        <v>698-453-3402</v>
      </c>
      <c r="N50" s="1" t="str" cm="1">
        <f t="array" aca="1" ref="N50" ca="1">INDEX({"Linda","Karen","Susan","Nancy","Deborah"}, RANDBETWEEN(1,5)) &amp; " " &amp; C50</f>
        <v>Nancy Davis</v>
      </c>
      <c r="O50" s="1" t="str">
        <f t="shared" ca="1" si="5"/>
        <v>442-548-1414</v>
      </c>
      <c r="P50" s="1" t="s">
        <v>137</v>
      </c>
      <c r="Q50" s="1" t="str" cm="1">
        <f t="array" aca="1" ref="Q50" ca="1">INDEX({"Walk-in","Google","Website","Patient Referral","Doctor Referral","Insurance"}, RANDBETWEEN(1,5))</f>
        <v>Doctor Referral</v>
      </c>
      <c r="R50" s="1" t="str">
        <f t="shared" ca="1" si="6"/>
        <v>2022-09-27</v>
      </c>
      <c r="S50" s="1" t="str" cm="1">
        <f t="array" aca="1" ref="S50" ca="1">INDEX({"LOC001","LOC002","LOC003"}, RANDBETWEEN(1,3))</f>
        <v>LOC002</v>
      </c>
      <c r="T50" s="1" t="str" cm="1">
        <f t="array" aca="1" ref="T50" ca="1">INDEX({"Mail","Phone","Patient Portal","Email"}, RANDBETWEEN(1,4))</f>
        <v>Email</v>
      </c>
      <c r="U50" s="1" t="str" cm="1">
        <f t="array" aca="1" ref="U50" ca="1">INDEX({"True","False"}, RANDBETWEEN(1,2))</f>
        <v>True</v>
      </c>
      <c r="V50" s="1" t="str" cm="1">
        <f t="array" aca="1" ref="V50" ca="1">INDEX({"True","False"}, RANDBETWEEN(1,2))</f>
        <v>True</v>
      </c>
      <c r="W50" s="1" t="str" cm="1">
        <f t="array" aca="1" ref="W50" ca="1">INDEX({"True","False"}, RANDBETWEEN(1,2))</f>
        <v>True</v>
      </c>
      <c r="X50" s="1" t="str" cm="1">
        <f t="array" aca="1" ref="X50" ca="1">INDEX({"True","False"}, RANDBETWEEN(1,2))</f>
        <v>True</v>
      </c>
      <c r="Y50" s="1" t="str" cm="1">
        <f t="array" aca="1" ref="Y50" ca="1">INDEX({"Codeine","Sulfa","Local Anesthetics","None","Latex","Penicillin"}, RANDBETWEEN(1,6))</f>
        <v>Local Anesthetics</v>
      </c>
      <c r="Z50" s="1" t="str" cm="1">
        <f t="array" aca="1" ref="Z50" ca="1">INDEX({"None","Levothyroxine","Atorvastatin","Levothyroxine|Atorvastatin","Metformin|Lisinopril","Ibuprofen"}, RANDBETWEEN(1,6))</f>
        <v>Levothyroxine</v>
      </c>
      <c r="AA50" s="1" t="str" cm="1">
        <f t="array" aca="1" ref="AA50" ca="1">INDEX({"None","Wisdom teeth extraction (2020)","Cavity filling (2019)","Dental cleaning (2018)","Root canal (2021)"}, RANDBETWEEN(1,5))</f>
        <v>None</v>
      </c>
      <c r="AB50" s="1" t="str">
        <f t="shared" ca="1" si="7"/>
        <v>2024-10-08</v>
      </c>
      <c r="AC50" s="1" t="str" cm="1">
        <f t="array" aca="1" ref="AC50" ca="1">INDEX({"N/A","No","Yes"}, RANDBETWEEN(1,3))</f>
        <v>No</v>
      </c>
      <c r="AD50" s="1" t="str" cm="1">
        <f t="array" aca="1" ref="AD50" ca="1">INDEX({"Non-smoker","Former-smoker","Current smoker"}, RANDBETWEEN(1,3))</f>
        <v>Non-smoker</v>
      </c>
      <c r="AE50" s="1" t="str" cm="1">
        <f t="array" aca="1" ref="AE50" ca="1">INDEX({"None","Allergic to penicillin","Requires wheelchair accessibility","Use caution due to fall risk","Special diet required"}, RANDBETWEEN(1,5))</f>
        <v>Allergic to penicillin</v>
      </c>
      <c r="AF50" s="1" t="s">
        <v>742</v>
      </c>
      <c r="AG50" s="1" t="str" cm="1">
        <f t="array" aca="1" ref="AG50" ca="1">INDEX({"Humana","Aetna","MetLife","Cigna","United Healthcare","Guardian"}, RANDBETWEEN(1,6))</f>
        <v>MetLife</v>
      </c>
      <c r="AH50" s="1" t="str" cm="1">
        <f t="array" aca="1" ref="AH50" ca="1">IF(AG50="Humana",
   INDEX({"HUM103","HUM523"}, RANDBETWEEN(1,2)),
IF(AG50="Aetna",
   INDEX({"AET532","AET548"}, RANDBETWEEN(1,2)),
IF(AG50="MetLife",
   "MET280",
IF(AG50="Cigna",
   "CIG881",
IF(AG50="United Healthcare",
   INDEX({"UNI967","UNI316"}, RANDBETWEEN(1,2)),
IF(AG50="Guardian",
   INDEX({"GUA459","GUA669"}, RANDBETWEEN(1,2)),
""))))))</f>
        <v>MET280</v>
      </c>
      <c r="AI50" s="1" t="str" cm="1">
        <f t="array" aca="1" ref="AI50" ca="1">_xlfn.SWITCH(
    AH50,
    "HUM103", "Humana Discount",
    "HUM523", "Humana PPO",
    "AET532", "Aetna HMO",
    "AET548", "Aetna Indemnity",
    "MET280", "MetLife Discount",
    "CIG881", "Cigna HMO",
    "UNI967", "United Healthcare DPPO",
    "UNI316", "United Healthcare DMO",
    "GUA459", "Guardian Discount",
    "GUA669", "Guardian PPO",
    ""
)</f>
        <v>MetLife Discount</v>
      </c>
      <c r="AJ50" s="1" t="str" cm="1">
        <f t="array" aca="1" ref="AJ50" ca="1">_xlfn.SWITCH(
    AH50,
    "HUM103", "HUM854639",
    "HUM523", "HUM296694",
    "AET532", "AET392075",
    "AET548", "AET837715",
    "MET280", "MET643118",
    "CIG881", "CIG755900",
    "UNI967", "UNI733052",
    "UNI316", "UNI442722",
    "GUA459", "GUA634150",
    "GUA669", "GUA641722",
    ""
)</f>
        <v>MET643118</v>
      </c>
      <c r="AK50" s="1" t="str" cm="1">
        <f t="array" aca="1" ref="AK50" ca="1">INDEX({"GRP370","GRP369","GRP573","GRP409","GRP509","GRP575","GRP445","GRP295","GRP316","GRP630"}, RANDBETWEEN(1,10))</f>
        <v>GRP575</v>
      </c>
      <c r="AL50" s="1" cm="1">
        <f t="array" aca="1" ref="AL50" ca="1">_xlfn.SWITCH(
  AK50,
  "GRP370", 1000,
  "GRP369", 3000,
  "GRP573", 1500,
  "GRP409", 3000,
  "GRP509", 3000,
  "GRP575", 1000,
  "GRP445", 2500,
  "GRP295", 1000,
  "GRP316", 2000,
  "GRP630", 2000,
  ""
)</f>
        <v>1000</v>
      </c>
      <c r="AM50" s="1" cm="1">
        <f t="array" aca="1" ref="AM50" ca="1">_xlfn.SWITCH(
  AK50,
  "GRP370", 729.73,
  "GRP369", 2285.89,
  "GRP573", 1311.73,
  "GRP409", 2951.56,
  "GRP509", 993.45,
  "GRP575", 557.41,
  "GRP445", 695.64,
  "GRP295", 241.36,
  "GRP316", 1320.86,
  "GRP630", 1245.27,
  ""
)</f>
        <v>557.41</v>
      </c>
      <c r="AN50" s="1" t="str" cm="1">
        <f t="array" aca="1" ref="AN50" ca="1">_xlfn.SWITCH(
  AK50,
  "GRP573", "Humana",
  "GRP509", "Aetna",
  "GRP316", "Aetna",
  ""
)</f>
        <v/>
      </c>
      <c r="AO50" s="1" t="str" cm="1">
        <f t="array" aca="1" ref="AO50" ca="1">_xlfn.SWITCH(
  AK50,
  "GRP573", "HUM982",
  "GRP509", "AET282",
  "GRP316", "AET665",
  ""
)</f>
        <v/>
      </c>
      <c r="AP50" s="1" t="str" cm="1">
        <f t="array" aca="1" ref="AP50" ca="1">_xlfn.SWITCH(
  AK50,
  "GRP573", "MAAN82132",
  "GRP509", "JOWI86099",
  "GRP316", "CHTA19838",
  ""
)</f>
        <v/>
      </c>
      <c r="AQ50" s="1" t="str" cm="1">
        <f t="array" aca="1" ref="AQ50" ca="1">INDEX({"Yes","No"},RANDBETWEEN(1,2))</f>
        <v>No</v>
      </c>
      <c r="AR50" s="1" t="str" cm="1">
        <f t="array" aca="1" ref="AR50" ca="1">INDEX({"Apple Pay","Credit Card","Debit Card"}, RANDBETWEEN(1,3))</f>
        <v>Credit Card</v>
      </c>
      <c r="AS50" s="1" t="s">
        <v>931</v>
      </c>
      <c r="AT50" s="1" t="s">
        <v>1120</v>
      </c>
      <c r="AU50" s="1" t="str">
        <f t="shared" ca="1" si="8"/>
        <v>2025-05-17</v>
      </c>
      <c r="AV50" s="1" t="str">
        <f t="shared" ca="1" si="9"/>
        <v>2025-05-23</v>
      </c>
      <c r="AW50" s="1" t="str">
        <f t="shared" ca="1" si="10"/>
        <v>12:45 PM</v>
      </c>
      <c r="AX50" s="1" t="str">
        <f t="shared" ca="1" si="11"/>
        <v>12:31 PM</v>
      </c>
      <c r="AY50" s="1" t="str" cm="1">
        <f t="array" aca="1" ref="AY50" ca="1">INDEX({"LOC001","LOC002","LOC003"}, RANDBETWEEN(1,3))</f>
        <v>LOC003</v>
      </c>
      <c r="AZ50" s="1" t="str" cm="1">
        <f t="array" aca="1" ref="AZ50" ca="1">INDEX({"PRV001","PRV002","PRV003","PRV004","PRV005"}, RANDBETWEEN(1,5))</f>
        <v>PRV001</v>
      </c>
      <c r="BA50" s="1" t="str" cm="1">
        <f t="array" aca="1" ref="BA50" ca="1">INDEX({"AST001","AST002","AST003","AST004","AST005"}, RANDBETWEEN(1,5))</f>
        <v>AST004</v>
      </c>
      <c r="BB50" s="1" t="str" cm="1">
        <f t="array" aca="1" ref="BB50" ca="1">INDEX({"Room 1","Room 2","Room 3","Room 4","Room 5","Room 7","Room 8"}, RANDBETWEEN(1,7))</f>
        <v>Room 7</v>
      </c>
      <c r="BC50" s="1" t="str" cm="1">
        <f t="array" aca="1" ref="BC50" ca="1">INDEX({"Tooth Pain","Lost Filling","Cosmetic Concern","Sensitivity","Denture Adjustment","Jaw Pain","Routine Check-up"}, RANDBETWEEN(1,7))</f>
        <v>Routine Check-up</v>
      </c>
      <c r="BD50" s="1" cm="1">
        <f t="array" aca="1" ref="BD50" ca="1">INDEX({15,30,45,60,90,120}, RANDBETWEEN(1,6))</f>
        <v>120</v>
      </c>
      <c r="BE50" s="1">
        <f t="shared" ca="1" si="12"/>
        <v>121</v>
      </c>
      <c r="BF50" s="1" t="str">
        <f t="shared" ca="1" si="13"/>
        <v>True</v>
      </c>
      <c r="BG50" s="1" t="str">
        <f t="shared" ca="1" si="14"/>
        <v/>
      </c>
      <c r="BH50" s="1" t="str">
        <f t="shared" ca="1" si="15"/>
        <v>False</v>
      </c>
      <c r="BI50" s="1">
        <f t="shared" ca="1" si="16"/>
        <v>6</v>
      </c>
      <c r="BJ50" s="1" t="s">
        <v>1310</v>
      </c>
      <c r="BK50" s="1" t="str">
        <f t="shared" ca="1" si="17"/>
        <v>2025-05-23</v>
      </c>
      <c r="BL50" s="1" t="str" cm="1">
        <f t="array" aca="1" ref="BL50" ca="1">INDEX({"Orthodontic","Prosthodontic","Oral Surgery","Periodontic","Restorative"}, RANDBETWEEN(1,5))</f>
        <v>Restorative</v>
      </c>
      <c r="BM50" s="1" t="str" cm="1">
        <f t="array" aca="1" ref="BM50" ca="1">INDEX({"D4341","D9110","D0274","D0120","D2330","D7140","D1110"}, RANDBETWEEN(1,7))</f>
        <v>D2330</v>
      </c>
      <c r="BN50" s="1" t="str" cm="1">
        <f t="array" aca="1" ref="BN50" ca="1">INDEX({"Periodontal Scaling &amp; Root Planing","Palliative Treatment","Bitewings - Four Films","Periodic Oral Evaluation","Resin Composite - One Surface","Extraction - Erupted Tooth","Adult Prophylaxis"}, RANDBETWEEN(1,7))</f>
        <v>Palliative Treatment</v>
      </c>
      <c r="BO50" s="1">
        <f t="shared" ca="1" si="18"/>
        <v>1213.17</v>
      </c>
      <c r="BP50" s="1">
        <f t="shared" ca="1" si="19"/>
        <v>550.38</v>
      </c>
      <c r="BQ50" s="1">
        <f t="shared" ca="1" si="20"/>
        <v>740.45</v>
      </c>
      <c r="BR50" s="1">
        <f t="shared" ca="1" si="21"/>
        <v>308.48</v>
      </c>
      <c r="BS50" s="1">
        <f t="shared" ca="1" si="22"/>
        <v>128.57</v>
      </c>
      <c r="BT50" s="1" t="str">
        <f t="shared" ca="1" si="23"/>
        <v>2022-10-09</v>
      </c>
      <c r="BU50" s="1" t="str" cm="1">
        <f t="array" aca="1" ref="BU50" ca="1">INDEX({"Debit Card","Apple Pay","Credit Card","CareCredit"}, RANDBETWEEN(1,4))</f>
        <v>Credit Card</v>
      </c>
      <c r="BV50" s="1" t="str" cm="1">
        <f t="array" aca="1" ref="BV50" ca="1">INDEX({"Paid","Partial","Pending Insurance"}, RANDBETWEEN(1,3))</f>
        <v>Partial</v>
      </c>
      <c r="BW50" s="1">
        <f t="shared" ca="1" si="24"/>
        <v>0</v>
      </c>
      <c r="BX50" s="1" t="str">
        <f t="shared" ca="1" si="25"/>
        <v>In Progress</v>
      </c>
      <c r="BY50" s="1" t="str" cm="1">
        <f t="array" aca="1" ref="BY50" ca="1">INDEX({"New","Returning"}, RANDBETWEEN(1,2))</f>
        <v>New</v>
      </c>
      <c r="BZ50" s="1">
        <f t="shared" ca="1" si="26"/>
        <v>2</v>
      </c>
      <c r="CA50" s="1">
        <f t="shared" ca="1" si="27"/>
        <v>2</v>
      </c>
      <c r="CB50" s="1" t="str">
        <f t="shared" ca="1" si="28"/>
        <v>2021-01-14</v>
      </c>
      <c r="CC50" s="1" t="str">
        <f t="shared" ca="1" si="29"/>
        <v>2025-12-07</v>
      </c>
      <c r="CD50" s="1">
        <f t="shared" ca="1" si="51"/>
        <v>5</v>
      </c>
      <c r="CE50" s="1">
        <f t="shared" ca="1" si="51"/>
        <v>3</v>
      </c>
      <c r="CF50" s="1">
        <f t="shared" ca="1" si="31"/>
        <v>2409.58</v>
      </c>
      <c r="CG50" s="1">
        <f t="shared" ca="1" si="32"/>
        <v>50</v>
      </c>
      <c r="CH50" s="1" t="str">
        <f t="shared" ca="1" si="33"/>
        <v>Low</v>
      </c>
      <c r="CI50" s="1">
        <f t="shared" ca="1" si="34"/>
        <v>100</v>
      </c>
      <c r="CJ50" s="1" t="str">
        <f t="shared" ca="1" si="35"/>
        <v>True</v>
      </c>
      <c r="CK50" s="1" t="str" cm="1">
        <f t="array" aca="1" ref="CK50" ca="1">INDEX({"Basic","Silver","Gold","Platinum"}, RANDBETWEEN(1,4))</f>
        <v>Platinum</v>
      </c>
      <c r="CL50" s="1">
        <f t="shared" ca="1" si="36"/>
        <v>0</v>
      </c>
      <c r="CM50" s="1" t="s">
        <v>1499</v>
      </c>
      <c r="CN50" s="1" t="str">
        <f t="shared" ca="1" si="37"/>
        <v>2024-06-20</v>
      </c>
      <c r="CO50" s="1" t="str">
        <f t="shared" ca="1" si="38"/>
        <v>5:15 PM</v>
      </c>
      <c r="CP50" s="1" t="str" cm="1">
        <f t="array" aca="1" ref="CP50" ca="1">INDEX({"Patient Portal","Mail","Email","Phone","Text"}, RANDBETWEEN(1,5))</f>
        <v>Text</v>
      </c>
      <c r="CQ50" s="1" t="str" cm="1">
        <f t="array" aca="1" ref="CQ50" ca="1">INDEX({"Insurance Verification","Payment Reminder","New Patient Welcome","Treatment Plan Discussion","Recall"}, RANDBETWEEN(1,5))</f>
        <v>Treatment Plan Discussion</v>
      </c>
      <c r="CR50" s="1" t="str" cm="1">
        <f t="array" aca="1" ref="CR50" ca="1">INDEX({"Template","Script","Marketing","Custom"}, RANDBETWEEN(1,4))</f>
        <v>Marketing</v>
      </c>
      <c r="CS50" s="1" t="str">
        <f t="shared" ca="1" si="39"/>
        <v>True</v>
      </c>
      <c r="CT50" s="1" t="str">
        <f t="shared" ca="1" si="40"/>
        <v>2024-06-23</v>
      </c>
      <c r="CU50" s="1" t="str">
        <f t="shared" ca="1" si="41"/>
        <v>3:45 PM</v>
      </c>
      <c r="CV50" s="1" t="str" cm="1">
        <f t="array" aca="1" ref="CV50" ca="1">IF(CS50="True",
   INDEX({"Cancelled","Confirmed","Rescheduled","Question Answered"}, RANDBETWEEN(1,4)),
   ""
)</f>
        <v>Question Answered</v>
      </c>
      <c r="CW50" s="1" t="str">
        <f t="shared" ca="1" si="42"/>
        <v>True</v>
      </c>
      <c r="CX50" s="1" t="str">
        <f t="shared" ca="1" si="43"/>
        <v>2024-06-24</v>
      </c>
      <c r="CY50" s="1" t="str" cm="1">
        <f t="array" aca="1" ref="CY50" ca="1">INDEX({"STF001","STF002","STF003","STF004","STF005"}, RANDBETWEEN(1,5))</f>
        <v>STF001</v>
      </c>
      <c r="CZ50" s="1" t="str">
        <f t="shared" ca="1" si="44"/>
        <v>False</v>
      </c>
      <c r="DA50" s="1" t="str" cm="1">
        <f t="array" aca="1" ref="DA50" ca="1">INDEX({"Westside Dental Group","Downtown Dental Center","Main Street Dental"}, RANDBETWEEN(1,3))</f>
        <v>Main Street Dental</v>
      </c>
      <c r="DB50" s="1" t="str" cm="1">
        <f t="array" aca="1" ref="DB50" ca="1">_xlfn.SWITCH(DA50,
   "Westside Dental Group",     "789 West Avenue",
   "Downtown Dental Center",    "456 Downtown Plaza",
   "Main Street Dental",        "123 Main Street",
   ""
)</f>
        <v>123 Main Street</v>
      </c>
      <c r="DC50" s="1" t="str" cm="1">
        <f t="array" aca="1" ref="DC50" ca="1">_xlfn.SWITCH(
   DA50,
   "Westside Dental Group",     "Riverside",
   "Downtown Dental Center",    "Springfield",
   "Main Street Dental",        "Springfield",
   ""
)</f>
        <v>Springfield</v>
      </c>
      <c r="DD50" s="1" t="s">
        <v>184</v>
      </c>
      <c r="DE50" s="1" t="str" cm="1">
        <f t="array" aca="1" ref="DE50" ca="1">_xlfn.SWITCH(
   DA50,
   "Westside Dental Group",     "62707",
   "Downtown Dental Center",    "62701",
   "Main Street Dental",        "62704",
   ""
)</f>
        <v>62704</v>
      </c>
      <c r="DF50" s="1" t="str" cm="1">
        <f t="array" aca="1" ref="DF50" ca="1">_xlfn.SWITCH(
   DA50,
   "Westside Dental Group",     "555-555-6666",
   "Downtown Dental Center",    "555-333-4444",
   "Main Street Dental",        "555-111-2222",
   ""
)</f>
        <v>555-111-2222</v>
      </c>
      <c r="DG50" s="1" t="str" cm="1">
        <f t="array" aca="1" ref="DG50" ca="1">_xlfn.SWITCH(
   DA50,
   "Westside Dental Group",     "Mon-Thu 9AM-6PM|Fri 9AM-4PM",
   "Downtown Dental Center",    "Mon-Thu 7AM-7PM|Fri 8AM-5PM|Sat 8AM-1PM",
   "Main Street Dental",        "Mon-Fri 8AM-5PM",
   ""
)</f>
        <v>Mon-Fri 8AM-5PM</v>
      </c>
      <c r="DH50" s="1" t="str" cm="1">
        <f t="array" aca="1" ref="DH50" ca="1">_xlfn.SWITCH(
   DA50,
   "Westside Dental Group",     "General|Periodontics|Endodontics",
   "Downtown Dental Center",    "General|Pediatric|Implants|Oral Surgery",
   "Main Street Dental",        "General|Cosmetic|Orthodontics",
   ""
)</f>
        <v>General|Cosmetic|Orthodontics</v>
      </c>
      <c r="DI50" s="1" t="str" cm="1">
        <f t="array" aca="1" ref="DI50" ca="1">_xlfn.SWITCH(
   DA50,
   "Westside Dental Group",     "General Dentistry|Periodontics|Endodontics",
   "Downtown Dental Center",    "General Dentistry|Oral Surgery|Pediatric Dentistry",
   "Main Street Dental",        "General Dentistry|Orthodontics",
   ""
)</f>
        <v>General Dentistry|Orthodontics</v>
      </c>
      <c r="DJ50" s="1" cm="1">
        <f t="array" aca="1" ref="DJ50" ca="1">_xlfn.SWITCH($DA50,
   "Westside Dental Group", 6,
   "Downtown Dental Center", 12,
   "Main Street Dental",     8,
   6
)</f>
        <v>8</v>
      </c>
      <c r="DK50" s="1" cm="1">
        <f t="array" aca="1" ref="DK50" ca="1">_xlfn.SWITCH($DA50,
   "Westside Dental Group", 4.7,
   "Downtown Dental Center", 4.6,
   "Main Street Dental",     4.8,
   4.7
)</f>
        <v>4.8</v>
      </c>
      <c r="DL50" s="1" t="s">
        <v>1688</v>
      </c>
      <c r="DM50" s="1" t="str">
        <f t="shared" ca="1" si="45"/>
        <v>2023-11-18</v>
      </c>
      <c r="DN50" s="1" t="str" cm="1">
        <f t="array" aca="1" ref="DN50" ca="1">INDEX({"In Progress","Accepted","Completed","Proposed"}, RANDBETWEEN(1,4))</f>
        <v>In Progress</v>
      </c>
      <c r="DO50" s="1">
        <f t="shared" ca="1" si="46"/>
        <v>1284.4000000000001</v>
      </c>
      <c r="DP50" s="1">
        <f t="shared" ca="1" si="47"/>
        <v>693.58</v>
      </c>
      <c r="DQ50" s="1">
        <f t="shared" ca="1" si="48"/>
        <v>590.82000000000005</v>
      </c>
      <c r="DR50" s="1" t="str" cm="1">
        <f t="array" aca="1" ref="DR50" ca="1">INDEX({"N/A","CareCredit","QuickPay Discount","Monthly Payment"}, RANDBETWEEN(1,4))</f>
        <v>CareCredit</v>
      </c>
      <c r="DS50" s="2">
        <v>44521</v>
      </c>
      <c r="DT50" s="1" t="str">
        <f t="shared" ca="1" si="49"/>
        <v/>
      </c>
      <c r="DU50" s="1">
        <f t="shared" ca="1" si="50"/>
        <v>84</v>
      </c>
    </row>
    <row r="51" spans="1:125" x14ac:dyDescent="0.15">
      <c r="A51" s="1" t="s">
        <v>554</v>
      </c>
      <c r="B51" s="1" t="str" cm="1">
        <f t="array" aca="1" ref="B51" ca="1">INDEX({"Liam","Noah","Oliver","Elijah","William","James","Benjamin","Lucas","Henry","Alexander","Olivia","Emma","Ava","Charlotte","Sophia","Amelia","Isabella","Mia","Evelyn","Harper","Jameson","Aria","Scarlett","Luna","Mila","Abigail","Ella","Avery","Eleanor","Madison"}, RANDBETWEEN(1, 30))</f>
        <v>Elijah</v>
      </c>
      <c r="C51" s="1" t="str" cm="1">
        <f t="array" aca="1" ref="C51" ca="1">INDEX({"Smith","Johnson","Williams","Jones","Brown","Davis","Miller","Wilson","Moore","Taylor","Anderson","Thomas","Jackson","White","Harris","Martin","Thompson","Garcia","Martinez","Robinson","Clark","Rodriguez","Lewis","Lee","Walker","Hall","Allen","Young","King","Wright"}, RANDBETWEEN(1, 30))</f>
        <v>Martin</v>
      </c>
      <c r="D51" s="1" t="str">
        <f t="shared" ca="1" si="0"/>
        <v>1973-10-02</v>
      </c>
      <c r="E51" s="1">
        <f t="shared" ca="1" si="1"/>
        <v>51</v>
      </c>
      <c r="F51" s="1" t="str" cm="1">
        <f t="array" aca="1" ref="F51" ca="1">INDEX({"Male","Female","Non-Binary"}, RANDBETWEEN(1, 3))</f>
        <v>Female</v>
      </c>
      <c r="G51" s="1" t="str" cm="1">
        <f t="array" aca="1" ref="G51" ca="1">INDEX({"African American","Caucasian","Hispanic","Asian","Native American","Other"}, RANDBETWEEN(1,6))</f>
        <v>Hispanic</v>
      </c>
      <c r="H51" s="1" t="str" cm="1">
        <f t="array" aca="1" ref="H51" ca="1">RANDBETWEEN(1,1500) &amp; " " &amp; INDEX({"Main","Oak","Maple","Elm","Pine","Cedar","Rose","Hill","Park","Lake"}, RANDBETWEEN(1,10)) &amp; " " &amp; INDEX({"St","Rd","Ave"}, RANDBETWEEN(1,3))</f>
        <v>332 Hill Rd</v>
      </c>
      <c r="I51" s="1" t="str" cm="1">
        <f t="array" aca="1" ref="I51" ca="1">INDEX({"Springfield","Riverside","Franklin","Clinton","Fairview"}, RANDBETWEEN(1,5))</f>
        <v>Fairview</v>
      </c>
      <c r="J51" s="1" t="str" cm="1">
        <f t="array" aca="1" ref="J51" ca="1">INDEX({"FL","IL","CA","NY","TX"}, RANDBETWEEN(1,5))</f>
        <v>NY</v>
      </c>
      <c r="K51" s="1" t="str">
        <f t="shared" ca="1" si="2"/>
        <v>93181</v>
      </c>
      <c r="L51" s="1" t="str">
        <f t="shared" ca="1" si="3"/>
        <v>elijah.martin@email.com</v>
      </c>
      <c r="M51" s="1" t="str">
        <f t="shared" ca="1" si="4"/>
        <v>211-963-7224</v>
      </c>
      <c r="N51" s="1" t="str" cm="1">
        <f t="array" aca="1" ref="N51" ca="1">INDEX({"Linda","Karen","Susan","Nancy","Deborah"}, RANDBETWEEN(1,5)) &amp; " " &amp; C51</f>
        <v>Deborah Martin</v>
      </c>
      <c r="O51" s="1" t="str">
        <f t="shared" ca="1" si="5"/>
        <v>202-248-3457</v>
      </c>
      <c r="P51" s="1" t="s">
        <v>137</v>
      </c>
      <c r="Q51" s="1" t="str" cm="1">
        <f t="array" aca="1" ref="Q51" ca="1">INDEX({"Walk-in","Google","Website","Patient Referral","Doctor Referral","Insurance"}, RANDBETWEEN(1,5))</f>
        <v>Doctor Referral</v>
      </c>
      <c r="R51" s="1" t="str">
        <f t="shared" ca="1" si="6"/>
        <v>2022-07-04</v>
      </c>
      <c r="S51" s="1" t="str" cm="1">
        <f t="array" aca="1" ref="S51" ca="1">INDEX({"LOC001","LOC002","LOC003"}, RANDBETWEEN(1,3))</f>
        <v>LOC002</v>
      </c>
      <c r="T51" s="1" t="str" cm="1">
        <f t="array" aca="1" ref="T51" ca="1">INDEX({"Mail","Phone","Patient Portal","Email"}, RANDBETWEEN(1,4))</f>
        <v>Email</v>
      </c>
      <c r="U51" s="1" t="str" cm="1">
        <f t="array" aca="1" ref="U51" ca="1">INDEX({"True","False"}, RANDBETWEEN(1,2))</f>
        <v>True</v>
      </c>
      <c r="V51" s="1" t="str" cm="1">
        <f t="array" aca="1" ref="V51" ca="1">INDEX({"True","False"}, RANDBETWEEN(1,2))</f>
        <v>True</v>
      </c>
      <c r="W51" s="1" t="str" cm="1">
        <f t="array" aca="1" ref="W51" ca="1">INDEX({"True","False"}, RANDBETWEEN(1,2))</f>
        <v>True</v>
      </c>
      <c r="X51" s="1" t="str" cm="1">
        <f t="array" aca="1" ref="X51" ca="1">INDEX({"True","False"}, RANDBETWEEN(1,2))</f>
        <v>False</v>
      </c>
      <c r="Y51" s="1" t="str" cm="1">
        <f t="array" aca="1" ref="Y51" ca="1">INDEX({"Codeine","Sulfa","Local Anesthetics","None","Latex","Penicillin"}, RANDBETWEEN(1,6))</f>
        <v>Penicillin</v>
      </c>
      <c r="Z51" s="1" t="str" cm="1">
        <f t="array" aca="1" ref="Z51" ca="1">INDEX({"None","Levothyroxine","Atorvastatin","Levothyroxine|Atorvastatin","Metformin|Lisinopril","Ibuprofen"}, RANDBETWEEN(1,6))</f>
        <v>Metformin|Lisinopril</v>
      </c>
      <c r="AA51" s="1" t="str" cm="1">
        <f t="array" aca="1" ref="AA51" ca="1">INDEX({"None","Wisdom teeth extraction (2020)","Cavity filling (2019)","Dental cleaning (2018)","Root canal (2021)"}, RANDBETWEEN(1,5))</f>
        <v>Dental cleaning (2018)</v>
      </c>
      <c r="AB51" s="1" t="str">
        <f t="shared" ca="1" si="7"/>
        <v>2023-05-03</v>
      </c>
      <c r="AC51" s="1" t="str" cm="1">
        <f t="array" aca="1" ref="AC51" ca="1">INDEX({"N/A","No","Yes"}, RANDBETWEEN(1,3))</f>
        <v>Yes</v>
      </c>
      <c r="AD51" s="1" t="str" cm="1">
        <f t="array" aca="1" ref="AD51" ca="1">INDEX({"Non-smoker","Former-smoker","Current smoker"}, RANDBETWEEN(1,3))</f>
        <v>Non-smoker</v>
      </c>
      <c r="AE51" s="1" t="str" cm="1">
        <f t="array" aca="1" ref="AE51" ca="1">INDEX({"None","Allergic to penicillin","Requires wheelchair accessibility","Use caution due to fall risk","Special diet required"}, RANDBETWEEN(1,5))</f>
        <v>Allergic to penicillin</v>
      </c>
      <c r="AF51" s="1" t="s">
        <v>743</v>
      </c>
      <c r="AG51" s="1" t="str" cm="1">
        <f t="array" aca="1" ref="AG51" ca="1">INDEX({"Humana","Aetna","MetLife","Cigna","United Healthcare","Guardian"}, RANDBETWEEN(1,6))</f>
        <v>Guardian</v>
      </c>
      <c r="AH51" s="1" t="str" cm="1">
        <f t="array" aca="1" ref="AH51" ca="1">IF(AG51="Humana",
   INDEX({"HUM103","HUM523"}, RANDBETWEEN(1,2)),
IF(AG51="Aetna",
   INDEX({"AET532","AET548"}, RANDBETWEEN(1,2)),
IF(AG51="MetLife",
   "MET280",
IF(AG51="Cigna",
   "CIG881",
IF(AG51="United Healthcare",
   INDEX({"UNI967","UNI316"}, RANDBETWEEN(1,2)),
IF(AG51="Guardian",
   INDEX({"GUA459","GUA669"}, RANDBETWEEN(1,2)),
""))))))</f>
        <v>GUA459</v>
      </c>
      <c r="AI51" s="1" t="str" cm="1">
        <f t="array" aca="1" ref="AI51" ca="1">_xlfn.SWITCH(
    AH51,
    "HUM103", "Humana Discount",
    "HUM523", "Humana PPO",
    "AET532", "Aetna HMO",
    "AET548", "Aetna Indemnity",
    "MET280", "MetLife Discount",
    "CIG881", "Cigna HMO",
    "UNI967", "United Healthcare DPPO",
    "UNI316", "United Healthcare DMO",
    "GUA459", "Guardian Discount",
    "GUA669", "Guardian PPO",
    ""
)</f>
        <v>Guardian Discount</v>
      </c>
      <c r="AJ51" s="1" t="str" cm="1">
        <f t="array" aca="1" ref="AJ51" ca="1">_xlfn.SWITCH(
    AH51,
    "HUM103", "HUM854639",
    "HUM523", "HUM296694",
    "AET532", "AET392075",
    "AET548", "AET837715",
    "MET280", "MET643118",
    "CIG881", "CIG755900",
    "UNI967", "UNI733052",
    "UNI316", "UNI442722",
    "GUA459", "GUA634150",
    "GUA669", "GUA641722",
    ""
)</f>
        <v>GUA634150</v>
      </c>
      <c r="AK51" s="1" t="str" cm="1">
        <f t="array" aca="1" ref="AK51" ca="1">INDEX({"GRP370","GRP369","GRP573","GRP409","GRP509","GRP575","GRP445","GRP295","GRP316","GRP630"}, RANDBETWEEN(1,10))</f>
        <v>GRP573</v>
      </c>
      <c r="AL51" s="1" cm="1">
        <f t="array" aca="1" ref="AL51" ca="1">_xlfn.SWITCH(
  AK51,
  "GRP370", 1000,
  "GRP369", 3000,
  "GRP573", 1500,
  "GRP409", 3000,
  "GRP509", 3000,
  "GRP575", 1000,
  "GRP445", 2500,
  "GRP295", 1000,
  "GRP316", 2000,
  "GRP630", 2000,
  ""
)</f>
        <v>1500</v>
      </c>
      <c r="AM51" s="1" cm="1">
        <f t="array" aca="1" ref="AM51" ca="1">_xlfn.SWITCH(
  AK51,
  "GRP370", 729.73,
  "GRP369", 2285.89,
  "GRP573", 1311.73,
  "GRP409", 2951.56,
  "GRP509", 993.45,
  "GRP575", 557.41,
  "GRP445", 695.64,
  "GRP295", 241.36,
  "GRP316", 1320.86,
  "GRP630", 1245.27,
  ""
)</f>
        <v>1311.73</v>
      </c>
      <c r="AN51" s="1" t="str" cm="1">
        <f t="array" aca="1" ref="AN51" ca="1">_xlfn.SWITCH(
  AK51,
  "GRP573", "Humana",
  "GRP509", "Aetna",
  "GRP316", "Aetna",
  ""
)</f>
        <v>Humana</v>
      </c>
      <c r="AO51" s="1" t="str" cm="1">
        <f t="array" aca="1" ref="AO51" ca="1">_xlfn.SWITCH(
  AK51,
  "GRP573", "HUM982",
  "GRP509", "AET282",
  "GRP316", "AET665",
  ""
)</f>
        <v>HUM982</v>
      </c>
      <c r="AP51" s="1" t="str" cm="1">
        <f t="array" aca="1" ref="AP51" ca="1">_xlfn.SWITCH(
  AK51,
  "GRP573", "MAAN82132",
  "GRP509", "JOWI86099",
  "GRP316", "CHTA19838",
  ""
)</f>
        <v>MAAN82132</v>
      </c>
      <c r="AQ51" s="1" t="str" cm="1">
        <f t="array" aca="1" ref="AQ51" ca="1">INDEX({"Yes","No"},RANDBETWEEN(1,2))</f>
        <v>Yes</v>
      </c>
      <c r="AR51" s="1" t="str" cm="1">
        <f t="array" aca="1" ref="AR51" ca="1">INDEX({"Apple Pay","Credit Card","Debit Card"}, RANDBETWEEN(1,3))</f>
        <v>Debit Card</v>
      </c>
      <c r="AS51" s="1" t="s">
        <v>932</v>
      </c>
      <c r="AT51" s="1" t="s">
        <v>1121</v>
      </c>
      <c r="AU51" s="1" t="str">
        <f t="shared" ca="1" si="8"/>
        <v>2025-05-02</v>
      </c>
      <c r="AV51" s="1" t="str">
        <f t="shared" ca="1" si="9"/>
        <v>2025-05-10</v>
      </c>
      <c r="AW51" s="1" t="str">
        <f t="shared" ca="1" si="10"/>
        <v>11:30 AM</v>
      </c>
      <c r="AX51" s="1" t="str">
        <f t="shared" ca="1" si="11"/>
        <v>11:23 AM</v>
      </c>
      <c r="AY51" s="1" t="str" cm="1">
        <f t="array" aca="1" ref="AY51" ca="1">INDEX({"LOC001","LOC002","LOC003"}, RANDBETWEEN(1,3))</f>
        <v>LOC001</v>
      </c>
      <c r="AZ51" s="1" t="str" cm="1">
        <f t="array" aca="1" ref="AZ51" ca="1">INDEX({"PRV001","PRV002","PRV003","PRV004","PRV005"}, RANDBETWEEN(1,5))</f>
        <v>PRV004</v>
      </c>
      <c r="BA51" s="1" t="str" cm="1">
        <f t="array" aca="1" ref="BA51" ca="1">INDEX({"AST001","AST002","AST003","AST004","AST005"}, RANDBETWEEN(1,5))</f>
        <v>AST005</v>
      </c>
      <c r="BB51" s="1" t="str" cm="1">
        <f t="array" aca="1" ref="BB51" ca="1">INDEX({"Room 1","Room 2","Room 3","Room 4","Room 5","Room 7","Room 8"}, RANDBETWEEN(1,7))</f>
        <v>Room 8</v>
      </c>
      <c r="BC51" s="1" t="str" cm="1">
        <f t="array" aca="1" ref="BC51" ca="1">INDEX({"Tooth Pain","Lost Filling","Cosmetic Concern","Sensitivity","Denture Adjustment","Jaw Pain","Routine Check-up"}, RANDBETWEEN(1,7))</f>
        <v>Jaw Pain</v>
      </c>
      <c r="BD51" s="1" cm="1">
        <f t="array" aca="1" ref="BD51" ca="1">INDEX({15,30,45,60,90,120}, RANDBETWEEN(1,6))</f>
        <v>90</v>
      </c>
      <c r="BE51" s="1">
        <f t="shared" ca="1" si="12"/>
        <v>84</v>
      </c>
      <c r="BF51" s="1" t="str">
        <f t="shared" ca="1" si="13"/>
        <v>False</v>
      </c>
      <c r="BG51" s="1" t="str">
        <f t="shared" ca="1" si="14"/>
        <v>Illness</v>
      </c>
      <c r="BH51" s="1" t="str">
        <f t="shared" ca="1" si="15"/>
        <v>True</v>
      </c>
      <c r="BI51" s="1">
        <f t="shared" ca="1" si="16"/>
        <v>8</v>
      </c>
      <c r="BJ51" s="1" t="s">
        <v>1311</v>
      </c>
      <c r="BK51" s="1" t="str">
        <f t="shared" ca="1" si="17"/>
        <v>N/A</v>
      </c>
      <c r="BL51" s="1" t="str" cm="1">
        <f t="array" aca="1" ref="BL51" ca="1">INDEX({"Orthodontic","Prosthodontic","Oral Surgery","Periodontic","Restorative"}, RANDBETWEEN(1,5))</f>
        <v>Periodontic</v>
      </c>
      <c r="BM51" s="1" t="str" cm="1">
        <f t="array" aca="1" ref="BM51" ca="1">INDEX({"D4341","D9110","D0274","D0120","D2330","D7140","D1110"}, RANDBETWEEN(1,7))</f>
        <v>D2330</v>
      </c>
      <c r="BN51" s="1" t="str" cm="1">
        <f t="array" aca="1" ref="BN51" ca="1">INDEX({"Periodontal Scaling &amp; Root Planing","Palliative Treatment","Bitewings - Four Films","Periodic Oral Evaluation","Resin Composite - One Surface","Extraction - Erupted Tooth","Adult Prophylaxis"}, RANDBETWEEN(1,7))</f>
        <v>Periodic Oral Evaluation</v>
      </c>
      <c r="BO51" s="1">
        <f t="shared" ca="1" si="18"/>
        <v>979.55</v>
      </c>
      <c r="BP51" s="1">
        <f t="shared" ca="1" si="19"/>
        <v>675.94</v>
      </c>
      <c r="BQ51" s="1">
        <f t="shared" ca="1" si="20"/>
        <v>612.55999999999995</v>
      </c>
      <c r="BR51" s="1">
        <f t="shared" ca="1" si="21"/>
        <v>131.28</v>
      </c>
      <c r="BS51" s="1">
        <f t="shared" ca="1" si="22"/>
        <v>161.47</v>
      </c>
      <c r="BT51" s="1" t="str">
        <f t="shared" ca="1" si="23"/>
        <v>2021-06-20</v>
      </c>
      <c r="BU51" s="1" t="str" cm="1">
        <f t="array" aca="1" ref="BU51" ca="1">INDEX({"Debit Card","Apple Pay","Credit Card","CareCredit"}, RANDBETWEEN(1,4))</f>
        <v>Credit Card</v>
      </c>
      <c r="BV51" s="1" t="str" cm="1">
        <f t="array" aca="1" ref="BV51" ca="1">INDEX({"Paid","Partial","Pending Insurance"}, RANDBETWEEN(1,3))</f>
        <v>Paid</v>
      </c>
      <c r="BW51" s="1">
        <f t="shared" ca="1" si="24"/>
        <v>0</v>
      </c>
      <c r="BX51" s="1" t="str">
        <f t="shared" ca="1" si="25"/>
        <v>Completed</v>
      </c>
      <c r="BY51" s="1" t="str" cm="1">
        <f t="array" aca="1" ref="BY51" ca="1">INDEX({"New","Returning"}, RANDBETWEEN(1,2))</f>
        <v>New</v>
      </c>
      <c r="BZ51" s="1">
        <f t="shared" ca="1" si="26"/>
        <v>0</v>
      </c>
      <c r="CA51" s="1">
        <f t="shared" ca="1" si="27"/>
        <v>0</v>
      </c>
      <c r="CB51" s="1" t="str">
        <f t="shared" ca="1" si="28"/>
        <v>2022-10-08</v>
      </c>
      <c r="CC51" s="1" t="str">
        <f t="shared" ca="1" si="29"/>
        <v>2024-07-31</v>
      </c>
      <c r="CD51" s="1">
        <f t="shared" ca="1" si="51"/>
        <v>1</v>
      </c>
      <c r="CE51" s="1">
        <f t="shared" ca="1" si="51"/>
        <v>4</v>
      </c>
      <c r="CF51" s="1">
        <f t="shared" ca="1" si="31"/>
        <v>5000.63</v>
      </c>
      <c r="CG51" s="1">
        <f t="shared" ca="1" si="32"/>
        <v>30</v>
      </c>
      <c r="CH51" s="1" t="str">
        <f t="shared" ca="1" si="33"/>
        <v>Low</v>
      </c>
      <c r="CI51" s="1">
        <f t="shared" ca="1" si="34"/>
        <v>90</v>
      </c>
      <c r="CJ51" s="1" t="str">
        <f t="shared" ca="1" si="35"/>
        <v>True</v>
      </c>
      <c r="CK51" s="1" t="str" cm="1">
        <f t="array" aca="1" ref="CK51" ca="1">INDEX({"Basic","Silver","Gold","Platinum"}, RANDBETWEEN(1,4))</f>
        <v>Gold</v>
      </c>
      <c r="CL51" s="1">
        <f t="shared" ca="1" si="36"/>
        <v>0</v>
      </c>
      <c r="CM51" s="1" t="s">
        <v>1500</v>
      </c>
      <c r="CN51" s="1" t="str">
        <f t="shared" ca="1" si="37"/>
        <v>2023-07-20</v>
      </c>
      <c r="CO51" s="1" t="str">
        <f t="shared" ca="1" si="38"/>
        <v>10:30 AM</v>
      </c>
      <c r="CP51" s="1" t="str" cm="1">
        <f t="array" aca="1" ref="CP51" ca="1">INDEX({"Patient Portal","Mail","Email","Phone","Text"}, RANDBETWEEN(1,5))</f>
        <v>Email</v>
      </c>
      <c r="CQ51" s="1" t="str" cm="1">
        <f t="array" aca="1" ref="CQ51" ca="1">INDEX({"Insurance Verification","Payment Reminder","New Patient Welcome","Treatment Plan Discussion","Recall"}, RANDBETWEEN(1,5))</f>
        <v>Treatment Plan Discussion</v>
      </c>
      <c r="CR51" s="1" t="str" cm="1">
        <f t="array" aca="1" ref="CR51" ca="1">INDEX({"Template","Script","Marketing","Custom"}, RANDBETWEEN(1,4))</f>
        <v>Template</v>
      </c>
      <c r="CS51" s="1" t="str">
        <f t="shared" ca="1" si="39"/>
        <v>True</v>
      </c>
      <c r="CT51" s="1" t="str">
        <f t="shared" ca="1" si="40"/>
        <v>2023-07-21</v>
      </c>
      <c r="CU51" s="1" t="str">
        <f t="shared" ca="1" si="41"/>
        <v>1:00 PM</v>
      </c>
      <c r="CV51" s="1" t="str" cm="1">
        <f t="array" aca="1" ref="CV51" ca="1">IF(CS51="True",
   INDEX({"Cancelled","Confirmed","Rescheduled","Question Answered"}, RANDBETWEEN(1,4)),
   ""
)</f>
        <v>Question Answered</v>
      </c>
      <c r="CW51" s="1" t="str">
        <f t="shared" ca="1" si="42"/>
        <v>False</v>
      </c>
      <c r="CX51" s="1" t="str">
        <f t="shared" ca="1" si="43"/>
        <v/>
      </c>
      <c r="CY51" s="1" t="str" cm="1">
        <f t="array" aca="1" ref="CY51" ca="1">INDEX({"STF001","STF002","STF003","STF004","STF005"}, RANDBETWEEN(1,5))</f>
        <v>STF001</v>
      </c>
      <c r="CZ51" s="1" t="str">
        <f t="shared" ca="1" si="44"/>
        <v>False</v>
      </c>
      <c r="DA51" s="1" t="str" cm="1">
        <f t="array" aca="1" ref="DA51" ca="1">INDEX({"Westside Dental Group","Downtown Dental Center","Main Street Dental"}, RANDBETWEEN(1,3))</f>
        <v>Main Street Dental</v>
      </c>
      <c r="DB51" s="1" t="str" cm="1">
        <f t="array" aca="1" ref="DB51" ca="1">_xlfn.SWITCH(DA51,
   "Westside Dental Group",     "789 West Avenue",
   "Downtown Dental Center",    "456 Downtown Plaza",
   "Main Street Dental",        "123 Main Street",
   ""
)</f>
        <v>123 Main Street</v>
      </c>
      <c r="DC51" s="1" t="str" cm="1">
        <f t="array" aca="1" ref="DC51" ca="1">_xlfn.SWITCH(
   DA51,
   "Westside Dental Group",     "Riverside",
   "Downtown Dental Center",    "Springfield",
   "Main Street Dental",        "Springfield",
   ""
)</f>
        <v>Springfield</v>
      </c>
      <c r="DD51" s="1" t="s">
        <v>184</v>
      </c>
      <c r="DE51" s="1" t="str" cm="1">
        <f t="array" aca="1" ref="DE51" ca="1">_xlfn.SWITCH(
   DA51,
   "Westside Dental Group",     "62707",
   "Downtown Dental Center",    "62701",
   "Main Street Dental",        "62704",
   ""
)</f>
        <v>62704</v>
      </c>
      <c r="DF51" s="1" t="str" cm="1">
        <f t="array" aca="1" ref="DF51" ca="1">_xlfn.SWITCH(
   DA51,
   "Westside Dental Group",     "555-555-6666",
   "Downtown Dental Center",    "555-333-4444",
   "Main Street Dental",        "555-111-2222",
   ""
)</f>
        <v>555-111-2222</v>
      </c>
      <c r="DG51" s="1" t="str" cm="1">
        <f t="array" aca="1" ref="DG51" ca="1">_xlfn.SWITCH(
   DA51,
   "Westside Dental Group",     "Mon-Thu 9AM-6PM|Fri 9AM-4PM",
   "Downtown Dental Center",    "Mon-Thu 7AM-7PM|Fri 8AM-5PM|Sat 8AM-1PM",
   "Main Street Dental",        "Mon-Fri 8AM-5PM",
   ""
)</f>
        <v>Mon-Fri 8AM-5PM</v>
      </c>
      <c r="DH51" s="1" t="str" cm="1">
        <f t="array" aca="1" ref="DH51" ca="1">_xlfn.SWITCH(
   DA51,
   "Westside Dental Group",     "General|Periodontics|Endodontics",
   "Downtown Dental Center",    "General|Pediatric|Implants|Oral Surgery",
   "Main Street Dental",        "General|Cosmetic|Orthodontics",
   ""
)</f>
        <v>General|Cosmetic|Orthodontics</v>
      </c>
      <c r="DI51" s="1" t="str" cm="1">
        <f t="array" aca="1" ref="DI51" ca="1">_xlfn.SWITCH(
   DA51,
   "Westside Dental Group",     "General Dentistry|Periodontics|Endodontics",
   "Downtown Dental Center",    "General Dentistry|Oral Surgery|Pediatric Dentistry",
   "Main Street Dental",        "General Dentistry|Orthodontics",
   ""
)</f>
        <v>General Dentistry|Orthodontics</v>
      </c>
      <c r="DJ51" s="1" cm="1">
        <f t="array" aca="1" ref="DJ51" ca="1">_xlfn.SWITCH($DA51,
   "Westside Dental Group", 6,
   "Downtown Dental Center", 12,
   "Main Street Dental",     8,
   6
)</f>
        <v>8</v>
      </c>
      <c r="DK51" s="1" cm="1">
        <f t="array" aca="1" ref="DK51" ca="1">_xlfn.SWITCH($DA51,
   "Westside Dental Group", 4.7,
   "Downtown Dental Center", 4.6,
   "Main Street Dental",     4.8,
   4.7
)</f>
        <v>4.8</v>
      </c>
      <c r="DL51" s="1" t="s">
        <v>1689</v>
      </c>
      <c r="DM51" s="1" t="str">
        <f t="shared" ca="1" si="45"/>
        <v>2024-04-21</v>
      </c>
      <c r="DN51" s="1" t="str" cm="1">
        <f t="array" aca="1" ref="DN51" ca="1">INDEX({"In Progress","Accepted","Completed","Proposed"}, RANDBETWEEN(1,4))</f>
        <v>Proposed</v>
      </c>
      <c r="DO51" s="1">
        <f t="shared" ca="1" si="46"/>
        <v>1326.76</v>
      </c>
      <c r="DP51" s="1">
        <f t="shared" ca="1" si="47"/>
        <v>995.07</v>
      </c>
      <c r="DQ51" s="1">
        <f t="shared" ca="1" si="48"/>
        <v>331.69</v>
      </c>
      <c r="DR51" s="1" t="str" cm="1">
        <f t="array" aca="1" ref="DR51" ca="1">INDEX({"N/A","CareCredit","QuickPay Discount","Monthly Payment"}, RANDBETWEEN(1,4))</f>
        <v>N/A</v>
      </c>
      <c r="DS51" s="2">
        <v>44522</v>
      </c>
      <c r="DT51" s="1" t="str">
        <f t="shared" ca="1" si="49"/>
        <v/>
      </c>
      <c r="DU51" s="1">
        <f t="shared" ca="1" si="50"/>
        <v>0</v>
      </c>
    </row>
    <row r="52" spans="1:125" x14ac:dyDescent="0.15">
      <c r="A52" s="1" t="s">
        <v>555</v>
      </c>
      <c r="B52" s="1" t="str" cm="1">
        <f t="array" aca="1" ref="B52" ca="1">INDEX({"Liam","Noah","Oliver","Elijah","William","James","Benjamin","Lucas","Henry","Alexander","Olivia","Emma","Ava","Charlotte","Sophia","Amelia","Isabella","Mia","Evelyn","Harper","Jameson","Aria","Scarlett","Luna","Mila","Abigail","Ella","Avery","Eleanor","Madison"}, RANDBETWEEN(1, 30))</f>
        <v>Sophia</v>
      </c>
      <c r="C52" s="1" t="str" cm="1">
        <f t="array" aca="1" ref="C52" ca="1">INDEX({"Smith","Johnson","Williams","Jones","Brown","Davis","Miller","Wilson","Moore","Taylor","Anderson","Thomas","Jackson","White","Harris","Martin","Thompson","Garcia","Martinez","Robinson","Clark","Rodriguez","Lewis","Lee","Walker","Hall","Allen","Young","King","Wright"}, RANDBETWEEN(1, 30))</f>
        <v>Davis</v>
      </c>
      <c r="D52" s="1" t="str">
        <f t="shared" ca="1" si="0"/>
        <v>1966-02-16</v>
      </c>
      <c r="E52" s="1">
        <f t="shared" ca="1" si="1"/>
        <v>59</v>
      </c>
      <c r="F52" s="1" t="str" cm="1">
        <f t="array" aca="1" ref="F52" ca="1">INDEX({"Male","Female","Non-Binary"}, RANDBETWEEN(1, 3))</f>
        <v>Male</v>
      </c>
      <c r="G52" s="1" t="str" cm="1">
        <f t="array" aca="1" ref="G52" ca="1">INDEX({"African American","Caucasian","Hispanic","Asian","Native American","Other"}, RANDBETWEEN(1,6))</f>
        <v>Hispanic</v>
      </c>
      <c r="H52" s="1" t="str" cm="1">
        <f t="array" aca="1" ref="H52" ca="1">RANDBETWEEN(1,1500) &amp; " " &amp; INDEX({"Main","Oak","Maple","Elm","Pine","Cedar","Rose","Hill","Park","Lake"}, RANDBETWEEN(1,10)) &amp; " " &amp; INDEX({"St","Rd","Ave"}, RANDBETWEEN(1,3))</f>
        <v>174 Elm St</v>
      </c>
      <c r="I52" s="1" t="str" cm="1">
        <f t="array" aca="1" ref="I52" ca="1">INDEX({"Springfield","Riverside","Franklin","Clinton","Fairview"}, RANDBETWEEN(1,5))</f>
        <v>Franklin</v>
      </c>
      <c r="J52" s="1" t="str" cm="1">
        <f t="array" aca="1" ref="J52" ca="1">INDEX({"FL","IL","CA","NY","TX"}, RANDBETWEEN(1,5))</f>
        <v>IL</v>
      </c>
      <c r="K52" s="1" t="str">
        <f t="shared" ca="1" si="2"/>
        <v>96189</v>
      </c>
      <c r="L52" s="1" t="str">
        <f t="shared" ca="1" si="3"/>
        <v>sophia.davis@email.com</v>
      </c>
      <c r="M52" s="1" t="str">
        <f t="shared" ca="1" si="4"/>
        <v>303-901-3843</v>
      </c>
      <c r="N52" s="1" t="str" cm="1">
        <f t="array" aca="1" ref="N52" ca="1">INDEX({"Linda","Karen","Susan","Nancy","Deborah"}, RANDBETWEEN(1,5)) &amp; " " &amp; C52</f>
        <v>Susan Davis</v>
      </c>
      <c r="O52" s="1" t="str">
        <f t="shared" ca="1" si="5"/>
        <v>656-906-3779</v>
      </c>
      <c r="P52" s="1" t="s">
        <v>137</v>
      </c>
      <c r="Q52" s="1" t="str" cm="1">
        <f t="array" aca="1" ref="Q52" ca="1">INDEX({"Walk-in","Google","Website","Patient Referral","Doctor Referral","Insurance"}, RANDBETWEEN(1,5))</f>
        <v>Doctor Referral</v>
      </c>
      <c r="R52" s="1" t="str">
        <f t="shared" ca="1" si="6"/>
        <v>2023-09-23</v>
      </c>
      <c r="S52" s="1" t="str" cm="1">
        <f t="array" aca="1" ref="S52" ca="1">INDEX({"LOC001","LOC002","LOC003"}, RANDBETWEEN(1,3))</f>
        <v>LOC003</v>
      </c>
      <c r="T52" s="1" t="str" cm="1">
        <f t="array" aca="1" ref="T52" ca="1">INDEX({"Mail","Phone","Patient Portal","Email"}, RANDBETWEEN(1,4))</f>
        <v>Phone</v>
      </c>
      <c r="U52" s="1" t="str" cm="1">
        <f t="array" aca="1" ref="U52" ca="1">INDEX({"True","False"}, RANDBETWEEN(1,2))</f>
        <v>True</v>
      </c>
      <c r="V52" s="1" t="str" cm="1">
        <f t="array" aca="1" ref="V52" ca="1">INDEX({"True","False"}, RANDBETWEEN(1,2))</f>
        <v>True</v>
      </c>
      <c r="W52" s="1" t="str" cm="1">
        <f t="array" aca="1" ref="W52" ca="1">INDEX({"True","False"}, RANDBETWEEN(1,2))</f>
        <v>True</v>
      </c>
      <c r="X52" s="1" t="str" cm="1">
        <f t="array" aca="1" ref="X52" ca="1">INDEX({"True","False"}, RANDBETWEEN(1,2))</f>
        <v>True</v>
      </c>
      <c r="Y52" s="1" t="str" cm="1">
        <f t="array" aca="1" ref="Y52" ca="1">INDEX({"Codeine","Sulfa","Local Anesthetics","None","Latex","Penicillin"}, RANDBETWEEN(1,6))</f>
        <v>None</v>
      </c>
      <c r="Z52" s="1" t="str" cm="1">
        <f t="array" aca="1" ref="Z52" ca="1">INDEX({"None","Levothyroxine","Atorvastatin","Levothyroxine|Atorvastatin","Metformin|Lisinopril","Ibuprofen"}, RANDBETWEEN(1,6))</f>
        <v>Atorvastatin</v>
      </c>
      <c r="AA52" s="1" t="str" cm="1">
        <f t="array" aca="1" ref="AA52" ca="1">INDEX({"None","Wisdom teeth extraction (2020)","Cavity filling (2019)","Dental cleaning (2018)","Root canal (2021)"}, RANDBETWEEN(1,5))</f>
        <v>Cavity filling (2019)</v>
      </c>
      <c r="AB52" s="1" t="str">
        <f t="shared" ca="1" si="7"/>
        <v>2024-09-28</v>
      </c>
      <c r="AC52" s="1" t="str" cm="1">
        <f t="array" aca="1" ref="AC52" ca="1">INDEX({"N/A","No","Yes"}, RANDBETWEEN(1,3))</f>
        <v>No</v>
      </c>
      <c r="AD52" s="1" t="str" cm="1">
        <f t="array" aca="1" ref="AD52" ca="1">INDEX({"Non-smoker","Former-smoker","Current smoker"}, RANDBETWEEN(1,3))</f>
        <v>Current smoker</v>
      </c>
      <c r="AE52" s="1" t="str" cm="1">
        <f t="array" aca="1" ref="AE52" ca="1">INDEX({"None","Allergic to penicillin","Requires wheelchair accessibility","Use caution due to fall risk","Special diet required"}, RANDBETWEEN(1,5))</f>
        <v>Special diet required</v>
      </c>
      <c r="AF52" s="1" t="s">
        <v>744</v>
      </c>
      <c r="AG52" s="1" t="str" cm="1">
        <f t="array" aca="1" ref="AG52" ca="1">INDEX({"Humana","Aetna","MetLife","Cigna","United Healthcare","Guardian"}, RANDBETWEEN(1,6))</f>
        <v>United Healthcare</v>
      </c>
      <c r="AH52" s="1" t="str" cm="1">
        <f t="array" aca="1" ref="AH52" ca="1">IF(AG52="Humana",
   INDEX({"HUM103","HUM523"}, RANDBETWEEN(1,2)),
IF(AG52="Aetna",
   INDEX({"AET532","AET548"}, RANDBETWEEN(1,2)),
IF(AG52="MetLife",
   "MET280",
IF(AG52="Cigna",
   "CIG881",
IF(AG52="United Healthcare",
   INDEX({"UNI967","UNI316"}, RANDBETWEEN(1,2)),
IF(AG52="Guardian",
   INDEX({"GUA459","GUA669"}, RANDBETWEEN(1,2)),
""))))))</f>
        <v>UNI316</v>
      </c>
      <c r="AI52" s="1" t="str" cm="1">
        <f t="array" aca="1" ref="AI52" ca="1">_xlfn.SWITCH(
    AH52,
    "HUM103", "Humana Discount",
    "HUM523", "Humana PPO",
    "AET532", "Aetna HMO",
    "AET548", "Aetna Indemnity",
    "MET280", "MetLife Discount",
    "CIG881", "Cigna HMO",
    "UNI967", "United Healthcare DPPO",
    "UNI316", "United Healthcare DMO",
    "GUA459", "Guardian Discount",
    "GUA669", "Guardian PPO",
    ""
)</f>
        <v>United Healthcare DMO</v>
      </c>
      <c r="AJ52" s="1" t="str" cm="1">
        <f t="array" aca="1" ref="AJ52" ca="1">_xlfn.SWITCH(
    AH52,
    "HUM103", "HUM854639",
    "HUM523", "HUM296694",
    "AET532", "AET392075",
    "AET548", "AET837715",
    "MET280", "MET643118",
    "CIG881", "CIG755900",
    "UNI967", "UNI733052",
    "UNI316", "UNI442722",
    "GUA459", "GUA634150",
    "GUA669", "GUA641722",
    ""
)</f>
        <v>UNI442722</v>
      </c>
      <c r="AK52" s="1" t="str" cm="1">
        <f t="array" aca="1" ref="AK52" ca="1">INDEX({"GRP370","GRP369","GRP573","GRP409","GRP509","GRP575","GRP445","GRP295","GRP316","GRP630"}, RANDBETWEEN(1,10))</f>
        <v>GRP573</v>
      </c>
      <c r="AL52" s="1" cm="1">
        <f t="array" aca="1" ref="AL52" ca="1">_xlfn.SWITCH(
  AK52,
  "GRP370", 1000,
  "GRP369", 3000,
  "GRP573", 1500,
  "GRP409", 3000,
  "GRP509", 3000,
  "GRP575", 1000,
  "GRP445", 2500,
  "GRP295", 1000,
  "GRP316", 2000,
  "GRP630", 2000,
  ""
)</f>
        <v>1500</v>
      </c>
      <c r="AM52" s="1" cm="1">
        <f t="array" aca="1" ref="AM52" ca="1">_xlfn.SWITCH(
  AK52,
  "GRP370", 729.73,
  "GRP369", 2285.89,
  "GRP573", 1311.73,
  "GRP409", 2951.56,
  "GRP509", 993.45,
  "GRP575", 557.41,
  "GRP445", 695.64,
  "GRP295", 241.36,
  "GRP316", 1320.86,
  "GRP630", 1245.27,
  ""
)</f>
        <v>1311.73</v>
      </c>
      <c r="AN52" s="1" t="str" cm="1">
        <f t="array" aca="1" ref="AN52" ca="1">_xlfn.SWITCH(
  AK52,
  "GRP573", "Humana",
  "GRP509", "Aetna",
  "GRP316", "Aetna",
  ""
)</f>
        <v>Humana</v>
      </c>
      <c r="AO52" s="1" t="str" cm="1">
        <f t="array" aca="1" ref="AO52" ca="1">_xlfn.SWITCH(
  AK52,
  "GRP573", "HUM982",
  "GRP509", "AET282",
  "GRP316", "AET665",
  ""
)</f>
        <v>HUM982</v>
      </c>
      <c r="AP52" s="1" t="str" cm="1">
        <f t="array" aca="1" ref="AP52" ca="1">_xlfn.SWITCH(
  AK52,
  "GRP573", "MAAN82132",
  "GRP509", "JOWI86099",
  "GRP316", "CHTA19838",
  ""
)</f>
        <v>MAAN82132</v>
      </c>
      <c r="AQ52" s="1" t="str" cm="1">
        <f t="array" aca="1" ref="AQ52" ca="1">INDEX({"Yes","No"},RANDBETWEEN(1,2))</f>
        <v>No</v>
      </c>
      <c r="AR52" s="1" t="str" cm="1">
        <f t="array" aca="1" ref="AR52" ca="1">INDEX({"Apple Pay","Credit Card","Debit Card"}, RANDBETWEEN(1,3))</f>
        <v>Debit Card</v>
      </c>
      <c r="AS52" s="1" t="s">
        <v>933</v>
      </c>
      <c r="AT52" s="1" t="s">
        <v>1122</v>
      </c>
      <c r="AU52" s="1" t="str">
        <f t="shared" ca="1" si="8"/>
        <v>2025-04-30</v>
      </c>
      <c r="AV52" s="1" t="str">
        <f t="shared" ca="1" si="9"/>
        <v>2025-05-14</v>
      </c>
      <c r="AW52" s="1" t="str">
        <f t="shared" ca="1" si="10"/>
        <v>2:15 PM</v>
      </c>
      <c r="AX52" s="1" t="str">
        <f t="shared" ca="1" si="11"/>
        <v>2:04 PM</v>
      </c>
      <c r="AY52" s="1" t="str" cm="1">
        <f t="array" aca="1" ref="AY52" ca="1">INDEX({"LOC001","LOC002","LOC003"}, RANDBETWEEN(1,3))</f>
        <v>LOC001</v>
      </c>
      <c r="AZ52" s="1" t="str" cm="1">
        <f t="array" aca="1" ref="AZ52" ca="1">INDEX({"PRV001","PRV002","PRV003","PRV004","PRV005"}, RANDBETWEEN(1,5))</f>
        <v>PRV005</v>
      </c>
      <c r="BA52" s="1" t="str" cm="1">
        <f t="array" aca="1" ref="BA52" ca="1">INDEX({"AST001","AST002","AST003","AST004","AST005"}, RANDBETWEEN(1,5))</f>
        <v>AST001</v>
      </c>
      <c r="BB52" s="1" t="str" cm="1">
        <f t="array" aca="1" ref="BB52" ca="1">INDEX({"Room 1","Room 2","Room 3","Room 4","Room 5","Room 7","Room 8"}, RANDBETWEEN(1,7))</f>
        <v>Room 2</v>
      </c>
      <c r="BC52" s="1" t="str" cm="1">
        <f t="array" aca="1" ref="BC52" ca="1">INDEX({"Tooth Pain","Lost Filling","Cosmetic Concern","Sensitivity","Denture Adjustment","Jaw Pain","Routine Check-up"}, RANDBETWEEN(1,7))</f>
        <v>Denture Adjustment</v>
      </c>
      <c r="BD52" s="1" cm="1">
        <f t="array" aca="1" ref="BD52" ca="1">INDEX({15,30,45,60,90,120}, RANDBETWEEN(1,6))</f>
        <v>60</v>
      </c>
      <c r="BE52" s="1">
        <f t="shared" ca="1" si="12"/>
        <v>59</v>
      </c>
      <c r="BF52" s="1" t="str">
        <f t="shared" ca="1" si="13"/>
        <v>True</v>
      </c>
      <c r="BG52" s="1" t="str">
        <f t="shared" ca="1" si="14"/>
        <v/>
      </c>
      <c r="BH52" s="1" t="str">
        <f t="shared" ca="1" si="15"/>
        <v>False</v>
      </c>
      <c r="BI52" s="1">
        <f t="shared" ca="1" si="16"/>
        <v>14</v>
      </c>
      <c r="BJ52" s="1" t="s">
        <v>1312</v>
      </c>
      <c r="BK52" s="1" t="str">
        <f t="shared" ca="1" si="17"/>
        <v>2025-05-14</v>
      </c>
      <c r="BL52" s="1" t="str" cm="1">
        <f t="array" aca="1" ref="BL52" ca="1">INDEX({"Orthodontic","Prosthodontic","Oral Surgery","Periodontic","Restorative"}, RANDBETWEEN(1,5))</f>
        <v>Restorative</v>
      </c>
      <c r="BM52" s="1" t="str" cm="1">
        <f t="array" aca="1" ref="BM52" ca="1">INDEX({"D4341","D9110","D0274","D0120","D2330","D7140","D1110"}, RANDBETWEEN(1,7))</f>
        <v>D0120</v>
      </c>
      <c r="BN52" s="1" t="str" cm="1">
        <f t="array" aca="1" ref="BN52" ca="1">INDEX({"Periodontal Scaling &amp; Root Planing","Palliative Treatment","Bitewings - Four Films","Periodic Oral Evaluation","Resin Composite - One Surface","Extraction - Erupted Tooth","Adult Prophylaxis"}, RANDBETWEEN(1,7))</f>
        <v>Resin Composite - One Surface</v>
      </c>
      <c r="BO52" s="1">
        <f t="shared" ca="1" si="18"/>
        <v>1731.58</v>
      </c>
      <c r="BP52" s="1">
        <f t="shared" ca="1" si="19"/>
        <v>609.03</v>
      </c>
      <c r="BQ52" s="1">
        <f t="shared" ca="1" si="20"/>
        <v>610.99</v>
      </c>
      <c r="BR52" s="1">
        <f t="shared" ca="1" si="21"/>
        <v>283.02999999999997</v>
      </c>
      <c r="BS52" s="1">
        <f t="shared" ca="1" si="22"/>
        <v>242.81</v>
      </c>
      <c r="BT52" s="1" t="str">
        <f t="shared" ca="1" si="23"/>
        <v>2023-03-30</v>
      </c>
      <c r="BU52" s="1" t="str" cm="1">
        <f t="array" aca="1" ref="BU52" ca="1">INDEX({"Debit Card","Apple Pay","Credit Card","CareCredit"}, RANDBETWEEN(1,4))</f>
        <v>CareCredit</v>
      </c>
      <c r="BV52" s="1" t="str" cm="1">
        <f t="array" aca="1" ref="BV52" ca="1">INDEX({"Paid","Partial","Pending Insurance"}, RANDBETWEEN(1,3))</f>
        <v>Partial</v>
      </c>
      <c r="BW52" s="1">
        <f t="shared" ca="1" si="24"/>
        <v>0</v>
      </c>
      <c r="BX52" s="1" t="str">
        <f t="shared" ca="1" si="25"/>
        <v>In Progress</v>
      </c>
      <c r="BY52" s="1" t="str" cm="1">
        <f t="array" aca="1" ref="BY52" ca="1">INDEX({"New","Returning"}, RANDBETWEEN(1,2))</f>
        <v>New</v>
      </c>
      <c r="BZ52" s="1">
        <f t="shared" ca="1" si="26"/>
        <v>2</v>
      </c>
      <c r="CA52" s="1">
        <f t="shared" ca="1" si="27"/>
        <v>6</v>
      </c>
      <c r="CB52" s="1" t="str">
        <f t="shared" ca="1" si="28"/>
        <v>2022-12-01</v>
      </c>
      <c r="CC52" s="1" t="str">
        <f t="shared" ca="1" si="29"/>
        <v>2024-06-22</v>
      </c>
      <c r="CD52" s="1">
        <f t="shared" ca="1" si="51"/>
        <v>4</v>
      </c>
      <c r="CE52" s="1">
        <f t="shared" ca="1" si="51"/>
        <v>7</v>
      </c>
      <c r="CF52" s="1">
        <f t="shared" ca="1" si="31"/>
        <v>1585.23</v>
      </c>
      <c r="CG52" s="1">
        <f t="shared" ca="1" si="32"/>
        <v>28</v>
      </c>
      <c r="CH52" s="1" t="str">
        <f t="shared" ca="1" si="33"/>
        <v>Low</v>
      </c>
      <c r="CI52" s="1">
        <f t="shared" ca="1" si="34"/>
        <v>67</v>
      </c>
      <c r="CJ52" s="1" t="str">
        <f t="shared" ca="1" si="35"/>
        <v>True</v>
      </c>
      <c r="CK52" s="1" t="str" cm="1">
        <f t="array" aca="1" ref="CK52" ca="1">INDEX({"Basic","Silver","Gold","Platinum"}, RANDBETWEEN(1,4))</f>
        <v>Gold</v>
      </c>
      <c r="CL52" s="1">
        <f t="shared" ca="1" si="36"/>
        <v>1</v>
      </c>
      <c r="CM52" s="1" t="s">
        <v>1501</v>
      </c>
      <c r="CN52" s="1" t="str">
        <f t="shared" ca="1" si="37"/>
        <v>2024-08-13</v>
      </c>
      <c r="CO52" s="1" t="str">
        <f t="shared" ca="1" si="38"/>
        <v>1:45 PM</v>
      </c>
      <c r="CP52" s="1" t="str" cm="1">
        <f t="array" aca="1" ref="CP52" ca="1">INDEX({"Patient Portal","Mail","Email","Phone","Text"}, RANDBETWEEN(1,5))</f>
        <v>Email</v>
      </c>
      <c r="CQ52" s="1" t="str" cm="1">
        <f t="array" aca="1" ref="CQ52" ca="1">INDEX({"Insurance Verification","Payment Reminder","New Patient Welcome","Treatment Plan Discussion","Recall"}, RANDBETWEEN(1,5))</f>
        <v>Recall</v>
      </c>
      <c r="CR52" s="1" t="str" cm="1">
        <f t="array" aca="1" ref="CR52" ca="1">INDEX({"Template","Script","Marketing","Custom"}, RANDBETWEEN(1,4))</f>
        <v>Marketing</v>
      </c>
      <c r="CS52" s="1" t="str">
        <f t="shared" ca="1" si="39"/>
        <v>True</v>
      </c>
      <c r="CT52" s="1" t="str">
        <f t="shared" ca="1" si="40"/>
        <v>2024-08-17</v>
      </c>
      <c r="CU52" s="1" t="str">
        <f t="shared" ca="1" si="41"/>
        <v>3:00 PM</v>
      </c>
      <c r="CV52" s="1" t="str" cm="1">
        <f t="array" aca="1" ref="CV52" ca="1">IF(CS52="True",
   INDEX({"Cancelled","Confirmed","Rescheduled","Question Answered"}, RANDBETWEEN(1,4)),
   ""
)</f>
        <v>Confirmed</v>
      </c>
      <c r="CW52" s="1" t="str">
        <f t="shared" ca="1" si="42"/>
        <v>True</v>
      </c>
      <c r="CX52" s="1" t="str">
        <f t="shared" ca="1" si="43"/>
        <v>2024-08-23</v>
      </c>
      <c r="CY52" s="1" t="str" cm="1">
        <f t="array" aca="1" ref="CY52" ca="1">INDEX({"STF001","STF002","STF003","STF004","STF005"}, RANDBETWEEN(1,5))</f>
        <v>STF002</v>
      </c>
      <c r="CZ52" s="1" t="str">
        <f t="shared" ca="1" si="44"/>
        <v>False</v>
      </c>
      <c r="DA52" s="1" t="str" cm="1">
        <f t="array" aca="1" ref="DA52" ca="1">INDEX({"Westside Dental Group","Downtown Dental Center","Main Street Dental"}, RANDBETWEEN(1,3))</f>
        <v>Downtown Dental Center</v>
      </c>
      <c r="DB52" s="1" t="str" cm="1">
        <f t="array" aca="1" ref="DB52" ca="1">_xlfn.SWITCH(DA52,
   "Westside Dental Group",     "789 West Avenue",
   "Downtown Dental Center",    "456 Downtown Plaza",
   "Main Street Dental",        "123 Main Street",
   ""
)</f>
        <v>456 Downtown Plaza</v>
      </c>
      <c r="DC52" s="1" t="str" cm="1">
        <f t="array" aca="1" ref="DC52" ca="1">_xlfn.SWITCH(
   DA52,
   "Westside Dental Group",     "Riverside",
   "Downtown Dental Center",    "Springfield",
   "Main Street Dental",        "Springfield",
   ""
)</f>
        <v>Springfield</v>
      </c>
      <c r="DD52" s="1" t="s">
        <v>184</v>
      </c>
      <c r="DE52" s="1" t="str" cm="1">
        <f t="array" aca="1" ref="DE52" ca="1">_xlfn.SWITCH(
   DA52,
   "Westside Dental Group",     "62707",
   "Downtown Dental Center",    "62701",
   "Main Street Dental",        "62704",
   ""
)</f>
        <v>62701</v>
      </c>
      <c r="DF52" s="1" t="str" cm="1">
        <f t="array" aca="1" ref="DF52" ca="1">_xlfn.SWITCH(
   DA52,
   "Westside Dental Group",     "555-555-6666",
   "Downtown Dental Center",    "555-333-4444",
   "Main Street Dental",        "555-111-2222",
   ""
)</f>
        <v>555-333-4444</v>
      </c>
      <c r="DG52" s="1" t="str" cm="1">
        <f t="array" aca="1" ref="DG52" ca="1">_xlfn.SWITCH(
   DA52,
   "Westside Dental Group",     "Mon-Thu 9AM-6PM|Fri 9AM-4PM",
   "Downtown Dental Center",    "Mon-Thu 7AM-7PM|Fri 8AM-5PM|Sat 8AM-1PM",
   "Main Street Dental",        "Mon-Fri 8AM-5PM",
   ""
)</f>
        <v>Mon-Thu 7AM-7PM|Fri 8AM-5PM|Sat 8AM-1PM</v>
      </c>
      <c r="DH52" s="1" t="str" cm="1">
        <f t="array" aca="1" ref="DH52" ca="1">_xlfn.SWITCH(
   DA52,
   "Westside Dental Group",     "General|Periodontics|Endodontics",
   "Downtown Dental Center",    "General|Pediatric|Implants|Oral Surgery",
   "Main Street Dental",        "General|Cosmetic|Orthodontics",
   ""
)</f>
        <v>General|Pediatric|Implants|Oral Surgery</v>
      </c>
      <c r="DI52" s="1" t="str" cm="1">
        <f t="array" aca="1" ref="DI52" ca="1">_xlfn.SWITCH(
   DA52,
   "Westside Dental Group",     "General Dentistry|Periodontics|Endodontics",
   "Downtown Dental Center",    "General Dentistry|Oral Surgery|Pediatric Dentistry",
   "Main Street Dental",        "General Dentistry|Orthodontics",
   ""
)</f>
        <v>General Dentistry|Oral Surgery|Pediatric Dentistry</v>
      </c>
      <c r="DJ52" s="1" cm="1">
        <f t="array" aca="1" ref="DJ52" ca="1">_xlfn.SWITCH($DA52,
   "Westside Dental Group", 6,
   "Downtown Dental Center", 12,
   "Main Street Dental",     8,
   6
)</f>
        <v>12</v>
      </c>
      <c r="DK52" s="1" cm="1">
        <f t="array" aca="1" ref="DK52" ca="1">_xlfn.SWITCH($DA52,
   "Westside Dental Group", 4.7,
   "Downtown Dental Center", 4.6,
   "Main Street Dental",     4.8,
   4.7
)</f>
        <v>4.5999999999999996</v>
      </c>
      <c r="DL52" s="1" t="s">
        <v>1690</v>
      </c>
      <c r="DM52" s="1" t="str">
        <f t="shared" ca="1" si="45"/>
        <v>2022-08-16</v>
      </c>
      <c r="DN52" s="1" t="str" cm="1">
        <f t="array" aca="1" ref="DN52" ca="1">INDEX({"In Progress","Accepted","Completed","Proposed"}, RANDBETWEEN(1,4))</f>
        <v>Proposed</v>
      </c>
      <c r="DO52" s="1">
        <f t="shared" ca="1" si="46"/>
        <v>1663.01</v>
      </c>
      <c r="DP52" s="1">
        <f t="shared" ca="1" si="47"/>
        <v>1214</v>
      </c>
      <c r="DQ52" s="1">
        <f t="shared" ca="1" si="48"/>
        <v>449.01</v>
      </c>
      <c r="DR52" s="1" t="str" cm="1">
        <f t="array" aca="1" ref="DR52" ca="1">INDEX({"N/A","CareCredit","QuickPay Discount","Monthly Payment"}, RANDBETWEEN(1,4))</f>
        <v>N/A</v>
      </c>
      <c r="DS52" s="2">
        <v>44523</v>
      </c>
      <c r="DT52" s="1" t="str">
        <f t="shared" ca="1" si="49"/>
        <v/>
      </c>
      <c r="DU52" s="1">
        <f t="shared" ca="1" si="50"/>
        <v>0</v>
      </c>
    </row>
    <row r="53" spans="1:125" x14ac:dyDescent="0.15">
      <c r="A53" s="1" t="s">
        <v>556</v>
      </c>
      <c r="B53" s="1" t="str" cm="1">
        <f t="array" aca="1" ref="B53" ca="1">INDEX({"Liam","Noah","Oliver","Elijah","William","James","Benjamin","Lucas","Henry","Alexander","Olivia","Emma","Ava","Charlotte","Sophia","Amelia","Isabella","Mia","Evelyn","Harper","Jameson","Aria","Scarlett","Luna","Mila","Abigail","Ella","Avery","Eleanor","Madison"}, RANDBETWEEN(1, 30))</f>
        <v>Sophia</v>
      </c>
      <c r="C53" s="1" t="str" cm="1">
        <f t="array" aca="1" ref="C53" ca="1">INDEX({"Smith","Johnson","Williams","Jones","Brown","Davis","Miller","Wilson","Moore","Taylor","Anderson","Thomas","Jackson","White","Harris","Martin","Thompson","Garcia","Martinez","Robinson","Clark","Rodriguez","Lewis","Lee","Walker","Hall","Allen","Young","King","Wright"}, RANDBETWEEN(1, 30))</f>
        <v>Walker</v>
      </c>
      <c r="D53" s="1" t="str">
        <f t="shared" ca="1" si="0"/>
        <v>1952-02-17</v>
      </c>
      <c r="E53" s="1">
        <f t="shared" ca="1" si="1"/>
        <v>73</v>
      </c>
      <c r="F53" s="1" t="str" cm="1">
        <f t="array" aca="1" ref="F53" ca="1">INDEX({"Male","Female","Non-Binary"}, RANDBETWEEN(1, 3))</f>
        <v>Male</v>
      </c>
      <c r="G53" s="1" t="str" cm="1">
        <f t="array" aca="1" ref="G53" ca="1">INDEX({"African American","Caucasian","Hispanic","Asian","Native American","Other"}, RANDBETWEEN(1,6))</f>
        <v>Other</v>
      </c>
      <c r="H53" s="1" t="str" cm="1">
        <f t="array" aca="1" ref="H53" ca="1">RANDBETWEEN(1,1500) &amp; " " &amp; INDEX({"Main","Oak","Maple","Elm","Pine","Cedar","Rose","Hill","Park","Lake"}, RANDBETWEEN(1,10)) &amp; " " &amp; INDEX({"St","Rd","Ave"}, RANDBETWEEN(1,3))</f>
        <v>1217 Main Ave</v>
      </c>
      <c r="I53" s="1" t="str" cm="1">
        <f t="array" aca="1" ref="I53" ca="1">INDEX({"Springfield","Riverside","Franklin","Clinton","Fairview"}, RANDBETWEEN(1,5))</f>
        <v>Fairview</v>
      </c>
      <c r="J53" s="1" t="str" cm="1">
        <f t="array" aca="1" ref="J53" ca="1">INDEX({"FL","IL","CA","NY","TX"}, RANDBETWEEN(1,5))</f>
        <v>FL</v>
      </c>
      <c r="K53" s="1" t="str">
        <f t="shared" ca="1" si="2"/>
        <v>57417</v>
      </c>
      <c r="L53" s="1" t="str">
        <f t="shared" ca="1" si="3"/>
        <v>sophia.walker@email.com</v>
      </c>
      <c r="M53" s="1" t="str">
        <f t="shared" ca="1" si="4"/>
        <v>674-846-2277</v>
      </c>
      <c r="N53" s="1" t="str" cm="1">
        <f t="array" aca="1" ref="N53" ca="1">INDEX({"Linda","Karen","Susan","Nancy","Deborah"}, RANDBETWEEN(1,5)) &amp; " " &amp; C53</f>
        <v>Linda Walker</v>
      </c>
      <c r="O53" s="1" t="str">
        <f t="shared" ca="1" si="5"/>
        <v>298-895-7949</v>
      </c>
      <c r="P53" s="1" t="s">
        <v>137</v>
      </c>
      <c r="Q53" s="1" t="str" cm="1">
        <f t="array" aca="1" ref="Q53" ca="1">INDEX({"Walk-in","Google","Website","Patient Referral","Doctor Referral","Insurance"}, RANDBETWEEN(1,5))</f>
        <v>Walk-in</v>
      </c>
      <c r="R53" s="1" t="str">
        <f t="shared" ca="1" si="6"/>
        <v>2022-07-27</v>
      </c>
      <c r="S53" s="1" t="str" cm="1">
        <f t="array" aca="1" ref="S53" ca="1">INDEX({"LOC001","LOC002","LOC003"}, RANDBETWEEN(1,3))</f>
        <v>LOC003</v>
      </c>
      <c r="T53" s="1" t="str" cm="1">
        <f t="array" aca="1" ref="T53" ca="1">INDEX({"Mail","Phone","Patient Portal","Email"}, RANDBETWEEN(1,4))</f>
        <v>Phone</v>
      </c>
      <c r="U53" s="1" t="str" cm="1">
        <f t="array" aca="1" ref="U53" ca="1">INDEX({"True","False"}, RANDBETWEEN(1,2))</f>
        <v>False</v>
      </c>
      <c r="V53" s="1" t="str" cm="1">
        <f t="array" aca="1" ref="V53" ca="1">INDEX({"True","False"}, RANDBETWEEN(1,2))</f>
        <v>True</v>
      </c>
      <c r="W53" s="1" t="str" cm="1">
        <f t="array" aca="1" ref="W53" ca="1">INDEX({"True","False"}, RANDBETWEEN(1,2))</f>
        <v>True</v>
      </c>
      <c r="X53" s="1" t="str" cm="1">
        <f t="array" aca="1" ref="X53" ca="1">INDEX({"True","False"}, RANDBETWEEN(1,2))</f>
        <v>False</v>
      </c>
      <c r="Y53" s="1" t="str" cm="1">
        <f t="array" aca="1" ref="Y53" ca="1">INDEX({"Codeine","Sulfa","Local Anesthetics","None","Latex","Penicillin"}, RANDBETWEEN(1,6))</f>
        <v>Local Anesthetics</v>
      </c>
      <c r="Z53" s="1" t="str" cm="1">
        <f t="array" aca="1" ref="Z53" ca="1">INDEX({"None","Levothyroxine","Atorvastatin","Levothyroxine|Atorvastatin","Metformin|Lisinopril","Ibuprofen"}, RANDBETWEEN(1,6))</f>
        <v>Ibuprofen</v>
      </c>
      <c r="AA53" s="1" t="str" cm="1">
        <f t="array" aca="1" ref="AA53" ca="1">INDEX({"None","Wisdom teeth extraction (2020)","Cavity filling (2019)","Dental cleaning (2018)","Root canal (2021)"}, RANDBETWEEN(1,5))</f>
        <v>Dental cleaning (2018)</v>
      </c>
      <c r="AB53" s="1" t="str">
        <f t="shared" ca="1" si="7"/>
        <v>2024-01-28</v>
      </c>
      <c r="AC53" s="1" t="str" cm="1">
        <f t="array" aca="1" ref="AC53" ca="1">INDEX({"N/A","No","Yes"}, RANDBETWEEN(1,3))</f>
        <v>N/A</v>
      </c>
      <c r="AD53" s="1" t="str" cm="1">
        <f t="array" aca="1" ref="AD53" ca="1">INDEX({"Non-smoker","Former-smoker","Current smoker"}, RANDBETWEEN(1,3))</f>
        <v>Current smoker</v>
      </c>
      <c r="AE53" s="1" t="str" cm="1">
        <f t="array" aca="1" ref="AE53" ca="1">INDEX({"None","Allergic to penicillin","Requires wheelchair accessibility","Use caution due to fall risk","Special diet required"}, RANDBETWEEN(1,5))</f>
        <v>Requires wheelchair accessibility</v>
      </c>
      <c r="AF53" s="1" t="s">
        <v>745</v>
      </c>
      <c r="AG53" s="1" t="str" cm="1">
        <f t="array" aca="1" ref="AG53" ca="1">INDEX({"Humana","Aetna","MetLife","Cigna","United Healthcare","Guardian"}, RANDBETWEEN(1,6))</f>
        <v>Cigna</v>
      </c>
      <c r="AH53" s="1" t="str" cm="1">
        <f t="array" aca="1" ref="AH53" ca="1">IF(AG53="Humana",
   INDEX({"HUM103","HUM523"}, RANDBETWEEN(1,2)),
IF(AG53="Aetna",
   INDEX({"AET532","AET548"}, RANDBETWEEN(1,2)),
IF(AG53="MetLife",
   "MET280",
IF(AG53="Cigna",
   "CIG881",
IF(AG53="United Healthcare",
   INDEX({"UNI967","UNI316"}, RANDBETWEEN(1,2)),
IF(AG53="Guardian",
   INDEX({"GUA459","GUA669"}, RANDBETWEEN(1,2)),
""))))))</f>
        <v>CIG881</v>
      </c>
      <c r="AI53" s="1" t="str" cm="1">
        <f t="array" aca="1" ref="AI53" ca="1">_xlfn.SWITCH(
    AH53,
    "HUM103", "Humana Discount",
    "HUM523", "Humana PPO",
    "AET532", "Aetna HMO",
    "AET548", "Aetna Indemnity",
    "MET280", "MetLife Discount",
    "CIG881", "Cigna HMO",
    "UNI967", "United Healthcare DPPO",
    "UNI316", "United Healthcare DMO",
    "GUA459", "Guardian Discount",
    "GUA669", "Guardian PPO",
    ""
)</f>
        <v>Cigna HMO</v>
      </c>
      <c r="AJ53" s="1" t="str" cm="1">
        <f t="array" aca="1" ref="AJ53" ca="1">_xlfn.SWITCH(
    AH53,
    "HUM103", "HUM854639",
    "HUM523", "HUM296694",
    "AET532", "AET392075",
    "AET548", "AET837715",
    "MET280", "MET643118",
    "CIG881", "CIG755900",
    "UNI967", "UNI733052",
    "UNI316", "UNI442722",
    "GUA459", "GUA634150",
    "GUA669", "GUA641722",
    ""
)</f>
        <v>CIG755900</v>
      </c>
      <c r="AK53" s="1" t="str" cm="1">
        <f t="array" aca="1" ref="AK53" ca="1">INDEX({"GRP370","GRP369","GRP573","GRP409","GRP509","GRP575","GRP445","GRP295","GRP316","GRP630"}, RANDBETWEEN(1,10))</f>
        <v>GRP573</v>
      </c>
      <c r="AL53" s="1" cm="1">
        <f t="array" aca="1" ref="AL53" ca="1">_xlfn.SWITCH(
  AK53,
  "GRP370", 1000,
  "GRP369", 3000,
  "GRP573", 1500,
  "GRP409", 3000,
  "GRP509", 3000,
  "GRP575", 1000,
  "GRP445", 2500,
  "GRP295", 1000,
  "GRP316", 2000,
  "GRP630", 2000,
  ""
)</f>
        <v>1500</v>
      </c>
      <c r="AM53" s="1" cm="1">
        <f t="array" aca="1" ref="AM53" ca="1">_xlfn.SWITCH(
  AK53,
  "GRP370", 729.73,
  "GRP369", 2285.89,
  "GRP573", 1311.73,
  "GRP409", 2951.56,
  "GRP509", 993.45,
  "GRP575", 557.41,
  "GRP445", 695.64,
  "GRP295", 241.36,
  "GRP316", 1320.86,
  "GRP630", 1245.27,
  ""
)</f>
        <v>1311.73</v>
      </c>
      <c r="AN53" s="1" t="str" cm="1">
        <f t="array" aca="1" ref="AN53" ca="1">_xlfn.SWITCH(
  AK53,
  "GRP573", "Humana",
  "GRP509", "Aetna",
  "GRP316", "Aetna",
  ""
)</f>
        <v>Humana</v>
      </c>
      <c r="AO53" s="1" t="str" cm="1">
        <f t="array" aca="1" ref="AO53" ca="1">_xlfn.SWITCH(
  AK53,
  "GRP573", "HUM982",
  "GRP509", "AET282",
  "GRP316", "AET665",
  ""
)</f>
        <v>HUM982</v>
      </c>
      <c r="AP53" s="1" t="str" cm="1">
        <f t="array" aca="1" ref="AP53" ca="1">_xlfn.SWITCH(
  AK53,
  "GRP573", "MAAN82132",
  "GRP509", "JOWI86099",
  "GRP316", "CHTA19838",
  ""
)</f>
        <v>MAAN82132</v>
      </c>
      <c r="AQ53" s="1" t="str" cm="1">
        <f t="array" aca="1" ref="AQ53" ca="1">INDEX({"Yes","No"},RANDBETWEEN(1,2))</f>
        <v>No</v>
      </c>
      <c r="AR53" s="1" t="str" cm="1">
        <f t="array" aca="1" ref="AR53" ca="1">INDEX({"Apple Pay","Credit Card","Debit Card"}, RANDBETWEEN(1,3))</f>
        <v>Debit Card</v>
      </c>
      <c r="AS53" s="1" t="s">
        <v>934</v>
      </c>
      <c r="AT53" s="1" t="s">
        <v>1123</v>
      </c>
      <c r="AU53" s="1" t="str">
        <f t="shared" ca="1" si="8"/>
        <v>2025-04-10</v>
      </c>
      <c r="AV53" s="1" t="str">
        <f t="shared" ca="1" si="9"/>
        <v>2025-04-21</v>
      </c>
      <c r="AW53" s="1" t="str">
        <f t="shared" ca="1" si="10"/>
        <v>3:45 PM</v>
      </c>
      <c r="AX53" s="1" t="str">
        <f t="shared" ca="1" si="11"/>
        <v>3:31 PM</v>
      </c>
      <c r="AY53" s="1" t="str" cm="1">
        <f t="array" aca="1" ref="AY53" ca="1">INDEX({"LOC001","LOC002","LOC003"}, RANDBETWEEN(1,3))</f>
        <v>LOC002</v>
      </c>
      <c r="AZ53" s="1" t="str" cm="1">
        <f t="array" aca="1" ref="AZ53" ca="1">INDEX({"PRV001","PRV002","PRV003","PRV004","PRV005"}, RANDBETWEEN(1,5))</f>
        <v>PRV002</v>
      </c>
      <c r="BA53" s="1" t="str" cm="1">
        <f t="array" aca="1" ref="BA53" ca="1">INDEX({"AST001","AST002","AST003","AST004","AST005"}, RANDBETWEEN(1,5))</f>
        <v>AST001</v>
      </c>
      <c r="BB53" s="1" t="str" cm="1">
        <f t="array" aca="1" ref="BB53" ca="1">INDEX({"Room 1","Room 2","Room 3","Room 4","Room 5","Room 7","Room 8"}, RANDBETWEEN(1,7))</f>
        <v>Room 4</v>
      </c>
      <c r="BC53" s="1" t="str" cm="1">
        <f t="array" aca="1" ref="BC53" ca="1">INDEX({"Tooth Pain","Lost Filling","Cosmetic Concern","Sensitivity","Denture Adjustment","Jaw Pain","Routine Check-up"}, RANDBETWEEN(1,7))</f>
        <v>Cosmetic Concern</v>
      </c>
      <c r="BD53" s="1" cm="1">
        <f t="array" aca="1" ref="BD53" ca="1">INDEX({15,30,45,60,90,120}, RANDBETWEEN(1,6))</f>
        <v>90</v>
      </c>
      <c r="BE53" s="1">
        <f t="shared" ca="1" si="12"/>
        <v>91</v>
      </c>
      <c r="BF53" s="1" t="str">
        <f t="shared" ca="1" si="13"/>
        <v>True</v>
      </c>
      <c r="BG53" s="1" t="str">
        <f t="shared" ca="1" si="14"/>
        <v/>
      </c>
      <c r="BH53" s="1" t="str">
        <f t="shared" ca="1" si="15"/>
        <v>False</v>
      </c>
      <c r="BI53" s="1">
        <f t="shared" ca="1" si="16"/>
        <v>11</v>
      </c>
      <c r="BJ53" s="1" t="s">
        <v>1313</v>
      </c>
      <c r="BK53" s="1" t="str">
        <f t="shared" ca="1" si="17"/>
        <v>2025-04-21</v>
      </c>
      <c r="BL53" s="1" t="str" cm="1">
        <f t="array" aca="1" ref="BL53" ca="1">INDEX({"Orthodontic","Prosthodontic","Oral Surgery","Periodontic","Restorative"}, RANDBETWEEN(1,5))</f>
        <v>Oral Surgery</v>
      </c>
      <c r="BM53" s="1" t="str" cm="1">
        <f t="array" aca="1" ref="BM53" ca="1">INDEX({"D4341","D9110","D0274","D0120","D2330","D7140","D1110"}, RANDBETWEEN(1,7))</f>
        <v>D9110</v>
      </c>
      <c r="BN53" s="1" t="str" cm="1">
        <f t="array" aca="1" ref="BN53" ca="1">INDEX({"Periodontal Scaling &amp; Root Planing","Palliative Treatment","Bitewings - Four Films","Periodic Oral Evaluation","Resin Composite - One Surface","Extraction - Erupted Tooth","Adult Prophylaxis"}, RANDBETWEEN(1,7))</f>
        <v>Adult Prophylaxis</v>
      </c>
      <c r="BO53" s="1">
        <f t="shared" ca="1" si="18"/>
        <v>322.92</v>
      </c>
      <c r="BP53" s="1">
        <f t="shared" ca="1" si="19"/>
        <v>1464.81</v>
      </c>
      <c r="BQ53" s="1">
        <f t="shared" ca="1" si="20"/>
        <v>185.02</v>
      </c>
      <c r="BR53" s="1">
        <f t="shared" ca="1" si="21"/>
        <v>333.45</v>
      </c>
      <c r="BS53" s="1">
        <f t="shared" ca="1" si="22"/>
        <v>21.13</v>
      </c>
      <c r="BT53" s="1" t="str">
        <f t="shared" ca="1" si="23"/>
        <v>2024-05-08</v>
      </c>
      <c r="BU53" s="1" t="str" cm="1">
        <f t="array" aca="1" ref="BU53" ca="1">INDEX({"Debit Card","Apple Pay","Credit Card","CareCredit"}, RANDBETWEEN(1,4))</f>
        <v>Credit Card</v>
      </c>
      <c r="BV53" s="1" t="str" cm="1">
        <f t="array" aca="1" ref="BV53" ca="1">INDEX({"Paid","Partial","Pending Insurance"}, RANDBETWEEN(1,3))</f>
        <v>Paid</v>
      </c>
      <c r="BW53" s="1">
        <f t="shared" ca="1" si="24"/>
        <v>0</v>
      </c>
      <c r="BX53" s="1" t="str">
        <f t="shared" ca="1" si="25"/>
        <v>Completed</v>
      </c>
      <c r="BY53" s="1" t="str" cm="1">
        <f t="array" aca="1" ref="BY53" ca="1">INDEX({"New","Returning"}, RANDBETWEEN(1,2))</f>
        <v>Returning</v>
      </c>
      <c r="BZ53" s="1">
        <f t="shared" ca="1" si="26"/>
        <v>2</v>
      </c>
      <c r="CA53" s="1">
        <f t="shared" ca="1" si="27"/>
        <v>4</v>
      </c>
      <c r="CB53" s="1" t="str">
        <f t="shared" ca="1" si="28"/>
        <v>2022-03-30</v>
      </c>
      <c r="CC53" s="1" t="str">
        <f t="shared" ca="1" si="29"/>
        <v>2024-01-19</v>
      </c>
      <c r="CD53" s="1">
        <f t="shared" ca="1" si="51"/>
        <v>5</v>
      </c>
      <c r="CE53" s="1">
        <f t="shared" ca="1" si="51"/>
        <v>8</v>
      </c>
      <c r="CF53" s="1">
        <f t="shared" ca="1" si="31"/>
        <v>1051.19</v>
      </c>
      <c r="CG53" s="1">
        <f t="shared" ca="1" si="32"/>
        <v>36</v>
      </c>
      <c r="CH53" s="1" t="str">
        <f t="shared" ca="1" si="33"/>
        <v>Low</v>
      </c>
      <c r="CI53" s="1">
        <f t="shared" ca="1" si="34"/>
        <v>66</v>
      </c>
      <c r="CJ53" s="1" t="str">
        <f t="shared" ca="1" si="35"/>
        <v>True</v>
      </c>
      <c r="CK53" s="1" t="str" cm="1">
        <f t="array" aca="1" ref="CK53" ca="1">INDEX({"Basic","Silver","Gold","Platinum"}, RANDBETWEEN(1,4))</f>
        <v>Platinum</v>
      </c>
      <c r="CL53" s="1">
        <f t="shared" ca="1" si="36"/>
        <v>1</v>
      </c>
      <c r="CM53" s="1" t="s">
        <v>1502</v>
      </c>
      <c r="CN53" s="1" t="str">
        <f t="shared" ca="1" si="37"/>
        <v>2021-03-22</v>
      </c>
      <c r="CO53" s="1" t="str">
        <f t="shared" ca="1" si="38"/>
        <v>12:45 PM</v>
      </c>
      <c r="CP53" s="1" t="str" cm="1">
        <f t="array" aca="1" ref="CP53" ca="1">INDEX({"Patient Portal","Mail","Email","Phone","Text"}, RANDBETWEEN(1,5))</f>
        <v>Text</v>
      </c>
      <c r="CQ53" s="1" t="str" cm="1">
        <f t="array" aca="1" ref="CQ53" ca="1">INDEX({"Insurance Verification","Payment Reminder","New Patient Welcome","Treatment Plan Discussion","Recall"}, RANDBETWEEN(1,5))</f>
        <v>Recall</v>
      </c>
      <c r="CR53" s="1" t="str" cm="1">
        <f t="array" aca="1" ref="CR53" ca="1">INDEX({"Template","Script","Marketing","Custom"}, RANDBETWEEN(1,4))</f>
        <v>Script</v>
      </c>
      <c r="CS53" s="1" t="str">
        <f t="shared" ca="1" si="39"/>
        <v>True</v>
      </c>
      <c r="CT53" s="1" t="str">
        <f t="shared" ca="1" si="40"/>
        <v>2021-03-27</v>
      </c>
      <c r="CU53" s="1" t="str">
        <f t="shared" ca="1" si="41"/>
        <v>8:30 AM</v>
      </c>
      <c r="CV53" s="1" t="str" cm="1">
        <f t="array" aca="1" ref="CV53" ca="1">IF(CS53="True",
   INDEX({"Cancelled","Confirmed","Rescheduled","Question Answered"}, RANDBETWEEN(1,4)),
   ""
)</f>
        <v>Rescheduled</v>
      </c>
      <c r="CW53" s="1" t="str">
        <f t="shared" ca="1" si="42"/>
        <v>True</v>
      </c>
      <c r="CX53" s="1" t="str">
        <f t="shared" ca="1" si="43"/>
        <v>2021-04-03</v>
      </c>
      <c r="CY53" s="1" t="str" cm="1">
        <f t="array" aca="1" ref="CY53" ca="1">INDEX({"STF001","STF002","STF003","STF004","STF005"}, RANDBETWEEN(1,5))</f>
        <v>STF005</v>
      </c>
      <c r="CZ53" s="1" t="str">
        <f t="shared" ca="1" si="44"/>
        <v>False</v>
      </c>
      <c r="DA53" s="1" t="str" cm="1">
        <f t="array" aca="1" ref="DA53" ca="1">INDEX({"Westside Dental Group","Downtown Dental Center","Main Street Dental"}, RANDBETWEEN(1,3))</f>
        <v>Westside Dental Group</v>
      </c>
      <c r="DB53" s="1" t="str" cm="1">
        <f t="array" aca="1" ref="DB53" ca="1">_xlfn.SWITCH(DA53,
   "Westside Dental Group",     "789 West Avenue",
   "Downtown Dental Center",    "456 Downtown Plaza",
   "Main Street Dental",        "123 Main Street",
   ""
)</f>
        <v>789 West Avenue</v>
      </c>
      <c r="DC53" s="1" t="str" cm="1">
        <f t="array" aca="1" ref="DC53" ca="1">_xlfn.SWITCH(
   DA53,
   "Westside Dental Group",     "Riverside",
   "Downtown Dental Center",    "Springfield",
   "Main Street Dental",        "Springfield",
   ""
)</f>
        <v>Riverside</v>
      </c>
      <c r="DD53" s="1" t="s">
        <v>184</v>
      </c>
      <c r="DE53" s="1" t="str" cm="1">
        <f t="array" aca="1" ref="DE53" ca="1">_xlfn.SWITCH(
   DA53,
   "Westside Dental Group",     "62707",
   "Downtown Dental Center",    "62701",
   "Main Street Dental",        "62704",
   ""
)</f>
        <v>62707</v>
      </c>
      <c r="DF53" s="1" t="str" cm="1">
        <f t="array" aca="1" ref="DF53" ca="1">_xlfn.SWITCH(
   DA53,
   "Westside Dental Group",     "555-555-6666",
   "Downtown Dental Center",    "555-333-4444",
   "Main Street Dental",        "555-111-2222",
   ""
)</f>
        <v>555-555-6666</v>
      </c>
      <c r="DG53" s="1" t="str" cm="1">
        <f t="array" aca="1" ref="DG53" ca="1">_xlfn.SWITCH(
   DA53,
   "Westside Dental Group",     "Mon-Thu 9AM-6PM|Fri 9AM-4PM",
   "Downtown Dental Center",    "Mon-Thu 7AM-7PM|Fri 8AM-5PM|Sat 8AM-1PM",
   "Main Street Dental",        "Mon-Fri 8AM-5PM",
   ""
)</f>
        <v>Mon-Thu 9AM-6PM|Fri 9AM-4PM</v>
      </c>
      <c r="DH53" s="1" t="str" cm="1">
        <f t="array" aca="1" ref="DH53" ca="1">_xlfn.SWITCH(
   DA53,
   "Westside Dental Group",     "General|Periodontics|Endodontics",
   "Downtown Dental Center",    "General|Pediatric|Implants|Oral Surgery",
   "Main Street Dental",        "General|Cosmetic|Orthodontics",
   ""
)</f>
        <v>General|Periodontics|Endodontics</v>
      </c>
      <c r="DI53" s="1" t="str" cm="1">
        <f t="array" aca="1" ref="DI53" ca="1">_xlfn.SWITCH(
   DA53,
   "Westside Dental Group",     "General Dentistry|Periodontics|Endodontics",
   "Downtown Dental Center",    "General Dentistry|Oral Surgery|Pediatric Dentistry",
   "Main Street Dental",        "General Dentistry|Orthodontics",
   ""
)</f>
        <v>General Dentistry|Periodontics|Endodontics</v>
      </c>
      <c r="DJ53" s="1" cm="1">
        <f t="array" aca="1" ref="DJ53" ca="1">_xlfn.SWITCH($DA53,
   "Westside Dental Group", 6,
   "Downtown Dental Center", 12,
   "Main Street Dental",     8,
   6
)</f>
        <v>6</v>
      </c>
      <c r="DK53" s="1" cm="1">
        <f t="array" aca="1" ref="DK53" ca="1">_xlfn.SWITCH($DA53,
   "Westside Dental Group", 4.7,
   "Downtown Dental Center", 4.6,
   "Main Street Dental",     4.8,
   4.7
)</f>
        <v>4.7</v>
      </c>
      <c r="DL53" s="1" t="s">
        <v>1691</v>
      </c>
      <c r="DM53" s="1" t="str">
        <f t="shared" ca="1" si="45"/>
        <v>2021-12-01</v>
      </c>
      <c r="DN53" s="1" t="str" cm="1">
        <f t="array" aca="1" ref="DN53" ca="1">INDEX({"In Progress","Accepted","Completed","Proposed"}, RANDBETWEEN(1,4))</f>
        <v>Accepted</v>
      </c>
      <c r="DO53" s="1">
        <f t="shared" ca="1" si="46"/>
        <v>4090.01</v>
      </c>
      <c r="DP53" s="1">
        <f t="shared" ca="1" si="47"/>
        <v>3149.31</v>
      </c>
      <c r="DQ53" s="1">
        <f t="shared" ca="1" si="48"/>
        <v>940.7</v>
      </c>
      <c r="DR53" s="1" t="str" cm="1">
        <f t="array" aca="1" ref="DR53" ca="1">INDEX({"N/A","CareCredit","QuickPay Discount","Monthly Payment"}, RANDBETWEEN(1,4))</f>
        <v>Monthly Payment</v>
      </c>
      <c r="DS53" s="2">
        <v>44524</v>
      </c>
      <c r="DT53" s="1" t="str">
        <f t="shared" ca="1" si="49"/>
        <v/>
      </c>
      <c r="DU53" s="1">
        <f t="shared" ca="1" si="50"/>
        <v>18</v>
      </c>
    </row>
    <row r="54" spans="1:125" x14ac:dyDescent="0.15">
      <c r="A54" s="1" t="s">
        <v>557</v>
      </c>
      <c r="B54" s="1" t="str" cm="1">
        <f t="array" aca="1" ref="B54" ca="1">INDEX({"Liam","Noah","Oliver","Elijah","William","James","Benjamin","Lucas","Henry","Alexander","Olivia","Emma","Ava","Charlotte","Sophia","Amelia","Isabella","Mia","Evelyn","Harper","Jameson","Aria","Scarlett","Luna","Mila","Abigail","Ella","Avery","Eleanor","Madison"}, RANDBETWEEN(1, 30))</f>
        <v>James</v>
      </c>
      <c r="C54" s="1" t="str" cm="1">
        <f t="array" aca="1" ref="C54" ca="1">INDEX({"Smith","Johnson","Williams","Jones","Brown","Davis","Miller","Wilson","Moore","Taylor","Anderson","Thomas","Jackson","White","Harris","Martin","Thompson","Garcia","Martinez","Robinson","Clark","Rodriguez","Lewis","Lee","Walker","Hall","Allen","Young","King","Wright"}, RANDBETWEEN(1, 30))</f>
        <v>Brown</v>
      </c>
      <c r="D54" s="1" t="str">
        <f t="shared" ca="1" si="0"/>
        <v>1948-05-27</v>
      </c>
      <c r="E54" s="1">
        <f t="shared" ca="1" si="1"/>
        <v>76</v>
      </c>
      <c r="F54" s="1" t="str" cm="1">
        <f t="array" aca="1" ref="F54" ca="1">INDEX({"Male","Female","Non-Binary"}, RANDBETWEEN(1, 3))</f>
        <v>Male</v>
      </c>
      <c r="G54" s="1" t="str" cm="1">
        <f t="array" aca="1" ref="G54" ca="1">INDEX({"African American","Caucasian","Hispanic","Asian","Native American","Other"}, RANDBETWEEN(1,6))</f>
        <v>African American</v>
      </c>
      <c r="H54" s="1" t="str" cm="1">
        <f t="array" aca="1" ref="H54" ca="1">RANDBETWEEN(1,1500) &amp; " " &amp; INDEX({"Main","Oak","Maple","Elm","Pine","Cedar","Rose","Hill","Park","Lake"}, RANDBETWEEN(1,10)) &amp; " " &amp; INDEX({"St","Rd","Ave"}, RANDBETWEEN(1,3))</f>
        <v>1359 Pine Rd</v>
      </c>
      <c r="I54" s="1" t="str" cm="1">
        <f t="array" aca="1" ref="I54" ca="1">INDEX({"Springfield","Riverside","Franklin","Clinton","Fairview"}, RANDBETWEEN(1,5))</f>
        <v>Riverside</v>
      </c>
      <c r="J54" s="1" t="str" cm="1">
        <f t="array" aca="1" ref="J54" ca="1">INDEX({"FL","IL","CA","NY","TX"}, RANDBETWEEN(1,5))</f>
        <v>FL</v>
      </c>
      <c r="K54" s="1" t="str">
        <f t="shared" ca="1" si="2"/>
        <v>48389</v>
      </c>
      <c r="L54" s="1" t="str">
        <f t="shared" ca="1" si="3"/>
        <v>james.brown@email.com</v>
      </c>
      <c r="M54" s="1" t="str">
        <f t="shared" ca="1" si="4"/>
        <v>199-164-4747</v>
      </c>
      <c r="N54" s="1" t="str" cm="1">
        <f t="array" aca="1" ref="N54" ca="1">INDEX({"Linda","Karen","Susan","Nancy","Deborah"}, RANDBETWEEN(1,5)) &amp; " " &amp; C54</f>
        <v>Karen Brown</v>
      </c>
      <c r="O54" s="1" t="str">
        <f t="shared" ca="1" si="5"/>
        <v>740-495-4440</v>
      </c>
      <c r="P54" s="1" t="s">
        <v>137</v>
      </c>
      <c r="Q54" s="1" t="str" cm="1">
        <f t="array" aca="1" ref="Q54" ca="1">INDEX({"Walk-in","Google","Website","Patient Referral","Doctor Referral","Insurance"}, RANDBETWEEN(1,5))</f>
        <v>Website</v>
      </c>
      <c r="R54" s="1" t="str">
        <f t="shared" ca="1" si="6"/>
        <v>2023-03-02</v>
      </c>
      <c r="S54" s="1" t="str" cm="1">
        <f t="array" aca="1" ref="S54" ca="1">INDEX({"LOC001","LOC002","LOC003"}, RANDBETWEEN(1,3))</f>
        <v>LOC001</v>
      </c>
      <c r="T54" s="1" t="str" cm="1">
        <f t="array" aca="1" ref="T54" ca="1">INDEX({"Mail","Phone","Patient Portal","Email"}, RANDBETWEEN(1,4))</f>
        <v>Mail</v>
      </c>
      <c r="U54" s="1" t="str" cm="1">
        <f t="array" aca="1" ref="U54" ca="1">INDEX({"True","False"}, RANDBETWEEN(1,2))</f>
        <v>True</v>
      </c>
      <c r="V54" s="1" t="str" cm="1">
        <f t="array" aca="1" ref="V54" ca="1">INDEX({"True","False"}, RANDBETWEEN(1,2))</f>
        <v>True</v>
      </c>
      <c r="W54" s="1" t="str" cm="1">
        <f t="array" aca="1" ref="W54" ca="1">INDEX({"True","False"}, RANDBETWEEN(1,2))</f>
        <v>True</v>
      </c>
      <c r="X54" s="1" t="str" cm="1">
        <f t="array" aca="1" ref="X54" ca="1">INDEX({"True","False"}, RANDBETWEEN(1,2))</f>
        <v>True</v>
      </c>
      <c r="Y54" s="1" t="str" cm="1">
        <f t="array" aca="1" ref="Y54" ca="1">INDEX({"Codeine","Sulfa","Local Anesthetics","None","Latex","Penicillin"}, RANDBETWEEN(1,6))</f>
        <v>Sulfa</v>
      </c>
      <c r="Z54" s="1" t="str" cm="1">
        <f t="array" aca="1" ref="Z54" ca="1">INDEX({"None","Levothyroxine","Atorvastatin","Levothyroxine|Atorvastatin","Metformin|Lisinopril","Ibuprofen"}, RANDBETWEEN(1,6))</f>
        <v>None</v>
      </c>
      <c r="AA54" s="1" t="str" cm="1">
        <f t="array" aca="1" ref="AA54" ca="1">INDEX({"None","Wisdom teeth extraction (2020)","Cavity filling (2019)","Dental cleaning (2018)","Root canal (2021)"}, RANDBETWEEN(1,5))</f>
        <v>Dental cleaning (2018)</v>
      </c>
      <c r="AB54" s="1" t="str">
        <f t="shared" ca="1" si="7"/>
        <v>2025-03-09</v>
      </c>
      <c r="AC54" s="1" t="str" cm="1">
        <f t="array" aca="1" ref="AC54" ca="1">INDEX({"N/A","No","Yes"}, RANDBETWEEN(1,3))</f>
        <v>N/A</v>
      </c>
      <c r="AD54" s="1" t="str" cm="1">
        <f t="array" aca="1" ref="AD54" ca="1">INDEX({"Non-smoker","Former-smoker","Current smoker"}, RANDBETWEEN(1,3))</f>
        <v>Non-smoker</v>
      </c>
      <c r="AE54" s="1" t="str" cm="1">
        <f t="array" aca="1" ref="AE54" ca="1">INDEX({"None","Allergic to penicillin","Requires wheelchair accessibility","Use caution due to fall risk","Special diet required"}, RANDBETWEEN(1,5))</f>
        <v>Allergic to penicillin</v>
      </c>
      <c r="AF54" s="1" t="s">
        <v>746</v>
      </c>
      <c r="AG54" s="1" t="str" cm="1">
        <f t="array" aca="1" ref="AG54" ca="1">INDEX({"Humana","Aetna","MetLife","Cigna","United Healthcare","Guardian"}, RANDBETWEEN(1,6))</f>
        <v>Cigna</v>
      </c>
      <c r="AH54" s="1" t="str" cm="1">
        <f t="array" aca="1" ref="AH54" ca="1">IF(AG54="Humana",
   INDEX({"HUM103","HUM523"}, RANDBETWEEN(1,2)),
IF(AG54="Aetna",
   INDEX({"AET532","AET548"}, RANDBETWEEN(1,2)),
IF(AG54="MetLife",
   "MET280",
IF(AG54="Cigna",
   "CIG881",
IF(AG54="United Healthcare",
   INDEX({"UNI967","UNI316"}, RANDBETWEEN(1,2)),
IF(AG54="Guardian",
   INDEX({"GUA459","GUA669"}, RANDBETWEEN(1,2)),
""))))))</f>
        <v>CIG881</v>
      </c>
      <c r="AI54" s="1" t="str" cm="1">
        <f t="array" aca="1" ref="AI54" ca="1">_xlfn.SWITCH(
    AH54,
    "HUM103", "Humana Discount",
    "HUM523", "Humana PPO",
    "AET532", "Aetna HMO",
    "AET548", "Aetna Indemnity",
    "MET280", "MetLife Discount",
    "CIG881", "Cigna HMO",
    "UNI967", "United Healthcare DPPO",
    "UNI316", "United Healthcare DMO",
    "GUA459", "Guardian Discount",
    "GUA669", "Guardian PPO",
    ""
)</f>
        <v>Cigna HMO</v>
      </c>
      <c r="AJ54" s="1" t="str" cm="1">
        <f t="array" aca="1" ref="AJ54" ca="1">_xlfn.SWITCH(
    AH54,
    "HUM103", "HUM854639",
    "HUM523", "HUM296694",
    "AET532", "AET392075",
    "AET548", "AET837715",
    "MET280", "MET643118",
    "CIG881", "CIG755900",
    "UNI967", "UNI733052",
    "UNI316", "UNI442722",
    "GUA459", "GUA634150",
    "GUA669", "GUA641722",
    ""
)</f>
        <v>CIG755900</v>
      </c>
      <c r="AK54" s="1" t="str" cm="1">
        <f t="array" aca="1" ref="AK54" ca="1">INDEX({"GRP370","GRP369","GRP573","GRP409","GRP509","GRP575","GRP445","GRP295","GRP316","GRP630"}, RANDBETWEEN(1,10))</f>
        <v>GRP295</v>
      </c>
      <c r="AL54" s="1" cm="1">
        <f t="array" aca="1" ref="AL54" ca="1">_xlfn.SWITCH(
  AK54,
  "GRP370", 1000,
  "GRP369", 3000,
  "GRP573", 1500,
  "GRP409", 3000,
  "GRP509", 3000,
  "GRP575", 1000,
  "GRP445", 2500,
  "GRP295", 1000,
  "GRP316", 2000,
  "GRP630", 2000,
  ""
)</f>
        <v>1000</v>
      </c>
      <c r="AM54" s="1" cm="1">
        <f t="array" aca="1" ref="AM54" ca="1">_xlfn.SWITCH(
  AK54,
  "GRP370", 729.73,
  "GRP369", 2285.89,
  "GRP573", 1311.73,
  "GRP409", 2951.56,
  "GRP509", 993.45,
  "GRP575", 557.41,
  "GRP445", 695.64,
  "GRP295", 241.36,
  "GRP316", 1320.86,
  "GRP630", 1245.27,
  ""
)</f>
        <v>241.36</v>
      </c>
      <c r="AN54" s="1" t="str" cm="1">
        <f t="array" aca="1" ref="AN54" ca="1">_xlfn.SWITCH(
  AK54,
  "GRP573", "Humana",
  "GRP509", "Aetna",
  "GRP316", "Aetna",
  ""
)</f>
        <v/>
      </c>
      <c r="AO54" s="1" t="str" cm="1">
        <f t="array" aca="1" ref="AO54" ca="1">_xlfn.SWITCH(
  AK54,
  "GRP573", "HUM982",
  "GRP509", "AET282",
  "GRP316", "AET665",
  ""
)</f>
        <v/>
      </c>
      <c r="AP54" s="1" t="str" cm="1">
        <f t="array" aca="1" ref="AP54" ca="1">_xlfn.SWITCH(
  AK54,
  "GRP573", "MAAN82132",
  "GRP509", "JOWI86099",
  "GRP316", "CHTA19838",
  ""
)</f>
        <v/>
      </c>
      <c r="AQ54" s="1" t="str" cm="1">
        <f t="array" aca="1" ref="AQ54" ca="1">INDEX({"Yes","No"},RANDBETWEEN(1,2))</f>
        <v>Yes</v>
      </c>
      <c r="AR54" s="1" t="str" cm="1">
        <f t="array" aca="1" ref="AR54" ca="1">INDEX({"Apple Pay","Credit Card","Debit Card"}, RANDBETWEEN(1,3))</f>
        <v>Credit Card</v>
      </c>
      <c r="AS54" s="1" t="s">
        <v>935</v>
      </c>
      <c r="AT54" s="1" t="s">
        <v>1124</v>
      </c>
      <c r="AU54" s="1" t="str">
        <f t="shared" ca="1" si="8"/>
        <v>2025-06-08</v>
      </c>
      <c r="AV54" s="1" t="str">
        <f t="shared" ca="1" si="9"/>
        <v>2025-06-12</v>
      </c>
      <c r="AW54" s="1" t="str">
        <f t="shared" ca="1" si="10"/>
        <v>5:15 PM</v>
      </c>
      <c r="AX54" s="1" t="str">
        <f t="shared" ca="1" si="11"/>
        <v>5:06 PM</v>
      </c>
      <c r="AY54" s="1" t="str" cm="1">
        <f t="array" aca="1" ref="AY54" ca="1">INDEX({"LOC001","LOC002","LOC003"}, RANDBETWEEN(1,3))</f>
        <v>LOC003</v>
      </c>
      <c r="AZ54" s="1" t="str" cm="1">
        <f t="array" aca="1" ref="AZ54" ca="1">INDEX({"PRV001","PRV002","PRV003","PRV004","PRV005"}, RANDBETWEEN(1,5))</f>
        <v>PRV002</v>
      </c>
      <c r="BA54" s="1" t="str" cm="1">
        <f t="array" aca="1" ref="BA54" ca="1">INDEX({"AST001","AST002","AST003","AST004","AST005"}, RANDBETWEEN(1,5))</f>
        <v>AST001</v>
      </c>
      <c r="BB54" s="1" t="str" cm="1">
        <f t="array" aca="1" ref="BB54" ca="1">INDEX({"Room 1","Room 2","Room 3","Room 4","Room 5","Room 7","Room 8"}, RANDBETWEEN(1,7))</f>
        <v>Room 7</v>
      </c>
      <c r="BC54" s="1" t="str" cm="1">
        <f t="array" aca="1" ref="BC54" ca="1">INDEX({"Tooth Pain","Lost Filling","Cosmetic Concern","Sensitivity","Denture Adjustment","Jaw Pain","Routine Check-up"}, RANDBETWEEN(1,7))</f>
        <v>Cosmetic Concern</v>
      </c>
      <c r="BD54" s="1" cm="1">
        <f t="array" aca="1" ref="BD54" ca="1">INDEX({15,30,45,60,90,120}, RANDBETWEEN(1,6))</f>
        <v>90</v>
      </c>
      <c r="BE54" s="1">
        <f t="shared" ca="1" si="12"/>
        <v>95</v>
      </c>
      <c r="BF54" s="1" t="str">
        <f t="shared" ca="1" si="13"/>
        <v>True</v>
      </c>
      <c r="BG54" s="1" t="str">
        <f t="shared" ca="1" si="14"/>
        <v/>
      </c>
      <c r="BH54" s="1" t="str">
        <f t="shared" ca="1" si="15"/>
        <v>False</v>
      </c>
      <c r="BI54" s="1">
        <f t="shared" ca="1" si="16"/>
        <v>4</v>
      </c>
      <c r="BJ54" s="1" t="s">
        <v>1314</v>
      </c>
      <c r="BK54" s="1" t="str">
        <f t="shared" ca="1" si="17"/>
        <v>2025-06-12</v>
      </c>
      <c r="BL54" s="1" t="str" cm="1">
        <f t="array" aca="1" ref="BL54" ca="1">INDEX({"Orthodontic","Prosthodontic","Oral Surgery","Periodontic","Restorative"}, RANDBETWEEN(1,5))</f>
        <v>Oral Surgery</v>
      </c>
      <c r="BM54" s="1" t="str" cm="1">
        <f t="array" aca="1" ref="BM54" ca="1">INDEX({"D4341","D9110","D0274","D0120","D2330","D7140","D1110"}, RANDBETWEEN(1,7))</f>
        <v>D0120</v>
      </c>
      <c r="BN54" s="1" t="str" cm="1">
        <f t="array" aca="1" ref="BN54" ca="1">INDEX({"Periodontal Scaling &amp; Root Planing","Palliative Treatment","Bitewings - Four Films","Periodic Oral Evaluation","Resin Composite - One Surface","Extraction - Erupted Tooth","Adult Prophylaxis"}, RANDBETWEEN(1,7))</f>
        <v>Resin Composite - One Surface</v>
      </c>
      <c r="BO54" s="1">
        <f t="shared" ca="1" si="18"/>
        <v>1233.68</v>
      </c>
      <c r="BP54" s="1">
        <f t="shared" ca="1" si="19"/>
        <v>595.42999999999995</v>
      </c>
      <c r="BQ54" s="1">
        <f t="shared" ca="1" si="20"/>
        <v>422.11</v>
      </c>
      <c r="BR54" s="1">
        <f t="shared" ca="1" si="21"/>
        <v>480.71</v>
      </c>
      <c r="BS54" s="1">
        <f t="shared" ca="1" si="22"/>
        <v>145.24</v>
      </c>
      <c r="BT54" s="1" t="str">
        <f t="shared" ca="1" si="23"/>
        <v>2024-06-23</v>
      </c>
      <c r="BU54" s="1" t="str" cm="1">
        <f t="array" aca="1" ref="BU54" ca="1">INDEX({"Debit Card","Apple Pay","Credit Card","CareCredit"}, RANDBETWEEN(1,4))</f>
        <v>Apple Pay</v>
      </c>
      <c r="BV54" s="1" t="str" cm="1">
        <f t="array" aca="1" ref="BV54" ca="1">INDEX({"Paid","Partial","Pending Insurance"}, RANDBETWEEN(1,3))</f>
        <v>Paid</v>
      </c>
      <c r="BW54" s="1">
        <f t="shared" ca="1" si="24"/>
        <v>0</v>
      </c>
      <c r="BX54" s="1" t="str">
        <f t="shared" ca="1" si="25"/>
        <v>Completed</v>
      </c>
      <c r="BY54" s="1" t="str" cm="1">
        <f t="array" aca="1" ref="BY54" ca="1">INDEX({"New","Returning"}, RANDBETWEEN(1,2))</f>
        <v>Returning</v>
      </c>
      <c r="BZ54" s="1">
        <f t="shared" ca="1" si="26"/>
        <v>3</v>
      </c>
      <c r="CA54" s="1">
        <f t="shared" ca="1" si="27"/>
        <v>9</v>
      </c>
      <c r="CB54" s="1" t="str">
        <f t="shared" ca="1" si="28"/>
        <v>2021-03-12</v>
      </c>
      <c r="CC54" s="1" t="str">
        <f t="shared" ca="1" si="29"/>
        <v>2024-04-17</v>
      </c>
      <c r="CD54" s="1">
        <f t="shared" ca="1" si="51"/>
        <v>5</v>
      </c>
      <c r="CE54" s="1">
        <f t="shared" ca="1" si="51"/>
        <v>1</v>
      </c>
      <c r="CF54" s="1">
        <f t="shared" ca="1" si="31"/>
        <v>4562.92</v>
      </c>
      <c r="CG54" s="1">
        <f t="shared" ca="1" si="32"/>
        <v>48</v>
      </c>
      <c r="CH54" s="1" t="str">
        <f t="shared" ca="1" si="33"/>
        <v>Low</v>
      </c>
      <c r="CI54" s="1">
        <f t="shared" ca="1" si="34"/>
        <v>75</v>
      </c>
      <c r="CJ54" s="1" t="str">
        <f t="shared" ca="1" si="35"/>
        <v>True</v>
      </c>
      <c r="CK54" s="1" t="str" cm="1">
        <f t="array" aca="1" ref="CK54" ca="1">INDEX({"Basic","Silver","Gold","Platinum"}, RANDBETWEEN(1,4))</f>
        <v>Basic</v>
      </c>
      <c r="CL54" s="1">
        <f t="shared" ca="1" si="36"/>
        <v>1</v>
      </c>
      <c r="CM54" s="1" t="s">
        <v>1503</v>
      </c>
      <c r="CN54" s="1" t="str">
        <f t="shared" ca="1" si="37"/>
        <v>2025-09-23</v>
      </c>
      <c r="CO54" s="1" t="str">
        <f t="shared" ca="1" si="38"/>
        <v>12:45 PM</v>
      </c>
      <c r="CP54" s="1" t="str" cm="1">
        <f t="array" aca="1" ref="CP54" ca="1">INDEX({"Patient Portal","Mail","Email","Phone","Text"}, RANDBETWEEN(1,5))</f>
        <v>Email</v>
      </c>
      <c r="CQ54" s="1" t="str" cm="1">
        <f t="array" aca="1" ref="CQ54" ca="1">INDEX({"Insurance Verification","Payment Reminder","New Patient Welcome","Treatment Plan Discussion","Recall"}, RANDBETWEEN(1,5))</f>
        <v>New Patient Welcome</v>
      </c>
      <c r="CR54" s="1" t="str" cm="1">
        <f t="array" aca="1" ref="CR54" ca="1">INDEX({"Template","Script","Marketing","Custom"}, RANDBETWEEN(1,4))</f>
        <v>Marketing</v>
      </c>
      <c r="CS54" s="1" t="str">
        <f t="shared" ca="1" si="39"/>
        <v>True</v>
      </c>
      <c r="CT54" s="1" t="str">
        <f t="shared" ca="1" si="40"/>
        <v>2025-09-23</v>
      </c>
      <c r="CU54" s="1" t="str">
        <f t="shared" ca="1" si="41"/>
        <v>11:15 AM</v>
      </c>
      <c r="CV54" s="1" t="str" cm="1">
        <f t="array" aca="1" ref="CV54" ca="1">IF(CS54="True",
   INDEX({"Cancelled","Confirmed","Rescheduled","Question Answered"}, RANDBETWEEN(1,4)),
   ""
)</f>
        <v>Question Answered</v>
      </c>
      <c r="CW54" s="1" t="str">
        <f t="shared" ca="1" si="42"/>
        <v>True</v>
      </c>
      <c r="CX54" s="1" t="str">
        <f t="shared" ca="1" si="43"/>
        <v>2025-09-26</v>
      </c>
      <c r="CY54" s="1" t="str" cm="1">
        <f t="array" aca="1" ref="CY54" ca="1">INDEX({"STF001","STF002","STF003","STF004","STF005"}, RANDBETWEEN(1,5))</f>
        <v>STF004</v>
      </c>
      <c r="CZ54" s="1" t="str">
        <f t="shared" ca="1" si="44"/>
        <v>False</v>
      </c>
      <c r="DA54" s="1" t="str" cm="1">
        <f t="array" aca="1" ref="DA54" ca="1">INDEX({"Westside Dental Group","Downtown Dental Center","Main Street Dental"}, RANDBETWEEN(1,3))</f>
        <v>Main Street Dental</v>
      </c>
      <c r="DB54" s="1" t="str" cm="1">
        <f t="array" aca="1" ref="DB54" ca="1">_xlfn.SWITCH(DA54,
   "Westside Dental Group",     "789 West Avenue",
   "Downtown Dental Center",    "456 Downtown Plaza",
   "Main Street Dental",        "123 Main Street",
   ""
)</f>
        <v>123 Main Street</v>
      </c>
      <c r="DC54" s="1" t="str" cm="1">
        <f t="array" aca="1" ref="DC54" ca="1">_xlfn.SWITCH(
   DA54,
   "Westside Dental Group",     "Riverside",
   "Downtown Dental Center",    "Springfield",
   "Main Street Dental",        "Springfield",
   ""
)</f>
        <v>Springfield</v>
      </c>
      <c r="DD54" s="1" t="s">
        <v>184</v>
      </c>
      <c r="DE54" s="1" t="str" cm="1">
        <f t="array" aca="1" ref="DE54" ca="1">_xlfn.SWITCH(
   DA54,
   "Westside Dental Group",     "62707",
   "Downtown Dental Center",    "62701",
   "Main Street Dental",        "62704",
   ""
)</f>
        <v>62704</v>
      </c>
      <c r="DF54" s="1" t="str" cm="1">
        <f t="array" aca="1" ref="DF54" ca="1">_xlfn.SWITCH(
   DA54,
   "Westside Dental Group",     "555-555-6666",
   "Downtown Dental Center",    "555-333-4444",
   "Main Street Dental",        "555-111-2222",
   ""
)</f>
        <v>555-111-2222</v>
      </c>
      <c r="DG54" s="1" t="str" cm="1">
        <f t="array" aca="1" ref="DG54" ca="1">_xlfn.SWITCH(
   DA54,
   "Westside Dental Group",     "Mon-Thu 9AM-6PM|Fri 9AM-4PM",
   "Downtown Dental Center",    "Mon-Thu 7AM-7PM|Fri 8AM-5PM|Sat 8AM-1PM",
   "Main Street Dental",        "Mon-Fri 8AM-5PM",
   ""
)</f>
        <v>Mon-Fri 8AM-5PM</v>
      </c>
      <c r="DH54" s="1" t="str" cm="1">
        <f t="array" aca="1" ref="DH54" ca="1">_xlfn.SWITCH(
   DA54,
   "Westside Dental Group",     "General|Periodontics|Endodontics",
   "Downtown Dental Center",    "General|Pediatric|Implants|Oral Surgery",
   "Main Street Dental",        "General|Cosmetic|Orthodontics",
   ""
)</f>
        <v>General|Cosmetic|Orthodontics</v>
      </c>
      <c r="DI54" s="1" t="str" cm="1">
        <f t="array" aca="1" ref="DI54" ca="1">_xlfn.SWITCH(
   DA54,
   "Westside Dental Group",     "General Dentistry|Periodontics|Endodontics",
   "Downtown Dental Center",    "General Dentistry|Oral Surgery|Pediatric Dentistry",
   "Main Street Dental",        "General Dentistry|Orthodontics",
   ""
)</f>
        <v>General Dentistry|Orthodontics</v>
      </c>
      <c r="DJ54" s="1" cm="1">
        <f t="array" aca="1" ref="DJ54" ca="1">_xlfn.SWITCH($DA54,
   "Westside Dental Group", 6,
   "Downtown Dental Center", 12,
   "Main Street Dental",     8,
   6
)</f>
        <v>8</v>
      </c>
      <c r="DK54" s="1" cm="1">
        <f t="array" aca="1" ref="DK54" ca="1">_xlfn.SWITCH($DA54,
   "Westside Dental Group", 4.7,
   "Downtown Dental Center", 4.6,
   "Main Street Dental",     4.8,
   4.7
)</f>
        <v>4.8</v>
      </c>
      <c r="DL54" s="1" t="s">
        <v>1692</v>
      </c>
      <c r="DM54" s="1" t="str">
        <f t="shared" ca="1" si="45"/>
        <v>2023-03-10</v>
      </c>
      <c r="DN54" s="1" t="str" cm="1">
        <f t="array" aca="1" ref="DN54" ca="1">INDEX({"In Progress","Accepted","Completed","Proposed"}, RANDBETWEEN(1,4))</f>
        <v>Accepted</v>
      </c>
      <c r="DO54" s="1">
        <f t="shared" ca="1" si="46"/>
        <v>3347.59</v>
      </c>
      <c r="DP54" s="1">
        <f t="shared" ca="1" si="47"/>
        <v>2376.79</v>
      </c>
      <c r="DQ54" s="1">
        <f t="shared" ca="1" si="48"/>
        <v>970.8</v>
      </c>
      <c r="DR54" s="1" t="str" cm="1">
        <f t="array" aca="1" ref="DR54" ca="1">INDEX({"N/A","CareCredit","QuickPay Discount","Monthly Payment"}, RANDBETWEEN(1,4))</f>
        <v>N/A</v>
      </c>
      <c r="DS54" s="2">
        <v>44525</v>
      </c>
      <c r="DT54" s="1" t="str">
        <f t="shared" ca="1" si="49"/>
        <v/>
      </c>
      <c r="DU54" s="1">
        <f t="shared" ca="1" si="50"/>
        <v>43</v>
      </c>
    </row>
    <row r="55" spans="1:125" x14ac:dyDescent="0.15">
      <c r="A55" s="1" t="s">
        <v>558</v>
      </c>
      <c r="B55" s="1" t="str" cm="1">
        <f t="array" aca="1" ref="B55" ca="1">INDEX({"Liam","Noah","Oliver","Elijah","William","James","Benjamin","Lucas","Henry","Alexander","Olivia","Emma","Ava","Charlotte","Sophia","Amelia","Isabella","Mia","Evelyn","Harper","Jameson","Aria","Scarlett","Luna","Mila","Abigail","Ella","Avery","Eleanor","Madison"}, RANDBETWEEN(1, 30))</f>
        <v>Aria</v>
      </c>
      <c r="C55" s="1" t="str" cm="1">
        <f t="array" aca="1" ref="C55" ca="1">INDEX({"Smith","Johnson","Williams","Jones","Brown","Davis","Miller","Wilson","Moore","Taylor","Anderson","Thomas","Jackson","White","Harris","Martin","Thompson","Garcia","Martinez","Robinson","Clark","Rodriguez","Lewis","Lee","Walker","Hall","Allen","Young","King","Wright"}, RANDBETWEEN(1, 30))</f>
        <v>Allen</v>
      </c>
      <c r="D55" s="1" t="str">
        <f t="shared" ca="1" si="0"/>
        <v>1971-07-30</v>
      </c>
      <c r="E55" s="1">
        <f t="shared" ca="1" si="1"/>
        <v>53</v>
      </c>
      <c r="F55" s="1" t="str" cm="1">
        <f t="array" aca="1" ref="F55" ca="1">INDEX({"Male","Female","Non-Binary"}, RANDBETWEEN(1, 3))</f>
        <v>Non-Binary</v>
      </c>
      <c r="G55" s="1" t="str" cm="1">
        <f t="array" aca="1" ref="G55" ca="1">INDEX({"African American","Caucasian","Hispanic","Asian","Native American","Other"}, RANDBETWEEN(1,6))</f>
        <v>Hispanic</v>
      </c>
      <c r="H55" s="1" t="str" cm="1">
        <f t="array" aca="1" ref="H55" ca="1">RANDBETWEEN(1,1500) &amp; " " &amp; INDEX({"Main","Oak","Maple","Elm","Pine","Cedar","Rose","Hill","Park","Lake"}, RANDBETWEEN(1,10)) &amp; " " &amp; INDEX({"St","Rd","Ave"}, RANDBETWEEN(1,3))</f>
        <v>106 Main St</v>
      </c>
      <c r="I55" s="1" t="str" cm="1">
        <f t="array" aca="1" ref="I55" ca="1">INDEX({"Springfield","Riverside","Franklin","Clinton","Fairview"}, RANDBETWEEN(1,5))</f>
        <v>Franklin</v>
      </c>
      <c r="J55" s="1" t="str" cm="1">
        <f t="array" aca="1" ref="J55" ca="1">INDEX({"FL","IL","CA","NY","TX"}, RANDBETWEEN(1,5))</f>
        <v>CA</v>
      </c>
      <c r="K55" s="1" t="str">
        <f t="shared" ca="1" si="2"/>
        <v>80409</v>
      </c>
      <c r="L55" s="1" t="str">
        <f t="shared" ca="1" si="3"/>
        <v>aria.allen@email.com</v>
      </c>
      <c r="M55" s="1" t="str">
        <f t="shared" ca="1" si="4"/>
        <v>900-424-8558</v>
      </c>
      <c r="N55" s="1" t="str" cm="1">
        <f t="array" aca="1" ref="N55" ca="1">INDEX({"Linda","Karen","Susan","Nancy","Deborah"}, RANDBETWEEN(1,5)) &amp; " " &amp; C55</f>
        <v>Deborah Allen</v>
      </c>
      <c r="O55" s="1" t="str">
        <f t="shared" ca="1" si="5"/>
        <v>861-304-9993</v>
      </c>
      <c r="P55" s="1" t="s">
        <v>137</v>
      </c>
      <c r="Q55" s="1" t="str" cm="1">
        <f t="array" aca="1" ref="Q55" ca="1">INDEX({"Walk-in","Google","Website","Patient Referral","Doctor Referral","Insurance"}, RANDBETWEEN(1,5))</f>
        <v>Website</v>
      </c>
      <c r="R55" s="1" t="str">
        <f t="shared" ca="1" si="6"/>
        <v>2022-07-26</v>
      </c>
      <c r="S55" s="1" t="str" cm="1">
        <f t="array" aca="1" ref="S55" ca="1">INDEX({"LOC001","LOC002","LOC003"}, RANDBETWEEN(1,3))</f>
        <v>LOC003</v>
      </c>
      <c r="T55" s="1" t="str" cm="1">
        <f t="array" aca="1" ref="T55" ca="1">INDEX({"Mail","Phone","Patient Portal","Email"}, RANDBETWEEN(1,4))</f>
        <v>Patient Portal</v>
      </c>
      <c r="U55" s="1" t="str" cm="1">
        <f t="array" aca="1" ref="U55" ca="1">INDEX({"True","False"}, RANDBETWEEN(1,2))</f>
        <v>True</v>
      </c>
      <c r="V55" s="1" t="str" cm="1">
        <f t="array" aca="1" ref="V55" ca="1">INDEX({"True","False"}, RANDBETWEEN(1,2))</f>
        <v>True</v>
      </c>
      <c r="W55" s="1" t="str" cm="1">
        <f t="array" aca="1" ref="W55" ca="1">INDEX({"True","False"}, RANDBETWEEN(1,2))</f>
        <v>True</v>
      </c>
      <c r="X55" s="1" t="str" cm="1">
        <f t="array" aca="1" ref="X55" ca="1">INDEX({"True","False"}, RANDBETWEEN(1,2))</f>
        <v>True</v>
      </c>
      <c r="Y55" s="1" t="str" cm="1">
        <f t="array" aca="1" ref="Y55" ca="1">INDEX({"Codeine","Sulfa","Local Anesthetics","None","Latex","Penicillin"}, RANDBETWEEN(1,6))</f>
        <v>Sulfa</v>
      </c>
      <c r="Z55" s="1" t="str" cm="1">
        <f t="array" aca="1" ref="Z55" ca="1">INDEX({"None","Levothyroxine","Atorvastatin","Levothyroxine|Atorvastatin","Metformin|Lisinopril","Ibuprofen"}, RANDBETWEEN(1,6))</f>
        <v>Atorvastatin</v>
      </c>
      <c r="AA55" s="1" t="str" cm="1">
        <f t="array" aca="1" ref="AA55" ca="1">INDEX({"None","Wisdom teeth extraction (2020)","Cavity filling (2019)","Dental cleaning (2018)","Root canal (2021)"}, RANDBETWEEN(1,5))</f>
        <v>Wisdom teeth extraction (2020)</v>
      </c>
      <c r="AB55" s="1" t="str">
        <f t="shared" ca="1" si="7"/>
        <v>2024-02-25</v>
      </c>
      <c r="AC55" s="1" t="str" cm="1">
        <f t="array" aca="1" ref="AC55" ca="1">INDEX({"N/A","No","Yes"}, RANDBETWEEN(1,3))</f>
        <v>N/A</v>
      </c>
      <c r="AD55" s="1" t="str" cm="1">
        <f t="array" aca="1" ref="AD55" ca="1">INDEX({"Non-smoker","Former-smoker","Current smoker"}, RANDBETWEEN(1,3))</f>
        <v>Current smoker</v>
      </c>
      <c r="AE55" s="1" t="str" cm="1">
        <f t="array" aca="1" ref="AE55" ca="1">INDEX({"None","Allergic to penicillin","Requires wheelchair accessibility","Use caution due to fall risk","Special diet required"}, RANDBETWEEN(1,5))</f>
        <v>Allergic to penicillin</v>
      </c>
      <c r="AF55" s="1" t="s">
        <v>747</v>
      </c>
      <c r="AG55" s="1" t="str" cm="1">
        <f t="array" aca="1" ref="AG55" ca="1">INDEX({"Humana","Aetna","MetLife","Cigna","United Healthcare","Guardian"}, RANDBETWEEN(1,6))</f>
        <v>MetLife</v>
      </c>
      <c r="AH55" s="1" t="str" cm="1">
        <f t="array" aca="1" ref="AH55" ca="1">IF(AG55="Humana",
   INDEX({"HUM103","HUM523"}, RANDBETWEEN(1,2)),
IF(AG55="Aetna",
   INDEX({"AET532","AET548"}, RANDBETWEEN(1,2)),
IF(AG55="MetLife",
   "MET280",
IF(AG55="Cigna",
   "CIG881",
IF(AG55="United Healthcare",
   INDEX({"UNI967","UNI316"}, RANDBETWEEN(1,2)),
IF(AG55="Guardian",
   INDEX({"GUA459","GUA669"}, RANDBETWEEN(1,2)),
""))))))</f>
        <v>MET280</v>
      </c>
      <c r="AI55" s="1" t="str" cm="1">
        <f t="array" aca="1" ref="AI55" ca="1">_xlfn.SWITCH(
    AH55,
    "HUM103", "Humana Discount",
    "HUM523", "Humana PPO",
    "AET532", "Aetna HMO",
    "AET548", "Aetna Indemnity",
    "MET280", "MetLife Discount",
    "CIG881", "Cigna HMO",
    "UNI967", "United Healthcare DPPO",
    "UNI316", "United Healthcare DMO",
    "GUA459", "Guardian Discount",
    "GUA669", "Guardian PPO",
    ""
)</f>
        <v>MetLife Discount</v>
      </c>
      <c r="AJ55" s="1" t="str" cm="1">
        <f t="array" aca="1" ref="AJ55" ca="1">_xlfn.SWITCH(
    AH55,
    "HUM103", "HUM854639",
    "HUM523", "HUM296694",
    "AET532", "AET392075",
    "AET548", "AET837715",
    "MET280", "MET643118",
    "CIG881", "CIG755900",
    "UNI967", "UNI733052",
    "UNI316", "UNI442722",
    "GUA459", "GUA634150",
    "GUA669", "GUA641722",
    ""
)</f>
        <v>MET643118</v>
      </c>
      <c r="AK55" s="1" t="str" cm="1">
        <f t="array" aca="1" ref="AK55" ca="1">INDEX({"GRP370","GRP369","GRP573","GRP409","GRP509","GRP575","GRP445","GRP295","GRP316","GRP630"}, RANDBETWEEN(1,10))</f>
        <v>GRP445</v>
      </c>
      <c r="AL55" s="1" cm="1">
        <f t="array" aca="1" ref="AL55" ca="1">_xlfn.SWITCH(
  AK55,
  "GRP370", 1000,
  "GRP369", 3000,
  "GRP573", 1500,
  "GRP409", 3000,
  "GRP509", 3000,
  "GRP575", 1000,
  "GRP445", 2500,
  "GRP295", 1000,
  "GRP316", 2000,
  "GRP630", 2000,
  ""
)</f>
        <v>2500</v>
      </c>
      <c r="AM55" s="1" cm="1">
        <f t="array" aca="1" ref="AM55" ca="1">_xlfn.SWITCH(
  AK55,
  "GRP370", 729.73,
  "GRP369", 2285.89,
  "GRP573", 1311.73,
  "GRP409", 2951.56,
  "GRP509", 993.45,
  "GRP575", 557.41,
  "GRP445", 695.64,
  "GRP295", 241.36,
  "GRP316", 1320.86,
  "GRP630", 1245.27,
  ""
)</f>
        <v>695.64</v>
      </c>
      <c r="AN55" s="1" t="str" cm="1">
        <f t="array" aca="1" ref="AN55" ca="1">_xlfn.SWITCH(
  AK55,
  "GRP573", "Humana",
  "GRP509", "Aetna",
  "GRP316", "Aetna",
  ""
)</f>
        <v/>
      </c>
      <c r="AO55" s="1" t="str" cm="1">
        <f t="array" aca="1" ref="AO55" ca="1">_xlfn.SWITCH(
  AK55,
  "GRP573", "HUM982",
  "GRP509", "AET282",
  "GRP316", "AET665",
  ""
)</f>
        <v/>
      </c>
      <c r="AP55" s="1" t="str" cm="1">
        <f t="array" aca="1" ref="AP55" ca="1">_xlfn.SWITCH(
  AK55,
  "GRP573", "MAAN82132",
  "GRP509", "JOWI86099",
  "GRP316", "CHTA19838",
  ""
)</f>
        <v/>
      </c>
      <c r="AQ55" s="1" t="str" cm="1">
        <f t="array" aca="1" ref="AQ55" ca="1">INDEX({"Yes","No"},RANDBETWEEN(1,2))</f>
        <v>Yes</v>
      </c>
      <c r="AR55" s="1" t="str" cm="1">
        <f t="array" aca="1" ref="AR55" ca="1">INDEX({"Apple Pay","Credit Card","Debit Card"}, RANDBETWEEN(1,3))</f>
        <v>Debit Card</v>
      </c>
      <c r="AS55" s="1" t="s">
        <v>936</v>
      </c>
      <c r="AT55" s="1" t="s">
        <v>1125</v>
      </c>
      <c r="AU55" s="1" t="str">
        <f t="shared" ca="1" si="8"/>
        <v>2025-05-03</v>
      </c>
      <c r="AV55" s="1" t="str">
        <f t="shared" ca="1" si="9"/>
        <v>2025-05-10</v>
      </c>
      <c r="AW55" s="1" t="str">
        <f t="shared" ca="1" si="10"/>
        <v>1:30 PM</v>
      </c>
      <c r="AX55" s="1" t="str">
        <f t="shared" ca="1" si="11"/>
        <v>1:22 PM</v>
      </c>
      <c r="AY55" s="1" t="str" cm="1">
        <f t="array" aca="1" ref="AY55" ca="1">INDEX({"LOC001","LOC002","LOC003"}, RANDBETWEEN(1,3))</f>
        <v>LOC003</v>
      </c>
      <c r="AZ55" s="1" t="str" cm="1">
        <f t="array" aca="1" ref="AZ55" ca="1">INDEX({"PRV001","PRV002","PRV003","PRV004","PRV005"}, RANDBETWEEN(1,5))</f>
        <v>PRV005</v>
      </c>
      <c r="BA55" s="1" t="str" cm="1">
        <f t="array" aca="1" ref="BA55" ca="1">INDEX({"AST001","AST002","AST003","AST004","AST005"}, RANDBETWEEN(1,5))</f>
        <v>AST005</v>
      </c>
      <c r="BB55" s="1" t="str" cm="1">
        <f t="array" aca="1" ref="BB55" ca="1">INDEX({"Room 1","Room 2","Room 3","Room 4","Room 5","Room 7","Room 8"}, RANDBETWEEN(1,7))</f>
        <v>Room 4</v>
      </c>
      <c r="BC55" s="1" t="str" cm="1">
        <f t="array" aca="1" ref="BC55" ca="1">INDEX({"Tooth Pain","Lost Filling","Cosmetic Concern","Sensitivity","Denture Adjustment","Jaw Pain","Routine Check-up"}, RANDBETWEEN(1,7))</f>
        <v>Tooth Pain</v>
      </c>
      <c r="BD55" s="1" cm="1">
        <f t="array" aca="1" ref="BD55" ca="1">INDEX({15,30,45,60,90,120}, RANDBETWEEN(1,6))</f>
        <v>15</v>
      </c>
      <c r="BE55" s="1">
        <f t="shared" ca="1" si="12"/>
        <v>13</v>
      </c>
      <c r="BF55" s="1" t="str">
        <f t="shared" ca="1" si="13"/>
        <v>True</v>
      </c>
      <c r="BG55" s="1" t="str">
        <f t="shared" ca="1" si="14"/>
        <v/>
      </c>
      <c r="BH55" s="1" t="str">
        <f t="shared" ca="1" si="15"/>
        <v>False</v>
      </c>
      <c r="BI55" s="1">
        <f t="shared" ca="1" si="16"/>
        <v>7</v>
      </c>
      <c r="BJ55" s="1" t="s">
        <v>1315</v>
      </c>
      <c r="BK55" s="1" t="str">
        <f t="shared" ca="1" si="17"/>
        <v>2025-05-10</v>
      </c>
      <c r="BL55" s="1" t="str" cm="1">
        <f t="array" aca="1" ref="BL55" ca="1">INDEX({"Orthodontic","Prosthodontic","Oral Surgery","Periodontic","Restorative"}, RANDBETWEEN(1,5))</f>
        <v>Orthodontic</v>
      </c>
      <c r="BM55" s="1" t="str" cm="1">
        <f t="array" aca="1" ref="BM55" ca="1">INDEX({"D4341","D9110","D0274","D0120","D2330","D7140","D1110"}, RANDBETWEEN(1,7))</f>
        <v>D1110</v>
      </c>
      <c r="BN55" s="1" t="str" cm="1">
        <f t="array" aca="1" ref="BN55" ca="1">INDEX({"Periodontal Scaling &amp; Root Planing","Palliative Treatment","Bitewings - Four Films","Periodic Oral Evaluation","Resin Composite - One Surface","Extraction - Erupted Tooth","Adult Prophylaxis"}, RANDBETWEEN(1,7))</f>
        <v>Periodontal Scaling &amp; Root Planing</v>
      </c>
      <c r="BO55" s="1">
        <f t="shared" ca="1" si="18"/>
        <v>399.56</v>
      </c>
      <c r="BP55" s="1">
        <f t="shared" ca="1" si="19"/>
        <v>1061.0899999999999</v>
      </c>
      <c r="BQ55" s="1">
        <f t="shared" ca="1" si="20"/>
        <v>856.62</v>
      </c>
      <c r="BR55" s="1">
        <f t="shared" ca="1" si="21"/>
        <v>247.94</v>
      </c>
      <c r="BS55" s="1">
        <f t="shared" ca="1" si="22"/>
        <v>142.35</v>
      </c>
      <c r="BT55" s="1" t="str">
        <f t="shared" ca="1" si="23"/>
        <v>2022-06-08</v>
      </c>
      <c r="BU55" s="1" t="str" cm="1">
        <f t="array" aca="1" ref="BU55" ca="1">INDEX({"Debit Card","Apple Pay","Credit Card","CareCredit"}, RANDBETWEEN(1,4))</f>
        <v>CareCredit</v>
      </c>
      <c r="BV55" s="1" t="str" cm="1">
        <f t="array" aca="1" ref="BV55" ca="1">INDEX({"Paid","Partial","Pending Insurance"}, RANDBETWEEN(1,3))</f>
        <v>Paid</v>
      </c>
      <c r="BW55" s="1">
        <f t="shared" ca="1" si="24"/>
        <v>0</v>
      </c>
      <c r="BX55" s="1" t="str">
        <f t="shared" ca="1" si="25"/>
        <v>Completed</v>
      </c>
      <c r="BY55" s="1" t="str" cm="1">
        <f t="array" aca="1" ref="BY55" ca="1">INDEX({"New","Returning"}, RANDBETWEEN(1,2))</f>
        <v>New</v>
      </c>
      <c r="BZ55" s="1">
        <f t="shared" ca="1" si="26"/>
        <v>0</v>
      </c>
      <c r="CA55" s="1">
        <f t="shared" ca="1" si="27"/>
        <v>0</v>
      </c>
      <c r="CB55" s="1" t="str">
        <f t="shared" ca="1" si="28"/>
        <v>2023-01-02</v>
      </c>
      <c r="CC55" s="1" t="str">
        <f t="shared" ca="1" si="29"/>
        <v>2024-09-24</v>
      </c>
      <c r="CD55" s="1">
        <f t="shared" ca="1" si="51"/>
        <v>2</v>
      </c>
      <c r="CE55" s="1">
        <f t="shared" ca="1" si="51"/>
        <v>8</v>
      </c>
      <c r="CF55" s="1">
        <f t="shared" ca="1" si="31"/>
        <v>3599.84</v>
      </c>
      <c r="CG55" s="1">
        <f t="shared" ca="1" si="32"/>
        <v>27</v>
      </c>
      <c r="CH55" s="1" t="str">
        <f t="shared" ca="1" si="33"/>
        <v>Low</v>
      </c>
      <c r="CI55" s="1">
        <f t="shared" ca="1" si="34"/>
        <v>77</v>
      </c>
      <c r="CJ55" s="1" t="str">
        <f t="shared" ca="1" si="35"/>
        <v>True</v>
      </c>
      <c r="CK55" s="1" t="str" cm="1">
        <f t="array" aca="1" ref="CK55" ca="1">INDEX({"Basic","Silver","Gold","Platinum"}, RANDBETWEEN(1,4))</f>
        <v>Silver</v>
      </c>
      <c r="CL55" s="1">
        <f t="shared" ca="1" si="36"/>
        <v>4</v>
      </c>
      <c r="CM55" s="1" t="s">
        <v>1504</v>
      </c>
      <c r="CN55" s="1" t="str">
        <f t="shared" ca="1" si="37"/>
        <v>2023-12-10</v>
      </c>
      <c r="CO55" s="1" t="str">
        <f t="shared" ca="1" si="38"/>
        <v>3:30 PM</v>
      </c>
      <c r="CP55" s="1" t="str" cm="1">
        <f t="array" aca="1" ref="CP55" ca="1">INDEX({"Patient Portal","Mail","Email","Phone","Text"}, RANDBETWEEN(1,5))</f>
        <v>Patient Portal</v>
      </c>
      <c r="CQ55" s="1" t="str" cm="1">
        <f t="array" aca="1" ref="CQ55" ca="1">INDEX({"Insurance Verification","Payment Reminder","New Patient Welcome","Treatment Plan Discussion","Recall"}, RANDBETWEEN(1,5))</f>
        <v>Insurance Verification</v>
      </c>
      <c r="CR55" s="1" t="str" cm="1">
        <f t="array" aca="1" ref="CR55" ca="1">INDEX({"Template","Script","Marketing","Custom"}, RANDBETWEEN(1,4))</f>
        <v>Marketing</v>
      </c>
      <c r="CS55" s="1" t="str">
        <f t="shared" ca="1" si="39"/>
        <v>True</v>
      </c>
      <c r="CT55" s="1" t="str">
        <f t="shared" ca="1" si="40"/>
        <v>2023-12-15</v>
      </c>
      <c r="CU55" s="1" t="str">
        <f t="shared" ca="1" si="41"/>
        <v>12:30 PM</v>
      </c>
      <c r="CV55" s="1" t="str" cm="1">
        <f t="array" aca="1" ref="CV55" ca="1">IF(CS55="True",
   INDEX({"Cancelled","Confirmed","Rescheduled","Question Answered"}, RANDBETWEEN(1,4)),
   ""
)</f>
        <v>Cancelled</v>
      </c>
      <c r="CW55" s="1" t="str">
        <f t="shared" ca="1" si="42"/>
        <v>True</v>
      </c>
      <c r="CX55" s="1" t="str">
        <f t="shared" ca="1" si="43"/>
        <v>2023-12-21</v>
      </c>
      <c r="CY55" s="1" t="str" cm="1">
        <f t="array" aca="1" ref="CY55" ca="1">INDEX({"STF001","STF002","STF003","STF004","STF005"}, RANDBETWEEN(1,5))</f>
        <v>STF004</v>
      </c>
      <c r="CZ55" s="1" t="str">
        <f t="shared" ca="1" si="44"/>
        <v>False</v>
      </c>
      <c r="DA55" s="1" t="str" cm="1">
        <f t="array" aca="1" ref="DA55" ca="1">INDEX({"Westside Dental Group","Downtown Dental Center","Main Street Dental"}, RANDBETWEEN(1,3))</f>
        <v>Westside Dental Group</v>
      </c>
      <c r="DB55" s="1" t="str" cm="1">
        <f t="array" aca="1" ref="DB55" ca="1">_xlfn.SWITCH(DA55,
   "Westside Dental Group",     "789 West Avenue",
   "Downtown Dental Center",    "456 Downtown Plaza",
   "Main Street Dental",        "123 Main Street",
   ""
)</f>
        <v>789 West Avenue</v>
      </c>
      <c r="DC55" s="1" t="str" cm="1">
        <f t="array" aca="1" ref="DC55" ca="1">_xlfn.SWITCH(
   DA55,
   "Westside Dental Group",     "Riverside",
   "Downtown Dental Center",    "Springfield",
   "Main Street Dental",        "Springfield",
   ""
)</f>
        <v>Riverside</v>
      </c>
      <c r="DD55" s="1" t="s">
        <v>184</v>
      </c>
      <c r="DE55" s="1" t="str" cm="1">
        <f t="array" aca="1" ref="DE55" ca="1">_xlfn.SWITCH(
   DA55,
   "Westside Dental Group",     "62707",
   "Downtown Dental Center",    "62701",
   "Main Street Dental",        "62704",
   ""
)</f>
        <v>62707</v>
      </c>
      <c r="DF55" s="1" t="str" cm="1">
        <f t="array" aca="1" ref="DF55" ca="1">_xlfn.SWITCH(
   DA55,
   "Westside Dental Group",     "555-555-6666",
   "Downtown Dental Center",    "555-333-4444",
   "Main Street Dental",        "555-111-2222",
   ""
)</f>
        <v>555-555-6666</v>
      </c>
      <c r="DG55" s="1" t="str" cm="1">
        <f t="array" aca="1" ref="DG55" ca="1">_xlfn.SWITCH(
   DA55,
   "Westside Dental Group",     "Mon-Thu 9AM-6PM|Fri 9AM-4PM",
   "Downtown Dental Center",    "Mon-Thu 7AM-7PM|Fri 8AM-5PM|Sat 8AM-1PM",
   "Main Street Dental",        "Mon-Fri 8AM-5PM",
   ""
)</f>
        <v>Mon-Thu 9AM-6PM|Fri 9AM-4PM</v>
      </c>
      <c r="DH55" s="1" t="str" cm="1">
        <f t="array" aca="1" ref="DH55" ca="1">_xlfn.SWITCH(
   DA55,
   "Westside Dental Group",     "General|Periodontics|Endodontics",
   "Downtown Dental Center",    "General|Pediatric|Implants|Oral Surgery",
   "Main Street Dental",        "General|Cosmetic|Orthodontics",
   ""
)</f>
        <v>General|Periodontics|Endodontics</v>
      </c>
      <c r="DI55" s="1" t="str" cm="1">
        <f t="array" aca="1" ref="DI55" ca="1">_xlfn.SWITCH(
   DA55,
   "Westside Dental Group",     "General Dentistry|Periodontics|Endodontics",
   "Downtown Dental Center",    "General Dentistry|Oral Surgery|Pediatric Dentistry",
   "Main Street Dental",        "General Dentistry|Orthodontics",
   ""
)</f>
        <v>General Dentistry|Periodontics|Endodontics</v>
      </c>
      <c r="DJ55" s="1" cm="1">
        <f t="array" aca="1" ref="DJ55" ca="1">_xlfn.SWITCH($DA55,
   "Westside Dental Group", 6,
   "Downtown Dental Center", 12,
   "Main Street Dental",     8,
   6
)</f>
        <v>6</v>
      </c>
      <c r="DK55" s="1" cm="1">
        <f t="array" aca="1" ref="DK55" ca="1">_xlfn.SWITCH($DA55,
   "Westside Dental Group", 4.7,
   "Downtown Dental Center", 4.6,
   "Main Street Dental",     4.8,
   4.7
)</f>
        <v>4.7</v>
      </c>
      <c r="DL55" s="1" t="s">
        <v>1693</v>
      </c>
      <c r="DM55" s="1" t="str">
        <f t="shared" ca="1" si="45"/>
        <v>2024-06-05</v>
      </c>
      <c r="DN55" s="1" t="str" cm="1">
        <f t="array" aca="1" ref="DN55" ca="1">INDEX({"In Progress","Accepted","Completed","Proposed"}, RANDBETWEEN(1,4))</f>
        <v>Completed</v>
      </c>
      <c r="DO55" s="1">
        <f t="shared" ca="1" si="46"/>
        <v>3386.21</v>
      </c>
      <c r="DP55" s="1">
        <f t="shared" ca="1" si="47"/>
        <v>2167.17</v>
      </c>
      <c r="DQ55" s="1">
        <f t="shared" ca="1" si="48"/>
        <v>1219.04</v>
      </c>
      <c r="DR55" s="1" t="str" cm="1">
        <f t="array" aca="1" ref="DR55" ca="1">INDEX({"N/A","CareCredit","QuickPay Discount","Monthly Payment"}, RANDBETWEEN(1,4))</f>
        <v>Monthly Payment</v>
      </c>
      <c r="DS55" s="2">
        <v>44526</v>
      </c>
      <c r="DT55" s="1" t="str">
        <f t="shared" ca="1" si="49"/>
        <v>2021-12-19</v>
      </c>
      <c r="DU55" s="1">
        <f t="shared" ca="1" si="50"/>
        <v>100</v>
      </c>
    </row>
    <row r="56" spans="1:125" x14ac:dyDescent="0.15">
      <c r="A56" s="1" t="s">
        <v>559</v>
      </c>
      <c r="B56" s="1" t="str" cm="1">
        <f t="array" aca="1" ref="B56" ca="1">INDEX({"Liam","Noah","Oliver","Elijah","William","James","Benjamin","Lucas","Henry","Alexander","Olivia","Emma","Ava","Charlotte","Sophia","Amelia","Isabella","Mia","Evelyn","Harper","Jameson","Aria","Scarlett","Luna","Mila","Abigail","Ella","Avery","Eleanor","Madison"}, RANDBETWEEN(1, 30))</f>
        <v>Henry</v>
      </c>
      <c r="C56" s="1" t="str" cm="1">
        <f t="array" aca="1" ref="C56" ca="1">INDEX({"Smith","Johnson","Williams","Jones","Brown","Davis","Miller","Wilson","Moore","Taylor","Anderson","Thomas","Jackson","White","Harris","Martin","Thompson","Garcia","Martinez","Robinson","Clark","Rodriguez","Lewis","Lee","Walker","Hall","Allen","Young","King","Wright"}, RANDBETWEEN(1, 30))</f>
        <v>Brown</v>
      </c>
      <c r="D56" s="1" t="str">
        <f t="shared" ca="1" si="0"/>
        <v>1943-04-18</v>
      </c>
      <c r="E56" s="1">
        <f t="shared" ca="1" si="1"/>
        <v>81</v>
      </c>
      <c r="F56" s="1" t="str" cm="1">
        <f t="array" aca="1" ref="F56" ca="1">INDEX({"Male","Female","Non-Binary"}, RANDBETWEEN(1, 3))</f>
        <v>Male</v>
      </c>
      <c r="G56" s="1" t="str" cm="1">
        <f t="array" aca="1" ref="G56" ca="1">INDEX({"African American","Caucasian","Hispanic","Asian","Native American","Other"}, RANDBETWEEN(1,6))</f>
        <v>African American</v>
      </c>
      <c r="H56" s="1" t="str" cm="1">
        <f t="array" aca="1" ref="H56" ca="1">RANDBETWEEN(1,1500) &amp; " " &amp; INDEX({"Main","Oak","Maple","Elm","Pine","Cedar","Rose","Hill","Park","Lake"}, RANDBETWEEN(1,10)) &amp; " " &amp; INDEX({"St","Rd","Ave"}, RANDBETWEEN(1,3))</f>
        <v>559 Pine Rd</v>
      </c>
      <c r="I56" s="1" t="str" cm="1">
        <f t="array" aca="1" ref="I56" ca="1">INDEX({"Springfield","Riverside","Franklin","Clinton","Fairview"}, RANDBETWEEN(1,5))</f>
        <v>Riverside</v>
      </c>
      <c r="J56" s="1" t="str" cm="1">
        <f t="array" aca="1" ref="J56" ca="1">INDEX({"FL","IL","CA","NY","TX"}, RANDBETWEEN(1,5))</f>
        <v>NY</v>
      </c>
      <c r="K56" s="1" t="str">
        <f t="shared" ca="1" si="2"/>
        <v>39040</v>
      </c>
      <c r="L56" s="1" t="str">
        <f t="shared" ca="1" si="3"/>
        <v>henry.brown@email.com</v>
      </c>
      <c r="M56" s="1" t="str">
        <f t="shared" ca="1" si="4"/>
        <v>499-870-4739</v>
      </c>
      <c r="N56" s="1" t="str" cm="1">
        <f t="array" aca="1" ref="N56" ca="1">INDEX({"Linda","Karen","Susan","Nancy","Deborah"}, RANDBETWEEN(1,5)) &amp; " " &amp; C56</f>
        <v>Linda Brown</v>
      </c>
      <c r="O56" s="1" t="str">
        <f t="shared" ca="1" si="5"/>
        <v>689-993-2583</v>
      </c>
      <c r="P56" s="1" t="s">
        <v>137</v>
      </c>
      <c r="Q56" s="1" t="str" cm="1">
        <f t="array" aca="1" ref="Q56" ca="1">INDEX({"Walk-in","Google","Website","Patient Referral","Doctor Referral","Insurance"}, RANDBETWEEN(1,5))</f>
        <v>Patient Referral</v>
      </c>
      <c r="R56" s="1" t="str">
        <f t="shared" ca="1" si="6"/>
        <v>2023-01-16</v>
      </c>
      <c r="S56" s="1" t="str" cm="1">
        <f t="array" aca="1" ref="S56" ca="1">INDEX({"LOC001","LOC002","LOC003"}, RANDBETWEEN(1,3))</f>
        <v>LOC003</v>
      </c>
      <c r="T56" s="1" t="str" cm="1">
        <f t="array" aca="1" ref="T56" ca="1">INDEX({"Mail","Phone","Patient Portal","Email"}, RANDBETWEEN(1,4))</f>
        <v>Mail</v>
      </c>
      <c r="U56" s="1" t="str" cm="1">
        <f t="array" aca="1" ref="U56" ca="1">INDEX({"True","False"}, RANDBETWEEN(1,2))</f>
        <v>False</v>
      </c>
      <c r="V56" s="1" t="str" cm="1">
        <f t="array" aca="1" ref="V56" ca="1">INDEX({"True","False"}, RANDBETWEEN(1,2))</f>
        <v>True</v>
      </c>
      <c r="W56" s="1" t="str" cm="1">
        <f t="array" aca="1" ref="W56" ca="1">INDEX({"True","False"}, RANDBETWEEN(1,2))</f>
        <v>True</v>
      </c>
      <c r="X56" s="1" t="str" cm="1">
        <f t="array" aca="1" ref="X56" ca="1">INDEX({"True","False"}, RANDBETWEEN(1,2))</f>
        <v>False</v>
      </c>
      <c r="Y56" s="1" t="str" cm="1">
        <f t="array" aca="1" ref="Y56" ca="1">INDEX({"Codeine","Sulfa","Local Anesthetics","None","Latex","Penicillin"}, RANDBETWEEN(1,6))</f>
        <v>Latex</v>
      </c>
      <c r="Z56" s="1" t="str" cm="1">
        <f t="array" aca="1" ref="Z56" ca="1">INDEX({"None","Levothyroxine","Atorvastatin","Levothyroxine|Atorvastatin","Metformin|Lisinopril","Ibuprofen"}, RANDBETWEEN(1,6))</f>
        <v>Levothyroxine</v>
      </c>
      <c r="AA56" s="1" t="str" cm="1">
        <f t="array" aca="1" ref="AA56" ca="1">INDEX({"None","Wisdom teeth extraction (2020)","Cavity filling (2019)","Dental cleaning (2018)","Root canal (2021)"}, RANDBETWEEN(1,5))</f>
        <v>Dental cleaning (2018)</v>
      </c>
      <c r="AB56" s="1" t="str">
        <f t="shared" ca="1" si="7"/>
        <v>2024-03-13</v>
      </c>
      <c r="AC56" s="1" t="str" cm="1">
        <f t="array" aca="1" ref="AC56" ca="1">INDEX({"N/A","No","Yes"}, RANDBETWEEN(1,3))</f>
        <v>No</v>
      </c>
      <c r="AD56" s="1" t="str" cm="1">
        <f t="array" aca="1" ref="AD56" ca="1">INDEX({"Non-smoker","Former-smoker","Current smoker"}, RANDBETWEEN(1,3))</f>
        <v>Non-smoker</v>
      </c>
      <c r="AE56" s="1" t="str" cm="1">
        <f t="array" aca="1" ref="AE56" ca="1">INDEX({"None","Allergic to penicillin","Requires wheelchair accessibility","Use caution due to fall risk","Special diet required"}, RANDBETWEEN(1,5))</f>
        <v>Allergic to penicillin</v>
      </c>
      <c r="AF56" s="1" t="s">
        <v>748</v>
      </c>
      <c r="AG56" s="1" t="str" cm="1">
        <f t="array" aca="1" ref="AG56" ca="1">INDEX({"Humana","Aetna","MetLife","Cigna","United Healthcare","Guardian"}, RANDBETWEEN(1,6))</f>
        <v>MetLife</v>
      </c>
      <c r="AH56" s="1" t="str" cm="1">
        <f t="array" aca="1" ref="AH56" ca="1">IF(AG56="Humana",
   INDEX({"HUM103","HUM523"}, RANDBETWEEN(1,2)),
IF(AG56="Aetna",
   INDEX({"AET532","AET548"}, RANDBETWEEN(1,2)),
IF(AG56="MetLife",
   "MET280",
IF(AG56="Cigna",
   "CIG881",
IF(AG56="United Healthcare",
   INDEX({"UNI967","UNI316"}, RANDBETWEEN(1,2)),
IF(AG56="Guardian",
   INDEX({"GUA459","GUA669"}, RANDBETWEEN(1,2)),
""))))))</f>
        <v>MET280</v>
      </c>
      <c r="AI56" s="1" t="str" cm="1">
        <f t="array" aca="1" ref="AI56" ca="1">_xlfn.SWITCH(
    AH56,
    "HUM103", "Humana Discount",
    "HUM523", "Humana PPO",
    "AET532", "Aetna HMO",
    "AET548", "Aetna Indemnity",
    "MET280", "MetLife Discount",
    "CIG881", "Cigna HMO",
    "UNI967", "United Healthcare DPPO",
    "UNI316", "United Healthcare DMO",
    "GUA459", "Guardian Discount",
    "GUA669", "Guardian PPO",
    ""
)</f>
        <v>MetLife Discount</v>
      </c>
      <c r="AJ56" s="1" t="str" cm="1">
        <f t="array" aca="1" ref="AJ56" ca="1">_xlfn.SWITCH(
    AH56,
    "HUM103", "HUM854639",
    "HUM523", "HUM296694",
    "AET532", "AET392075",
    "AET548", "AET837715",
    "MET280", "MET643118",
    "CIG881", "CIG755900",
    "UNI967", "UNI733052",
    "UNI316", "UNI442722",
    "GUA459", "GUA634150",
    "GUA669", "GUA641722",
    ""
)</f>
        <v>MET643118</v>
      </c>
      <c r="AK56" s="1" t="str" cm="1">
        <f t="array" aca="1" ref="AK56" ca="1">INDEX({"GRP370","GRP369","GRP573","GRP409","GRP509","GRP575","GRP445","GRP295","GRP316","GRP630"}, RANDBETWEEN(1,10))</f>
        <v>GRP295</v>
      </c>
      <c r="AL56" s="1" cm="1">
        <f t="array" aca="1" ref="AL56" ca="1">_xlfn.SWITCH(
  AK56,
  "GRP370", 1000,
  "GRP369", 3000,
  "GRP573", 1500,
  "GRP409", 3000,
  "GRP509", 3000,
  "GRP575", 1000,
  "GRP445", 2500,
  "GRP295", 1000,
  "GRP316", 2000,
  "GRP630", 2000,
  ""
)</f>
        <v>1000</v>
      </c>
      <c r="AM56" s="1" cm="1">
        <f t="array" aca="1" ref="AM56" ca="1">_xlfn.SWITCH(
  AK56,
  "GRP370", 729.73,
  "GRP369", 2285.89,
  "GRP573", 1311.73,
  "GRP409", 2951.56,
  "GRP509", 993.45,
  "GRP575", 557.41,
  "GRP445", 695.64,
  "GRP295", 241.36,
  "GRP316", 1320.86,
  "GRP630", 1245.27,
  ""
)</f>
        <v>241.36</v>
      </c>
      <c r="AN56" s="1" t="str" cm="1">
        <f t="array" aca="1" ref="AN56" ca="1">_xlfn.SWITCH(
  AK56,
  "GRP573", "Humana",
  "GRP509", "Aetna",
  "GRP316", "Aetna",
  ""
)</f>
        <v/>
      </c>
      <c r="AO56" s="1" t="str" cm="1">
        <f t="array" aca="1" ref="AO56" ca="1">_xlfn.SWITCH(
  AK56,
  "GRP573", "HUM982",
  "GRP509", "AET282",
  "GRP316", "AET665",
  ""
)</f>
        <v/>
      </c>
      <c r="AP56" s="1" t="str" cm="1">
        <f t="array" aca="1" ref="AP56" ca="1">_xlfn.SWITCH(
  AK56,
  "GRP573", "MAAN82132",
  "GRP509", "JOWI86099",
  "GRP316", "CHTA19838",
  ""
)</f>
        <v/>
      </c>
      <c r="AQ56" s="1" t="str" cm="1">
        <f t="array" aca="1" ref="AQ56" ca="1">INDEX({"Yes","No"},RANDBETWEEN(1,2))</f>
        <v>Yes</v>
      </c>
      <c r="AR56" s="1" t="str" cm="1">
        <f t="array" aca="1" ref="AR56" ca="1">INDEX({"Apple Pay","Credit Card","Debit Card"}, RANDBETWEEN(1,3))</f>
        <v>Debit Card</v>
      </c>
      <c r="AS56" s="1" t="s">
        <v>937</v>
      </c>
      <c r="AT56" s="1" t="s">
        <v>1126</v>
      </c>
      <c r="AU56" s="1" t="str">
        <f t="shared" ca="1" si="8"/>
        <v>2025-04-11</v>
      </c>
      <c r="AV56" s="1" t="str">
        <f t="shared" ca="1" si="9"/>
        <v>2025-04-14</v>
      </c>
      <c r="AW56" s="1" t="str">
        <f t="shared" ca="1" si="10"/>
        <v>1:30 PM</v>
      </c>
      <c r="AX56" s="1" t="str">
        <f t="shared" ca="1" si="11"/>
        <v>1:17 PM</v>
      </c>
      <c r="AY56" s="1" t="str" cm="1">
        <f t="array" aca="1" ref="AY56" ca="1">INDEX({"LOC001","LOC002","LOC003"}, RANDBETWEEN(1,3))</f>
        <v>LOC002</v>
      </c>
      <c r="AZ56" s="1" t="str" cm="1">
        <f t="array" aca="1" ref="AZ56" ca="1">INDEX({"PRV001","PRV002","PRV003","PRV004","PRV005"}, RANDBETWEEN(1,5))</f>
        <v>PRV001</v>
      </c>
      <c r="BA56" s="1" t="str" cm="1">
        <f t="array" aca="1" ref="BA56" ca="1">INDEX({"AST001","AST002","AST003","AST004","AST005"}, RANDBETWEEN(1,5))</f>
        <v>AST002</v>
      </c>
      <c r="BB56" s="1" t="str" cm="1">
        <f t="array" aca="1" ref="BB56" ca="1">INDEX({"Room 1","Room 2","Room 3","Room 4","Room 5","Room 7","Room 8"}, RANDBETWEEN(1,7))</f>
        <v>Room 1</v>
      </c>
      <c r="BC56" s="1" t="str" cm="1">
        <f t="array" aca="1" ref="BC56" ca="1">INDEX({"Tooth Pain","Lost Filling","Cosmetic Concern","Sensitivity","Denture Adjustment","Jaw Pain","Routine Check-up"}, RANDBETWEEN(1,7))</f>
        <v>Jaw Pain</v>
      </c>
      <c r="BD56" s="1" cm="1">
        <f t="array" aca="1" ref="BD56" ca="1">INDEX({15,30,45,60,90,120}, RANDBETWEEN(1,6))</f>
        <v>120</v>
      </c>
      <c r="BE56" s="1">
        <f t="shared" ca="1" si="12"/>
        <v>127</v>
      </c>
      <c r="BF56" s="1" t="str">
        <f t="shared" ca="1" si="13"/>
        <v>True</v>
      </c>
      <c r="BG56" s="1" t="str">
        <f t="shared" ca="1" si="14"/>
        <v/>
      </c>
      <c r="BH56" s="1" t="str">
        <f t="shared" ca="1" si="15"/>
        <v>False</v>
      </c>
      <c r="BI56" s="1">
        <f t="shared" ca="1" si="16"/>
        <v>3</v>
      </c>
      <c r="BJ56" s="1" t="s">
        <v>1316</v>
      </c>
      <c r="BK56" s="1" t="str">
        <f t="shared" ca="1" si="17"/>
        <v>2025-04-14</v>
      </c>
      <c r="BL56" s="1" t="str" cm="1">
        <f t="array" aca="1" ref="BL56" ca="1">INDEX({"Orthodontic","Prosthodontic","Oral Surgery","Periodontic","Restorative"}, RANDBETWEEN(1,5))</f>
        <v>Prosthodontic</v>
      </c>
      <c r="BM56" s="1" t="str" cm="1">
        <f t="array" aca="1" ref="BM56" ca="1">INDEX({"D4341","D9110","D0274","D0120","D2330","D7140","D1110"}, RANDBETWEEN(1,7))</f>
        <v>D0120</v>
      </c>
      <c r="BN56" s="1" t="str" cm="1">
        <f t="array" aca="1" ref="BN56" ca="1">INDEX({"Periodontal Scaling &amp; Root Planing","Palliative Treatment","Bitewings - Four Films","Periodic Oral Evaluation","Resin Composite - One Surface","Extraction - Erupted Tooth","Adult Prophylaxis"}, RANDBETWEEN(1,7))</f>
        <v>Adult Prophylaxis</v>
      </c>
      <c r="BO56" s="1">
        <f t="shared" ca="1" si="18"/>
        <v>603.11</v>
      </c>
      <c r="BP56" s="1">
        <f t="shared" ca="1" si="19"/>
        <v>667.65</v>
      </c>
      <c r="BQ56" s="1">
        <f t="shared" ca="1" si="20"/>
        <v>648.26</v>
      </c>
      <c r="BR56" s="1">
        <f t="shared" ca="1" si="21"/>
        <v>179.51</v>
      </c>
      <c r="BS56" s="1">
        <f t="shared" ca="1" si="22"/>
        <v>169.05</v>
      </c>
      <c r="BT56" s="1" t="str">
        <f t="shared" ca="1" si="23"/>
        <v>2024-05-16</v>
      </c>
      <c r="BU56" s="1" t="str" cm="1">
        <f t="array" aca="1" ref="BU56" ca="1">INDEX({"Debit Card","Apple Pay","Credit Card","CareCredit"}, RANDBETWEEN(1,4))</f>
        <v>Apple Pay</v>
      </c>
      <c r="BV56" s="1" t="str" cm="1">
        <f t="array" aca="1" ref="BV56" ca="1">INDEX({"Paid","Partial","Pending Insurance"}, RANDBETWEEN(1,3))</f>
        <v>Partial</v>
      </c>
      <c r="BW56" s="1">
        <f t="shared" ca="1" si="24"/>
        <v>0</v>
      </c>
      <c r="BX56" s="1" t="str">
        <f t="shared" ca="1" si="25"/>
        <v>In Progress</v>
      </c>
      <c r="BY56" s="1" t="str" cm="1">
        <f t="array" aca="1" ref="BY56" ca="1">INDEX({"New","Returning"}, RANDBETWEEN(1,2))</f>
        <v>New</v>
      </c>
      <c r="BZ56" s="1">
        <f t="shared" ca="1" si="26"/>
        <v>1</v>
      </c>
      <c r="CA56" s="1">
        <f t="shared" ca="1" si="27"/>
        <v>2</v>
      </c>
      <c r="CB56" s="1" t="str">
        <f t="shared" ca="1" si="28"/>
        <v>2021-02-14</v>
      </c>
      <c r="CC56" s="1" t="str">
        <f t="shared" ca="1" si="29"/>
        <v>2024-07-31</v>
      </c>
      <c r="CD56" s="1">
        <f t="shared" ca="1" si="51"/>
        <v>2</v>
      </c>
      <c r="CE56" s="1">
        <f t="shared" ca="1" si="51"/>
        <v>4</v>
      </c>
      <c r="CF56" s="1">
        <f t="shared" ca="1" si="31"/>
        <v>2879.6</v>
      </c>
      <c r="CG56" s="1">
        <f t="shared" ca="1" si="32"/>
        <v>49</v>
      </c>
      <c r="CH56" s="1" t="str">
        <f t="shared" ca="1" si="33"/>
        <v>Low</v>
      </c>
      <c r="CI56" s="1">
        <f t="shared" ca="1" si="34"/>
        <v>75</v>
      </c>
      <c r="CJ56" s="1" t="str">
        <f t="shared" ca="1" si="35"/>
        <v>True</v>
      </c>
      <c r="CK56" s="1" t="str" cm="1">
        <f t="array" aca="1" ref="CK56" ca="1">INDEX({"Basic","Silver","Gold","Platinum"}, RANDBETWEEN(1,4))</f>
        <v>Platinum</v>
      </c>
      <c r="CL56" s="1">
        <f t="shared" ca="1" si="36"/>
        <v>5</v>
      </c>
      <c r="CM56" s="1" t="s">
        <v>1505</v>
      </c>
      <c r="CN56" s="1" t="str">
        <f t="shared" ca="1" si="37"/>
        <v>2023-03-31</v>
      </c>
      <c r="CO56" s="1" t="str">
        <f t="shared" ca="1" si="38"/>
        <v>12:30 PM</v>
      </c>
      <c r="CP56" s="1" t="str" cm="1">
        <f t="array" aca="1" ref="CP56" ca="1">INDEX({"Patient Portal","Mail","Email","Phone","Text"}, RANDBETWEEN(1,5))</f>
        <v>Phone</v>
      </c>
      <c r="CQ56" s="1" t="str" cm="1">
        <f t="array" aca="1" ref="CQ56" ca="1">INDEX({"Insurance Verification","Payment Reminder","New Patient Welcome","Treatment Plan Discussion","Recall"}, RANDBETWEEN(1,5))</f>
        <v>Recall</v>
      </c>
      <c r="CR56" s="1" t="str" cm="1">
        <f t="array" aca="1" ref="CR56" ca="1">INDEX({"Template","Script","Marketing","Custom"}, RANDBETWEEN(1,4))</f>
        <v>Marketing</v>
      </c>
      <c r="CS56" s="1" t="str">
        <f t="shared" ca="1" si="39"/>
        <v>True</v>
      </c>
      <c r="CT56" s="1" t="str">
        <f t="shared" ca="1" si="40"/>
        <v>2023-04-03</v>
      </c>
      <c r="CU56" s="1" t="str">
        <f t="shared" ca="1" si="41"/>
        <v>8:15 AM</v>
      </c>
      <c r="CV56" s="1" t="str" cm="1">
        <f t="array" aca="1" ref="CV56" ca="1">IF(CS56="True",
   INDEX({"Cancelled","Confirmed","Rescheduled","Question Answered"}, RANDBETWEEN(1,4)),
   ""
)</f>
        <v>Question Answered</v>
      </c>
      <c r="CW56" s="1" t="str">
        <f t="shared" ca="1" si="42"/>
        <v>False</v>
      </c>
      <c r="CX56" s="1" t="str">
        <f t="shared" ca="1" si="43"/>
        <v/>
      </c>
      <c r="CY56" s="1" t="str" cm="1">
        <f t="array" aca="1" ref="CY56" ca="1">INDEX({"STF001","STF002","STF003","STF004","STF005"}, RANDBETWEEN(1,5))</f>
        <v>STF004</v>
      </c>
      <c r="CZ56" s="1" t="str">
        <f t="shared" ca="1" si="44"/>
        <v>True</v>
      </c>
      <c r="DA56" s="1" t="str" cm="1">
        <f t="array" aca="1" ref="DA56" ca="1">INDEX({"Westside Dental Group","Downtown Dental Center","Main Street Dental"}, RANDBETWEEN(1,3))</f>
        <v>Downtown Dental Center</v>
      </c>
      <c r="DB56" s="1" t="str" cm="1">
        <f t="array" aca="1" ref="DB56" ca="1">_xlfn.SWITCH(DA56,
   "Westside Dental Group",     "789 West Avenue",
   "Downtown Dental Center",    "456 Downtown Plaza",
   "Main Street Dental",        "123 Main Street",
   ""
)</f>
        <v>456 Downtown Plaza</v>
      </c>
      <c r="DC56" s="1" t="str" cm="1">
        <f t="array" aca="1" ref="DC56" ca="1">_xlfn.SWITCH(
   DA56,
   "Westside Dental Group",     "Riverside",
   "Downtown Dental Center",    "Springfield",
   "Main Street Dental",        "Springfield",
   ""
)</f>
        <v>Springfield</v>
      </c>
      <c r="DD56" s="1" t="s">
        <v>184</v>
      </c>
      <c r="DE56" s="1" t="str" cm="1">
        <f t="array" aca="1" ref="DE56" ca="1">_xlfn.SWITCH(
   DA56,
   "Westside Dental Group",     "62707",
   "Downtown Dental Center",    "62701",
   "Main Street Dental",        "62704",
   ""
)</f>
        <v>62701</v>
      </c>
      <c r="DF56" s="1" t="str" cm="1">
        <f t="array" aca="1" ref="DF56" ca="1">_xlfn.SWITCH(
   DA56,
   "Westside Dental Group",     "555-555-6666",
   "Downtown Dental Center",    "555-333-4444",
   "Main Street Dental",        "555-111-2222",
   ""
)</f>
        <v>555-333-4444</v>
      </c>
      <c r="DG56" s="1" t="str" cm="1">
        <f t="array" aca="1" ref="DG56" ca="1">_xlfn.SWITCH(
   DA56,
   "Westside Dental Group",     "Mon-Thu 9AM-6PM|Fri 9AM-4PM",
   "Downtown Dental Center",    "Mon-Thu 7AM-7PM|Fri 8AM-5PM|Sat 8AM-1PM",
   "Main Street Dental",        "Mon-Fri 8AM-5PM",
   ""
)</f>
        <v>Mon-Thu 7AM-7PM|Fri 8AM-5PM|Sat 8AM-1PM</v>
      </c>
      <c r="DH56" s="1" t="str" cm="1">
        <f t="array" aca="1" ref="DH56" ca="1">_xlfn.SWITCH(
   DA56,
   "Westside Dental Group",     "General|Periodontics|Endodontics",
   "Downtown Dental Center",    "General|Pediatric|Implants|Oral Surgery",
   "Main Street Dental",        "General|Cosmetic|Orthodontics",
   ""
)</f>
        <v>General|Pediatric|Implants|Oral Surgery</v>
      </c>
      <c r="DI56" s="1" t="str" cm="1">
        <f t="array" aca="1" ref="DI56" ca="1">_xlfn.SWITCH(
   DA56,
   "Westside Dental Group",     "General Dentistry|Periodontics|Endodontics",
   "Downtown Dental Center",    "General Dentistry|Oral Surgery|Pediatric Dentistry",
   "Main Street Dental",        "General Dentistry|Orthodontics",
   ""
)</f>
        <v>General Dentistry|Oral Surgery|Pediatric Dentistry</v>
      </c>
      <c r="DJ56" s="1" cm="1">
        <f t="array" aca="1" ref="DJ56" ca="1">_xlfn.SWITCH($DA56,
   "Westside Dental Group", 6,
   "Downtown Dental Center", 12,
   "Main Street Dental",     8,
   6
)</f>
        <v>12</v>
      </c>
      <c r="DK56" s="1" cm="1">
        <f t="array" aca="1" ref="DK56" ca="1">_xlfn.SWITCH($DA56,
   "Westside Dental Group", 4.7,
   "Downtown Dental Center", 4.6,
   "Main Street Dental",     4.8,
   4.7
)</f>
        <v>4.5999999999999996</v>
      </c>
      <c r="DL56" s="1" t="s">
        <v>1694</v>
      </c>
      <c r="DM56" s="1" t="str">
        <f t="shared" ca="1" si="45"/>
        <v>2024-09-01</v>
      </c>
      <c r="DN56" s="1" t="str" cm="1">
        <f t="array" aca="1" ref="DN56" ca="1">INDEX({"In Progress","Accepted","Completed","Proposed"}, RANDBETWEEN(1,4))</f>
        <v>In Progress</v>
      </c>
      <c r="DO56" s="1">
        <f t="shared" ca="1" si="46"/>
        <v>3300.34</v>
      </c>
      <c r="DP56" s="1">
        <f t="shared" ca="1" si="47"/>
        <v>2079.21</v>
      </c>
      <c r="DQ56" s="1">
        <f t="shared" ca="1" si="48"/>
        <v>1221.1300000000001</v>
      </c>
      <c r="DR56" s="1" t="str" cm="1">
        <f t="array" aca="1" ref="DR56" ca="1">INDEX({"N/A","CareCredit","QuickPay Discount","Monthly Payment"}, RANDBETWEEN(1,4))</f>
        <v>CareCredit</v>
      </c>
      <c r="DS56" s="2">
        <v>44527</v>
      </c>
      <c r="DT56" s="1" t="str">
        <f t="shared" ca="1" si="49"/>
        <v/>
      </c>
      <c r="DU56" s="1">
        <f t="shared" ca="1" si="50"/>
        <v>21</v>
      </c>
    </row>
    <row r="57" spans="1:125" x14ac:dyDescent="0.15">
      <c r="A57" s="1" t="s">
        <v>560</v>
      </c>
      <c r="B57" s="1" t="str" cm="1">
        <f t="array" aca="1" ref="B57" ca="1">INDEX({"Liam","Noah","Oliver","Elijah","William","James","Benjamin","Lucas","Henry","Alexander","Olivia","Emma","Ava","Charlotte","Sophia","Amelia","Isabella","Mia","Evelyn","Harper","Jameson","Aria","Scarlett","Luna","Mila","Abigail","Ella","Avery","Eleanor","Madison"}, RANDBETWEEN(1, 30))</f>
        <v>Benjamin</v>
      </c>
      <c r="C57" s="1" t="str" cm="1">
        <f t="array" aca="1" ref="C57" ca="1">INDEX({"Smith","Johnson","Williams","Jones","Brown","Davis","Miller","Wilson","Moore","Taylor","Anderson","Thomas","Jackson","White","Harris","Martin","Thompson","Garcia","Martinez","Robinson","Clark","Rodriguez","Lewis","Lee","Walker","Hall","Allen","Young","King","Wright"}, RANDBETWEEN(1, 30))</f>
        <v>Jackson</v>
      </c>
      <c r="D57" s="1" t="str">
        <f t="shared" ca="1" si="0"/>
        <v>1957-09-24</v>
      </c>
      <c r="E57" s="1">
        <f t="shared" ca="1" si="1"/>
        <v>67</v>
      </c>
      <c r="F57" s="1" t="str" cm="1">
        <f t="array" aca="1" ref="F57" ca="1">INDEX({"Male","Female","Non-Binary"}, RANDBETWEEN(1, 3))</f>
        <v>Male</v>
      </c>
      <c r="G57" s="1" t="str" cm="1">
        <f t="array" aca="1" ref="G57" ca="1">INDEX({"African American","Caucasian","Hispanic","Asian","Native American","Other"}, RANDBETWEEN(1,6))</f>
        <v>Caucasian</v>
      </c>
      <c r="H57" s="1" t="str" cm="1">
        <f t="array" aca="1" ref="H57" ca="1">RANDBETWEEN(1,1500) &amp; " " &amp; INDEX({"Main","Oak","Maple","Elm","Pine","Cedar","Rose","Hill","Park","Lake"}, RANDBETWEEN(1,10)) &amp; " " &amp; INDEX({"St","Rd","Ave"}, RANDBETWEEN(1,3))</f>
        <v>1295 Pine St</v>
      </c>
      <c r="I57" s="1" t="str" cm="1">
        <f t="array" aca="1" ref="I57" ca="1">INDEX({"Springfield","Riverside","Franklin","Clinton","Fairview"}, RANDBETWEEN(1,5))</f>
        <v>Riverside</v>
      </c>
      <c r="J57" s="1" t="str" cm="1">
        <f t="array" aca="1" ref="J57" ca="1">INDEX({"FL","IL","CA","NY","TX"}, RANDBETWEEN(1,5))</f>
        <v>FL</v>
      </c>
      <c r="K57" s="1" t="str">
        <f t="shared" ca="1" si="2"/>
        <v>83810</v>
      </c>
      <c r="L57" s="1" t="str">
        <f t="shared" ca="1" si="3"/>
        <v>benjamin.jackson@email.com</v>
      </c>
      <c r="M57" s="1" t="str">
        <f t="shared" ca="1" si="4"/>
        <v>384-663-4848</v>
      </c>
      <c r="N57" s="1" t="str" cm="1">
        <f t="array" aca="1" ref="N57" ca="1">INDEX({"Linda","Karen","Susan","Nancy","Deborah"}, RANDBETWEEN(1,5)) &amp; " " &amp; C57</f>
        <v>Karen Jackson</v>
      </c>
      <c r="O57" s="1" t="str">
        <f t="shared" ca="1" si="5"/>
        <v>184-851-3090</v>
      </c>
      <c r="P57" s="1" t="s">
        <v>137</v>
      </c>
      <c r="Q57" s="1" t="str" cm="1">
        <f t="array" aca="1" ref="Q57" ca="1">INDEX({"Walk-in","Google","Website","Patient Referral","Doctor Referral","Insurance"}, RANDBETWEEN(1,5))</f>
        <v>Doctor Referral</v>
      </c>
      <c r="R57" s="1" t="str">
        <f t="shared" ca="1" si="6"/>
        <v>2022-12-02</v>
      </c>
      <c r="S57" s="1" t="str" cm="1">
        <f t="array" aca="1" ref="S57" ca="1">INDEX({"LOC001","LOC002","LOC003"}, RANDBETWEEN(1,3))</f>
        <v>LOC003</v>
      </c>
      <c r="T57" s="1" t="str" cm="1">
        <f t="array" aca="1" ref="T57" ca="1">INDEX({"Mail","Phone","Patient Portal","Email"}, RANDBETWEEN(1,4))</f>
        <v>Patient Portal</v>
      </c>
      <c r="U57" s="1" t="str" cm="1">
        <f t="array" aca="1" ref="U57" ca="1">INDEX({"True","False"}, RANDBETWEEN(1,2))</f>
        <v>False</v>
      </c>
      <c r="V57" s="1" t="str" cm="1">
        <f t="array" aca="1" ref="V57" ca="1">INDEX({"True","False"}, RANDBETWEEN(1,2))</f>
        <v>False</v>
      </c>
      <c r="W57" s="1" t="str" cm="1">
        <f t="array" aca="1" ref="W57" ca="1">INDEX({"True","False"}, RANDBETWEEN(1,2))</f>
        <v>False</v>
      </c>
      <c r="X57" s="1" t="str" cm="1">
        <f t="array" aca="1" ref="X57" ca="1">INDEX({"True","False"}, RANDBETWEEN(1,2))</f>
        <v>False</v>
      </c>
      <c r="Y57" s="1" t="str" cm="1">
        <f t="array" aca="1" ref="Y57" ca="1">INDEX({"Codeine","Sulfa","Local Anesthetics","None","Latex","Penicillin"}, RANDBETWEEN(1,6))</f>
        <v>Latex</v>
      </c>
      <c r="Z57" s="1" t="str" cm="1">
        <f t="array" aca="1" ref="Z57" ca="1">INDEX({"None","Levothyroxine","Atorvastatin","Levothyroxine|Atorvastatin","Metformin|Lisinopril","Ibuprofen"}, RANDBETWEEN(1,6))</f>
        <v>Ibuprofen</v>
      </c>
      <c r="AA57" s="1" t="str" cm="1">
        <f t="array" aca="1" ref="AA57" ca="1">INDEX({"None","Wisdom teeth extraction (2020)","Cavity filling (2019)","Dental cleaning (2018)","Root canal (2021)"}, RANDBETWEEN(1,5))</f>
        <v>Root canal (2021)</v>
      </c>
      <c r="AB57" s="1" t="str">
        <f t="shared" ca="1" si="7"/>
        <v>2024-01-27</v>
      </c>
      <c r="AC57" s="1" t="str" cm="1">
        <f t="array" aca="1" ref="AC57" ca="1">INDEX({"N/A","No","Yes"}, RANDBETWEEN(1,3))</f>
        <v>N/A</v>
      </c>
      <c r="AD57" s="1" t="str" cm="1">
        <f t="array" aca="1" ref="AD57" ca="1">INDEX({"Non-smoker","Former-smoker","Current smoker"}, RANDBETWEEN(1,3))</f>
        <v>Current smoker</v>
      </c>
      <c r="AE57" s="1" t="str" cm="1">
        <f t="array" aca="1" ref="AE57" ca="1">INDEX({"None","Allergic to penicillin","Requires wheelchair accessibility","Use caution due to fall risk","Special diet required"}, RANDBETWEEN(1,5))</f>
        <v>Allergic to penicillin</v>
      </c>
      <c r="AF57" s="1" t="s">
        <v>749</v>
      </c>
      <c r="AG57" s="1" t="str" cm="1">
        <f t="array" aca="1" ref="AG57" ca="1">INDEX({"Humana","Aetna","MetLife","Cigna","United Healthcare","Guardian"}, RANDBETWEEN(1,6))</f>
        <v>Aetna</v>
      </c>
      <c r="AH57" s="1" t="str" cm="1">
        <f t="array" aca="1" ref="AH57" ca="1">IF(AG57="Humana",
   INDEX({"HUM103","HUM523"}, RANDBETWEEN(1,2)),
IF(AG57="Aetna",
   INDEX({"AET532","AET548"}, RANDBETWEEN(1,2)),
IF(AG57="MetLife",
   "MET280",
IF(AG57="Cigna",
   "CIG881",
IF(AG57="United Healthcare",
   INDEX({"UNI967","UNI316"}, RANDBETWEEN(1,2)),
IF(AG57="Guardian",
   INDEX({"GUA459","GUA669"}, RANDBETWEEN(1,2)),
""))))))</f>
        <v>AET532</v>
      </c>
      <c r="AI57" s="1" t="str" cm="1">
        <f t="array" aca="1" ref="AI57" ca="1">_xlfn.SWITCH(
    AH57,
    "HUM103", "Humana Discount",
    "HUM523", "Humana PPO",
    "AET532", "Aetna HMO",
    "AET548", "Aetna Indemnity",
    "MET280", "MetLife Discount",
    "CIG881", "Cigna HMO",
    "UNI967", "United Healthcare DPPO",
    "UNI316", "United Healthcare DMO",
    "GUA459", "Guardian Discount",
    "GUA669", "Guardian PPO",
    ""
)</f>
        <v>Aetna HMO</v>
      </c>
      <c r="AJ57" s="1" t="str" cm="1">
        <f t="array" aca="1" ref="AJ57" ca="1">_xlfn.SWITCH(
    AH57,
    "HUM103", "HUM854639",
    "HUM523", "HUM296694",
    "AET532", "AET392075",
    "AET548", "AET837715",
    "MET280", "MET643118",
    "CIG881", "CIG755900",
    "UNI967", "UNI733052",
    "UNI316", "UNI442722",
    "GUA459", "GUA634150",
    "GUA669", "GUA641722",
    ""
)</f>
        <v>AET392075</v>
      </c>
      <c r="AK57" s="1" t="str" cm="1">
        <f t="array" aca="1" ref="AK57" ca="1">INDEX({"GRP370","GRP369","GRP573","GRP409","GRP509","GRP575","GRP445","GRP295","GRP316","GRP630"}, RANDBETWEEN(1,10))</f>
        <v>GRP409</v>
      </c>
      <c r="AL57" s="1" cm="1">
        <f t="array" aca="1" ref="AL57" ca="1">_xlfn.SWITCH(
  AK57,
  "GRP370", 1000,
  "GRP369", 3000,
  "GRP573", 1500,
  "GRP409", 3000,
  "GRP509", 3000,
  "GRP575", 1000,
  "GRP445", 2500,
  "GRP295", 1000,
  "GRP316", 2000,
  "GRP630", 2000,
  ""
)</f>
        <v>3000</v>
      </c>
      <c r="AM57" s="1" cm="1">
        <f t="array" aca="1" ref="AM57" ca="1">_xlfn.SWITCH(
  AK57,
  "GRP370", 729.73,
  "GRP369", 2285.89,
  "GRP573", 1311.73,
  "GRP409", 2951.56,
  "GRP509", 993.45,
  "GRP575", 557.41,
  "GRP445", 695.64,
  "GRP295", 241.36,
  "GRP316", 1320.86,
  "GRP630", 1245.27,
  ""
)</f>
        <v>2951.56</v>
      </c>
      <c r="AN57" s="1" t="str" cm="1">
        <f t="array" aca="1" ref="AN57" ca="1">_xlfn.SWITCH(
  AK57,
  "GRP573", "Humana",
  "GRP509", "Aetna",
  "GRP316", "Aetna",
  ""
)</f>
        <v/>
      </c>
      <c r="AO57" s="1" t="str" cm="1">
        <f t="array" aca="1" ref="AO57" ca="1">_xlfn.SWITCH(
  AK57,
  "GRP573", "HUM982",
  "GRP509", "AET282",
  "GRP316", "AET665",
  ""
)</f>
        <v/>
      </c>
      <c r="AP57" s="1" t="str" cm="1">
        <f t="array" aca="1" ref="AP57" ca="1">_xlfn.SWITCH(
  AK57,
  "GRP573", "MAAN82132",
  "GRP509", "JOWI86099",
  "GRP316", "CHTA19838",
  ""
)</f>
        <v/>
      </c>
      <c r="AQ57" s="1" t="str" cm="1">
        <f t="array" aca="1" ref="AQ57" ca="1">INDEX({"Yes","No"},RANDBETWEEN(1,2))</f>
        <v>Yes</v>
      </c>
      <c r="AR57" s="1" t="str" cm="1">
        <f t="array" aca="1" ref="AR57" ca="1">INDEX({"Apple Pay","Credit Card","Debit Card"}, RANDBETWEEN(1,3))</f>
        <v>Credit Card</v>
      </c>
      <c r="AS57" s="1" t="s">
        <v>938</v>
      </c>
      <c r="AT57" s="1" t="s">
        <v>1127</v>
      </c>
      <c r="AU57" s="1" t="str">
        <f t="shared" ca="1" si="8"/>
        <v>2025-06-06</v>
      </c>
      <c r="AV57" s="1" t="str">
        <f t="shared" ca="1" si="9"/>
        <v>2025-06-19</v>
      </c>
      <c r="AW57" s="1" t="str">
        <f t="shared" ca="1" si="10"/>
        <v>5:30 PM</v>
      </c>
      <c r="AX57" s="1" t="str">
        <f t="shared" ca="1" si="11"/>
        <v>5:20 PM</v>
      </c>
      <c r="AY57" s="1" t="str" cm="1">
        <f t="array" aca="1" ref="AY57" ca="1">INDEX({"LOC001","LOC002","LOC003"}, RANDBETWEEN(1,3))</f>
        <v>LOC002</v>
      </c>
      <c r="AZ57" s="1" t="str" cm="1">
        <f t="array" aca="1" ref="AZ57" ca="1">INDEX({"PRV001","PRV002","PRV003","PRV004","PRV005"}, RANDBETWEEN(1,5))</f>
        <v>PRV002</v>
      </c>
      <c r="BA57" s="1" t="str" cm="1">
        <f t="array" aca="1" ref="BA57" ca="1">INDEX({"AST001","AST002","AST003","AST004","AST005"}, RANDBETWEEN(1,5))</f>
        <v>AST001</v>
      </c>
      <c r="BB57" s="1" t="str" cm="1">
        <f t="array" aca="1" ref="BB57" ca="1">INDEX({"Room 1","Room 2","Room 3","Room 4","Room 5","Room 7","Room 8"}, RANDBETWEEN(1,7))</f>
        <v>Room 2</v>
      </c>
      <c r="BC57" s="1" t="str" cm="1">
        <f t="array" aca="1" ref="BC57" ca="1">INDEX({"Tooth Pain","Lost Filling","Cosmetic Concern","Sensitivity","Denture Adjustment","Jaw Pain","Routine Check-up"}, RANDBETWEEN(1,7))</f>
        <v>Routine Check-up</v>
      </c>
      <c r="BD57" s="1" cm="1">
        <f t="array" aca="1" ref="BD57" ca="1">INDEX({15,30,45,60,90,120}, RANDBETWEEN(1,6))</f>
        <v>45</v>
      </c>
      <c r="BE57" s="1">
        <f t="shared" ca="1" si="12"/>
        <v>37</v>
      </c>
      <c r="BF57" s="1" t="str">
        <f t="shared" ca="1" si="13"/>
        <v>True</v>
      </c>
      <c r="BG57" s="1" t="str">
        <f t="shared" ca="1" si="14"/>
        <v/>
      </c>
      <c r="BH57" s="1" t="str">
        <f t="shared" ca="1" si="15"/>
        <v>False</v>
      </c>
      <c r="BI57" s="1">
        <f t="shared" ca="1" si="16"/>
        <v>13</v>
      </c>
      <c r="BJ57" s="1" t="s">
        <v>1317</v>
      </c>
      <c r="BK57" s="1" t="str">
        <f t="shared" ca="1" si="17"/>
        <v>2025-06-19</v>
      </c>
      <c r="BL57" s="1" t="str" cm="1">
        <f t="array" aca="1" ref="BL57" ca="1">INDEX({"Orthodontic","Prosthodontic","Oral Surgery","Periodontic","Restorative"}, RANDBETWEEN(1,5))</f>
        <v>Restorative</v>
      </c>
      <c r="BM57" s="1" t="str" cm="1">
        <f t="array" aca="1" ref="BM57" ca="1">INDEX({"D4341","D9110","D0274","D0120","D2330","D7140","D1110"}, RANDBETWEEN(1,7))</f>
        <v>D0274</v>
      </c>
      <c r="BN57" s="1" t="str" cm="1">
        <f t="array" aca="1" ref="BN57" ca="1">INDEX({"Periodontal Scaling &amp; Root Planing","Palliative Treatment","Bitewings - Four Films","Periodic Oral Evaluation","Resin Composite - One Surface","Extraction - Erupted Tooth","Adult Prophylaxis"}, RANDBETWEEN(1,7))</f>
        <v>Adult Prophylaxis</v>
      </c>
      <c r="BO57" s="1">
        <f t="shared" ca="1" si="18"/>
        <v>127.9</v>
      </c>
      <c r="BP57" s="1">
        <f t="shared" ca="1" si="19"/>
        <v>620.6</v>
      </c>
      <c r="BQ57" s="1">
        <f t="shared" ca="1" si="20"/>
        <v>894.03</v>
      </c>
      <c r="BR57" s="1">
        <f t="shared" ca="1" si="21"/>
        <v>413.79</v>
      </c>
      <c r="BS57" s="1">
        <f t="shared" ca="1" si="22"/>
        <v>101.89</v>
      </c>
      <c r="BT57" s="1" t="str">
        <f t="shared" ca="1" si="23"/>
        <v>2025-05-11</v>
      </c>
      <c r="BU57" s="1" t="str" cm="1">
        <f t="array" aca="1" ref="BU57" ca="1">INDEX({"Debit Card","Apple Pay","Credit Card","CareCredit"}, RANDBETWEEN(1,4))</f>
        <v>Apple Pay</v>
      </c>
      <c r="BV57" s="1" t="str" cm="1">
        <f t="array" aca="1" ref="BV57" ca="1">INDEX({"Paid","Partial","Pending Insurance"}, RANDBETWEEN(1,3))</f>
        <v>Partial</v>
      </c>
      <c r="BW57" s="1">
        <f t="shared" ca="1" si="24"/>
        <v>0</v>
      </c>
      <c r="BX57" s="1" t="str">
        <f t="shared" ca="1" si="25"/>
        <v>In Progress</v>
      </c>
      <c r="BY57" s="1" t="str" cm="1">
        <f t="array" aca="1" ref="BY57" ca="1">INDEX({"New","Returning"}, RANDBETWEEN(1,2))</f>
        <v>Returning</v>
      </c>
      <c r="BZ57" s="1">
        <f t="shared" ca="1" si="26"/>
        <v>3</v>
      </c>
      <c r="CA57" s="1">
        <f t="shared" ca="1" si="27"/>
        <v>3</v>
      </c>
      <c r="CB57" s="1" t="str">
        <f t="shared" ca="1" si="28"/>
        <v>2022-09-13</v>
      </c>
      <c r="CC57" s="1" t="str">
        <f t="shared" ca="1" si="29"/>
        <v>2025-10-15</v>
      </c>
      <c r="CD57" s="1">
        <f t="shared" ca="1" si="51"/>
        <v>1</v>
      </c>
      <c r="CE57" s="1">
        <f t="shared" ca="1" si="51"/>
        <v>5</v>
      </c>
      <c r="CF57" s="1">
        <f t="shared" ca="1" si="31"/>
        <v>3416.9</v>
      </c>
      <c r="CG57" s="1">
        <f t="shared" ca="1" si="32"/>
        <v>30</v>
      </c>
      <c r="CH57" s="1" t="str">
        <f t="shared" ca="1" si="33"/>
        <v>Low</v>
      </c>
      <c r="CI57" s="1">
        <f t="shared" ca="1" si="34"/>
        <v>71</v>
      </c>
      <c r="CJ57" s="1" t="str">
        <f t="shared" ca="1" si="35"/>
        <v>True</v>
      </c>
      <c r="CK57" s="1" t="str" cm="1">
        <f t="array" aca="1" ref="CK57" ca="1">INDEX({"Basic","Silver","Gold","Platinum"}, RANDBETWEEN(1,4))</f>
        <v>Silver</v>
      </c>
      <c r="CL57" s="1">
        <f t="shared" ca="1" si="36"/>
        <v>5</v>
      </c>
      <c r="CM57" s="1" t="s">
        <v>1506</v>
      </c>
      <c r="CN57" s="1" t="str">
        <f t="shared" ca="1" si="37"/>
        <v>2023-05-13</v>
      </c>
      <c r="CO57" s="1" t="str">
        <f t="shared" ca="1" si="38"/>
        <v>9:30 AM</v>
      </c>
      <c r="CP57" s="1" t="str" cm="1">
        <f t="array" aca="1" ref="CP57" ca="1">INDEX({"Patient Portal","Mail","Email","Phone","Text"}, RANDBETWEEN(1,5))</f>
        <v>Phone</v>
      </c>
      <c r="CQ57" s="1" t="str" cm="1">
        <f t="array" aca="1" ref="CQ57" ca="1">INDEX({"Insurance Verification","Payment Reminder","New Patient Welcome","Treatment Plan Discussion","Recall"}, RANDBETWEEN(1,5))</f>
        <v>New Patient Welcome</v>
      </c>
      <c r="CR57" s="1" t="str" cm="1">
        <f t="array" aca="1" ref="CR57" ca="1">INDEX({"Template","Script","Marketing","Custom"}, RANDBETWEEN(1,4))</f>
        <v>Marketing</v>
      </c>
      <c r="CS57" s="1" t="str">
        <f t="shared" ca="1" si="39"/>
        <v>True</v>
      </c>
      <c r="CT57" s="1" t="str">
        <f t="shared" ca="1" si="40"/>
        <v>2023-05-16</v>
      </c>
      <c r="CU57" s="1" t="str">
        <f t="shared" ca="1" si="41"/>
        <v>10:30 AM</v>
      </c>
      <c r="CV57" s="1" t="str" cm="1">
        <f t="array" aca="1" ref="CV57" ca="1">IF(CS57="True",
   INDEX({"Cancelled","Confirmed","Rescheduled","Question Answered"}, RANDBETWEEN(1,4)),
   ""
)</f>
        <v>Rescheduled</v>
      </c>
      <c r="CW57" s="1" t="str">
        <f t="shared" ca="1" si="42"/>
        <v>False</v>
      </c>
      <c r="CX57" s="1" t="str">
        <f t="shared" ca="1" si="43"/>
        <v/>
      </c>
      <c r="CY57" s="1" t="str" cm="1">
        <f t="array" aca="1" ref="CY57" ca="1">INDEX({"STF001","STF002","STF003","STF004","STF005"}, RANDBETWEEN(1,5))</f>
        <v>STF003</v>
      </c>
      <c r="CZ57" s="1" t="str">
        <f t="shared" ca="1" si="44"/>
        <v>True</v>
      </c>
      <c r="DA57" s="1" t="str" cm="1">
        <f t="array" aca="1" ref="DA57" ca="1">INDEX({"Westside Dental Group","Downtown Dental Center","Main Street Dental"}, RANDBETWEEN(1,3))</f>
        <v>Westside Dental Group</v>
      </c>
      <c r="DB57" s="1" t="str" cm="1">
        <f t="array" aca="1" ref="DB57" ca="1">_xlfn.SWITCH(DA57,
   "Westside Dental Group",     "789 West Avenue",
   "Downtown Dental Center",    "456 Downtown Plaza",
   "Main Street Dental",        "123 Main Street",
   ""
)</f>
        <v>789 West Avenue</v>
      </c>
      <c r="DC57" s="1" t="str" cm="1">
        <f t="array" aca="1" ref="DC57" ca="1">_xlfn.SWITCH(
   DA57,
   "Westside Dental Group",     "Riverside",
   "Downtown Dental Center",    "Springfield",
   "Main Street Dental",        "Springfield",
   ""
)</f>
        <v>Riverside</v>
      </c>
      <c r="DD57" s="1" t="s">
        <v>184</v>
      </c>
      <c r="DE57" s="1" t="str" cm="1">
        <f t="array" aca="1" ref="DE57" ca="1">_xlfn.SWITCH(
   DA57,
   "Westside Dental Group",     "62707",
   "Downtown Dental Center",    "62701",
   "Main Street Dental",        "62704",
   ""
)</f>
        <v>62707</v>
      </c>
      <c r="DF57" s="1" t="str" cm="1">
        <f t="array" aca="1" ref="DF57" ca="1">_xlfn.SWITCH(
   DA57,
   "Westside Dental Group",     "555-555-6666",
   "Downtown Dental Center",    "555-333-4444",
   "Main Street Dental",        "555-111-2222",
   ""
)</f>
        <v>555-555-6666</v>
      </c>
      <c r="DG57" s="1" t="str" cm="1">
        <f t="array" aca="1" ref="DG57" ca="1">_xlfn.SWITCH(
   DA57,
   "Westside Dental Group",     "Mon-Thu 9AM-6PM|Fri 9AM-4PM",
   "Downtown Dental Center",    "Mon-Thu 7AM-7PM|Fri 8AM-5PM|Sat 8AM-1PM",
   "Main Street Dental",        "Mon-Fri 8AM-5PM",
   ""
)</f>
        <v>Mon-Thu 9AM-6PM|Fri 9AM-4PM</v>
      </c>
      <c r="DH57" s="1" t="str" cm="1">
        <f t="array" aca="1" ref="DH57" ca="1">_xlfn.SWITCH(
   DA57,
   "Westside Dental Group",     "General|Periodontics|Endodontics",
   "Downtown Dental Center",    "General|Pediatric|Implants|Oral Surgery",
   "Main Street Dental",        "General|Cosmetic|Orthodontics",
   ""
)</f>
        <v>General|Periodontics|Endodontics</v>
      </c>
      <c r="DI57" s="1" t="str" cm="1">
        <f t="array" aca="1" ref="DI57" ca="1">_xlfn.SWITCH(
   DA57,
   "Westside Dental Group",     "General Dentistry|Periodontics|Endodontics",
   "Downtown Dental Center",    "General Dentistry|Oral Surgery|Pediatric Dentistry",
   "Main Street Dental",        "General Dentistry|Orthodontics",
   ""
)</f>
        <v>General Dentistry|Periodontics|Endodontics</v>
      </c>
      <c r="DJ57" s="1" cm="1">
        <f t="array" aca="1" ref="DJ57" ca="1">_xlfn.SWITCH($DA57,
   "Westside Dental Group", 6,
   "Downtown Dental Center", 12,
   "Main Street Dental",     8,
   6
)</f>
        <v>6</v>
      </c>
      <c r="DK57" s="1" cm="1">
        <f t="array" aca="1" ref="DK57" ca="1">_xlfn.SWITCH($DA57,
   "Westside Dental Group", 4.7,
   "Downtown Dental Center", 4.6,
   "Main Street Dental",     4.8,
   4.7
)</f>
        <v>4.7</v>
      </c>
      <c r="DL57" s="1" t="s">
        <v>1695</v>
      </c>
      <c r="DM57" s="1" t="str">
        <f t="shared" ca="1" si="45"/>
        <v>2024-03-25</v>
      </c>
      <c r="DN57" s="1" t="str" cm="1">
        <f t="array" aca="1" ref="DN57" ca="1">INDEX({"In Progress","Accepted","Completed","Proposed"}, RANDBETWEEN(1,4))</f>
        <v>In Progress</v>
      </c>
      <c r="DO57" s="1">
        <f t="shared" ca="1" si="46"/>
        <v>3025.91</v>
      </c>
      <c r="DP57" s="1">
        <f t="shared" ca="1" si="47"/>
        <v>2178.66</v>
      </c>
      <c r="DQ57" s="1">
        <f t="shared" ca="1" si="48"/>
        <v>847.25</v>
      </c>
      <c r="DR57" s="1" t="str" cm="1">
        <f t="array" aca="1" ref="DR57" ca="1">INDEX({"N/A","CareCredit","QuickPay Discount","Monthly Payment"}, RANDBETWEEN(1,4))</f>
        <v>CareCredit</v>
      </c>
      <c r="DS57" s="2">
        <v>44528</v>
      </c>
      <c r="DT57" s="1" t="str">
        <f t="shared" ca="1" si="49"/>
        <v/>
      </c>
      <c r="DU57" s="1">
        <f t="shared" ca="1" si="50"/>
        <v>79</v>
      </c>
    </row>
    <row r="58" spans="1:125" x14ac:dyDescent="0.15">
      <c r="A58" s="1" t="s">
        <v>561</v>
      </c>
      <c r="B58" s="1" t="str" cm="1">
        <f t="array" aca="1" ref="B58" ca="1">INDEX({"Liam","Noah","Oliver","Elijah","William","James","Benjamin","Lucas","Henry","Alexander","Olivia","Emma","Ava","Charlotte","Sophia","Amelia","Isabella","Mia","Evelyn","Harper","Jameson","Aria","Scarlett","Luna","Mila","Abigail","Ella","Avery","Eleanor","Madison"}, RANDBETWEEN(1, 30))</f>
        <v>Alexander</v>
      </c>
      <c r="C58" s="1" t="str" cm="1">
        <f t="array" aca="1" ref="C58" ca="1">INDEX({"Smith","Johnson","Williams","Jones","Brown","Davis","Miller","Wilson","Moore","Taylor","Anderson","Thomas","Jackson","White","Harris","Martin","Thompson","Garcia","Martinez","Robinson","Clark","Rodriguez","Lewis","Lee","Walker","Hall","Allen","Young","King","Wright"}, RANDBETWEEN(1, 30))</f>
        <v>Smith</v>
      </c>
      <c r="D58" s="1" t="str">
        <f t="shared" ca="1" si="0"/>
        <v>1944-08-20</v>
      </c>
      <c r="E58" s="1">
        <f t="shared" ca="1" si="1"/>
        <v>80</v>
      </c>
      <c r="F58" s="1" t="str" cm="1">
        <f t="array" aca="1" ref="F58" ca="1">INDEX({"Male","Female","Non-Binary"}, RANDBETWEEN(1, 3))</f>
        <v>Female</v>
      </c>
      <c r="G58" s="1" t="str" cm="1">
        <f t="array" aca="1" ref="G58" ca="1">INDEX({"African American","Caucasian","Hispanic","Asian","Native American","Other"}, RANDBETWEEN(1,6))</f>
        <v>Other</v>
      </c>
      <c r="H58" s="1" t="str" cm="1">
        <f t="array" aca="1" ref="H58" ca="1">RANDBETWEEN(1,1500) &amp; " " &amp; INDEX({"Main","Oak","Maple","Elm","Pine","Cedar","Rose","Hill","Park","Lake"}, RANDBETWEEN(1,10)) &amp; " " &amp; INDEX({"St","Rd","Ave"}, RANDBETWEEN(1,3))</f>
        <v>757 Hill Rd</v>
      </c>
      <c r="I58" s="1" t="str" cm="1">
        <f t="array" aca="1" ref="I58" ca="1">INDEX({"Springfield","Riverside","Franklin","Clinton","Fairview"}, RANDBETWEEN(1,5))</f>
        <v>Riverside</v>
      </c>
      <c r="J58" s="1" t="str" cm="1">
        <f t="array" aca="1" ref="J58" ca="1">INDEX({"FL","IL","CA","NY","TX"}, RANDBETWEEN(1,5))</f>
        <v>NY</v>
      </c>
      <c r="K58" s="1" t="str">
        <f t="shared" ca="1" si="2"/>
        <v>45914</v>
      </c>
      <c r="L58" s="1" t="str">
        <f t="shared" ca="1" si="3"/>
        <v>alexander.smith@email.com</v>
      </c>
      <c r="M58" s="1" t="str">
        <f t="shared" ca="1" si="4"/>
        <v>575-575-5377</v>
      </c>
      <c r="N58" s="1" t="str" cm="1">
        <f t="array" aca="1" ref="N58" ca="1">INDEX({"Linda","Karen","Susan","Nancy","Deborah"}, RANDBETWEEN(1,5)) &amp; " " &amp; C58</f>
        <v>Susan Smith</v>
      </c>
      <c r="O58" s="1" t="str">
        <f t="shared" ca="1" si="5"/>
        <v>384-345-4229</v>
      </c>
      <c r="P58" s="1" t="s">
        <v>137</v>
      </c>
      <c r="Q58" s="1" t="str" cm="1">
        <f t="array" aca="1" ref="Q58" ca="1">INDEX({"Walk-in","Google","Website","Patient Referral","Doctor Referral","Insurance"}, RANDBETWEEN(1,5))</f>
        <v>Walk-in</v>
      </c>
      <c r="R58" s="1" t="str">
        <f t="shared" ca="1" si="6"/>
        <v>2022-10-15</v>
      </c>
      <c r="S58" s="1" t="str" cm="1">
        <f t="array" aca="1" ref="S58" ca="1">INDEX({"LOC001","LOC002","LOC003"}, RANDBETWEEN(1,3))</f>
        <v>LOC001</v>
      </c>
      <c r="T58" s="1" t="str" cm="1">
        <f t="array" aca="1" ref="T58" ca="1">INDEX({"Mail","Phone","Patient Portal","Email"}, RANDBETWEEN(1,4))</f>
        <v>Email</v>
      </c>
      <c r="U58" s="1" t="str" cm="1">
        <f t="array" aca="1" ref="U58" ca="1">INDEX({"True","False"}, RANDBETWEEN(1,2))</f>
        <v>False</v>
      </c>
      <c r="V58" s="1" t="str" cm="1">
        <f t="array" aca="1" ref="V58" ca="1">INDEX({"True","False"}, RANDBETWEEN(1,2))</f>
        <v>False</v>
      </c>
      <c r="W58" s="1" t="str" cm="1">
        <f t="array" aca="1" ref="W58" ca="1">INDEX({"True","False"}, RANDBETWEEN(1,2))</f>
        <v>True</v>
      </c>
      <c r="X58" s="1" t="str" cm="1">
        <f t="array" aca="1" ref="X58" ca="1">INDEX({"True","False"}, RANDBETWEEN(1,2))</f>
        <v>True</v>
      </c>
      <c r="Y58" s="1" t="str" cm="1">
        <f t="array" aca="1" ref="Y58" ca="1">INDEX({"Codeine","Sulfa","Local Anesthetics","None","Latex","Penicillin"}, RANDBETWEEN(1,6))</f>
        <v>Latex</v>
      </c>
      <c r="Z58" s="1" t="str" cm="1">
        <f t="array" aca="1" ref="Z58" ca="1">INDEX({"None","Levothyroxine","Atorvastatin","Levothyroxine|Atorvastatin","Metformin|Lisinopril","Ibuprofen"}, RANDBETWEEN(1,6))</f>
        <v>Metformin|Lisinopril</v>
      </c>
      <c r="AA58" s="1" t="str" cm="1">
        <f t="array" aca="1" ref="AA58" ca="1">INDEX({"None","Wisdom teeth extraction (2020)","Cavity filling (2019)","Dental cleaning (2018)","Root canal (2021)"}, RANDBETWEEN(1,5))</f>
        <v>Dental cleaning (2018)</v>
      </c>
      <c r="AB58" s="1" t="str">
        <f t="shared" ca="1" si="7"/>
        <v>2025-02-09</v>
      </c>
      <c r="AC58" s="1" t="str" cm="1">
        <f t="array" aca="1" ref="AC58" ca="1">INDEX({"N/A","No","Yes"}, RANDBETWEEN(1,3))</f>
        <v>No</v>
      </c>
      <c r="AD58" s="1" t="str" cm="1">
        <f t="array" aca="1" ref="AD58" ca="1">INDEX({"Non-smoker","Former-smoker","Current smoker"}, RANDBETWEEN(1,3))</f>
        <v>Non-smoker</v>
      </c>
      <c r="AE58" s="1" t="str" cm="1">
        <f t="array" aca="1" ref="AE58" ca="1">INDEX({"None","Allergic to penicillin","Requires wheelchair accessibility","Use caution due to fall risk","Special diet required"}, RANDBETWEEN(1,5))</f>
        <v>Use caution due to fall risk</v>
      </c>
      <c r="AF58" s="1" t="s">
        <v>750</v>
      </c>
      <c r="AG58" s="1" t="str" cm="1">
        <f t="array" aca="1" ref="AG58" ca="1">INDEX({"Humana","Aetna","MetLife","Cigna","United Healthcare","Guardian"}, RANDBETWEEN(1,6))</f>
        <v>Guardian</v>
      </c>
      <c r="AH58" s="1" t="str" cm="1">
        <f t="array" aca="1" ref="AH58" ca="1">IF(AG58="Humana",
   INDEX({"HUM103","HUM523"}, RANDBETWEEN(1,2)),
IF(AG58="Aetna",
   INDEX({"AET532","AET548"}, RANDBETWEEN(1,2)),
IF(AG58="MetLife",
   "MET280",
IF(AG58="Cigna",
   "CIG881",
IF(AG58="United Healthcare",
   INDEX({"UNI967","UNI316"}, RANDBETWEEN(1,2)),
IF(AG58="Guardian",
   INDEX({"GUA459","GUA669"}, RANDBETWEEN(1,2)),
""))))))</f>
        <v>GUA459</v>
      </c>
      <c r="AI58" s="1" t="str" cm="1">
        <f t="array" aca="1" ref="AI58" ca="1">_xlfn.SWITCH(
    AH58,
    "HUM103", "Humana Discount",
    "HUM523", "Humana PPO",
    "AET532", "Aetna HMO",
    "AET548", "Aetna Indemnity",
    "MET280", "MetLife Discount",
    "CIG881", "Cigna HMO",
    "UNI967", "United Healthcare DPPO",
    "UNI316", "United Healthcare DMO",
    "GUA459", "Guardian Discount",
    "GUA669", "Guardian PPO",
    ""
)</f>
        <v>Guardian Discount</v>
      </c>
      <c r="AJ58" s="1" t="str" cm="1">
        <f t="array" aca="1" ref="AJ58" ca="1">_xlfn.SWITCH(
    AH58,
    "HUM103", "HUM854639",
    "HUM523", "HUM296694",
    "AET532", "AET392075",
    "AET548", "AET837715",
    "MET280", "MET643118",
    "CIG881", "CIG755900",
    "UNI967", "UNI733052",
    "UNI316", "UNI442722",
    "GUA459", "GUA634150",
    "GUA669", "GUA641722",
    ""
)</f>
        <v>GUA634150</v>
      </c>
      <c r="AK58" s="1" t="str" cm="1">
        <f t="array" aca="1" ref="AK58" ca="1">INDEX({"GRP370","GRP369","GRP573","GRP409","GRP509","GRP575","GRP445","GRP295","GRP316","GRP630"}, RANDBETWEEN(1,10))</f>
        <v>GRP409</v>
      </c>
      <c r="AL58" s="1" cm="1">
        <f t="array" aca="1" ref="AL58" ca="1">_xlfn.SWITCH(
  AK58,
  "GRP370", 1000,
  "GRP369", 3000,
  "GRP573", 1500,
  "GRP409", 3000,
  "GRP509", 3000,
  "GRP575", 1000,
  "GRP445", 2500,
  "GRP295", 1000,
  "GRP316", 2000,
  "GRP630", 2000,
  ""
)</f>
        <v>3000</v>
      </c>
      <c r="AM58" s="1" cm="1">
        <f t="array" aca="1" ref="AM58" ca="1">_xlfn.SWITCH(
  AK58,
  "GRP370", 729.73,
  "GRP369", 2285.89,
  "GRP573", 1311.73,
  "GRP409", 2951.56,
  "GRP509", 993.45,
  "GRP575", 557.41,
  "GRP445", 695.64,
  "GRP295", 241.36,
  "GRP316", 1320.86,
  "GRP630", 1245.27,
  ""
)</f>
        <v>2951.56</v>
      </c>
      <c r="AN58" s="1" t="str" cm="1">
        <f t="array" aca="1" ref="AN58" ca="1">_xlfn.SWITCH(
  AK58,
  "GRP573", "Humana",
  "GRP509", "Aetna",
  "GRP316", "Aetna",
  ""
)</f>
        <v/>
      </c>
      <c r="AO58" s="1" t="str" cm="1">
        <f t="array" aca="1" ref="AO58" ca="1">_xlfn.SWITCH(
  AK58,
  "GRP573", "HUM982",
  "GRP509", "AET282",
  "GRP316", "AET665",
  ""
)</f>
        <v/>
      </c>
      <c r="AP58" s="1" t="str" cm="1">
        <f t="array" aca="1" ref="AP58" ca="1">_xlfn.SWITCH(
  AK58,
  "GRP573", "MAAN82132",
  "GRP509", "JOWI86099",
  "GRP316", "CHTA19838",
  ""
)</f>
        <v/>
      </c>
      <c r="AQ58" s="1" t="str" cm="1">
        <f t="array" aca="1" ref="AQ58" ca="1">INDEX({"Yes","No"},RANDBETWEEN(1,2))</f>
        <v>No</v>
      </c>
      <c r="AR58" s="1" t="str" cm="1">
        <f t="array" aca="1" ref="AR58" ca="1">INDEX({"Apple Pay","Credit Card","Debit Card"}, RANDBETWEEN(1,3))</f>
        <v>Debit Card</v>
      </c>
      <c r="AS58" s="1" t="s">
        <v>939</v>
      </c>
      <c r="AT58" s="1" t="s">
        <v>1128</v>
      </c>
      <c r="AU58" s="1" t="str">
        <f t="shared" ca="1" si="8"/>
        <v>2025-05-31</v>
      </c>
      <c r="AV58" s="1" t="str">
        <f t="shared" ca="1" si="9"/>
        <v>2025-06-15</v>
      </c>
      <c r="AW58" s="1" t="str">
        <f t="shared" ca="1" si="10"/>
        <v>11:00 AM</v>
      </c>
      <c r="AX58" s="1" t="str">
        <f t="shared" ca="1" si="11"/>
        <v>10:50 AM</v>
      </c>
      <c r="AY58" s="1" t="str" cm="1">
        <f t="array" aca="1" ref="AY58" ca="1">INDEX({"LOC001","LOC002","LOC003"}, RANDBETWEEN(1,3))</f>
        <v>LOC003</v>
      </c>
      <c r="AZ58" s="1" t="str" cm="1">
        <f t="array" aca="1" ref="AZ58" ca="1">INDEX({"PRV001","PRV002","PRV003","PRV004","PRV005"}, RANDBETWEEN(1,5))</f>
        <v>PRV005</v>
      </c>
      <c r="BA58" s="1" t="str" cm="1">
        <f t="array" aca="1" ref="BA58" ca="1">INDEX({"AST001","AST002","AST003","AST004","AST005"}, RANDBETWEEN(1,5))</f>
        <v>AST001</v>
      </c>
      <c r="BB58" s="1" t="str" cm="1">
        <f t="array" aca="1" ref="BB58" ca="1">INDEX({"Room 1","Room 2","Room 3","Room 4","Room 5","Room 7","Room 8"}, RANDBETWEEN(1,7))</f>
        <v>Room 5</v>
      </c>
      <c r="BC58" s="1" t="str" cm="1">
        <f t="array" aca="1" ref="BC58" ca="1">INDEX({"Tooth Pain","Lost Filling","Cosmetic Concern","Sensitivity","Denture Adjustment","Jaw Pain","Routine Check-up"}, RANDBETWEEN(1,7))</f>
        <v>Tooth Pain</v>
      </c>
      <c r="BD58" s="1" cm="1">
        <f t="array" aca="1" ref="BD58" ca="1">INDEX({15,30,45,60,90,120}, RANDBETWEEN(1,6))</f>
        <v>15</v>
      </c>
      <c r="BE58" s="1">
        <f t="shared" ca="1" si="12"/>
        <v>14</v>
      </c>
      <c r="BF58" s="1" t="str">
        <f t="shared" ca="1" si="13"/>
        <v>True</v>
      </c>
      <c r="BG58" s="1" t="str">
        <f t="shared" ca="1" si="14"/>
        <v/>
      </c>
      <c r="BH58" s="1" t="str">
        <f t="shared" ca="1" si="15"/>
        <v>False</v>
      </c>
      <c r="BI58" s="1">
        <f t="shared" ca="1" si="16"/>
        <v>15</v>
      </c>
      <c r="BJ58" s="1" t="s">
        <v>1318</v>
      </c>
      <c r="BK58" s="1" t="str">
        <f t="shared" ca="1" si="17"/>
        <v>2025-06-15</v>
      </c>
      <c r="BL58" s="1" t="str" cm="1">
        <f t="array" aca="1" ref="BL58" ca="1">INDEX({"Orthodontic","Prosthodontic","Oral Surgery","Periodontic","Restorative"}, RANDBETWEEN(1,5))</f>
        <v>Restorative</v>
      </c>
      <c r="BM58" s="1" t="str" cm="1">
        <f t="array" aca="1" ref="BM58" ca="1">INDEX({"D4341","D9110","D0274","D0120","D2330","D7140","D1110"}, RANDBETWEEN(1,7))</f>
        <v>D0274</v>
      </c>
      <c r="BN58" s="1" t="str" cm="1">
        <f t="array" aca="1" ref="BN58" ca="1">INDEX({"Periodontal Scaling &amp; Root Planing","Palliative Treatment","Bitewings - Four Films","Periodic Oral Evaluation","Resin Composite - One Surface","Extraction - Erupted Tooth","Adult Prophylaxis"}, RANDBETWEEN(1,7))</f>
        <v>Extraction - Erupted Tooth</v>
      </c>
      <c r="BO58" s="1">
        <f t="shared" ca="1" si="18"/>
        <v>1069.1099999999999</v>
      </c>
      <c r="BP58" s="1">
        <f t="shared" ca="1" si="19"/>
        <v>1372.53</v>
      </c>
      <c r="BQ58" s="1">
        <f t="shared" ca="1" si="20"/>
        <v>213.18</v>
      </c>
      <c r="BR58" s="1">
        <f t="shared" ca="1" si="21"/>
        <v>86.11</v>
      </c>
      <c r="BS58" s="1">
        <f t="shared" ca="1" si="22"/>
        <v>229.87</v>
      </c>
      <c r="BT58" s="1" t="str">
        <f t="shared" ca="1" si="23"/>
        <v>2022-06-21</v>
      </c>
      <c r="BU58" s="1" t="str" cm="1">
        <f t="array" aca="1" ref="BU58" ca="1">INDEX({"Debit Card","Apple Pay","Credit Card","CareCredit"}, RANDBETWEEN(1,4))</f>
        <v>Credit Card</v>
      </c>
      <c r="BV58" s="1" t="str" cm="1">
        <f t="array" aca="1" ref="BV58" ca="1">INDEX({"Paid","Partial","Pending Insurance"}, RANDBETWEEN(1,3))</f>
        <v>Partial</v>
      </c>
      <c r="BW58" s="1">
        <f t="shared" ca="1" si="24"/>
        <v>0</v>
      </c>
      <c r="BX58" s="1" t="str">
        <f t="shared" ca="1" si="25"/>
        <v>In Progress</v>
      </c>
      <c r="BY58" s="1" t="str" cm="1">
        <f t="array" aca="1" ref="BY58" ca="1">INDEX({"New","Returning"}, RANDBETWEEN(1,2))</f>
        <v>New</v>
      </c>
      <c r="BZ58" s="1">
        <f t="shared" ca="1" si="26"/>
        <v>3</v>
      </c>
      <c r="CA58" s="1">
        <f t="shared" ca="1" si="27"/>
        <v>6</v>
      </c>
      <c r="CB58" s="1" t="str">
        <f t="shared" ca="1" si="28"/>
        <v>2021-02-18</v>
      </c>
      <c r="CC58" s="1" t="str">
        <f t="shared" ca="1" si="29"/>
        <v>2024-08-30</v>
      </c>
      <c r="CD58" s="1">
        <f t="shared" ca="1" si="51"/>
        <v>9</v>
      </c>
      <c r="CE58" s="1">
        <f t="shared" ca="1" si="51"/>
        <v>7</v>
      </c>
      <c r="CF58" s="1">
        <f t="shared" ca="1" si="31"/>
        <v>4751.2700000000004</v>
      </c>
      <c r="CG58" s="1">
        <f t="shared" ca="1" si="32"/>
        <v>49</v>
      </c>
      <c r="CH58" s="1" t="str">
        <f t="shared" ca="1" si="33"/>
        <v>Medium</v>
      </c>
      <c r="CI58" s="1">
        <f t="shared" ca="1" si="34"/>
        <v>90</v>
      </c>
      <c r="CJ58" s="1" t="str">
        <f t="shared" ca="1" si="35"/>
        <v>True</v>
      </c>
      <c r="CK58" s="1" t="str" cm="1">
        <f t="array" aca="1" ref="CK58" ca="1">INDEX({"Basic","Silver","Gold","Platinum"}, RANDBETWEEN(1,4))</f>
        <v>Silver</v>
      </c>
      <c r="CL58" s="1">
        <f t="shared" ca="1" si="36"/>
        <v>2</v>
      </c>
      <c r="CM58" s="1" t="s">
        <v>1507</v>
      </c>
      <c r="CN58" s="1" t="str">
        <f t="shared" ca="1" si="37"/>
        <v>2024-10-23</v>
      </c>
      <c r="CO58" s="1" t="str">
        <f t="shared" ca="1" si="38"/>
        <v>12:30 PM</v>
      </c>
      <c r="CP58" s="1" t="str" cm="1">
        <f t="array" aca="1" ref="CP58" ca="1">INDEX({"Patient Portal","Mail","Email","Phone","Text"}, RANDBETWEEN(1,5))</f>
        <v>Mail</v>
      </c>
      <c r="CQ58" s="1" t="str" cm="1">
        <f t="array" aca="1" ref="CQ58" ca="1">INDEX({"Insurance Verification","Payment Reminder","New Patient Welcome","Treatment Plan Discussion","Recall"}, RANDBETWEEN(1,5))</f>
        <v>Recall</v>
      </c>
      <c r="CR58" s="1" t="str" cm="1">
        <f t="array" aca="1" ref="CR58" ca="1">INDEX({"Template","Script","Marketing","Custom"}, RANDBETWEEN(1,4))</f>
        <v>Script</v>
      </c>
      <c r="CS58" s="1" t="str">
        <f t="shared" ca="1" si="39"/>
        <v>True</v>
      </c>
      <c r="CT58" s="1" t="str">
        <f t="shared" ca="1" si="40"/>
        <v>2024-10-28</v>
      </c>
      <c r="CU58" s="1" t="str">
        <f t="shared" ca="1" si="41"/>
        <v>3:15 PM</v>
      </c>
      <c r="CV58" s="1" t="str" cm="1">
        <f t="array" aca="1" ref="CV58" ca="1">IF(CS58="True",
   INDEX({"Cancelled","Confirmed","Rescheduled","Question Answered"}, RANDBETWEEN(1,4)),
   ""
)</f>
        <v>Question Answered</v>
      </c>
      <c r="CW58" s="1" t="str">
        <f t="shared" ca="1" si="42"/>
        <v>True</v>
      </c>
      <c r="CX58" s="1" t="str">
        <f t="shared" ca="1" si="43"/>
        <v>2024-11-01</v>
      </c>
      <c r="CY58" s="1" t="str" cm="1">
        <f t="array" aca="1" ref="CY58" ca="1">INDEX({"STF001","STF002","STF003","STF004","STF005"}, RANDBETWEEN(1,5))</f>
        <v>STF002</v>
      </c>
      <c r="CZ58" s="1" t="str">
        <f t="shared" ca="1" si="44"/>
        <v>True</v>
      </c>
      <c r="DA58" s="1" t="str" cm="1">
        <f t="array" aca="1" ref="DA58" ca="1">INDEX({"Westside Dental Group","Downtown Dental Center","Main Street Dental"}, RANDBETWEEN(1,3))</f>
        <v>Westside Dental Group</v>
      </c>
      <c r="DB58" s="1" t="str" cm="1">
        <f t="array" aca="1" ref="DB58" ca="1">_xlfn.SWITCH(DA58,
   "Westside Dental Group",     "789 West Avenue",
   "Downtown Dental Center",    "456 Downtown Plaza",
   "Main Street Dental",        "123 Main Street",
   ""
)</f>
        <v>789 West Avenue</v>
      </c>
      <c r="DC58" s="1" t="str" cm="1">
        <f t="array" aca="1" ref="DC58" ca="1">_xlfn.SWITCH(
   DA58,
   "Westside Dental Group",     "Riverside",
   "Downtown Dental Center",    "Springfield",
   "Main Street Dental",        "Springfield",
   ""
)</f>
        <v>Riverside</v>
      </c>
      <c r="DD58" s="1" t="s">
        <v>184</v>
      </c>
      <c r="DE58" s="1" t="str" cm="1">
        <f t="array" aca="1" ref="DE58" ca="1">_xlfn.SWITCH(
   DA58,
   "Westside Dental Group",     "62707",
   "Downtown Dental Center",    "62701",
   "Main Street Dental",        "62704",
   ""
)</f>
        <v>62707</v>
      </c>
      <c r="DF58" s="1" t="str" cm="1">
        <f t="array" aca="1" ref="DF58" ca="1">_xlfn.SWITCH(
   DA58,
   "Westside Dental Group",     "555-555-6666",
   "Downtown Dental Center",    "555-333-4444",
   "Main Street Dental",        "555-111-2222",
   ""
)</f>
        <v>555-555-6666</v>
      </c>
      <c r="DG58" s="1" t="str" cm="1">
        <f t="array" aca="1" ref="DG58" ca="1">_xlfn.SWITCH(
   DA58,
   "Westside Dental Group",     "Mon-Thu 9AM-6PM|Fri 9AM-4PM",
   "Downtown Dental Center",    "Mon-Thu 7AM-7PM|Fri 8AM-5PM|Sat 8AM-1PM",
   "Main Street Dental",        "Mon-Fri 8AM-5PM",
   ""
)</f>
        <v>Mon-Thu 9AM-6PM|Fri 9AM-4PM</v>
      </c>
      <c r="DH58" s="1" t="str" cm="1">
        <f t="array" aca="1" ref="DH58" ca="1">_xlfn.SWITCH(
   DA58,
   "Westside Dental Group",     "General|Periodontics|Endodontics",
   "Downtown Dental Center",    "General|Pediatric|Implants|Oral Surgery",
   "Main Street Dental",        "General|Cosmetic|Orthodontics",
   ""
)</f>
        <v>General|Periodontics|Endodontics</v>
      </c>
      <c r="DI58" s="1" t="str" cm="1">
        <f t="array" aca="1" ref="DI58" ca="1">_xlfn.SWITCH(
   DA58,
   "Westside Dental Group",     "General Dentistry|Periodontics|Endodontics",
   "Downtown Dental Center",    "General Dentistry|Oral Surgery|Pediatric Dentistry",
   "Main Street Dental",        "General Dentistry|Orthodontics",
   ""
)</f>
        <v>General Dentistry|Periodontics|Endodontics</v>
      </c>
      <c r="DJ58" s="1" cm="1">
        <f t="array" aca="1" ref="DJ58" ca="1">_xlfn.SWITCH($DA58,
   "Westside Dental Group", 6,
   "Downtown Dental Center", 12,
   "Main Street Dental",     8,
   6
)</f>
        <v>6</v>
      </c>
      <c r="DK58" s="1" cm="1">
        <f t="array" aca="1" ref="DK58" ca="1">_xlfn.SWITCH($DA58,
   "Westside Dental Group", 4.7,
   "Downtown Dental Center", 4.6,
   "Main Street Dental",     4.8,
   4.7
)</f>
        <v>4.7</v>
      </c>
      <c r="DL58" s="1" t="s">
        <v>1696</v>
      </c>
      <c r="DM58" s="1" t="str">
        <f t="shared" ca="1" si="45"/>
        <v>2024-07-04</v>
      </c>
      <c r="DN58" s="1" t="str" cm="1">
        <f t="array" aca="1" ref="DN58" ca="1">INDEX({"In Progress","Accepted","Completed","Proposed"}, RANDBETWEEN(1,4))</f>
        <v>Completed</v>
      </c>
      <c r="DO58" s="1">
        <f t="shared" ca="1" si="46"/>
        <v>4629.1499999999996</v>
      </c>
      <c r="DP58" s="1">
        <f t="shared" ca="1" si="47"/>
        <v>3008.95</v>
      </c>
      <c r="DQ58" s="1">
        <f t="shared" ca="1" si="48"/>
        <v>1620.2</v>
      </c>
      <c r="DR58" s="1" t="str" cm="1">
        <f t="array" aca="1" ref="DR58" ca="1">INDEX({"N/A","CareCredit","QuickPay Discount","Monthly Payment"}, RANDBETWEEN(1,4))</f>
        <v>Monthly Payment</v>
      </c>
      <c r="DS58" s="2">
        <v>44529</v>
      </c>
      <c r="DT58" s="1" t="str">
        <f t="shared" ca="1" si="49"/>
        <v>2021-12-15</v>
      </c>
      <c r="DU58" s="1">
        <f t="shared" ca="1" si="50"/>
        <v>100</v>
      </c>
    </row>
    <row r="59" spans="1:125" x14ac:dyDescent="0.15">
      <c r="A59" s="1" t="s">
        <v>562</v>
      </c>
      <c r="B59" s="1" t="str" cm="1">
        <f t="array" aca="1" ref="B59" ca="1">INDEX({"Liam","Noah","Oliver","Elijah","William","James","Benjamin","Lucas","Henry","Alexander","Olivia","Emma","Ava","Charlotte","Sophia","Amelia","Isabella","Mia","Evelyn","Harper","Jameson","Aria","Scarlett","Luna","Mila","Abigail","Ella","Avery","Eleanor","Madison"}, RANDBETWEEN(1, 30))</f>
        <v>Alexander</v>
      </c>
      <c r="C59" s="1" t="str" cm="1">
        <f t="array" aca="1" ref="C59" ca="1">INDEX({"Smith","Johnson","Williams","Jones","Brown","Davis","Miller","Wilson","Moore","Taylor","Anderson","Thomas","Jackson","White","Harris","Martin","Thompson","Garcia","Martinez","Robinson","Clark","Rodriguez","Lewis","Lee","Walker","Hall","Allen","Young","King","Wright"}, RANDBETWEEN(1, 30))</f>
        <v>Clark</v>
      </c>
      <c r="D59" s="1" t="str">
        <f t="shared" ca="1" si="0"/>
        <v>2003-06-08</v>
      </c>
      <c r="E59" s="1">
        <f t="shared" ca="1" si="1"/>
        <v>21</v>
      </c>
      <c r="F59" s="1" t="str" cm="1">
        <f t="array" aca="1" ref="F59" ca="1">INDEX({"Male","Female","Non-Binary"}, RANDBETWEEN(1, 3))</f>
        <v>Non-Binary</v>
      </c>
      <c r="G59" s="1" t="str" cm="1">
        <f t="array" aca="1" ref="G59" ca="1">INDEX({"African American","Caucasian","Hispanic","Asian","Native American","Other"}, RANDBETWEEN(1,6))</f>
        <v>Native American</v>
      </c>
      <c r="H59" s="1" t="str" cm="1">
        <f t="array" aca="1" ref="H59" ca="1">RANDBETWEEN(1,1500) &amp; " " &amp; INDEX({"Main","Oak","Maple","Elm","Pine","Cedar","Rose","Hill","Park","Lake"}, RANDBETWEEN(1,10)) &amp; " " &amp; INDEX({"St","Rd","Ave"}, RANDBETWEEN(1,3))</f>
        <v>87 Oak Rd</v>
      </c>
      <c r="I59" s="1" t="str" cm="1">
        <f t="array" aca="1" ref="I59" ca="1">INDEX({"Springfield","Riverside","Franklin","Clinton","Fairview"}, RANDBETWEEN(1,5))</f>
        <v>Riverside</v>
      </c>
      <c r="J59" s="1" t="str" cm="1">
        <f t="array" aca="1" ref="J59" ca="1">INDEX({"FL","IL","CA","NY","TX"}, RANDBETWEEN(1,5))</f>
        <v>IL</v>
      </c>
      <c r="K59" s="1" t="str">
        <f t="shared" ca="1" si="2"/>
        <v>73031</v>
      </c>
      <c r="L59" s="1" t="str">
        <f t="shared" ca="1" si="3"/>
        <v>alexander.clark@email.com</v>
      </c>
      <c r="M59" s="1" t="str">
        <f t="shared" ca="1" si="4"/>
        <v>454-415-4296</v>
      </c>
      <c r="N59" s="1" t="str" cm="1">
        <f t="array" aca="1" ref="N59" ca="1">INDEX({"Linda","Karen","Susan","Nancy","Deborah"}, RANDBETWEEN(1,5)) &amp; " " &amp; C59</f>
        <v>Linda Clark</v>
      </c>
      <c r="O59" s="1" t="str">
        <f t="shared" ca="1" si="5"/>
        <v>449-130-6305</v>
      </c>
      <c r="P59" s="1" t="s">
        <v>137</v>
      </c>
      <c r="Q59" s="1" t="str" cm="1">
        <f t="array" aca="1" ref="Q59" ca="1">INDEX({"Walk-in","Google","Website","Patient Referral","Doctor Referral","Insurance"}, RANDBETWEEN(1,5))</f>
        <v>Google</v>
      </c>
      <c r="R59" s="1" t="str">
        <f t="shared" ca="1" si="6"/>
        <v>2022-05-05</v>
      </c>
      <c r="S59" s="1" t="str" cm="1">
        <f t="array" aca="1" ref="S59" ca="1">INDEX({"LOC001","LOC002","LOC003"}, RANDBETWEEN(1,3))</f>
        <v>LOC001</v>
      </c>
      <c r="T59" s="1" t="str" cm="1">
        <f t="array" aca="1" ref="T59" ca="1">INDEX({"Mail","Phone","Patient Portal","Email"}, RANDBETWEEN(1,4))</f>
        <v>Phone</v>
      </c>
      <c r="U59" s="1" t="str" cm="1">
        <f t="array" aca="1" ref="U59" ca="1">INDEX({"True","False"}, RANDBETWEEN(1,2))</f>
        <v>True</v>
      </c>
      <c r="V59" s="1" t="str" cm="1">
        <f t="array" aca="1" ref="V59" ca="1">INDEX({"True","False"}, RANDBETWEEN(1,2))</f>
        <v>False</v>
      </c>
      <c r="W59" s="1" t="str" cm="1">
        <f t="array" aca="1" ref="W59" ca="1">INDEX({"True","False"}, RANDBETWEEN(1,2))</f>
        <v>True</v>
      </c>
      <c r="X59" s="1" t="str" cm="1">
        <f t="array" aca="1" ref="X59" ca="1">INDEX({"True","False"}, RANDBETWEEN(1,2))</f>
        <v>False</v>
      </c>
      <c r="Y59" s="1" t="str" cm="1">
        <f t="array" aca="1" ref="Y59" ca="1">INDEX({"Codeine","Sulfa","Local Anesthetics","None","Latex","Penicillin"}, RANDBETWEEN(1,6))</f>
        <v>None</v>
      </c>
      <c r="Z59" s="1" t="str" cm="1">
        <f t="array" aca="1" ref="Z59" ca="1">INDEX({"None","Levothyroxine","Atorvastatin","Levothyroxine|Atorvastatin","Metformin|Lisinopril","Ibuprofen"}, RANDBETWEEN(1,6))</f>
        <v>Metformin|Lisinopril</v>
      </c>
      <c r="AA59" s="1" t="str" cm="1">
        <f t="array" aca="1" ref="AA59" ca="1">INDEX({"None","Wisdom teeth extraction (2020)","Cavity filling (2019)","Dental cleaning (2018)","Root canal (2021)"}, RANDBETWEEN(1,5))</f>
        <v>None</v>
      </c>
      <c r="AB59" s="1" t="str">
        <f t="shared" ca="1" si="7"/>
        <v>2023-04-22</v>
      </c>
      <c r="AC59" s="1" t="str" cm="1">
        <f t="array" aca="1" ref="AC59" ca="1">INDEX({"N/A","No","Yes"}, RANDBETWEEN(1,3))</f>
        <v>No</v>
      </c>
      <c r="AD59" s="1" t="str" cm="1">
        <f t="array" aca="1" ref="AD59" ca="1">INDEX({"Non-smoker","Former-smoker","Current smoker"}, RANDBETWEEN(1,3))</f>
        <v>Current smoker</v>
      </c>
      <c r="AE59" s="1" t="str" cm="1">
        <f t="array" aca="1" ref="AE59" ca="1">INDEX({"None","Allergic to penicillin","Requires wheelchair accessibility","Use caution due to fall risk","Special diet required"}, RANDBETWEEN(1,5))</f>
        <v>Use caution due to fall risk</v>
      </c>
      <c r="AF59" s="1" t="s">
        <v>751</v>
      </c>
      <c r="AG59" s="1" t="str" cm="1">
        <f t="array" aca="1" ref="AG59" ca="1">INDEX({"Humana","Aetna","MetLife","Cigna","United Healthcare","Guardian"}, RANDBETWEEN(1,6))</f>
        <v>Guardian</v>
      </c>
      <c r="AH59" s="1" t="str" cm="1">
        <f t="array" aca="1" ref="AH59" ca="1">IF(AG59="Humana",
   INDEX({"HUM103","HUM523"}, RANDBETWEEN(1,2)),
IF(AG59="Aetna",
   INDEX({"AET532","AET548"}, RANDBETWEEN(1,2)),
IF(AG59="MetLife",
   "MET280",
IF(AG59="Cigna",
   "CIG881",
IF(AG59="United Healthcare",
   INDEX({"UNI967","UNI316"}, RANDBETWEEN(1,2)),
IF(AG59="Guardian",
   INDEX({"GUA459","GUA669"}, RANDBETWEEN(1,2)),
""))))))</f>
        <v>GUA459</v>
      </c>
      <c r="AI59" s="1" t="str" cm="1">
        <f t="array" aca="1" ref="AI59" ca="1">_xlfn.SWITCH(
    AH59,
    "HUM103", "Humana Discount",
    "HUM523", "Humana PPO",
    "AET532", "Aetna HMO",
    "AET548", "Aetna Indemnity",
    "MET280", "MetLife Discount",
    "CIG881", "Cigna HMO",
    "UNI967", "United Healthcare DPPO",
    "UNI316", "United Healthcare DMO",
    "GUA459", "Guardian Discount",
    "GUA669", "Guardian PPO",
    ""
)</f>
        <v>Guardian Discount</v>
      </c>
      <c r="AJ59" s="1" t="str" cm="1">
        <f t="array" aca="1" ref="AJ59" ca="1">_xlfn.SWITCH(
    AH59,
    "HUM103", "HUM854639",
    "HUM523", "HUM296694",
    "AET532", "AET392075",
    "AET548", "AET837715",
    "MET280", "MET643118",
    "CIG881", "CIG755900",
    "UNI967", "UNI733052",
    "UNI316", "UNI442722",
    "GUA459", "GUA634150",
    "GUA669", "GUA641722",
    ""
)</f>
        <v>GUA634150</v>
      </c>
      <c r="AK59" s="1" t="str" cm="1">
        <f t="array" aca="1" ref="AK59" ca="1">INDEX({"GRP370","GRP369","GRP573","GRP409","GRP509","GRP575","GRP445","GRP295","GRP316","GRP630"}, RANDBETWEEN(1,10))</f>
        <v>GRP316</v>
      </c>
      <c r="AL59" s="1" cm="1">
        <f t="array" aca="1" ref="AL59" ca="1">_xlfn.SWITCH(
  AK59,
  "GRP370", 1000,
  "GRP369", 3000,
  "GRP573", 1500,
  "GRP409", 3000,
  "GRP509", 3000,
  "GRP575", 1000,
  "GRP445", 2500,
  "GRP295", 1000,
  "GRP316", 2000,
  "GRP630", 2000,
  ""
)</f>
        <v>2000</v>
      </c>
      <c r="AM59" s="1" cm="1">
        <f t="array" aca="1" ref="AM59" ca="1">_xlfn.SWITCH(
  AK59,
  "GRP370", 729.73,
  "GRP369", 2285.89,
  "GRP573", 1311.73,
  "GRP409", 2951.56,
  "GRP509", 993.45,
  "GRP575", 557.41,
  "GRP445", 695.64,
  "GRP295", 241.36,
  "GRP316", 1320.86,
  "GRP630", 1245.27,
  ""
)</f>
        <v>1320.86</v>
      </c>
      <c r="AN59" s="1" t="str" cm="1">
        <f t="array" aca="1" ref="AN59" ca="1">_xlfn.SWITCH(
  AK59,
  "GRP573", "Humana",
  "GRP509", "Aetna",
  "GRP316", "Aetna",
  ""
)</f>
        <v>Aetna</v>
      </c>
      <c r="AO59" s="1" t="str" cm="1">
        <f t="array" aca="1" ref="AO59" ca="1">_xlfn.SWITCH(
  AK59,
  "GRP573", "HUM982",
  "GRP509", "AET282",
  "GRP316", "AET665",
  ""
)</f>
        <v>AET665</v>
      </c>
      <c r="AP59" s="1" t="str" cm="1">
        <f t="array" aca="1" ref="AP59" ca="1">_xlfn.SWITCH(
  AK59,
  "GRP573", "MAAN82132",
  "GRP509", "JOWI86099",
  "GRP316", "CHTA19838",
  ""
)</f>
        <v>CHTA19838</v>
      </c>
      <c r="AQ59" s="1" t="str" cm="1">
        <f t="array" aca="1" ref="AQ59" ca="1">INDEX({"Yes","No"},RANDBETWEEN(1,2))</f>
        <v>Yes</v>
      </c>
      <c r="AR59" s="1" t="str" cm="1">
        <f t="array" aca="1" ref="AR59" ca="1">INDEX({"Apple Pay","Credit Card","Debit Card"}, RANDBETWEEN(1,3))</f>
        <v>Credit Card</v>
      </c>
      <c r="AS59" s="1" t="s">
        <v>940</v>
      </c>
      <c r="AT59" s="1" t="s">
        <v>1129</v>
      </c>
      <c r="AU59" s="1" t="str">
        <f t="shared" ca="1" si="8"/>
        <v>2025-04-09</v>
      </c>
      <c r="AV59" s="1" t="str">
        <f t="shared" ca="1" si="9"/>
        <v>2025-04-21</v>
      </c>
      <c r="AW59" s="1" t="str">
        <f t="shared" ca="1" si="10"/>
        <v>5:30 PM</v>
      </c>
      <c r="AX59" s="1" t="str">
        <f t="shared" ca="1" si="11"/>
        <v>5:19 PM</v>
      </c>
      <c r="AY59" s="1" t="str" cm="1">
        <f t="array" aca="1" ref="AY59" ca="1">INDEX({"LOC001","LOC002","LOC003"}, RANDBETWEEN(1,3))</f>
        <v>LOC002</v>
      </c>
      <c r="AZ59" s="1" t="str" cm="1">
        <f t="array" aca="1" ref="AZ59" ca="1">INDEX({"PRV001","PRV002","PRV003","PRV004","PRV005"}, RANDBETWEEN(1,5))</f>
        <v>PRV004</v>
      </c>
      <c r="BA59" s="1" t="str" cm="1">
        <f t="array" aca="1" ref="BA59" ca="1">INDEX({"AST001","AST002","AST003","AST004","AST005"}, RANDBETWEEN(1,5))</f>
        <v>AST001</v>
      </c>
      <c r="BB59" s="1" t="str" cm="1">
        <f t="array" aca="1" ref="BB59" ca="1">INDEX({"Room 1","Room 2","Room 3","Room 4","Room 5","Room 7","Room 8"}, RANDBETWEEN(1,7))</f>
        <v>Room 3</v>
      </c>
      <c r="BC59" s="1" t="str" cm="1">
        <f t="array" aca="1" ref="BC59" ca="1">INDEX({"Tooth Pain","Lost Filling","Cosmetic Concern","Sensitivity","Denture Adjustment","Jaw Pain","Routine Check-up"}, RANDBETWEEN(1,7))</f>
        <v>Denture Adjustment</v>
      </c>
      <c r="BD59" s="1" cm="1">
        <f t="array" aca="1" ref="BD59" ca="1">INDEX({15,30,45,60,90,120}, RANDBETWEEN(1,6))</f>
        <v>60</v>
      </c>
      <c r="BE59" s="1">
        <f t="shared" ca="1" si="12"/>
        <v>68</v>
      </c>
      <c r="BF59" s="1" t="str">
        <f t="shared" ca="1" si="13"/>
        <v>True</v>
      </c>
      <c r="BG59" s="1" t="str">
        <f t="shared" ca="1" si="14"/>
        <v/>
      </c>
      <c r="BH59" s="1" t="str">
        <f t="shared" ca="1" si="15"/>
        <v>False</v>
      </c>
      <c r="BI59" s="1">
        <f t="shared" ca="1" si="16"/>
        <v>12</v>
      </c>
      <c r="BJ59" s="1" t="s">
        <v>1319</v>
      </c>
      <c r="BK59" s="1" t="str">
        <f t="shared" ca="1" si="17"/>
        <v>2025-04-21</v>
      </c>
      <c r="BL59" s="1" t="str" cm="1">
        <f t="array" aca="1" ref="BL59" ca="1">INDEX({"Orthodontic","Prosthodontic","Oral Surgery","Periodontic","Restorative"}, RANDBETWEEN(1,5))</f>
        <v>Periodontic</v>
      </c>
      <c r="BM59" s="1" t="str" cm="1">
        <f t="array" aca="1" ref="BM59" ca="1">INDEX({"D4341","D9110","D0274","D0120","D2330","D7140","D1110"}, RANDBETWEEN(1,7))</f>
        <v>D7140</v>
      </c>
      <c r="BN59" s="1" t="str" cm="1">
        <f t="array" aca="1" ref="BN59" ca="1">INDEX({"Periodontal Scaling &amp; Root Planing","Palliative Treatment","Bitewings - Four Films","Periodic Oral Evaluation","Resin Composite - One Surface","Extraction - Erupted Tooth","Adult Prophylaxis"}, RANDBETWEEN(1,7))</f>
        <v>Bitewings - Four Films</v>
      </c>
      <c r="BO59" s="1">
        <f t="shared" ca="1" si="18"/>
        <v>1121.17</v>
      </c>
      <c r="BP59" s="1">
        <f t="shared" ca="1" si="19"/>
        <v>943.69</v>
      </c>
      <c r="BQ59" s="1">
        <f t="shared" ca="1" si="20"/>
        <v>96.81</v>
      </c>
      <c r="BR59" s="1">
        <f t="shared" ca="1" si="21"/>
        <v>226.69</v>
      </c>
      <c r="BS59" s="1">
        <f t="shared" ca="1" si="22"/>
        <v>230.06</v>
      </c>
      <c r="BT59" s="1" t="str">
        <f t="shared" ca="1" si="23"/>
        <v>2024-08-10</v>
      </c>
      <c r="BU59" s="1" t="str" cm="1">
        <f t="array" aca="1" ref="BU59" ca="1">INDEX({"Debit Card","Apple Pay","Credit Card","CareCredit"}, RANDBETWEEN(1,4))</f>
        <v>Debit Card</v>
      </c>
      <c r="BV59" s="1" t="str" cm="1">
        <f t="array" aca="1" ref="BV59" ca="1">INDEX({"Paid","Partial","Pending Insurance"}, RANDBETWEEN(1,3))</f>
        <v>Pending Insurance</v>
      </c>
      <c r="BW59" s="1">
        <f t="shared" ca="1" si="24"/>
        <v>0</v>
      </c>
      <c r="BX59" s="1" t="str">
        <f t="shared" ca="1" si="25"/>
        <v>In Progress</v>
      </c>
      <c r="BY59" s="1" t="str" cm="1">
        <f t="array" aca="1" ref="BY59" ca="1">INDEX({"New","Returning"}, RANDBETWEEN(1,2))</f>
        <v>New</v>
      </c>
      <c r="BZ59" s="1">
        <f t="shared" ca="1" si="26"/>
        <v>3</v>
      </c>
      <c r="CA59" s="1">
        <f t="shared" ca="1" si="27"/>
        <v>6</v>
      </c>
      <c r="CB59" s="1" t="str">
        <f t="shared" ca="1" si="28"/>
        <v>2021-09-27</v>
      </c>
      <c r="CC59" s="1" t="str">
        <f t="shared" ca="1" si="29"/>
        <v>2025-11-12</v>
      </c>
      <c r="CD59" s="1">
        <f t="shared" ca="1" si="51"/>
        <v>6</v>
      </c>
      <c r="CE59" s="1">
        <f t="shared" ca="1" si="51"/>
        <v>4</v>
      </c>
      <c r="CF59" s="1">
        <f t="shared" ca="1" si="31"/>
        <v>5738.2</v>
      </c>
      <c r="CG59" s="1">
        <f t="shared" ca="1" si="32"/>
        <v>42</v>
      </c>
      <c r="CH59" s="1" t="str">
        <f t="shared" ca="1" si="33"/>
        <v>Low</v>
      </c>
      <c r="CI59" s="1">
        <f t="shared" ca="1" si="34"/>
        <v>62</v>
      </c>
      <c r="CJ59" s="1" t="str">
        <f t="shared" ca="1" si="35"/>
        <v>True</v>
      </c>
      <c r="CK59" s="1" t="str" cm="1">
        <f t="array" aca="1" ref="CK59" ca="1">INDEX({"Basic","Silver","Gold","Platinum"}, RANDBETWEEN(1,4))</f>
        <v>Silver</v>
      </c>
      <c r="CL59" s="1">
        <f t="shared" ca="1" si="36"/>
        <v>0</v>
      </c>
      <c r="CM59" s="1" t="s">
        <v>1508</v>
      </c>
      <c r="CN59" s="1" t="str">
        <f t="shared" ca="1" si="37"/>
        <v>2022-04-08</v>
      </c>
      <c r="CO59" s="1" t="str">
        <f t="shared" ca="1" si="38"/>
        <v>11:15 AM</v>
      </c>
      <c r="CP59" s="1" t="str" cm="1">
        <f t="array" aca="1" ref="CP59" ca="1">INDEX({"Patient Portal","Mail","Email","Phone","Text"}, RANDBETWEEN(1,5))</f>
        <v>Patient Portal</v>
      </c>
      <c r="CQ59" s="1" t="str" cm="1">
        <f t="array" aca="1" ref="CQ59" ca="1">INDEX({"Insurance Verification","Payment Reminder","New Patient Welcome","Treatment Plan Discussion","Recall"}, RANDBETWEEN(1,5))</f>
        <v>New Patient Welcome</v>
      </c>
      <c r="CR59" s="1" t="str" cm="1">
        <f t="array" aca="1" ref="CR59" ca="1">INDEX({"Template","Script","Marketing","Custom"}, RANDBETWEEN(1,4))</f>
        <v>Custom</v>
      </c>
      <c r="CS59" s="1" t="str">
        <f t="shared" ca="1" si="39"/>
        <v>True</v>
      </c>
      <c r="CT59" s="1" t="str">
        <f t="shared" ca="1" si="40"/>
        <v>2022-04-08</v>
      </c>
      <c r="CU59" s="1" t="str">
        <f t="shared" ca="1" si="41"/>
        <v>3:00 PM</v>
      </c>
      <c r="CV59" s="1" t="str" cm="1">
        <f t="array" aca="1" ref="CV59" ca="1">IF(CS59="True",
   INDEX({"Cancelled","Confirmed","Rescheduled","Question Answered"}, RANDBETWEEN(1,4)),
   ""
)</f>
        <v>Question Answered</v>
      </c>
      <c r="CW59" s="1" t="str">
        <f t="shared" ca="1" si="42"/>
        <v>True</v>
      </c>
      <c r="CX59" s="1" t="str">
        <f t="shared" ca="1" si="43"/>
        <v>2022-04-14</v>
      </c>
      <c r="CY59" s="1" t="str" cm="1">
        <f t="array" aca="1" ref="CY59" ca="1">INDEX({"STF001","STF002","STF003","STF004","STF005"}, RANDBETWEEN(1,5))</f>
        <v>STF005</v>
      </c>
      <c r="CZ59" s="1" t="str">
        <f t="shared" ca="1" si="44"/>
        <v>True</v>
      </c>
      <c r="DA59" s="1" t="str" cm="1">
        <f t="array" aca="1" ref="DA59" ca="1">INDEX({"Westside Dental Group","Downtown Dental Center","Main Street Dental"}, RANDBETWEEN(1,3))</f>
        <v>Main Street Dental</v>
      </c>
      <c r="DB59" s="1" t="str" cm="1">
        <f t="array" aca="1" ref="DB59" ca="1">_xlfn.SWITCH(DA59,
   "Westside Dental Group",     "789 West Avenue",
   "Downtown Dental Center",    "456 Downtown Plaza",
   "Main Street Dental",        "123 Main Street",
   ""
)</f>
        <v>123 Main Street</v>
      </c>
      <c r="DC59" s="1" t="str" cm="1">
        <f t="array" aca="1" ref="DC59" ca="1">_xlfn.SWITCH(
   DA59,
   "Westside Dental Group",     "Riverside",
   "Downtown Dental Center",    "Springfield",
   "Main Street Dental",        "Springfield",
   ""
)</f>
        <v>Springfield</v>
      </c>
      <c r="DD59" s="1" t="s">
        <v>184</v>
      </c>
      <c r="DE59" s="1" t="str" cm="1">
        <f t="array" aca="1" ref="DE59" ca="1">_xlfn.SWITCH(
   DA59,
   "Westside Dental Group",     "62707",
   "Downtown Dental Center",    "62701",
   "Main Street Dental",        "62704",
   ""
)</f>
        <v>62704</v>
      </c>
      <c r="DF59" s="1" t="str" cm="1">
        <f t="array" aca="1" ref="DF59" ca="1">_xlfn.SWITCH(
   DA59,
   "Westside Dental Group",     "555-555-6666",
   "Downtown Dental Center",    "555-333-4444",
   "Main Street Dental",        "555-111-2222",
   ""
)</f>
        <v>555-111-2222</v>
      </c>
      <c r="DG59" s="1" t="str" cm="1">
        <f t="array" aca="1" ref="DG59" ca="1">_xlfn.SWITCH(
   DA59,
   "Westside Dental Group",     "Mon-Thu 9AM-6PM|Fri 9AM-4PM",
   "Downtown Dental Center",    "Mon-Thu 7AM-7PM|Fri 8AM-5PM|Sat 8AM-1PM",
   "Main Street Dental",        "Mon-Fri 8AM-5PM",
   ""
)</f>
        <v>Mon-Fri 8AM-5PM</v>
      </c>
      <c r="DH59" s="1" t="str" cm="1">
        <f t="array" aca="1" ref="DH59" ca="1">_xlfn.SWITCH(
   DA59,
   "Westside Dental Group",     "General|Periodontics|Endodontics",
   "Downtown Dental Center",    "General|Pediatric|Implants|Oral Surgery",
   "Main Street Dental",        "General|Cosmetic|Orthodontics",
   ""
)</f>
        <v>General|Cosmetic|Orthodontics</v>
      </c>
      <c r="DI59" s="1" t="str" cm="1">
        <f t="array" aca="1" ref="DI59" ca="1">_xlfn.SWITCH(
   DA59,
   "Westside Dental Group",     "General Dentistry|Periodontics|Endodontics",
   "Downtown Dental Center",    "General Dentistry|Oral Surgery|Pediatric Dentistry",
   "Main Street Dental",        "General Dentistry|Orthodontics",
   ""
)</f>
        <v>General Dentistry|Orthodontics</v>
      </c>
      <c r="DJ59" s="1" cm="1">
        <f t="array" aca="1" ref="DJ59" ca="1">_xlfn.SWITCH($DA59,
   "Westside Dental Group", 6,
   "Downtown Dental Center", 12,
   "Main Street Dental",     8,
   6
)</f>
        <v>8</v>
      </c>
      <c r="DK59" s="1" cm="1">
        <f t="array" aca="1" ref="DK59" ca="1">_xlfn.SWITCH($DA59,
   "Westside Dental Group", 4.7,
   "Downtown Dental Center", 4.6,
   "Main Street Dental",     4.8,
   4.7
)</f>
        <v>4.8</v>
      </c>
      <c r="DL59" s="1" t="s">
        <v>1697</v>
      </c>
      <c r="DM59" s="1" t="str">
        <f t="shared" ca="1" si="45"/>
        <v>2024-07-27</v>
      </c>
      <c r="DN59" s="1" t="str" cm="1">
        <f t="array" aca="1" ref="DN59" ca="1">INDEX({"In Progress","Accepted","Completed","Proposed"}, RANDBETWEEN(1,4))</f>
        <v>In Progress</v>
      </c>
      <c r="DO59" s="1">
        <f t="shared" ca="1" si="46"/>
        <v>3443.67</v>
      </c>
      <c r="DP59" s="1">
        <f t="shared" ca="1" si="47"/>
        <v>2203.9499999999998</v>
      </c>
      <c r="DQ59" s="1">
        <f t="shared" ca="1" si="48"/>
        <v>1239.72</v>
      </c>
      <c r="DR59" s="1" t="str" cm="1">
        <f t="array" aca="1" ref="DR59" ca="1">INDEX({"N/A","CareCredit","QuickPay Discount","Monthly Payment"}, RANDBETWEEN(1,4))</f>
        <v>N/A</v>
      </c>
      <c r="DS59" s="2">
        <v>44530</v>
      </c>
      <c r="DT59" s="1" t="str">
        <f t="shared" ca="1" si="49"/>
        <v/>
      </c>
      <c r="DU59" s="1">
        <f t="shared" ca="1" si="50"/>
        <v>85</v>
      </c>
    </row>
    <row r="60" spans="1:125" x14ac:dyDescent="0.15">
      <c r="A60" s="1" t="s">
        <v>563</v>
      </c>
      <c r="B60" s="1" t="str" cm="1">
        <f t="array" aca="1" ref="B60" ca="1">INDEX({"Liam","Noah","Oliver","Elijah","William","James","Benjamin","Lucas","Henry","Alexander","Olivia","Emma","Ava","Charlotte","Sophia","Amelia","Isabella","Mia","Evelyn","Harper","Jameson","Aria","Scarlett","Luna","Mila","Abigail","Ella","Avery","Eleanor","Madison"}, RANDBETWEEN(1, 30))</f>
        <v>Harper</v>
      </c>
      <c r="C60" s="1" t="str" cm="1">
        <f t="array" aca="1" ref="C60" ca="1">INDEX({"Smith","Johnson","Williams","Jones","Brown","Davis","Miller","Wilson","Moore","Taylor","Anderson","Thomas","Jackson","White","Harris","Martin","Thompson","Garcia","Martinez","Robinson","Clark","Rodriguez","Lewis","Lee","Walker","Hall","Allen","Young","King","Wright"}, RANDBETWEEN(1, 30))</f>
        <v>Lewis</v>
      </c>
      <c r="D60" s="1" t="str">
        <f t="shared" ca="1" si="0"/>
        <v>1946-12-24</v>
      </c>
      <c r="E60" s="1">
        <f t="shared" ca="1" si="1"/>
        <v>78</v>
      </c>
      <c r="F60" s="1" t="str" cm="1">
        <f t="array" aca="1" ref="F60" ca="1">INDEX({"Male","Female","Non-Binary"}, RANDBETWEEN(1, 3))</f>
        <v>Male</v>
      </c>
      <c r="G60" s="1" t="str" cm="1">
        <f t="array" aca="1" ref="G60" ca="1">INDEX({"African American","Caucasian","Hispanic","Asian","Native American","Other"}, RANDBETWEEN(1,6))</f>
        <v>Asian</v>
      </c>
      <c r="H60" s="1" t="str" cm="1">
        <f t="array" aca="1" ref="H60" ca="1">RANDBETWEEN(1,1500) &amp; " " &amp; INDEX({"Main","Oak","Maple","Elm","Pine","Cedar","Rose","Hill","Park","Lake"}, RANDBETWEEN(1,10)) &amp; " " &amp; INDEX({"St","Rd","Ave"}, RANDBETWEEN(1,3))</f>
        <v>605 Oak St</v>
      </c>
      <c r="I60" s="1" t="str" cm="1">
        <f t="array" aca="1" ref="I60" ca="1">INDEX({"Springfield","Riverside","Franklin","Clinton","Fairview"}, RANDBETWEEN(1,5))</f>
        <v>Clinton</v>
      </c>
      <c r="J60" s="1" t="str" cm="1">
        <f t="array" aca="1" ref="J60" ca="1">INDEX({"FL","IL","CA","NY","TX"}, RANDBETWEEN(1,5))</f>
        <v>FL</v>
      </c>
      <c r="K60" s="1" t="str">
        <f t="shared" ca="1" si="2"/>
        <v>57408</v>
      </c>
      <c r="L60" s="1" t="str">
        <f t="shared" ca="1" si="3"/>
        <v>harper.lewis@email.com</v>
      </c>
      <c r="M60" s="1" t="str">
        <f t="shared" ca="1" si="4"/>
        <v>965-473-4936</v>
      </c>
      <c r="N60" s="1" t="str" cm="1">
        <f t="array" aca="1" ref="N60" ca="1">INDEX({"Linda","Karen","Susan","Nancy","Deborah"}, RANDBETWEEN(1,5)) &amp; " " &amp; C60</f>
        <v>Linda Lewis</v>
      </c>
      <c r="O60" s="1" t="str">
        <f t="shared" ca="1" si="5"/>
        <v>454-386-5864</v>
      </c>
      <c r="P60" s="1" t="s">
        <v>137</v>
      </c>
      <c r="Q60" s="1" t="str" cm="1">
        <f t="array" aca="1" ref="Q60" ca="1">INDEX({"Walk-in","Google","Website","Patient Referral","Doctor Referral","Insurance"}, RANDBETWEEN(1,5))</f>
        <v>Patient Referral</v>
      </c>
      <c r="R60" s="1" t="str">
        <f t="shared" ca="1" si="6"/>
        <v>2022-06-24</v>
      </c>
      <c r="S60" s="1" t="str" cm="1">
        <f t="array" aca="1" ref="S60" ca="1">INDEX({"LOC001","LOC002","LOC003"}, RANDBETWEEN(1,3))</f>
        <v>LOC003</v>
      </c>
      <c r="T60" s="1" t="str" cm="1">
        <f t="array" aca="1" ref="T60" ca="1">INDEX({"Mail","Phone","Patient Portal","Email"}, RANDBETWEEN(1,4))</f>
        <v>Email</v>
      </c>
      <c r="U60" s="1" t="str" cm="1">
        <f t="array" aca="1" ref="U60" ca="1">INDEX({"True","False"}, RANDBETWEEN(1,2))</f>
        <v>True</v>
      </c>
      <c r="V60" s="1" t="str" cm="1">
        <f t="array" aca="1" ref="V60" ca="1">INDEX({"True","False"}, RANDBETWEEN(1,2))</f>
        <v>True</v>
      </c>
      <c r="W60" s="1" t="str" cm="1">
        <f t="array" aca="1" ref="W60" ca="1">INDEX({"True","False"}, RANDBETWEEN(1,2))</f>
        <v>True</v>
      </c>
      <c r="X60" s="1" t="str" cm="1">
        <f t="array" aca="1" ref="X60" ca="1">INDEX({"True","False"}, RANDBETWEEN(1,2))</f>
        <v>False</v>
      </c>
      <c r="Y60" s="1" t="str" cm="1">
        <f t="array" aca="1" ref="Y60" ca="1">INDEX({"Codeine","Sulfa","Local Anesthetics","None","Latex","Penicillin"}, RANDBETWEEN(1,6))</f>
        <v>Local Anesthetics</v>
      </c>
      <c r="Z60" s="1" t="str" cm="1">
        <f t="array" aca="1" ref="Z60" ca="1">INDEX({"None","Levothyroxine","Atorvastatin","Levothyroxine|Atorvastatin","Metformin|Lisinopril","Ibuprofen"}, RANDBETWEEN(1,6))</f>
        <v>Metformin|Lisinopril</v>
      </c>
      <c r="AA60" s="1" t="str" cm="1">
        <f t="array" aca="1" ref="AA60" ca="1">INDEX({"None","Wisdom teeth extraction (2020)","Cavity filling (2019)","Dental cleaning (2018)","Root canal (2021)"}, RANDBETWEEN(1,5))</f>
        <v>Root canal (2021)</v>
      </c>
      <c r="AB60" s="1" t="str">
        <f t="shared" ca="1" si="7"/>
        <v>2024-11-16</v>
      </c>
      <c r="AC60" s="1" t="str" cm="1">
        <f t="array" aca="1" ref="AC60" ca="1">INDEX({"N/A","No","Yes"}, RANDBETWEEN(1,3))</f>
        <v>No</v>
      </c>
      <c r="AD60" s="1" t="str" cm="1">
        <f t="array" aca="1" ref="AD60" ca="1">INDEX({"Non-smoker","Former-smoker","Current smoker"}, RANDBETWEEN(1,3))</f>
        <v>Non-smoker</v>
      </c>
      <c r="AE60" s="1" t="str" cm="1">
        <f t="array" aca="1" ref="AE60" ca="1">INDEX({"None","Allergic to penicillin","Requires wheelchair accessibility","Use caution due to fall risk","Special diet required"}, RANDBETWEEN(1,5))</f>
        <v>None</v>
      </c>
      <c r="AF60" s="1" t="s">
        <v>752</v>
      </c>
      <c r="AG60" s="1" t="str" cm="1">
        <f t="array" aca="1" ref="AG60" ca="1">INDEX({"Humana","Aetna","MetLife","Cigna","United Healthcare","Guardian"}, RANDBETWEEN(1,6))</f>
        <v>Aetna</v>
      </c>
      <c r="AH60" s="1" t="str" cm="1">
        <f t="array" aca="1" ref="AH60" ca="1">IF(AG60="Humana",
   INDEX({"HUM103","HUM523"}, RANDBETWEEN(1,2)),
IF(AG60="Aetna",
   INDEX({"AET532","AET548"}, RANDBETWEEN(1,2)),
IF(AG60="MetLife",
   "MET280",
IF(AG60="Cigna",
   "CIG881",
IF(AG60="United Healthcare",
   INDEX({"UNI967","UNI316"}, RANDBETWEEN(1,2)),
IF(AG60="Guardian",
   INDEX({"GUA459","GUA669"}, RANDBETWEEN(1,2)),
""))))))</f>
        <v>AET532</v>
      </c>
      <c r="AI60" s="1" t="str" cm="1">
        <f t="array" aca="1" ref="AI60" ca="1">_xlfn.SWITCH(
    AH60,
    "HUM103", "Humana Discount",
    "HUM523", "Humana PPO",
    "AET532", "Aetna HMO",
    "AET548", "Aetna Indemnity",
    "MET280", "MetLife Discount",
    "CIG881", "Cigna HMO",
    "UNI967", "United Healthcare DPPO",
    "UNI316", "United Healthcare DMO",
    "GUA459", "Guardian Discount",
    "GUA669", "Guardian PPO",
    ""
)</f>
        <v>Aetna HMO</v>
      </c>
      <c r="AJ60" s="1" t="str" cm="1">
        <f t="array" aca="1" ref="AJ60" ca="1">_xlfn.SWITCH(
    AH60,
    "HUM103", "HUM854639",
    "HUM523", "HUM296694",
    "AET532", "AET392075",
    "AET548", "AET837715",
    "MET280", "MET643118",
    "CIG881", "CIG755900",
    "UNI967", "UNI733052",
    "UNI316", "UNI442722",
    "GUA459", "GUA634150",
    "GUA669", "GUA641722",
    ""
)</f>
        <v>AET392075</v>
      </c>
      <c r="AK60" s="1" t="str" cm="1">
        <f t="array" aca="1" ref="AK60" ca="1">INDEX({"GRP370","GRP369","GRP573","GRP409","GRP509","GRP575","GRP445","GRP295","GRP316","GRP630"}, RANDBETWEEN(1,10))</f>
        <v>GRP445</v>
      </c>
      <c r="AL60" s="1" cm="1">
        <f t="array" aca="1" ref="AL60" ca="1">_xlfn.SWITCH(
  AK60,
  "GRP370", 1000,
  "GRP369", 3000,
  "GRP573", 1500,
  "GRP409", 3000,
  "GRP509", 3000,
  "GRP575", 1000,
  "GRP445", 2500,
  "GRP295", 1000,
  "GRP316", 2000,
  "GRP630", 2000,
  ""
)</f>
        <v>2500</v>
      </c>
      <c r="AM60" s="1" cm="1">
        <f t="array" aca="1" ref="AM60" ca="1">_xlfn.SWITCH(
  AK60,
  "GRP370", 729.73,
  "GRP369", 2285.89,
  "GRP573", 1311.73,
  "GRP409", 2951.56,
  "GRP509", 993.45,
  "GRP575", 557.41,
  "GRP445", 695.64,
  "GRP295", 241.36,
  "GRP316", 1320.86,
  "GRP630", 1245.27,
  ""
)</f>
        <v>695.64</v>
      </c>
      <c r="AN60" s="1" t="str" cm="1">
        <f t="array" aca="1" ref="AN60" ca="1">_xlfn.SWITCH(
  AK60,
  "GRP573", "Humana",
  "GRP509", "Aetna",
  "GRP316", "Aetna",
  ""
)</f>
        <v/>
      </c>
      <c r="AO60" s="1" t="str" cm="1">
        <f t="array" aca="1" ref="AO60" ca="1">_xlfn.SWITCH(
  AK60,
  "GRP573", "HUM982",
  "GRP509", "AET282",
  "GRP316", "AET665",
  ""
)</f>
        <v/>
      </c>
      <c r="AP60" s="1" t="str" cm="1">
        <f t="array" aca="1" ref="AP60" ca="1">_xlfn.SWITCH(
  AK60,
  "GRP573", "MAAN82132",
  "GRP509", "JOWI86099",
  "GRP316", "CHTA19838",
  ""
)</f>
        <v/>
      </c>
      <c r="AQ60" s="1" t="str" cm="1">
        <f t="array" aca="1" ref="AQ60" ca="1">INDEX({"Yes","No"},RANDBETWEEN(1,2))</f>
        <v>Yes</v>
      </c>
      <c r="AR60" s="1" t="str" cm="1">
        <f t="array" aca="1" ref="AR60" ca="1">INDEX({"Apple Pay","Credit Card","Debit Card"}, RANDBETWEEN(1,3))</f>
        <v>Debit Card</v>
      </c>
      <c r="AS60" s="1" t="s">
        <v>941</v>
      </c>
      <c r="AT60" s="1" t="s">
        <v>1130</v>
      </c>
      <c r="AU60" s="1" t="str">
        <f t="shared" ca="1" si="8"/>
        <v>2025-04-30</v>
      </c>
      <c r="AV60" s="1" t="str">
        <f t="shared" ca="1" si="9"/>
        <v>2025-05-11</v>
      </c>
      <c r="AW60" s="1" t="str">
        <f t="shared" ca="1" si="10"/>
        <v>8:30 AM</v>
      </c>
      <c r="AX60" s="1" t="str">
        <f t="shared" ca="1" si="11"/>
        <v>8:24 AM</v>
      </c>
      <c r="AY60" s="1" t="str" cm="1">
        <f t="array" aca="1" ref="AY60" ca="1">INDEX({"LOC001","LOC002","LOC003"}, RANDBETWEEN(1,3))</f>
        <v>LOC003</v>
      </c>
      <c r="AZ60" s="1" t="str" cm="1">
        <f t="array" aca="1" ref="AZ60" ca="1">INDEX({"PRV001","PRV002","PRV003","PRV004","PRV005"}, RANDBETWEEN(1,5))</f>
        <v>PRV004</v>
      </c>
      <c r="BA60" s="1" t="str" cm="1">
        <f t="array" aca="1" ref="BA60" ca="1">INDEX({"AST001","AST002","AST003","AST004","AST005"}, RANDBETWEEN(1,5))</f>
        <v>AST002</v>
      </c>
      <c r="BB60" s="1" t="str" cm="1">
        <f t="array" aca="1" ref="BB60" ca="1">INDEX({"Room 1","Room 2","Room 3","Room 4","Room 5","Room 7","Room 8"}, RANDBETWEEN(1,7))</f>
        <v>Room 3</v>
      </c>
      <c r="BC60" s="1" t="str" cm="1">
        <f t="array" aca="1" ref="BC60" ca="1">INDEX({"Tooth Pain","Lost Filling","Cosmetic Concern","Sensitivity","Denture Adjustment","Jaw Pain","Routine Check-up"}, RANDBETWEEN(1,7))</f>
        <v>Tooth Pain</v>
      </c>
      <c r="BD60" s="1" cm="1">
        <f t="array" aca="1" ref="BD60" ca="1">INDEX({15,30,45,60,90,120}, RANDBETWEEN(1,6))</f>
        <v>30</v>
      </c>
      <c r="BE60" s="1">
        <f t="shared" ca="1" si="12"/>
        <v>25</v>
      </c>
      <c r="BF60" s="1" t="str">
        <f t="shared" ca="1" si="13"/>
        <v>True</v>
      </c>
      <c r="BG60" s="1" t="str">
        <f t="shared" ca="1" si="14"/>
        <v/>
      </c>
      <c r="BH60" s="1" t="str">
        <f t="shared" ca="1" si="15"/>
        <v>False</v>
      </c>
      <c r="BI60" s="1">
        <f t="shared" ca="1" si="16"/>
        <v>11</v>
      </c>
      <c r="BJ60" s="1" t="s">
        <v>1320</v>
      </c>
      <c r="BK60" s="1" t="str">
        <f t="shared" ca="1" si="17"/>
        <v>2025-05-11</v>
      </c>
      <c r="BL60" s="1" t="str" cm="1">
        <f t="array" aca="1" ref="BL60" ca="1">INDEX({"Orthodontic","Prosthodontic","Oral Surgery","Periodontic","Restorative"}, RANDBETWEEN(1,5))</f>
        <v>Orthodontic</v>
      </c>
      <c r="BM60" s="1" t="str" cm="1">
        <f t="array" aca="1" ref="BM60" ca="1">INDEX({"D4341","D9110","D0274","D0120","D2330","D7140","D1110"}, RANDBETWEEN(1,7))</f>
        <v>D2330</v>
      </c>
      <c r="BN60" s="1" t="str" cm="1">
        <f t="array" aca="1" ref="BN60" ca="1">INDEX({"Periodontal Scaling &amp; Root Planing","Palliative Treatment","Bitewings - Four Films","Periodic Oral Evaluation","Resin Composite - One Surface","Extraction - Erupted Tooth","Adult Prophylaxis"}, RANDBETWEEN(1,7))</f>
        <v>Bitewings - Four Films</v>
      </c>
      <c r="BO60" s="1">
        <f t="shared" ca="1" si="18"/>
        <v>1260.05</v>
      </c>
      <c r="BP60" s="1">
        <f t="shared" ca="1" si="19"/>
        <v>630.41999999999996</v>
      </c>
      <c r="BQ60" s="1">
        <f t="shared" ca="1" si="20"/>
        <v>513.46</v>
      </c>
      <c r="BR60" s="1">
        <f t="shared" ca="1" si="21"/>
        <v>371.71</v>
      </c>
      <c r="BS60" s="1">
        <f t="shared" ca="1" si="22"/>
        <v>41.78</v>
      </c>
      <c r="BT60" s="1" t="str">
        <f t="shared" ca="1" si="23"/>
        <v>2025-01-27</v>
      </c>
      <c r="BU60" s="1" t="str" cm="1">
        <f t="array" aca="1" ref="BU60" ca="1">INDEX({"Debit Card","Apple Pay","Credit Card","CareCredit"}, RANDBETWEEN(1,4))</f>
        <v>Credit Card</v>
      </c>
      <c r="BV60" s="1" t="str" cm="1">
        <f t="array" aca="1" ref="BV60" ca="1">INDEX({"Paid","Partial","Pending Insurance"}, RANDBETWEEN(1,3))</f>
        <v>Partial</v>
      </c>
      <c r="BW60" s="1">
        <f t="shared" ca="1" si="24"/>
        <v>0</v>
      </c>
      <c r="BX60" s="1" t="str">
        <f t="shared" ca="1" si="25"/>
        <v>In Progress</v>
      </c>
      <c r="BY60" s="1" t="str" cm="1">
        <f t="array" aca="1" ref="BY60" ca="1">INDEX({"New","Returning"}, RANDBETWEEN(1,2))</f>
        <v>New</v>
      </c>
      <c r="BZ60" s="1">
        <f t="shared" ca="1" si="26"/>
        <v>2</v>
      </c>
      <c r="CA60" s="1">
        <f t="shared" ca="1" si="27"/>
        <v>6</v>
      </c>
      <c r="CB60" s="1" t="str">
        <f t="shared" ca="1" si="28"/>
        <v>2022-01-30</v>
      </c>
      <c r="CC60" s="1" t="str">
        <f t="shared" ca="1" si="29"/>
        <v>2025-07-20</v>
      </c>
      <c r="CD60" s="1">
        <f t="shared" ca="1" si="51"/>
        <v>9</v>
      </c>
      <c r="CE60" s="1">
        <f t="shared" ca="1" si="51"/>
        <v>5</v>
      </c>
      <c r="CF60" s="1">
        <f t="shared" ca="1" si="31"/>
        <v>4050.55</v>
      </c>
      <c r="CG60" s="1">
        <f t="shared" ca="1" si="32"/>
        <v>38</v>
      </c>
      <c r="CH60" s="1" t="str">
        <f t="shared" ca="1" si="33"/>
        <v>Medium</v>
      </c>
      <c r="CI60" s="1">
        <f t="shared" ca="1" si="34"/>
        <v>61</v>
      </c>
      <c r="CJ60" s="1" t="str">
        <f t="shared" ca="1" si="35"/>
        <v>True</v>
      </c>
      <c r="CK60" s="1" t="str" cm="1">
        <f t="array" aca="1" ref="CK60" ca="1">INDEX({"Basic","Silver","Gold","Platinum"}, RANDBETWEEN(1,4))</f>
        <v>Platinum</v>
      </c>
      <c r="CL60" s="1">
        <f t="shared" ca="1" si="36"/>
        <v>2</v>
      </c>
      <c r="CM60" s="1" t="s">
        <v>1509</v>
      </c>
      <c r="CN60" s="1" t="str">
        <f t="shared" ca="1" si="37"/>
        <v>2024-03-16</v>
      </c>
      <c r="CO60" s="1" t="str">
        <f t="shared" ca="1" si="38"/>
        <v>1:30 PM</v>
      </c>
      <c r="CP60" s="1" t="str" cm="1">
        <f t="array" aca="1" ref="CP60" ca="1">INDEX({"Patient Portal","Mail","Email","Phone","Text"}, RANDBETWEEN(1,5))</f>
        <v>Phone</v>
      </c>
      <c r="CQ60" s="1" t="str" cm="1">
        <f t="array" aca="1" ref="CQ60" ca="1">INDEX({"Insurance Verification","Payment Reminder","New Patient Welcome","Treatment Plan Discussion","Recall"}, RANDBETWEEN(1,5))</f>
        <v>New Patient Welcome</v>
      </c>
      <c r="CR60" s="1" t="str" cm="1">
        <f t="array" aca="1" ref="CR60" ca="1">INDEX({"Template","Script","Marketing","Custom"}, RANDBETWEEN(1,4))</f>
        <v>Custom</v>
      </c>
      <c r="CS60" s="1" t="str">
        <f t="shared" ca="1" si="39"/>
        <v>True</v>
      </c>
      <c r="CT60" s="1" t="str">
        <f t="shared" ca="1" si="40"/>
        <v>2024-03-20</v>
      </c>
      <c r="CU60" s="1" t="str">
        <f t="shared" ca="1" si="41"/>
        <v>11:45 AM</v>
      </c>
      <c r="CV60" s="1" t="str" cm="1">
        <f t="array" aca="1" ref="CV60" ca="1">IF(CS60="True",
   INDEX({"Cancelled","Confirmed","Rescheduled","Question Answered"}, RANDBETWEEN(1,4)),
   ""
)</f>
        <v>Rescheduled</v>
      </c>
      <c r="CW60" s="1" t="str">
        <f t="shared" ca="1" si="42"/>
        <v>True</v>
      </c>
      <c r="CX60" s="1" t="str">
        <f t="shared" ca="1" si="43"/>
        <v>2024-03-23</v>
      </c>
      <c r="CY60" s="1" t="str" cm="1">
        <f t="array" aca="1" ref="CY60" ca="1">INDEX({"STF001","STF002","STF003","STF004","STF005"}, RANDBETWEEN(1,5))</f>
        <v>STF005</v>
      </c>
      <c r="CZ60" s="1" t="str">
        <f t="shared" ca="1" si="44"/>
        <v>True</v>
      </c>
      <c r="DA60" s="1" t="str" cm="1">
        <f t="array" aca="1" ref="DA60" ca="1">INDEX({"Westside Dental Group","Downtown Dental Center","Main Street Dental"}, RANDBETWEEN(1,3))</f>
        <v>Westside Dental Group</v>
      </c>
      <c r="DB60" s="1" t="str" cm="1">
        <f t="array" aca="1" ref="DB60" ca="1">_xlfn.SWITCH(DA60,
   "Westside Dental Group",     "789 West Avenue",
   "Downtown Dental Center",    "456 Downtown Plaza",
   "Main Street Dental",        "123 Main Street",
   ""
)</f>
        <v>789 West Avenue</v>
      </c>
      <c r="DC60" s="1" t="str" cm="1">
        <f t="array" aca="1" ref="DC60" ca="1">_xlfn.SWITCH(
   DA60,
   "Westside Dental Group",     "Riverside",
   "Downtown Dental Center",    "Springfield",
   "Main Street Dental",        "Springfield",
   ""
)</f>
        <v>Riverside</v>
      </c>
      <c r="DD60" s="1" t="s">
        <v>184</v>
      </c>
      <c r="DE60" s="1" t="str" cm="1">
        <f t="array" aca="1" ref="DE60" ca="1">_xlfn.SWITCH(
   DA60,
   "Westside Dental Group",     "62707",
   "Downtown Dental Center",    "62701",
   "Main Street Dental",        "62704",
   ""
)</f>
        <v>62707</v>
      </c>
      <c r="DF60" s="1" t="str" cm="1">
        <f t="array" aca="1" ref="DF60" ca="1">_xlfn.SWITCH(
   DA60,
   "Westside Dental Group",     "555-555-6666",
   "Downtown Dental Center",    "555-333-4444",
   "Main Street Dental",        "555-111-2222",
   ""
)</f>
        <v>555-555-6666</v>
      </c>
      <c r="DG60" s="1" t="str" cm="1">
        <f t="array" aca="1" ref="DG60" ca="1">_xlfn.SWITCH(
   DA60,
   "Westside Dental Group",     "Mon-Thu 9AM-6PM|Fri 9AM-4PM",
   "Downtown Dental Center",    "Mon-Thu 7AM-7PM|Fri 8AM-5PM|Sat 8AM-1PM",
   "Main Street Dental",        "Mon-Fri 8AM-5PM",
   ""
)</f>
        <v>Mon-Thu 9AM-6PM|Fri 9AM-4PM</v>
      </c>
      <c r="DH60" s="1" t="str" cm="1">
        <f t="array" aca="1" ref="DH60" ca="1">_xlfn.SWITCH(
   DA60,
   "Westside Dental Group",     "General|Periodontics|Endodontics",
   "Downtown Dental Center",    "General|Pediatric|Implants|Oral Surgery",
   "Main Street Dental",        "General|Cosmetic|Orthodontics",
   ""
)</f>
        <v>General|Periodontics|Endodontics</v>
      </c>
      <c r="DI60" s="1" t="str" cm="1">
        <f t="array" aca="1" ref="DI60" ca="1">_xlfn.SWITCH(
   DA60,
   "Westside Dental Group",     "General Dentistry|Periodontics|Endodontics",
   "Downtown Dental Center",    "General Dentistry|Oral Surgery|Pediatric Dentistry",
   "Main Street Dental",        "General Dentistry|Orthodontics",
   ""
)</f>
        <v>General Dentistry|Periodontics|Endodontics</v>
      </c>
      <c r="DJ60" s="1" cm="1">
        <f t="array" aca="1" ref="DJ60" ca="1">_xlfn.SWITCH($DA60,
   "Westside Dental Group", 6,
   "Downtown Dental Center", 12,
   "Main Street Dental",     8,
   6
)</f>
        <v>6</v>
      </c>
      <c r="DK60" s="1" cm="1">
        <f t="array" aca="1" ref="DK60" ca="1">_xlfn.SWITCH($DA60,
   "Westside Dental Group", 4.7,
   "Downtown Dental Center", 4.6,
   "Main Street Dental",     4.8,
   4.7
)</f>
        <v>4.7</v>
      </c>
      <c r="DL60" s="1" t="s">
        <v>1698</v>
      </c>
      <c r="DM60" s="1" t="str">
        <f t="shared" ca="1" si="45"/>
        <v>2022-11-04</v>
      </c>
      <c r="DN60" s="1" t="str" cm="1">
        <f t="array" aca="1" ref="DN60" ca="1">INDEX({"In Progress","Accepted","Completed","Proposed"}, RANDBETWEEN(1,4))</f>
        <v>Proposed</v>
      </c>
      <c r="DO60" s="1">
        <f t="shared" ca="1" si="46"/>
        <v>4344.67</v>
      </c>
      <c r="DP60" s="1">
        <f t="shared" ca="1" si="47"/>
        <v>2867.48</v>
      </c>
      <c r="DQ60" s="1">
        <f t="shared" ca="1" si="48"/>
        <v>1477.19</v>
      </c>
      <c r="DR60" s="1" t="str" cm="1">
        <f t="array" aca="1" ref="DR60" ca="1">INDEX({"N/A","CareCredit","QuickPay Discount","Monthly Payment"}, RANDBETWEEN(1,4))</f>
        <v>QuickPay Discount</v>
      </c>
      <c r="DS60" s="2">
        <v>44531</v>
      </c>
      <c r="DT60" s="1" t="str">
        <f t="shared" ca="1" si="49"/>
        <v/>
      </c>
      <c r="DU60" s="1">
        <f t="shared" ca="1" si="50"/>
        <v>0</v>
      </c>
    </row>
    <row r="61" spans="1:125" x14ac:dyDescent="0.15">
      <c r="A61" s="1" t="s">
        <v>564</v>
      </c>
      <c r="B61" s="1" t="str" cm="1">
        <f t="array" aca="1" ref="B61" ca="1">INDEX({"Liam","Noah","Oliver","Elijah","William","James","Benjamin","Lucas","Henry","Alexander","Olivia","Emma","Ava","Charlotte","Sophia","Amelia","Isabella","Mia","Evelyn","Harper","Jameson","Aria","Scarlett","Luna","Mila","Abigail","Ella","Avery","Eleanor","Madison"}, RANDBETWEEN(1, 30))</f>
        <v>Scarlett</v>
      </c>
      <c r="C61" s="1" t="str" cm="1">
        <f t="array" aca="1" ref="C61" ca="1">INDEX({"Smith","Johnson","Williams","Jones","Brown","Davis","Miller","Wilson","Moore","Taylor","Anderson","Thomas","Jackson","White","Harris","Martin","Thompson","Garcia","Martinez","Robinson","Clark","Rodriguez","Lewis","Lee","Walker","Hall","Allen","Young","King","Wright"}, RANDBETWEEN(1, 30))</f>
        <v>Johnson</v>
      </c>
      <c r="D61" s="1" t="str">
        <f t="shared" ca="1" si="0"/>
        <v>1987-09-05</v>
      </c>
      <c r="E61" s="1">
        <f t="shared" ca="1" si="1"/>
        <v>37</v>
      </c>
      <c r="F61" s="1" t="str" cm="1">
        <f t="array" aca="1" ref="F61" ca="1">INDEX({"Male","Female","Non-Binary"}, RANDBETWEEN(1, 3))</f>
        <v>Non-Binary</v>
      </c>
      <c r="G61" s="1" t="str" cm="1">
        <f t="array" aca="1" ref="G61" ca="1">INDEX({"African American","Caucasian","Hispanic","Asian","Native American","Other"}, RANDBETWEEN(1,6))</f>
        <v>Caucasian</v>
      </c>
      <c r="H61" s="1" t="str" cm="1">
        <f t="array" aca="1" ref="H61" ca="1">RANDBETWEEN(1,1500) &amp; " " &amp; INDEX({"Main","Oak","Maple","Elm","Pine","Cedar","Rose","Hill","Park","Lake"}, RANDBETWEEN(1,10)) &amp; " " &amp; INDEX({"St","Rd","Ave"}, RANDBETWEEN(1,3))</f>
        <v>679 Oak Ave</v>
      </c>
      <c r="I61" s="1" t="str" cm="1">
        <f t="array" aca="1" ref="I61" ca="1">INDEX({"Springfield","Riverside","Franklin","Clinton","Fairview"}, RANDBETWEEN(1,5))</f>
        <v>Clinton</v>
      </c>
      <c r="J61" s="1" t="str" cm="1">
        <f t="array" aca="1" ref="J61" ca="1">INDEX({"FL","IL","CA","NY","TX"}, RANDBETWEEN(1,5))</f>
        <v>TX</v>
      </c>
      <c r="K61" s="1" t="str">
        <f t="shared" ca="1" si="2"/>
        <v>31514</v>
      </c>
      <c r="L61" s="1" t="str">
        <f t="shared" ca="1" si="3"/>
        <v>scarlett.johnson@email.com</v>
      </c>
      <c r="M61" s="1" t="str">
        <f t="shared" ca="1" si="4"/>
        <v>132-786-5096</v>
      </c>
      <c r="N61" s="1" t="str" cm="1">
        <f t="array" aca="1" ref="N61" ca="1">INDEX({"Linda","Karen","Susan","Nancy","Deborah"}, RANDBETWEEN(1,5)) &amp; " " &amp; C61</f>
        <v>Susan Johnson</v>
      </c>
      <c r="O61" s="1" t="str">
        <f t="shared" ca="1" si="5"/>
        <v>684-293-9273</v>
      </c>
      <c r="P61" s="1" t="s">
        <v>137</v>
      </c>
      <c r="Q61" s="1" t="str" cm="1">
        <f t="array" aca="1" ref="Q61" ca="1">INDEX({"Walk-in","Google","Website","Patient Referral","Doctor Referral","Insurance"}, RANDBETWEEN(1,5))</f>
        <v>Doctor Referral</v>
      </c>
      <c r="R61" s="1" t="str">
        <f t="shared" ca="1" si="6"/>
        <v>2023-07-29</v>
      </c>
      <c r="S61" s="1" t="str" cm="1">
        <f t="array" aca="1" ref="S61" ca="1">INDEX({"LOC001","LOC002","LOC003"}, RANDBETWEEN(1,3))</f>
        <v>LOC003</v>
      </c>
      <c r="T61" s="1" t="str" cm="1">
        <f t="array" aca="1" ref="T61" ca="1">INDEX({"Mail","Phone","Patient Portal","Email"}, RANDBETWEEN(1,4))</f>
        <v>Email</v>
      </c>
      <c r="U61" s="1" t="str" cm="1">
        <f t="array" aca="1" ref="U61" ca="1">INDEX({"True","False"}, RANDBETWEEN(1,2))</f>
        <v>True</v>
      </c>
      <c r="V61" s="1" t="str" cm="1">
        <f t="array" aca="1" ref="V61" ca="1">INDEX({"True","False"}, RANDBETWEEN(1,2))</f>
        <v>False</v>
      </c>
      <c r="W61" s="1" t="str" cm="1">
        <f t="array" aca="1" ref="W61" ca="1">INDEX({"True","False"}, RANDBETWEEN(1,2))</f>
        <v>False</v>
      </c>
      <c r="X61" s="1" t="str" cm="1">
        <f t="array" aca="1" ref="X61" ca="1">INDEX({"True","False"}, RANDBETWEEN(1,2))</f>
        <v>True</v>
      </c>
      <c r="Y61" s="1" t="str" cm="1">
        <f t="array" aca="1" ref="Y61" ca="1">INDEX({"Codeine","Sulfa","Local Anesthetics","None","Latex","Penicillin"}, RANDBETWEEN(1,6))</f>
        <v>Penicillin</v>
      </c>
      <c r="Z61" s="1" t="str" cm="1">
        <f t="array" aca="1" ref="Z61" ca="1">INDEX({"None","Levothyroxine","Atorvastatin","Levothyroxine|Atorvastatin","Metformin|Lisinopril","Ibuprofen"}, RANDBETWEEN(1,6))</f>
        <v>None</v>
      </c>
      <c r="AA61" s="1" t="str" cm="1">
        <f t="array" aca="1" ref="AA61" ca="1">INDEX({"None","Wisdom teeth extraction (2020)","Cavity filling (2019)","Dental cleaning (2018)","Root canal (2021)"}, RANDBETWEEN(1,5))</f>
        <v>None</v>
      </c>
      <c r="AB61" s="1" t="str">
        <f t="shared" ca="1" si="7"/>
        <v>2024-12-09</v>
      </c>
      <c r="AC61" s="1" t="str" cm="1">
        <f t="array" aca="1" ref="AC61" ca="1">INDEX({"N/A","No","Yes"}, RANDBETWEEN(1,3))</f>
        <v>Yes</v>
      </c>
      <c r="AD61" s="1" t="str" cm="1">
        <f t="array" aca="1" ref="AD61" ca="1">INDEX({"Non-smoker","Former-smoker","Current smoker"}, RANDBETWEEN(1,3))</f>
        <v>Current smoker</v>
      </c>
      <c r="AE61" s="1" t="str" cm="1">
        <f t="array" aca="1" ref="AE61" ca="1">INDEX({"None","Allergic to penicillin","Requires wheelchair accessibility","Use caution due to fall risk","Special diet required"}, RANDBETWEEN(1,5))</f>
        <v>Special diet required</v>
      </c>
      <c r="AF61" s="1" t="s">
        <v>753</v>
      </c>
      <c r="AG61" s="1" t="str" cm="1">
        <f t="array" aca="1" ref="AG61" ca="1">INDEX({"Humana","Aetna","MetLife","Cigna","United Healthcare","Guardian"}, RANDBETWEEN(1,6))</f>
        <v>MetLife</v>
      </c>
      <c r="AH61" s="1" t="str" cm="1">
        <f t="array" aca="1" ref="AH61" ca="1">IF(AG61="Humana",
   INDEX({"HUM103","HUM523"}, RANDBETWEEN(1,2)),
IF(AG61="Aetna",
   INDEX({"AET532","AET548"}, RANDBETWEEN(1,2)),
IF(AG61="MetLife",
   "MET280",
IF(AG61="Cigna",
   "CIG881",
IF(AG61="United Healthcare",
   INDEX({"UNI967","UNI316"}, RANDBETWEEN(1,2)),
IF(AG61="Guardian",
   INDEX({"GUA459","GUA669"}, RANDBETWEEN(1,2)),
""))))))</f>
        <v>MET280</v>
      </c>
      <c r="AI61" s="1" t="str" cm="1">
        <f t="array" aca="1" ref="AI61" ca="1">_xlfn.SWITCH(
    AH61,
    "HUM103", "Humana Discount",
    "HUM523", "Humana PPO",
    "AET532", "Aetna HMO",
    "AET548", "Aetna Indemnity",
    "MET280", "MetLife Discount",
    "CIG881", "Cigna HMO",
    "UNI967", "United Healthcare DPPO",
    "UNI316", "United Healthcare DMO",
    "GUA459", "Guardian Discount",
    "GUA669", "Guardian PPO",
    ""
)</f>
        <v>MetLife Discount</v>
      </c>
      <c r="AJ61" s="1" t="str" cm="1">
        <f t="array" aca="1" ref="AJ61" ca="1">_xlfn.SWITCH(
    AH61,
    "HUM103", "HUM854639",
    "HUM523", "HUM296694",
    "AET532", "AET392075",
    "AET548", "AET837715",
    "MET280", "MET643118",
    "CIG881", "CIG755900",
    "UNI967", "UNI733052",
    "UNI316", "UNI442722",
    "GUA459", "GUA634150",
    "GUA669", "GUA641722",
    ""
)</f>
        <v>MET643118</v>
      </c>
      <c r="AK61" s="1" t="str" cm="1">
        <f t="array" aca="1" ref="AK61" ca="1">INDEX({"GRP370","GRP369","GRP573","GRP409","GRP509","GRP575","GRP445","GRP295","GRP316","GRP630"}, RANDBETWEEN(1,10))</f>
        <v>GRP295</v>
      </c>
      <c r="AL61" s="1" cm="1">
        <f t="array" aca="1" ref="AL61" ca="1">_xlfn.SWITCH(
  AK61,
  "GRP370", 1000,
  "GRP369", 3000,
  "GRP573", 1500,
  "GRP409", 3000,
  "GRP509", 3000,
  "GRP575", 1000,
  "GRP445", 2500,
  "GRP295", 1000,
  "GRP316", 2000,
  "GRP630", 2000,
  ""
)</f>
        <v>1000</v>
      </c>
      <c r="AM61" s="1" cm="1">
        <f t="array" aca="1" ref="AM61" ca="1">_xlfn.SWITCH(
  AK61,
  "GRP370", 729.73,
  "GRP369", 2285.89,
  "GRP573", 1311.73,
  "GRP409", 2951.56,
  "GRP509", 993.45,
  "GRP575", 557.41,
  "GRP445", 695.64,
  "GRP295", 241.36,
  "GRP316", 1320.86,
  "GRP630", 1245.27,
  ""
)</f>
        <v>241.36</v>
      </c>
      <c r="AN61" s="1" t="str" cm="1">
        <f t="array" aca="1" ref="AN61" ca="1">_xlfn.SWITCH(
  AK61,
  "GRP573", "Humana",
  "GRP509", "Aetna",
  "GRP316", "Aetna",
  ""
)</f>
        <v/>
      </c>
      <c r="AO61" s="1" t="str" cm="1">
        <f t="array" aca="1" ref="AO61" ca="1">_xlfn.SWITCH(
  AK61,
  "GRP573", "HUM982",
  "GRP509", "AET282",
  "GRP316", "AET665",
  ""
)</f>
        <v/>
      </c>
      <c r="AP61" s="1" t="str" cm="1">
        <f t="array" aca="1" ref="AP61" ca="1">_xlfn.SWITCH(
  AK61,
  "GRP573", "MAAN82132",
  "GRP509", "JOWI86099",
  "GRP316", "CHTA19838",
  ""
)</f>
        <v/>
      </c>
      <c r="AQ61" s="1" t="str" cm="1">
        <f t="array" aca="1" ref="AQ61" ca="1">INDEX({"Yes","No"},RANDBETWEEN(1,2))</f>
        <v>Yes</v>
      </c>
      <c r="AR61" s="1" t="str" cm="1">
        <f t="array" aca="1" ref="AR61" ca="1">INDEX({"Apple Pay","Credit Card","Debit Card"}, RANDBETWEEN(1,3))</f>
        <v>Credit Card</v>
      </c>
      <c r="AS61" s="1" t="s">
        <v>942</v>
      </c>
      <c r="AT61" s="1" t="s">
        <v>1131</v>
      </c>
      <c r="AU61" s="1" t="str">
        <f t="shared" ca="1" si="8"/>
        <v>2025-04-26</v>
      </c>
      <c r="AV61" s="1" t="str">
        <f t="shared" ca="1" si="9"/>
        <v>2025-04-28</v>
      </c>
      <c r="AW61" s="1" t="str">
        <f t="shared" ca="1" si="10"/>
        <v>5:15 PM</v>
      </c>
      <c r="AX61" s="1" t="str">
        <f t="shared" ca="1" si="11"/>
        <v>5:10 PM</v>
      </c>
      <c r="AY61" s="1" t="str" cm="1">
        <f t="array" aca="1" ref="AY61" ca="1">INDEX({"LOC001","LOC002","LOC003"}, RANDBETWEEN(1,3))</f>
        <v>LOC001</v>
      </c>
      <c r="AZ61" s="1" t="str" cm="1">
        <f t="array" aca="1" ref="AZ61" ca="1">INDEX({"PRV001","PRV002","PRV003","PRV004","PRV005"}, RANDBETWEEN(1,5))</f>
        <v>PRV001</v>
      </c>
      <c r="BA61" s="1" t="str" cm="1">
        <f t="array" aca="1" ref="BA61" ca="1">INDEX({"AST001","AST002","AST003","AST004","AST005"}, RANDBETWEEN(1,5))</f>
        <v>AST004</v>
      </c>
      <c r="BB61" s="1" t="str" cm="1">
        <f t="array" aca="1" ref="BB61" ca="1">INDEX({"Room 1","Room 2","Room 3","Room 4","Room 5","Room 7","Room 8"}, RANDBETWEEN(1,7))</f>
        <v>Room 4</v>
      </c>
      <c r="BC61" s="1" t="str" cm="1">
        <f t="array" aca="1" ref="BC61" ca="1">INDEX({"Tooth Pain","Lost Filling","Cosmetic Concern","Sensitivity","Denture Adjustment","Jaw Pain","Routine Check-up"}, RANDBETWEEN(1,7))</f>
        <v>Denture Adjustment</v>
      </c>
      <c r="BD61" s="1" cm="1">
        <f t="array" aca="1" ref="BD61" ca="1">INDEX({15,30,45,60,90,120}, RANDBETWEEN(1,6))</f>
        <v>90</v>
      </c>
      <c r="BE61" s="1">
        <f t="shared" ca="1" si="12"/>
        <v>86</v>
      </c>
      <c r="BF61" s="1" t="str">
        <f t="shared" ca="1" si="13"/>
        <v>True</v>
      </c>
      <c r="BG61" s="1" t="str">
        <f t="shared" ca="1" si="14"/>
        <v/>
      </c>
      <c r="BH61" s="1" t="str">
        <f t="shared" ca="1" si="15"/>
        <v>False</v>
      </c>
      <c r="BI61" s="1">
        <f t="shared" ca="1" si="16"/>
        <v>2</v>
      </c>
      <c r="BJ61" s="1" t="s">
        <v>1321</v>
      </c>
      <c r="BK61" s="1" t="str">
        <f t="shared" ca="1" si="17"/>
        <v>2025-04-28</v>
      </c>
      <c r="BL61" s="1" t="str" cm="1">
        <f t="array" aca="1" ref="BL61" ca="1">INDEX({"Orthodontic","Prosthodontic","Oral Surgery","Periodontic","Restorative"}, RANDBETWEEN(1,5))</f>
        <v>Periodontic</v>
      </c>
      <c r="BM61" s="1" t="str" cm="1">
        <f t="array" aca="1" ref="BM61" ca="1">INDEX({"D4341","D9110","D0274","D0120","D2330","D7140","D1110"}, RANDBETWEEN(1,7))</f>
        <v>D0274</v>
      </c>
      <c r="BN61" s="1" t="str" cm="1">
        <f t="array" aca="1" ref="BN61" ca="1">INDEX({"Periodontal Scaling &amp; Root Planing","Palliative Treatment","Bitewings - Four Films","Periodic Oral Evaluation","Resin Composite - One Surface","Extraction - Erupted Tooth","Adult Prophylaxis"}, RANDBETWEEN(1,7))</f>
        <v>Adult Prophylaxis</v>
      </c>
      <c r="BO61" s="1">
        <f t="shared" ca="1" si="18"/>
        <v>851.89</v>
      </c>
      <c r="BP61" s="1">
        <f t="shared" ca="1" si="19"/>
        <v>1217.48</v>
      </c>
      <c r="BQ61" s="1">
        <f t="shared" ca="1" si="20"/>
        <v>54.69</v>
      </c>
      <c r="BR61" s="1">
        <f t="shared" ca="1" si="21"/>
        <v>131.83000000000001</v>
      </c>
      <c r="BS61" s="1">
        <f t="shared" ca="1" si="22"/>
        <v>248.53</v>
      </c>
      <c r="BT61" s="1" t="str">
        <f t="shared" ca="1" si="23"/>
        <v>2025-08-19</v>
      </c>
      <c r="BU61" s="1" t="str" cm="1">
        <f t="array" aca="1" ref="BU61" ca="1">INDEX({"Debit Card","Apple Pay","Credit Card","CareCredit"}, RANDBETWEEN(1,4))</f>
        <v>Apple Pay</v>
      </c>
      <c r="BV61" s="1" t="str" cm="1">
        <f t="array" aca="1" ref="BV61" ca="1">INDEX({"Paid","Partial","Pending Insurance"}, RANDBETWEEN(1,3))</f>
        <v>Pending Insurance</v>
      </c>
      <c r="BW61" s="1">
        <f t="shared" ca="1" si="24"/>
        <v>0</v>
      </c>
      <c r="BX61" s="1" t="str">
        <f t="shared" ca="1" si="25"/>
        <v>In Progress</v>
      </c>
      <c r="BY61" s="1" t="str" cm="1">
        <f t="array" aca="1" ref="BY61" ca="1">INDEX({"New","Returning"}, RANDBETWEEN(1,2))</f>
        <v>New</v>
      </c>
      <c r="BZ61" s="1">
        <f t="shared" ca="1" si="26"/>
        <v>3</v>
      </c>
      <c r="CA61" s="1">
        <f t="shared" ca="1" si="27"/>
        <v>3</v>
      </c>
      <c r="CB61" s="1" t="str">
        <f t="shared" ca="1" si="28"/>
        <v>2021-09-03</v>
      </c>
      <c r="CC61" s="1" t="str">
        <f t="shared" ca="1" si="29"/>
        <v>2025-06-18</v>
      </c>
      <c r="CD61" s="1">
        <f t="shared" ca="1" si="51"/>
        <v>8</v>
      </c>
      <c r="CE61" s="1">
        <f t="shared" ca="1" si="51"/>
        <v>9</v>
      </c>
      <c r="CF61" s="1">
        <f t="shared" ca="1" si="31"/>
        <v>4133.8100000000004</v>
      </c>
      <c r="CG61" s="1">
        <f t="shared" ca="1" si="32"/>
        <v>43</v>
      </c>
      <c r="CH61" s="1" t="str">
        <f t="shared" ca="1" si="33"/>
        <v>Medium</v>
      </c>
      <c r="CI61" s="1">
        <f t="shared" ca="1" si="34"/>
        <v>83</v>
      </c>
      <c r="CJ61" s="1" t="str">
        <f t="shared" ca="1" si="35"/>
        <v>True</v>
      </c>
      <c r="CK61" s="1" t="str" cm="1">
        <f t="array" aca="1" ref="CK61" ca="1">INDEX({"Basic","Silver","Gold","Platinum"}, RANDBETWEEN(1,4))</f>
        <v>Platinum</v>
      </c>
      <c r="CL61" s="1">
        <f t="shared" ca="1" si="36"/>
        <v>1</v>
      </c>
      <c r="CM61" s="1" t="s">
        <v>1510</v>
      </c>
      <c r="CN61" s="1" t="str">
        <f t="shared" ca="1" si="37"/>
        <v>2024-12-12</v>
      </c>
      <c r="CO61" s="1" t="str">
        <f t="shared" ca="1" si="38"/>
        <v>2:30 PM</v>
      </c>
      <c r="CP61" s="1" t="str" cm="1">
        <f t="array" aca="1" ref="CP61" ca="1">INDEX({"Patient Portal","Mail","Email","Phone","Text"}, RANDBETWEEN(1,5))</f>
        <v>Text</v>
      </c>
      <c r="CQ61" s="1" t="str" cm="1">
        <f t="array" aca="1" ref="CQ61" ca="1">INDEX({"Insurance Verification","Payment Reminder","New Patient Welcome","Treatment Plan Discussion","Recall"}, RANDBETWEEN(1,5))</f>
        <v>Insurance Verification</v>
      </c>
      <c r="CR61" s="1" t="str" cm="1">
        <f t="array" aca="1" ref="CR61" ca="1">INDEX({"Template","Script","Marketing","Custom"}, RANDBETWEEN(1,4))</f>
        <v>Marketing</v>
      </c>
      <c r="CS61" s="1" t="str">
        <f t="shared" ca="1" si="39"/>
        <v>True</v>
      </c>
      <c r="CT61" s="1" t="str">
        <f t="shared" ca="1" si="40"/>
        <v>2024-12-15</v>
      </c>
      <c r="CU61" s="1" t="str">
        <f t="shared" ca="1" si="41"/>
        <v>3:00 PM</v>
      </c>
      <c r="CV61" s="1" t="str" cm="1">
        <f t="array" aca="1" ref="CV61" ca="1">IF(CS61="True",
   INDEX({"Cancelled","Confirmed","Rescheduled","Question Answered"}, RANDBETWEEN(1,4)),
   ""
)</f>
        <v>Confirmed</v>
      </c>
      <c r="CW61" s="1" t="str">
        <f t="shared" ca="1" si="42"/>
        <v>False</v>
      </c>
      <c r="CX61" s="1" t="str">
        <f t="shared" ca="1" si="43"/>
        <v/>
      </c>
      <c r="CY61" s="1" t="str" cm="1">
        <f t="array" aca="1" ref="CY61" ca="1">INDEX({"STF001","STF002","STF003","STF004","STF005"}, RANDBETWEEN(1,5))</f>
        <v>STF004</v>
      </c>
      <c r="CZ61" s="1" t="str">
        <f t="shared" ca="1" si="44"/>
        <v>True</v>
      </c>
      <c r="DA61" s="1" t="str" cm="1">
        <f t="array" aca="1" ref="DA61" ca="1">INDEX({"Westside Dental Group","Downtown Dental Center","Main Street Dental"}, RANDBETWEEN(1,3))</f>
        <v>Westside Dental Group</v>
      </c>
      <c r="DB61" s="1" t="str" cm="1">
        <f t="array" aca="1" ref="DB61" ca="1">_xlfn.SWITCH(DA61,
   "Westside Dental Group",     "789 West Avenue",
   "Downtown Dental Center",    "456 Downtown Plaza",
   "Main Street Dental",        "123 Main Street",
   ""
)</f>
        <v>789 West Avenue</v>
      </c>
      <c r="DC61" s="1" t="str" cm="1">
        <f t="array" aca="1" ref="DC61" ca="1">_xlfn.SWITCH(
   DA61,
   "Westside Dental Group",     "Riverside",
   "Downtown Dental Center",    "Springfield",
   "Main Street Dental",        "Springfield",
   ""
)</f>
        <v>Riverside</v>
      </c>
      <c r="DD61" s="1" t="s">
        <v>184</v>
      </c>
      <c r="DE61" s="1" t="str" cm="1">
        <f t="array" aca="1" ref="DE61" ca="1">_xlfn.SWITCH(
   DA61,
   "Westside Dental Group",     "62707",
   "Downtown Dental Center",    "62701",
   "Main Street Dental",        "62704",
   ""
)</f>
        <v>62707</v>
      </c>
      <c r="DF61" s="1" t="str" cm="1">
        <f t="array" aca="1" ref="DF61" ca="1">_xlfn.SWITCH(
   DA61,
   "Westside Dental Group",     "555-555-6666",
   "Downtown Dental Center",    "555-333-4444",
   "Main Street Dental",        "555-111-2222",
   ""
)</f>
        <v>555-555-6666</v>
      </c>
      <c r="DG61" s="1" t="str" cm="1">
        <f t="array" aca="1" ref="DG61" ca="1">_xlfn.SWITCH(
   DA61,
   "Westside Dental Group",     "Mon-Thu 9AM-6PM|Fri 9AM-4PM",
   "Downtown Dental Center",    "Mon-Thu 7AM-7PM|Fri 8AM-5PM|Sat 8AM-1PM",
   "Main Street Dental",        "Mon-Fri 8AM-5PM",
   ""
)</f>
        <v>Mon-Thu 9AM-6PM|Fri 9AM-4PM</v>
      </c>
      <c r="DH61" s="1" t="str" cm="1">
        <f t="array" aca="1" ref="DH61" ca="1">_xlfn.SWITCH(
   DA61,
   "Westside Dental Group",     "General|Periodontics|Endodontics",
   "Downtown Dental Center",    "General|Pediatric|Implants|Oral Surgery",
   "Main Street Dental",        "General|Cosmetic|Orthodontics",
   ""
)</f>
        <v>General|Periodontics|Endodontics</v>
      </c>
      <c r="DI61" s="1" t="str" cm="1">
        <f t="array" aca="1" ref="DI61" ca="1">_xlfn.SWITCH(
   DA61,
   "Westside Dental Group",     "General Dentistry|Periodontics|Endodontics",
   "Downtown Dental Center",    "General Dentistry|Oral Surgery|Pediatric Dentistry",
   "Main Street Dental",        "General Dentistry|Orthodontics",
   ""
)</f>
        <v>General Dentistry|Periodontics|Endodontics</v>
      </c>
      <c r="DJ61" s="1" cm="1">
        <f t="array" aca="1" ref="DJ61" ca="1">_xlfn.SWITCH($DA61,
   "Westside Dental Group", 6,
   "Downtown Dental Center", 12,
   "Main Street Dental",     8,
   6
)</f>
        <v>6</v>
      </c>
      <c r="DK61" s="1" cm="1">
        <f t="array" aca="1" ref="DK61" ca="1">_xlfn.SWITCH($DA61,
   "Westside Dental Group", 4.7,
   "Downtown Dental Center", 4.6,
   "Main Street Dental",     4.8,
   4.7
)</f>
        <v>4.7</v>
      </c>
      <c r="DL61" s="1" t="s">
        <v>1699</v>
      </c>
      <c r="DM61" s="1" t="str">
        <f t="shared" ca="1" si="45"/>
        <v>2021-01-30</v>
      </c>
      <c r="DN61" s="1" t="str" cm="1">
        <f t="array" aca="1" ref="DN61" ca="1">INDEX({"In Progress","Accepted","Completed","Proposed"}, RANDBETWEEN(1,4))</f>
        <v>Accepted</v>
      </c>
      <c r="DO61" s="1">
        <f t="shared" ca="1" si="46"/>
        <v>4076.57</v>
      </c>
      <c r="DP61" s="1">
        <f t="shared" ca="1" si="47"/>
        <v>3261.26</v>
      </c>
      <c r="DQ61" s="1">
        <f t="shared" ca="1" si="48"/>
        <v>815.31</v>
      </c>
      <c r="DR61" s="1" t="str" cm="1">
        <f t="array" aca="1" ref="DR61" ca="1">INDEX({"N/A","CareCredit","QuickPay Discount","Monthly Payment"}, RANDBETWEEN(1,4))</f>
        <v>N/A</v>
      </c>
      <c r="DS61" s="2">
        <v>44532</v>
      </c>
      <c r="DT61" s="1" t="str">
        <f t="shared" ca="1" si="49"/>
        <v/>
      </c>
      <c r="DU61" s="1">
        <f t="shared" ca="1" si="50"/>
        <v>46</v>
      </c>
    </row>
    <row r="62" spans="1:125" x14ac:dyDescent="0.15">
      <c r="A62" s="1" t="s">
        <v>565</v>
      </c>
      <c r="B62" s="1" t="str" cm="1">
        <f t="array" aca="1" ref="B62" ca="1">INDEX({"Liam","Noah","Oliver","Elijah","William","James","Benjamin","Lucas","Henry","Alexander","Olivia","Emma","Ava","Charlotte","Sophia","Amelia","Isabella","Mia","Evelyn","Harper","Jameson","Aria","Scarlett","Luna","Mila","Abigail","Ella","Avery","Eleanor","Madison"}, RANDBETWEEN(1, 30))</f>
        <v>Oliver</v>
      </c>
      <c r="C62" s="1" t="str" cm="1">
        <f t="array" aca="1" ref="C62" ca="1">INDEX({"Smith","Johnson","Williams","Jones","Brown","Davis","Miller","Wilson","Moore","Taylor","Anderson","Thomas","Jackson","White","Harris","Martin","Thompson","Garcia","Martinez","Robinson","Clark","Rodriguez","Lewis","Lee","Walker","Hall","Allen","Young","King","Wright"}, RANDBETWEEN(1, 30))</f>
        <v>Miller</v>
      </c>
      <c r="D62" s="1" t="str">
        <f t="shared" ca="1" si="0"/>
        <v>1947-07-11</v>
      </c>
      <c r="E62" s="1">
        <f t="shared" ca="1" si="1"/>
        <v>77</v>
      </c>
      <c r="F62" s="1" t="str" cm="1">
        <f t="array" aca="1" ref="F62" ca="1">INDEX({"Male","Female","Non-Binary"}, RANDBETWEEN(1, 3))</f>
        <v>Non-Binary</v>
      </c>
      <c r="G62" s="1" t="str" cm="1">
        <f t="array" aca="1" ref="G62" ca="1">INDEX({"African American","Caucasian","Hispanic","Asian","Native American","Other"}, RANDBETWEEN(1,6))</f>
        <v>Asian</v>
      </c>
      <c r="H62" s="1" t="str" cm="1">
        <f t="array" aca="1" ref="H62" ca="1">RANDBETWEEN(1,1500) &amp; " " &amp; INDEX({"Main","Oak","Maple","Elm","Pine","Cedar","Rose","Hill","Park","Lake"}, RANDBETWEEN(1,10)) &amp; " " &amp; INDEX({"St","Rd","Ave"}, RANDBETWEEN(1,3))</f>
        <v>633 Lake Ave</v>
      </c>
      <c r="I62" s="1" t="str" cm="1">
        <f t="array" aca="1" ref="I62" ca="1">INDEX({"Springfield","Riverside","Franklin","Clinton","Fairview"}, RANDBETWEEN(1,5))</f>
        <v>Fairview</v>
      </c>
      <c r="J62" s="1" t="str" cm="1">
        <f t="array" aca="1" ref="J62" ca="1">INDEX({"FL","IL","CA","NY","TX"}, RANDBETWEEN(1,5))</f>
        <v>TX</v>
      </c>
      <c r="K62" s="1" t="str">
        <f t="shared" ca="1" si="2"/>
        <v>17800</v>
      </c>
      <c r="L62" s="1" t="str">
        <f t="shared" ca="1" si="3"/>
        <v>oliver.miller@email.com</v>
      </c>
      <c r="M62" s="1" t="str">
        <f t="shared" ca="1" si="4"/>
        <v>202-944-1519</v>
      </c>
      <c r="N62" s="1" t="str" cm="1">
        <f t="array" aca="1" ref="N62" ca="1">INDEX({"Linda","Karen","Susan","Nancy","Deborah"}, RANDBETWEEN(1,5)) &amp; " " &amp; C62</f>
        <v>Nancy Miller</v>
      </c>
      <c r="O62" s="1" t="str">
        <f t="shared" ca="1" si="5"/>
        <v>135-180-4667</v>
      </c>
      <c r="P62" s="1" t="s">
        <v>137</v>
      </c>
      <c r="Q62" s="1" t="str" cm="1">
        <f t="array" aca="1" ref="Q62" ca="1">INDEX({"Walk-in","Google","Website","Patient Referral","Doctor Referral","Insurance"}, RANDBETWEEN(1,5))</f>
        <v>Doctor Referral</v>
      </c>
      <c r="R62" s="1" t="str">
        <f t="shared" ca="1" si="6"/>
        <v>2023-02-26</v>
      </c>
      <c r="S62" s="1" t="str" cm="1">
        <f t="array" aca="1" ref="S62" ca="1">INDEX({"LOC001","LOC002","LOC003"}, RANDBETWEEN(1,3))</f>
        <v>LOC002</v>
      </c>
      <c r="T62" s="1" t="str" cm="1">
        <f t="array" aca="1" ref="T62" ca="1">INDEX({"Mail","Phone","Patient Portal","Email"}, RANDBETWEEN(1,4))</f>
        <v>Patient Portal</v>
      </c>
      <c r="U62" s="1" t="str" cm="1">
        <f t="array" aca="1" ref="U62" ca="1">INDEX({"True","False"}, RANDBETWEEN(1,2))</f>
        <v>True</v>
      </c>
      <c r="V62" s="1" t="str" cm="1">
        <f t="array" aca="1" ref="V62" ca="1">INDEX({"True","False"}, RANDBETWEEN(1,2))</f>
        <v>False</v>
      </c>
      <c r="W62" s="1" t="str" cm="1">
        <f t="array" aca="1" ref="W62" ca="1">INDEX({"True","False"}, RANDBETWEEN(1,2))</f>
        <v>True</v>
      </c>
      <c r="X62" s="1" t="str" cm="1">
        <f t="array" aca="1" ref="X62" ca="1">INDEX({"True","False"}, RANDBETWEEN(1,2))</f>
        <v>True</v>
      </c>
      <c r="Y62" s="1" t="str" cm="1">
        <f t="array" aca="1" ref="Y62" ca="1">INDEX({"Codeine","Sulfa","Local Anesthetics","None","Latex","Penicillin"}, RANDBETWEEN(1,6))</f>
        <v>Codeine</v>
      </c>
      <c r="Z62" s="1" t="str" cm="1">
        <f t="array" aca="1" ref="Z62" ca="1">INDEX({"None","Levothyroxine","Atorvastatin","Levothyroxine|Atorvastatin","Metformin|Lisinopril","Ibuprofen"}, RANDBETWEEN(1,6))</f>
        <v>Levothyroxine|Atorvastatin</v>
      </c>
      <c r="AA62" s="1" t="str" cm="1">
        <f t="array" aca="1" ref="AA62" ca="1">INDEX({"None","Wisdom teeth extraction (2020)","Cavity filling (2019)","Dental cleaning (2018)","Root canal (2021)"}, RANDBETWEEN(1,5))</f>
        <v>Cavity filling (2019)</v>
      </c>
      <c r="AB62" s="1" t="str">
        <f t="shared" ca="1" si="7"/>
        <v>2024-07-24</v>
      </c>
      <c r="AC62" s="1" t="str" cm="1">
        <f t="array" aca="1" ref="AC62" ca="1">INDEX({"N/A","No","Yes"}, RANDBETWEEN(1,3))</f>
        <v>Yes</v>
      </c>
      <c r="AD62" s="1" t="str" cm="1">
        <f t="array" aca="1" ref="AD62" ca="1">INDEX({"Non-smoker","Former-smoker","Current smoker"}, RANDBETWEEN(1,3))</f>
        <v>Former-smoker</v>
      </c>
      <c r="AE62" s="1" t="str" cm="1">
        <f t="array" aca="1" ref="AE62" ca="1">INDEX({"None","Allergic to penicillin","Requires wheelchair accessibility","Use caution due to fall risk","Special diet required"}, RANDBETWEEN(1,5))</f>
        <v>Allergic to penicillin</v>
      </c>
      <c r="AF62" s="1" t="s">
        <v>754</v>
      </c>
      <c r="AG62" s="1" t="str" cm="1">
        <f t="array" aca="1" ref="AG62" ca="1">INDEX({"Humana","Aetna","MetLife","Cigna","United Healthcare","Guardian"}, RANDBETWEEN(1,6))</f>
        <v>Guardian</v>
      </c>
      <c r="AH62" s="1" t="str" cm="1">
        <f t="array" aca="1" ref="AH62" ca="1">IF(AG62="Humana",
   INDEX({"HUM103","HUM523"}, RANDBETWEEN(1,2)),
IF(AG62="Aetna",
   INDEX({"AET532","AET548"}, RANDBETWEEN(1,2)),
IF(AG62="MetLife",
   "MET280",
IF(AG62="Cigna",
   "CIG881",
IF(AG62="United Healthcare",
   INDEX({"UNI967","UNI316"}, RANDBETWEEN(1,2)),
IF(AG62="Guardian",
   INDEX({"GUA459","GUA669"}, RANDBETWEEN(1,2)),
""))))))</f>
        <v>GUA459</v>
      </c>
      <c r="AI62" s="1" t="str" cm="1">
        <f t="array" aca="1" ref="AI62" ca="1">_xlfn.SWITCH(
    AH62,
    "HUM103", "Humana Discount",
    "HUM523", "Humana PPO",
    "AET532", "Aetna HMO",
    "AET548", "Aetna Indemnity",
    "MET280", "MetLife Discount",
    "CIG881", "Cigna HMO",
    "UNI967", "United Healthcare DPPO",
    "UNI316", "United Healthcare DMO",
    "GUA459", "Guardian Discount",
    "GUA669", "Guardian PPO",
    ""
)</f>
        <v>Guardian Discount</v>
      </c>
      <c r="AJ62" s="1" t="str" cm="1">
        <f t="array" aca="1" ref="AJ62" ca="1">_xlfn.SWITCH(
    AH62,
    "HUM103", "HUM854639",
    "HUM523", "HUM296694",
    "AET532", "AET392075",
    "AET548", "AET837715",
    "MET280", "MET643118",
    "CIG881", "CIG755900",
    "UNI967", "UNI733052",
    "UNI316", "UNI442722",
    "GUA459", "GUA634150",
    "GUA669", "GUA641722",
    ""
)</f>
        <v>GUA634150</v>
      </c>
      <c r="AK62" s="1" t="str" cm="1">
        <f t="array" aca="1" ref="AK62" ca="1">INDEX({"GRP370","GRP369","GRP573","GRP409","GRP509","GRP575","GRP445","GRP295","GRP316","GRP630"}, RANDBETWEEN(1,10))</f>
        <v>GRP370</v>
      </c>
      <c r="AL62" s="1" cm="1">
        <f t="array" aca="1" ref="AL62" ca="1">_xlfn.SWITCH(
  AK62,
  "GRP370", 1000,
  "GRP369", 3000,
  "GRP573", 1500,
  "GRP409", 3000,
  "GRP509", 3000,
  "GRP575", 1000,
  "GRP445", 2500,
  "GRP295", 1000,
  "GRP316", 2000,
  "GRP630", 2000,
  ""
)</f>
        <v>1000</v>
      </c>
      <c r="AM62" s="1" cm="1">
        <f t="array" aca="1" ref="AM62" ca="1">_xlfn.SWITCH(
  AK62,
  "GRP370", 729.73,
  "GRP369", 2285.89,
  "GRP573", 1311.73,
  "GRP409", 2951.56,
  "GRP509", 993.45,
  "GRP575", 557.41,
  "GRP445", 695.64,
  "GRP295", 241.36,
  "GRP316", 1320.86,
  "GRP630", 1245.27,
  ""
)</f>
        <v>729.73</v>
      </c>
      <c r="AN62" s="1" t="str" cm="1">
        <f t="array" aca="1" ref="AN62" ca="1">_xlfn.SWITCH(
  AK62,
  "GRP573", "Humana",
  "GRP509", "Aetna",
  "GRP316", "Aetna",
  ""
)</f>
        <v/>
      </c>
      <c r="AO62" s="1" t="str" cm="1">
        <f t="array" aca="1" ref="AO62" ca="1">_xlfn.SWITCH(
  AK62,
  "GRP573", "HUM982",
  "GRP509", "AET282",
  "GRP316", "AET665",
  ""
)</f>
        <v/>
      </c>
      <c r="AP62" s="1" t="str" cm="1">
        <f t="array" aca="1" ref="AP62" ca="1">_xlfn.SWITCH(
  AK62,
  "GRP573", "MAAN82132",
  "GRP509", "JOWI86099",
  "GRP316", "CHTA19838",
  ""
)</f>
        <v/>
      </c>
      <c r="AQ62" s="1" t="str" cm="1">
        <f t="array" aca="1" ref="AQ62" ca="1">INDEX({"Yes","No"},RANDBETWEEN(1,2))</f>
        <v>No</v>
      </c>
      <c r="AR62" s="1" t="str" cm="1">
        <f t="array" aca="1" ref="AR62" ca="1">INDEX({"Apple Pay","Credit Card","Debit Card"}, RANDBETWEEN(1,3))</f>
        <v>Credit Card</v>
      </c>
      <c r="AS62" s="1" t="s">
        <v>943</v>
      </c>
      <c r="AT62" s="1" t="s">
        <v>1132</v>
      </c>
      <c r="AU62" s="1" t="str">
        <f t="shared" ca="1" si="8"/>
        <v>2025-04-25</v>
      </c>
      <c r="AV62" s="1" t="str">
        <f t="shared" ca="1" si="9"/>
        <v>2025-04-30</v>
      </c>
      <c r="AW62" s="1" t="str">
        <f t="shared" ca="1" si="10"/>
        <v>12:00 PM</v>
      </c>
      <c r="AX62" s="1" t="str">
        <f t="shared" ca="1" si="11"/>
        <v>11:48 AM</v>
      </c>
      <c r="AY62" s="1" t="str" cm="1">
        <f t="array" aca="1" ref="AY62" ca="1">INDEX({"LOC001","LOC002","LOC003"}, RANDBETWEEN(1,3))</f>
        <v>LOC003</v>
      </c>
      <c r="AZ62" s="1" t="str" cm="1">
        <f t="array" aca="1" ref="AZ62" ca="1">INDEX({"PRV001","PRV002","PRV003","PRV004","PRV005"}, RANDBETWEEN(1,5))</f>
        <v>PRV005</v>
      </c>
      <c r="BA62" s="1" t="str" cm="1">
        <f t="array" aca="1" ref="BA62" ca="1">INDEX({"AST001","AST002","AST003","AST004","AST005"}, RANDBETWEEN(1,5))</f>
        <v>AST003</v>
      </c>
      <c r="BB62" s="1" t="str" cm="1">
        <f t="array" aca="1" ref="BB62" ca="1">INDEX({"Room 1","Room 2","Room 3","Room 4","Room 5","Room 7","Room 8"}, RANDBETWEEN(1,7))</f>
        <v>Room 3</v>
      </c>
      <c r="BC62" s="1" t="str" cm="1">
        <f t="array" aca="1" ref="BC62" ca="1">INDEX({"Tooth Pain","Lost Filling","Cosmetic Concern","Sensitivity","Denture Adjustment","Jaw Pain","Routine Check-up"}, RANDBETWEEN(1,7))</f>
        <v>Sensitivity</v>
      </c>
      <c r="BD62" s="1" cm="1">
        <f t="array" aca="1" ref="BD62" ca="1">INDEX({15,30,45,60,90,120}, RANDBETWEEN(1,6))</f>
        <v>120</v>
      </c>
      <c r="BE62" s="1">
        <f t="shared" ca="1" si="12"/>
        <v>111</v>
      </c>
      <c r="BF62" s="1" t="str">
        <f t="shared" ca="1" si="13"/>
        <v>True</v>
      </c>
      <c r="BG62" s="1" t="str">
        <f t="shared" ca="1" si="14"/>
        <v/>
      </c>
      <c r="BH62" s="1" t="str">
        <f t="shared" ca="1" si="15"/>
        <v>False</v>
      </c>
      <c r="BI62" s="1">
        <f t="shared" ca="1" si="16"/>
        <v>5</v>
      </c>
      <c r="BJ62" s="1" t="s">
        <v>1322</v>
      </c>
      <c r="BK62" s="1" t="str">
        <f t="shared" ca="1" si="17"/>
        <v>2025-04-30</v>
      </c>
      <c r="BL62" s="1" t="str" cm="1">
        <f t="array" aca="1" ref="BL62" ca="1">INDEX({"Orthodontic","Prosthodontic","Oral Surgery","Periodontic","Restorative"}, RANDBETWEEN(1,5))</f>
        <v>Orthodontic</v>
      </c>
      <c r="BM62" s="1" t="str" cm="1">
        <f t="array" aca="1" ref="BM62" ca="1">INDEX({"D4341","D9110","D0274","D0120","D2330","D7140","D1110"}, RANDBETWEEN(1,7))</f>
        <v>D1110</v>
      </c>
      <c r="BN62" s="1" t="str" cm="1">
        <f t="array" aca="1" ref="BN62" ca="1">INDEX({"Periodontal Scaling &amp; Root Planing","Palliative Treatment","Bitewings - Four Films","Periodic Oral Evaluation","Resin Composite - One Surface","Extraction - Erupted Tooth","Adult Prophylaxis"}, RANDBETWEEN(1,7))</f>
        <v>Extraction - Erupted Tooth</v>
      </c>
      <c r="BO62" s="1">
        <f t="shared" ca="1" si="18"/>
        <v>425.11</v>
      </c>
      <c r="BP62" s="1">
        <f t="shared" ca="1" si="19"/>
        <v>322.93</v>
      </c>
      <c r="BQ62" s="1">
        <f t="shared" ca="1" si="20"/>
        <v>840.47</v>
      </c>
      <c r="BR62" s="1">
        <f t="shared" ca="1" si="21"/>
        <v>360.83</v>
      </c>
      <c r="BS62" s="1">
        <f t="shared" ca="1" si="22"/>
        <v>249.02</v>
      </c>
      <c r="BT62" s="1" t="str">
        <f t="shared" ca="1" si="23"/>
        <v>2021-08-21</v>
      </c>
      <c r="BU62" s="1" t="str" cm="1">
        <f t="array" aca="1" ref="BU62" ca="1">INDEX({"Debit Card","Apple Pay","Credit Card","CareCredit"}, RANDBETWEEN(1,4))</f>
        <v>Apple Pay</v>
      </c>
      <c r="BV62" s="1" t="str" cm="1">
        <f t="array" aca="1" ref="BV62" ca="1">INDEX({"Paid","Partial","Pending Insurance"}, RANDBETWEEN(1,3))</f>
        <v>Pending Insurance</v>
      </c>
      <c r="BW62" s="1">
        <f t="shared" ca="1" si="24"/>
        <v>0</v>
      </c>
      <c r="BX62" s="1" t="str">
        <f t="shared" ca="1" si="25"/>
        <v>In Progress</v>
      </c>
      <c r="BY62" s="1" t="str" cm="1">
        <f t="array" aca="1" ref="BY62" ca="1">INDEX({"New","Returning"}, RANDBETWEEN(1,2))</f>
        <v>New</v>
      </c>
      <c r="BZ62" s="1">
        <f t="shared" ca="1" si="26"/>
        <v>1</v>
      </c>
      <c r="CA62" s="1">
        <f t="shared" ca="1" si="27"/>
        <v>3</v>
      </c>
      <c r="CB62" s="1" t="str">
        <f t="shared" ca="1" si="28"/>
        <v>2021-06-03</v>
      </c>
      <c r="CC62" s="1" t="str">
        <f t="shared" ca="1" si="29"/>
        <v>2024-10-18</v>
      </c>
      <c r="CD62" s="1">
        <f t="shared" ca="1" si="51"/>
        <v>8</v>
      </c>
      <c r="CE62" s="1">
        <f t="shared" ca="1" si="51"/>
        <v>6</v>
      </c>
      <c r="CF62" s="1">
        <f t="shared" ca="1" si="31"/>
        <v>4629.9799999999996</v>
      </c>
      <c r="CG62" s="1">
        <f t="shared" ca="1" si="32"/>
        <v>46</v>
      </c>
      <c r="CH62" s="1" t="str">
        <f t="shared" ca="1" si="33"/>
        <v>Medium</v>
      </c>
      <c r="CI62" s="1">
        <f t="shared" ca="1" si="34"/>
        <v>73</v>
      </c>
      <c r="CJ62" s="1" t="str">
        <f t="shared" ca="1" si="35"/>
        <v>True</v>
      </c>
      <c r="CK62" s="1" t="str" cm="1">
        <f t="array" aca="1" ref="CK62" ca="1">INDEX({"Basic","Silver","Gold","Platinum"}, RANDBETWEEN(1,4))</f>
        <v>Platinum</v>
      </c>
      <c r="CL62" s="1">
        <f t="shared" ca="1" si="36"/>
        <v>2</v>
      </c>
      <c r="CM62" s="1" t="s">
        <v>1511</v>
      </c>
      <c r="CN62" s="1" t="str">
        <f t="shared" ca="1" si="37"/>
        <v>2023-07-22</v>
      </c>
      <c r="CO62" s="1" t="str">
        <f t="shared" ca="1" si="38"/>
        <v>4:30 PM</v>
      </c>
      <c r="CP62" s="1" t="str" cm="1">
        <f t="array" aca="1" ref="CP62" ca="1">INDEX({"Patient Portal","Mail","Email","Phone","Text"}, RANDBETWEEN(1,5))</f>
        <v>Mail</v>
      </c>
      <c r="CQ62" s="1" t="str" cm="1">
        <f t="array" aca="1" ref="CQ62" ca="1">INDEX({"Insurance Verification","Payment Reminder","New Patient Welcome","Treatment Plan Discussion","Recall"}, RANDBETWEEN(1,5))</f>
        <v>New Patient Welcome</v>
      </c>
      <c r="CR62" s="1" t="str" cm="1">
        <f t="array" aca="1" ref="CR62" ca="1">INDEX({"Template","Script","Marketing","Custom"}, RANDBETWEEN(1,4))</f>
        <v>Script</v>
      </c>
      <c r="CS62" s="1" t="str">
        <f t="shared" ca="1" si="39"/>
        <v>True</v>
      </c>
      <c r="CT62" s="1" t="str">
        <f t="shared" ca="1" si="40"/>
        <v>2023-07-27</v>
      </c>
      <c r="CU62" s="1" t="str">
        <f t="shared" ca="1" si="41"/>
        <v>3:00 PM</v>
      </c>
      <c r="CV62" s="1" t="str" cm="1">
        <f t="array" aca="1" ref="CV62" ca="1">IF(CS62="True",
   INDEX({"Cancelled","Confirmed","Rescheduled","Question Answered"}, RANDBETWEEN(1,4)),
   ""
)</f>
        <v>Cancelled</v>
      </c>
      <c r="CW62" s="1" t="str">
        <f t="shared" ca="1" si="42"/>
        <v>True</v>
      </c>
      <c r="CX62" s="1" t="str">
        <f t="shared" ca="1" si="43"/>
        <v>2023-07-30</v>
      </c>
      <c r="CY62" s="1" t="str" cm="1">
        <f t="array" aca="1" ref="CY62" ca="1">INDEX({"STF001","STF002","STF003","STF004","STF005"}, RANDBETWEEN(1,5))</f>
        <v>STF002</v>
      </c>
      <c r="CZ62" s="1" t="str">
        <f t="shared" ca="1" si="44"/>
        <v>True</v>
      </c>
      <c r="DA62" s="1" t="str" cm="1">
        <f t="array" aca="1" ref="DA62" ca="1">INDEX({"Westside Dental Group","Downtown Dental Center","Main Street Dental"}, RANDBETWEEN(1,3))</f>
        <v>Westside Dental Group</v>
      </c>
      <c r="DB62" s="1" t="str" cm="1">
        <f t="array" aca="1" ref="DB62" ca="1">_xlfn.SWITCH(DA62,
   "Westside Dental Group",     "789 West Avenue",
   "Downtown Dental Center",    "456 Downtown Plaza",
   "Main Street Dental",        "123 Main Street",
   ""
)</f>
        <v>789 West Avenue</v>
      </c>
      <c r="DC62" s="1" t="str" cm="1">
        <f t="array" aca="1" ref="DC62" ca="1">_xlfn.SWITCH(
   DA62,
   "Westside Dental Group",     "Riverside",
   "Downtown Dental Center",    "Springfield",
   "Main Street Dental",        "Springfield",
   ""
)</f>
        <v>Riverside</v>
      </c>
      <c r="DD62" s="1" t="s">
        <v>184</v>
      </c>
      <c r="DE62" s="1" t="str" cm="1">
        <f t="array" aca="1" ref="DE62" ca="1">_xlfn.SWITCH(
   DA62,
   "Westside Dental Group",     "62707",
   "Downtown Dental Center",    "62701",
   "Main Street Dental",        "62704",
   ""
)</f>
        <v>62707</v>
      </c>
      <c r="DF62" s="1" t="str" cm="1">
        <f t="array" aca="1" ref="DF62" ca="1">_xlfn.SWITCH(
   DA62,
   "Westside Dental Group",     "555-555-6666",
   "Downtown Dental Center",    "555-333-4444",
   "Main Street Dental",        "555-111-2222",
   ""
)</f>
        <v>555-555-6666</v>
      </c>
      <c r="DG62" s="1" t="str" cm="1">
        <f t="array" aca="1" ref="DG62" ca="1">_xlfn.SWITCH(
   DA62,
   "Westside Dental Group",     "Mon-Thu 9AM-6PM|Fri 9AM-4PM",
   "Downtown Dental Center",    "Mon-Thu 7AM-7PM|Fri 8AM-5PM|Sat 8AM-1PM",
   "Main Street Dental",        "Mon-Fri 8AM-5PM",
   ""
)</f>
        <v>Mon-Thu 9AM-6PM|Fri 9AM-4PM</v>
      </c>
      <c r="DH62" s="1" t="str" cm="1">
        <f t="array" aca="1" ref="DH62" ca="1">_xlfn.SWITCH(
   DA62,
   "Westside Dental Group",     "General|Periodontics|Endodontics",
   "Downtown Dental Center",    "General|Pediatric|Implants|Oral Surgery",
   "Main Street Dental",        "General|Cosmetic|Orthodontics",
   ""
)</f>
        <v>General|Periodontics|Endodontics</v>
      </c>
      <c r="DI62" s="1" t="str" cm="1">
        <f t="array" aca="1" ref="DI62" ca="1">_xlfn.SWITCH(
   DA62,
   "Westside Dental Group",     "General Dentistry|Periodontics|Endodontics",
   "Downtown Dental Center",    "General Dentistry|Oral Surgery|Pediatric Dentistry",
   "Main Street Dental",        "General Dentistry|Orthodontics",
   ""
)</f>
        <v>General Dentistry|Periodontics|Endodontics</v>
      </c>
      <c r="DJ62" s="1" cm="1">
        <f t="array" aca="1" ref="DJ62" ca="1">_xlfn.SWITCH($DA62,
   "Westside Dental Group", 6,
   "Downtown Dental Center", 12,
   "Main Street Dental",     8,
   6
)</f>
        <v>6</v>
      </c>
      <c r="DK62" s="1" cm="1">
        <f t="array" aca="1" ref="DK62" ca="1">_xlfn.SWITCH($DA62,
   "Westside Dental Group", 4.7,
   "Downtown Dental Center", 4.6,
   "Main Street Dental",     4.8,
   4.7
)</f>
        <v>4.7</v>
      </c>
      <c r="DL62" s="1" t="s">
        <v>1700</v>
      </c>
      <c r="DM62" s="1" t="str">
        <f t="shared" ca="1" si="45"/>
        <v>2024-05-03</v>
      </c>
      <c r="DN62" s="1" t="str" cm="1">
        <f t="array" aca="1" ref="DN62" ca="1">INDEX({"In Progress","Accepted","Completed","Proposed"}, RANDBETWEEN(1,4))</f>
        <v>Proposed</v>
      </c>
      <c r="DO62" s="1">
        <f t="shared" ca="1" si="46"/>
        <v>2628.85</v>
      </c>
      <c r="DP62" s="1">
        <f t="shared" ca="1" si="47"/>
        <v>1866.48</v>
      </c>
      <c r="DQ62" s="1">
        <f t="shared" ca="1" si="48"/>
        <v>762.37</v>
      </c>
      <c r="DR62" s="1" t="str" cm="1">
        <f t="array" aca="1" ref="DR62" ca="1">INDEX({"N/A","CareCredit","QuickPay Discount","Monthly Payment"}, RANDBETWEEN(1,4))</f>
        <v>CareCredit</v>
      </c>
      <c r="DS62" s="2">
        <v>44533</v>
      </c>
      <c r="DT62" s="1" t="str">
        <f t="shared" ca="1" si="49"/>
        <v/>
      </c>
      <c r="DU62" s="1">
        <f t="shared" ca="1" si="50"/>
        <v>0</v>
      </c>
    </row>
    <row r="63" spans="1:125" x14ac:dyDescent="0.15">
      <c r="A63" s="1" t="s">
        <v>566</v>
      </c>
      <c r="B63" s="1" t="str" cm="1">
        <f t="array" aca="1" ref="B63" ca="1">INDEX({"Liam","Noah","Oliver","Elijah","William","James","Benjamin","Lucas","Henry","Alexander","Olivia","Emma","Ava","Charlotte","Sophia","Amelia","Isabella","Mia","Evelyn","Harper","Jameson","Aria","Scarlett","Luna","Mila","Abigail","Ella","Avery","Eleanor","Madison"}, RANDBETWEEN(1, 30))</f>
        <v>Oliver</v>
      </c>
      <c r="C63" s="1" t="str" cm="1">
        <f t="array" aca="1" ref="C63" ca="1">INDEX({"Smith","Johnson","Williams","Jones","Brown","Davis","Miller","Wilson","Moore","Taylor","Anderson","Thomas","Jackson","White","Harris","Martin","Thompson","Garcia","Martinez","Robinson","Clark","Rodriguez","Lewis","Lee","Walker","Hall","Allen","Young","King","Wright"}, RANDBETWEEN(1, 30))</f>
        <v>Brown</v>
      </c>
      <c r="D63" s="1" t="str">
        <f t="shared" ca="1" si="0"/>
        <v>1960-09-27</v>
      </c>
      <c r="E63" s="1">
        <f t="shared" ca="1" si="1"/>
        <v>64</v>
      </c>
      <c r="F63" s="1" t="str" cm="1">
        <f t="array" aca="1" ref="F63" ca="1">INDEX({"Male","Female","Non-Binary"}, RANDBETWEEN(1, 3))</f>
        <v>Female</v>
      </c>
      <c r="G63" s="1" t="str" cm="1">
        <f t="array" aca="1" ref="G63" ca="1">INDEX({"African American","Caucasian","Hispanic","Asian","Native American","Other"}, RANDBETWEEN(1,6))</f>
        <v>Hispanic</v>
      </c>
      <c r="H63" s="1" t="str" cm="1">
        <f t="array" aca="1" ref="H63" ca="1">RANDBETWEEN(1,1500) &amp; " " &amp; INDEX({"Main","Oak","Maple","Elm","Pine","Cedar","Rose","Hill","Park","Lake"}, RANDBETWEEN(1,10)) &amp; " " &amp; INDEX({"St","Rd","Ave"}, RANDBETWEEN(1,3))</f>
        <v>632 Park Rd</v>
      </c>
      <c r="I63" s="1" t="str" cm="1">
        <f t="array" aca="1" ref="I63" ca="1">INDEX({"Springfield","Riverside","Franklin","Clinton","Fairview"}, RANDBETWEEN(1,5))</f>
        <v>Franklin</v>
      </c>
      <c r="J63" s="1" t="str" cm="1">
        <f t="array" aca="1" ref="J63" ca="1">INDEX({"FL","IL","CA","NY","TX"}, RANDBETWEEN(1,5))</f>
        <v>NY</v>
      </c>
      <c r="K63" s="1" t="str">
        <f t="shared" ca="1" si="2"/>
        <v>90926</v>
      </c>
      <c r="L63" s="1" t="str">
        <f t="shared" ca="1" si="3"/>
        <v>oliver.brown@email.com</v>
      </c>
      <c r="M63" s="1" t="str">
        <f t="shared" ca="1" si="4"/>
        <v>702-708-3597</v>
      </c>
      <c r="N63" s="1" t="str" cm="1">
        <f t="array" aca="1" ref="N63" ca="1">INDEX({"Linda","Karen","Susan","Nancy","Deborah"}, RANDBETWEEN(1,5)) &amp; " " &amp; C63</f>
        <v>Linda Brown</v>
      </c>
      <c r="O63" s="1" t="str">
        <f t="shared" ca="1" si="5"/>
        <v>736-267-2516</v>
      </c>
      <c r="P63" s="1" t="s">
        <v>137</v>
      </c>
      <c r="Q63" s="1" t="str" cm="1">
        <f t="array" aca="1" ref="Q63" ca="1">INDEX({"Walk-in","Google","Website","Patient Referral","Doctor Referral","Insurance"}, RANDBETWEEN(1,5))</f>
        <v>Google</v>
      </c>
      <c r="R63" s="1" t="str">
        <f t="shared" ca="1" si="6"/>
        <v>2022-03-20</v>
      </c>
      <c r="S63" s="1" t="str" cm="1">
        <f t="array" aca="1" ref="S63" ca="1">INDEX({"LOC001","LOC002","LOC003"}, RANDBETWEEN(1,3))</f>
        <v>LOC001</v>
      </c>
      <c r="T63" s="1" t="str" cm="1">
        <f t="array" aca="1" ref="T63" ca="1">INDEX({"Mail","Phone","Patient Portal","Email"}, RANDBETWEEN(1,4))</f>
        <v>Email</v>
      </c>
      <c r="U63" s="1" t="str" cm="1">
        <f t="array" aca="1" ref="U63" ca="1">INDEX({"True","False"}, RANDBETWEEN(1,2))</f>
        <v>False</v>
      </c>
      <c r="V63" s="1" t="str" cm="1">
        <f t="array" aca="1" ref="V63" ca="1">INDEX({"True","False"}, RANDBETWEEN(1,2))</f>
        <v>True</v>
      </c>
      <c r="W63" s="1" t="str" cm="1">
        <f t="array" aca="1" ref="W63" ca="1">INDEX({"True","False"}, RANDBETWEEN(1,2))</f>
        <v>False</v>
      </c>
      <c r="X63" s="1" t="str" cm="1">
        <f t="array" aca="1" ref="X63" ca="1">INDEX({"True","False"}, RANDBETWEEN(1,2))</f>
        <v>False</v>
      </c>
      <c r="Y63" s="1" t="str" cm="1">
        <f t="array" aca="1" ref="Y63" ca="1">INDEX({"Codeine","Sulfa","Local Anesthetics","None","Latex","Penicillin"}, RANDBETWEEN(1,6))</f>
        <v>Sulfa</v>
      </c>
      <c r="Z63" s="1" t="str" cm="1">
        <f t="array" aca="1" ref="Z63" ca="1">INDEX({"None","Levothyroxine","Atorvastatin","Levothyroxine|Atorvastatin","Metformin|Lisinopril","Ibuprofen"}, RANDBETWEEN(1,6))</f>
        <v>Ibuprofen</v>
      </c>
      <c r="AA63" s="1" t="str" cm="1">
        <f t="array" aca="1" ref="AA63" ca="1">INDEX({"None","Wisdom teeth extraction (2020)","Cavity filling (2019)","Dental cleaning (2018)","Root canal (2021)"}, RANDBETWEEN(1,5))</f>
        <v>Root canal (2021)</v>
      </c>
      <c r="AB63" s="1" t="str">
        <f t="shared" ca="1" si="7"/>
        <v>2023-09-02</v>
      </c>
      <c r="AC63" s="1" t="str" cm="1">
        <f t="array" aca="1" ref="AC63" ca="1">INDEX({"N/A","No","Yes"}, RANDBETWEEN(1,3))</f>
        <v>Yes</v>
      </c>
      <c r="AD63" s="1" t="str" cm="1">
        <f t="array" aca="1" ref="AD63" ca="1">INDEX({"Non-smoker","Former-smoker","Current smoker"}, RANDBETWEEN(1,3))</f>
        <v>Current smoker</v>
      </c>
      <c r="AE63" s="1" t="str" cm="1">
        <f t="array" aca="1" ref="AE63" ca="1">INDEX({"None","Allergic to penicillin","Requires wheelchair accessibility","Use caution due to fall risk","Special diet required"}, RANDBETWEEN(1,5))</f>
        <v>Allergic to penicillin</v>
      </c>
      <c r="AF63" s="1" t="s">
        <v>755</v>
      </c>
      <c r="AG63" s="1" t="str" cm="1">
        <f t="array" aca="1" ref="AG63" ca="1">INDEX({"Humana","Aetna","MetLife","Cigna","United Healthcare","Guardian"}, RANDBETWEEN(1,6))</f>
        <v>Aetna</v>
      </c>
      <c r="AH63" s="1" t="str" cm="1">
        <f t="array" aca="1" ref="AH63" ca="1">IF(AG63="Humana",
   INDEX({"HUM103","HUM523"}, RANDBETWEEN(1,2)),
IF(AG63="Aetna",
   INDEX({"AET532","AET548"}, RANDBETWEEN(1,2)),
IF(AG63="MetLife",
   "MET280",
IF(AG63="Cigna",
   "CIG881",
IF(AG63="United Healthcare",
   INDEX({"UNI967","UNI316"}, RANDBETWEEN(1,2)),
IF(AG63="Guardian",
   INDEX({"GUA459","GUA669"}, RANDBETWEEN(1,2)),
""))))))</f>
        <v>AET548</v>
      </c>
      <c r="AI63" s="1" t="str" cm="1">
        <f t="array" aca="1" ref="AI63" ca="1">_xlfn.SWITCH(
    AH63,
    "HUM103", "Humana Discount",
    "HUM523", "Humana PPO",
    "AET532", "Aetna HMO",
    "AET548", "Aetna Indemnity",
    "MET280", "MetLife Discount",
    "CIG881", "Cigna HMO",
    "UNI967", "United Healthcare DPPO",
    "UNI316", "United Healthcare DMO",
    "GUA459", "Guardian Discount",
    "GUA669", "Guardian PPO",
    ""
)</f>
        <v>Aetna Indemnity</v>
      </c>
      <c r="AJ63" s="1" t="str" cm="1">
        <f t="array" aca="1" ref="AJ63" ca="1">_xlfn.SWITCH(
    AH63,
    "HUM103", "HUM854639",
    "HUM523", "HUM296694",
    "AET532", "AET392075",
    "AET548", "AET837715",
    "MET280", "MET643118",
    "CIG881", "CIG755900",
    "UNI967", "UNI733052",
    "UNI316", "UNI442722",
    "GUA459", "GUA634150",
    "GUA669", "GUA641722",
    ""
)</f>
        <v>AET837715</v>
      </c>
      <c r="AK63" s="1" t="str" cm="1">
        <f t="array" aca="1" ref="AK63" ca="1">INDEX({"GRP370","GRP369","GRP573","GRP409","GRP509","GRP575","GRP445","GRP295","GRP316","GRP630"}, RANDBETWEEN(1,10))</f>
        <v>GRP370</v>
      </c>
      <c r="AL63" s="1" cm="1">
        <f t="array" aca="1" ref="AL63" ca="1">_xlfn.SWITCH(
  AK63,
  "GRP370", 1000,
  "GRP369", 3000,
  "GRP573", 1500,
  "GRP409", 3000,
  "GRP509", 3000,
  "GRP575", 1000,
  "GRP445", 2500,
  "GRP295", 1000,
  "GRP316", 2000,
  "GRP630", 2000,
  ""
)</f>
        <v>1000</v>
      </c>
      <c r="AM63" s="1" cm="1">
        <f t="array" aca="1" ref="AM63" ca="1">_xlfn.SWITCH(
  AK63,
  "GRP370", 729.73,
  "GRP369", 2285.89,
  "GRP573", 1311.73,
  "GRP409", 2951.56,
  "GRP509", 993.45,
  "GRP575", 557.41,
  "GRP445", 695.64,
  "GRP295", 241.36,
  "GRP316", 1320.86,
  "GRP630", 1245.27,
  ""
)</f>
        <v>729.73</v>
      </c>
      <c r="AN63" s="1" t="str" cm="1">
        <f t="array" aca="1" ref="AN63" ca="1">_xlfn.SWITCH(
  AK63,
  "GRP573", "Humana",
  "GRP509", "Aetna",
  "GRP316", "Aetna",
  ""
)</f>
        <v/>
      </c>
      <c r="AO63" s="1" t="str" cm="1">
        <f t="array" aca="1" ref="AO63" ca="1">_xlfn.SWITCH(
  AK63,
  "GRP573", "HUM982",
  "GRP509", "AET282",
  "GRP316", "AET665",
  ""
)</f>
        <v/>
      </c>
      <c r="AP63" s="1" t="str" cm="1">
        <f t="array" aca="1" ref="AP63" ca="1">_xlfn.SWITCH(
  AK63,
  "GRP573", "MAAN82132",
  "GRP509", "JOWI86099",
  "GRP316", "CHTA19838",
  ""
)</f>
        <v/>
      </c>
      <c r="AQ63" s="1" t="str" cm="1">
        <f t="array" aca="1" ref="AQ63" ca="1">INDEX({"Yes","No"},RANDBETWEEN(1,2))</f>
        <v>No</v>
      </c>
      <c r="AR63" s="1" t="str" cm="1">
        <f t="array" aca="1" ref="AR63" ca="1">INDEX({"Apple Pay","Credit Card","Debit Card"}, RANDBETWEEN(1,3))</f>
        <v>Apple Pay</v>
      </c>
      <c r="AS63" s="1" t="s">
        <v>944</v>
      </c>
      <c r="AT63" s="1" t="s">
        <v>1133</v>
      </c>
      <c r="AU63" s="1" t="str">
        <f t="shared" ca="1" si="8"/>
        <v>2025-04-10</v>
      </c>
      <c r="AV63" s="1" t="str">
        <f t="shared" ca="1" si="9"/>
        <v>2025-04-20</v>
      </c>
      <c r="AW63" s="1" t="str">
        <f t="shared" ca="1" si="10"/>
        <v>9:00 AM</v>
      </c>
      <c r="AX63" s="1" t="str">
        <f t="shared" ca="1" si="11"/>
        <v>8:51 AM</v>
      </c>
      <c r="AY63" s="1" t="str" cm="1">
        <f t="array" aca="1" ref="AY63" ca="1">INDEX({"LOC001","LOC002","LOC003"}, RANDBETWEEN(1,3))</f>
        <v>LOC003</v>
      </c>
      <c r="AZ63" s="1" t="str" cm="1">
        <f t="array" aca="1" ref="AZ63" ca="1">INDEX({"PRV001","PRV002","PRV003","PRV004","PRV005"}, RANDBETWEEN(1,5))</f>
        <v>PRV005</v>
      </c>
      <c r="BA63" s="1" t="str" cm="1">
        <f t="array" aca="1" ref="BA63" ca="1">INDEX({"AST001","AST002","AST003","AST004","AST005"}, RANDBETWEEN(1,5))</f>
        <v>AST003</v>
      </c>
      <c r="BB63" s="1" t="str" cm="1">
        <f t="array" aca="1" ref="BB63" ca="1">INDEX({"Room 1","Room 2","Room 3","Room 4","Room 5","Room 7","Room 8"}, RANDBETWEEN(1,7))</f>
        <v>Room 4</v>
      </c>
      <c r="BC63" s="1" t="str" cm="1">
        <f t="array" aca="1" ref="BC63" ca="1">INDEX({"Tooth Pain","Lost Filling","Cosmetic Concern","Sensitivity","Denture Adjustment","Jaw Pain","Routine Check-up"}, RANDBETWEEN(1,7))</f>
        <v>Cosmetic Concern</v>
      </c>
      <c r="BD63" s="1" cm="1">
        <f t="array" aca="1" ref="BD63" ca="1">INDEX({15,30,45,60,90,120}, RANDBETWEEN(1,6))</f>
        <v>30</v>
      </c>
      <c r="BE63" s="1">
        <f t="shared" ca="1" si="12"/>
        <v>37</v>
      </c>
      <c r="BF63" s="1" t="str">
        <f t="shared" ca="1" si="13"/>
        <v>True</v>
      </c>
      <c r="BG63" s="1" t="str">
        <f t="shared" ca="1" si="14"/>
        <v/>
      </c>
      <c r="BH63" s="1" t="str">
        <f t="shared" ca="1" si="15"/>
        <v>False</v>
      </c>
      <c r="BI63" s="1">
        <f t="shared" ca="1" si="16"/>
        <v>10</v>
      </c>
      <c r="BJ63" s="1" t="s">
        <v>1323</v>
      </c>
      <c r="BK63" s="1" t="str">
        <f t="shared" ca="1" si="17"/>
        <v>2025-04-20</v>
      </c>
      <c r="BL63" s="1" t="str" cm="1">
        <f t="array" aca="1" ref="BL63" ca="1">INDEX({"Orthodontic","Prosthodontic","Oral Surgery","Periodontic","Restorative"}, RANDBETWEEN(1,5))</f>
        <v>Periodontic</v>
      </c>
      <c r="BM63" s="1" t="str" cm="1">
        <f t="array" aca="1" ref="BM63" ca="1">INDEX({"D4341","D9110","D0274","D0120","D2330","D7140","D1110"}, RANDBETWEEN(1,7))</f>
        <v>D4341</v>
      </c>
      <c r="BN63" s="1" t="str" cm="1">
        <f t="array" aca="1" ref="BN63" ca="1">INDEX({"Periodontal Scaling &amp; Root Planing","Palliative Treatment","Bitewings - Four Films","Periodic Oral Evaluation","Resin Composite - One Surface","Extraction - Erupted Tooth","Adult Prophylaxis"}, RANDBETWEEN(1,7))</f>
        <v>Extraction - Erupted Tooth</v>
      </c>
      <c r="BO63" s="1">
        <f t="shared" ca="1" si="18"/>
        <v>1568.31</v>
      </c>
      <c r="BP63" s="1">
        <f t="shared" ca="1" si="19"/>
        <v>846.63</v>
      </c>
      <c r="BQ63" s="1">
        <f t="shared" ca="1" si="20"/>
        <v>556.49</v>
      </c>
      <c r="BR63" s="1">
        <f t="shared" ca="1" si="21"/>
        <v>273.62</v>
      </c>
      <c r="BS63" s="1">
        <f t="shared" ca="1" si="22"/>
        <v>76.77</v>
      </c>
      <c r="BT63" s="1" t="str">
        <f t="shared" ca="1" si="23"/>
        <v>2023-11-14</v>
      </c>
      <c r="BU63" s="1" t="str" cm="1">
        <f t="array" aca="1" ref="BU63" ca="1">INDEX({"Debit Card","Apple Pay","Credit Card","CareCredit"}, RANDBETWEEN(1,4))</f>
        <v>Debit Card</v>
      </c>
      <c r="BV63" s="1" t="str" cm="1">
        <f t="array" aca="1" ref="BV63" ca="1">INDEX({"Paid","Partial","Pending Insurance"}, RANDBETWEEN(1,3))</f>
        <v>Paid</v>
      </c>
      <c r="BW63" s="1">
        <f t="shared" ca="1" si="24"/>
        <v>0</v>
      </c>
      <c r="BX63" s="1" t="str">
        <f t="shared" ca="1" si="25"/>
        <v>Completed</v>
      </c>
      <c r="BY63" s="1" t="str" cm="1">
        <f t="array" aca="1" ref="BY63" ca="1">INDEX({"New","Returning"}, RANDBETWEEN(1,2))</f>
        <v>Returning</v>
      </c>
      <c r="BZ63" s="1">
        <f t="shared" ca="1" si="26"/>
        <v>1</v>
      </c>
      <c r="CA63" s="1">
        <f t="shared" ca="1" si="27"/>
        <v>2</v>
      </c>
      <c r="CB63" s="1" t="str">
        <f t="shared" ca="1" si="28"/>
        <v>2023-05-16</v>
      </c>
      <c r="CC63" s="1" t="str">
        <f t="shared" ca="1" si="29"/>
        <v>2024-03-23</v>
      </c>
      <c r="CD63" s="1">
        <f t="shared" ca="1" si="51"/>
        <v>3</v>
      </c>
      <c r="CE63" s="1">
        <f t="shared" ca="1" si="51"/>
        <v>1</v>
      </c>
      <c r="CF63" s="1">
        <f t="shared" ca="1" si="31"/>
        <v>4736.2</v>
      </c>
      <c r="CG63" s="1">
        <f t="shared" ca="1" si="32"/>
        <v>22</v>
      </c>
      <c r="CH63" s="1" t="str">
        <f t="shared" ca="1" si="33"/>
        <v>Low</v>
      </c>
      <c r="CI63" s="1">
        <f t="shared" ca="1" si="34"/>
        <v>75</v>
      </c>
      <c r="CJ63" s="1" t="str">
        <f t="shared" ca="1" si="35"/>
        <v>True</v>
      </c>
      <c r="CK63" s="1" t="str" cm="1">
        <f t="array" aca="1" ref="CK63" ca="1">INDEX({"Basic","Silver","Gold","Platinum"}, RANDBETWEEN(1,4))</f>
        <v>Basic</v>
      </c>
      <c r="CL63" s="1">
        <f t="shared" ca="1" si="36"/>
        <v>4</v>
      </c>
      <c r="CM63" s="1" t="s">
        <v>1512</v>
      </c>
      <c r="CN63" s="1" t="str">
        <f t="shared" ca="1" si="37"/>
        <v>2023-09-17</v>
      </c>
      <c r="CO63" s="1" t="str">
        <f t="shared" ca="1" si="38"/>
        <v>9:30 AM</v>
      </c>
      <c r="CP63" s="1" t="str" cm="1">
        <f t="array" aca="1" ref="CP63" ca="1">INDEX({"Patient Portal","Mail","Email","Phone","Text"}, RANDBETWEEN(1,5))</f>
        <v>Phone</v>
      </c>
      <c r="CQ63" s="1" t="str" cm="1">
        <f t="array" aca="1" ref="CQ63" ca="1">INDEX({"Insurance Verification","Payment Reminder","New Patient Welcome","Treatment Plan Discussion","Recall"}, RANDBETWEEN(1,5))</f>
        <v>Recall</v>
      </c>
      <c r="CR63" s="1" t="str" cm="1">
        <f t="array" aca="1" ref="CR63" ca="1">INDEX({"Template","Script","Marketing","Custom"}, RANDBETWEEN(1,4))</f>
        <v>Marketing</v>
      </c>
      <c r="CS63" s="1" t="str">
        <f t="shared" ca="1" si="39"/>
        <v>True</v>
      </c>
      <c r="CT63" s="1" t="str">
        <f t="shared" ca="1" si="40"/>
        <v>2023-09-22</v>
      </c>
      <c r="CU63" s="1" t="str">
        <f t="shared" ca="1" si="41"/>
        <v>11:00 AM</v>
      </c>
      <c r="CV63" s="1" t="str" cm="1">
        <f t="array" aca="1" ref="CV63" ca="1">IF(CS63="True",
   INDEX({"Cancelled","Confirmed","Rescheduled","Question Answered"}, RANDBETWEEN(1,4)),
   ""
)</f>
        <v>Question Answered</v>
      </c>
      <c r="CW63" s="1" t="str">
        <f t="shared" ca="1" si="42"/>
        <v>True</v>
      </c>
      <c r="CX63" s="1" t="str">
        <f t="shared" ca="1" si="43"/>
        <v>2023-09-26</v>
      </c>
      <c r="CY63" s="1" t="str" cm="1">
        <f t="array" aca="1" ref="CY63" ca="1">INDEX({"STF001","STF002","STF003","STF004","STF005"}, RANDBETWEEN(1,5))</f>
        <v>STF001</v>
      </c>
      <c r="CZ63" s="1" t="str">
        <f t="shared" ca="1" si="44"/>
        <v>True</v>
      </c>
      <c r="DA63" s="1" t="str" cm="1">
        <f t="array" aca="1" ref="DA63" ca="1">INDEX({"Westside Dental Group","Downtown Dental Center","Main Street Dental"}, RANDBETWEEN(1,3))</f>
        <v>Westside Dental Group</v>
      </c>
      <c r="DB63" s="1" t="str" cm="1">
        <f t="array" aca="1" ref="DB63" ca="1">_xlfn.SWITCH(DA63,
   "Westside Dental Group",     "789 West Avenue",
   "Downtown Dental Center",    "456 Downtown Plaza",
   "Main Street Dental",        "123 Main Street",
   ""
)</f>
        <v>789 West Avenue</v>
      </c>
      <c r="DC63" s="1" t="str" cm="1">
        <f t="array" aca="1" ref="DC63" ca="1">_xlfn.SWITCH(
   DA63,
   "Westside Dental Group",     "Riverside",
   "Downtown Dental Center",    "Springfield",
   "Main Street Dental",        "Springfield",
   ""
)</f>
        <v>Riverside</v>
      </c>
      <c r="DD63" s="1" t="s">
        <v>184</v>
      </c>
      <c r="DE63" s="1" t="str" cm="1">
        <f t="array" aca="1" ref="DE63" ca="1">_xlfn.SWITCH(
   DA63,
   "Westside Dental Group",     "62707",
   "Downtown Dental Center",    "62701",
   "Main Street Dental",        "62704",
   ""
)</f>
        <v>62707</v>
      </c>
      <c r="DF63" s="1" t="str" cm="1">
        <f t="array" aca="1" ref="DF63" ca="1">_xlfn.SWITCH(
   DA63,
   "Westside Dental Group",     "555-555-6666",
   "Downtown Dental Center",    "555-333-4444",
   "Main Street Dental",        "555-111-2222",
   ""
)</f>
        <v>555-555-6666</v>
      </c>
      <c r="DG63" s="1" t="str" cm="1">
        <f t="array" aca="1" ref="DG63" ca="1">_xlfn.SWITCH(
   DA63,
   "Westside Dental Group",     "Mon-Thu 9AM-6PM|Fri 9AM-4PM",
   "Downtown Dental Center",    "Mon-Thu 7AM-7PM|Fri 8AM-5PM|Sat 8AM-1PM",
   "Main Street Dental",        "Mon-Fri 8AM-5PM",
   ""
)</f>
        <v>Mon-Thu 9AM-6PM|Fri 9AM-4PM</v>
      </c>
      <c r="DH63" s="1" t="str" cm="1">
        <f t="array" aca="1" ref="DH63" ca="1">_xlfn.SWITCH(
   DA63,
   "Westside Dental Group",     "General|Periodontics|Endodontics",
   "Downtown Dental Center",    "General|Pediatric|Implants|Oral Surgery",
   "Main Street Dental",        "General|Cosmetic|Orthodontics",
   ""
)</f>
        <v>General|Periodontics|Endodontics</v>
      </c>
      <c r="DI63" s="1" t="str" cm="1">
        <f t="array" aca="1" ref="DI63" ca="1">_xlfn.SWITCH(
   DA63,
   "Westside Dental Group",     "General Dentistry|Periodontics|Endodontics",
   "Downtown Dental Center",    "General Dentistry|Oral Surgery|Pediatric Dentistry",
   "Main Street Dental",        "General Dentistry|Orthodontics",
   ""
)</f>
        <v>General Dentistry|Periodontics|Endodontics</v>
      </c>
      <c r="DJ63" s="1" cm="1">
        <f t="array" aca="1" ref="DJ63" ca="1">_xlfn.SWITCH($DA63,
   "Westside Dental Group", 6,
   "Downtown Dental Center", 12,
   "Main Street Dental",     8,
   6
)</f>
        <v>6</v>
      </c>
      <c r="DK63" s="1" cm="1">
        <f t="array" aca="1" ref="DK63" ca="1">_xlfn.SWITCH($DA63,
   "Westside Dental Group", 4.7,
   "Downtown Dental Center", 4.6,
   "Main Street Dental",     4.8,
   4.7
)</f>
        <v>4.7</v>
      </c>
      <c r="DL63" s="1" t="s">
        <v>1701</v>
      </c>
      <c r="DM63" s="1" t="str">
        <f t="shared" ca="1" si="45"/>
        <v>2024-06-23</v>
      </c>
      <c r="DN63" s="1" t="str" cm="1">
        <f t="array" aca="1" ref="DN63" ca="1">INDEX({"In Progress","Accepted","Completed","Proposed"}, RANDBETWEEN(1,4))</f>
        <v>Completed</v>
      </c>
      <c r="DO63" s="1">
        <f t="shared" ca="1" si="46"/>
        <v>4076.22</v>
      </c>
      <c r="DP63" s="1">
        <f t="shared" ca="1" si="47"/>
        <v>3220.21</v>
      </c>
      <c r="DQ63" s="1">
        <f t="shared" ca="1" si="48"/>
        <v>856.01</v>
      </c>
      <c r="DR63" s="1" t="str" cm="1">
        <f t="array" aca="1" ref="DR63" ca="1">INDEX({"N/A","CareCredit","QuickPay Discount","Monthly Payment"}, RANDBETWEEN(1,4))</f>
        <v>QuickPay Discount</v>
      </c>
      <c r="DS63" s="2">
        <v>44534</v>
      </c>
      <c r="DT63" s="1" t="str">
        <f t="shared" ca="1" si="49"/>
        <v>2021-12-23</v>
      </c>
      <c r="DU63" s="1">
        <f t="shared" ca="1" si="50"/>
        <v>100</v>
      </c>
    </row>
    <row r="64" spans="1:125" x14ac:dyDescent="0.15">
      <c r="A64" s="1" t="s">
        <v>567</v>
      </c>
      <c r="B64" s="1" t="str" cm="1">
        <f t="array" aca="1" ref="B64" ca="1">INDEX({"Liam","Noah","Oliver","Elijah","William","James","Benjamin","Lucas","Henry","Alexander","Olivia","Emma","Ava","Charlotte","Sophia","Amelia","Isabella","Mia","Evelyn","Harper","Jameson","Aria","Scarlett","Luna","Mila","Abigail","Ella","Avery","Eleanor","Madison"}, RANDBETWEEN(1, 30))</f>
        <v>Abigail</v>
      </c>
      <c r="C64" s="1" t="str" cm="1">
        <f t="array" aca="1" ref="C64" ca="1">INDEX({"Smith","Johnson","Williams","Jones","Brown","Davis","Miller","Wilson","Moore","Taylor","Anderson","Thomas","Jackson","White","Harris","Martin","Thompson","Garcia","Martinez","Robinson","Clark","Rodriguez","Lewis","Lee","Walker","Hall","Allen","Young","King","Wright"}, RANDBETWEEN(1, 30))</f>
        <v>Miller</v>
      </c>
      <c r="D64" s="1" t="str">
        <f t="shared" ca="1" si="0"/>
        <v>1964-06-29</v>
      </c>
      <c r="E64" s="1">
        <f t="shared" ca="1" si="1"/>
        <v>60</v>
      </c>
      <c r="F64" s="1" t="str" cm="1">
        <f t="array" aca="1" ref="F64" ca="1">INDEX({"Male","Female","Non-Binary"}, RANDBETWEEN(1, 3))</f>
        <v>Male</v>
      </c>
      <c r="G64" s="1" t="str" cm="1">
        <f t="array" aca="1" ref="G64" ca="1">INDEX({"African American","Caucasian","Hispanic","Asian","Native American","Other"}, RANDBETWEEN(1,6))</f>
        <v>Caucasian</v>
      </c>
      <c r="H64" s="1" t="str" cm="1">
        <f t="array" aca="1" ref="H64" ca="1">RANDBETWEEN(1,1500) &amp; " " &amp; INDEX({"Main","Oak","Maple","Elm","Pine","Cedar","Rose","Hill","Park","Lake"}, RANDBETWEEN(1,10)) &amp; " " &amp; INDEX({"St","Rd","Ave"}, RANDBETWEEN(1,3))</f>
        <v>999 Lake St</v>
      </c>
      <c r="I64" s="1" t="str" cm="1">
        <f t="array" aca="1" ref="I64" ca="1">INDEX({"Springfield","Riverside","Franklin","Clinton","Fairview"}, RANDBETWEEN(1,5))</f>
        <v>Franklin</v>
      </c>
      <c r="J64" s="1" t="str" cm="1">
        <f t="array" aca="1" ref="J64" ca="1">INDEX({"FL","IL","CA","NY","TX"}, RANDBETWEEN(1,5))</f>
        <v>TX</v>
      </c>
      <c r="K64" s="1" t="str">
        <f t="shared" ca="1" si="2"/>
        <v>57099</v>
      </c>
      <c r="L64" s="1" t="str">
        <f t="shared" ca="1" si="3"/>
        <v>abigail.miller@email.com</v>
      </c>
      <c r="M64" s="1" t="str">
        <f t="shared" ca="1" si="4"/>
        <v>419-659-7645</v>
      </c>
      <c r="N64" s="1" t="str" cm="1">
        <f t="array" aca="1" ref="N64" ca="1">INDEX({"Linda","Karen","Susan","Nancy","Deborah"}, RANDBETWEEN(1,5)) &amp; " " &amp; C64</f>
        <v>Linda Miller</v>
      </c>
      <c r="O64" s="1" t="str">
        <f t="shared" ca="1" si="5"/>
        <v>278-508-1157</v>
      </c>
      <c r="P64" s="1" t="s">
        <v>137</v>
      </c>
      <c r="Q64" s="1" t="str" cm="1">
        <f t="array" aca="1" ref="Q64" ca="1">INDEX({"Walk-in","Google","Website","Patient Referral","Doctor Referral","Insurance"}, RANDBETWEEN(1,5))</f>
        <v>Website</v>
      </c>
      <c r="R64" s="1" t="str">
        <f t="shared" ca="1" si="6"/>
        <v>2022-05-14</v>
      </c>
      <c r="S64" s="1" t="str" cm="1">
        <f t="array" aca="1" ref="S64" ca="1">INDEX({"LOC001","LOC002","LOC003"}, RANDBETWEEN(1,3))</f>
        <v>LOC002</v>
      </c>
      <c r="T64" s="1" t="str" cm="1">
        <f t="array" aca="1" ref="T64" ca="1">INDEX({"Mail","Phone","Patient Portal","Email"}, RANDBETWEEN(1,4))</f>
        <v>Phone</v>
      </c>
      <c r="U64" s="1" t="str" cm="1">
        <f t="array" aca="1" ref="U64" ca="1">INDEX({"True","False"}, RANDBETWEEN(1,2))</f>
        <v>False</v>
      </c>
      <c r="V64" s="1" t="str" cm="1">
        <f t="array" aca="1" ref="V64" ca="1">INDEX({"True","False"}, RANDBETWEEN(1,2))</f>
        <v>False</v>
      </c>
      <c r="W64" s="1" t="str" cm="1">
        <f t="array" aca="1" ref="W64" ca="1">INDEX({"True","False"}, RANDBETWEEN(1,2))</f>
        <v>True</v>
      </c>
      <c r="X64" s="1" t="str" cm="1">
        <f t="array" aca="1" ref="X64" ca="1">INDEX({"True","False"}, RANDBETWEEN(1,2))</f>
        <v>False</v>
      </c>
      <c r="Y64" s="1" t="str" cm="1">
        <f t="array" aca="1" ref="Y64" ca="1">INDEX({"Codeine","Sulfa","Local Anesthetics","None","Latex","Penicillin"}, RANDBETWEEN(1,6))</f>
        <v>None</v>
      </c>
      <c r="Z64" s="1" t="str" cm="1">
        <f t="array" aca="1" ref="Z64" ca="1">INDEX({"None","Levothyroxine","Atorvastatin","Levothyroxine|Atorvastatin","Metformin|Lisinopril","Ibuprofen"}, RANDBETWEEN(1,6))</f>
        <v>None</v>
      </c>
      <c r="AA64" s="1" t="str" cm="1">
        <f t="array" aca="1" ref="AA64" ca="1">INDEX({"None","Wisdom teeth extraction (2020)","Cavity filling (2019)","Dental cleaning (2018)","Root canal (2021)"}, RANDBETWEEN(1,5))</f>
        <v>Cavity filling (2019)</v>
      </c>
      <c r="AB64" s="1" t="str">
        <f t="shared" ca="1" si="7"/>
        <v>2024-09-04</v>
      </c>
      <c r="AC64" s="1" t="str" cm="1">
        <f t="array" aca="1" ref="AC64" ca="1">INDEX({"N/A","No","Yes"}, RANDBETWEEN(1,3))</f>
        <v>No</v>
      </c>
      <c r="AD64" s="1" t="str" cm="1">
        <f t="array" aca="1" ref="AD64" ca="1">INDEX({"Non-smoker","Former-smoker","Current smoker"}, RANDBETWEEN(1,3))</f>
        <v>Non-smoker</v>
      </c>
      <c r="AE64" s="1" t="str" cm="1">
        <f t="array" aca="1" ref="AE64" ca="1">INDEX({"None","Allergic to penicillin","Requires wheelchair accessibility","Use caution due to fall risk","Special diet required"}, RANDBETWEEN(1,5))</f>
        <v>Requires wheelchair accessibility</v>
      </c>
      <c r="AF64" s="1" t="s">
        <v>756</v>
      </c>
      <c r="AG64" s="1" t="str" cm="1">
        <f t="array" aca="1" ref="AG64" ca="1">INDEX({"Humana","Aetna","MetLife","Cigna","United Healthcare","Guardian"}, RANDBETWEEN(1,6))</f>
        <v>Cigna</v>
      </c>
      <c r="AH64" s="1" t="str" cm="1">
        <f t="array" aca="1" ref="AH64" ca="1">IF(AG64="Humana",
   INDEX({"HUM103","HUM523"}, RANDBETWEEN(1,2)),
IF(AG64="Aetna",
   INDEX({"AET532","AET548"}, RANDBETWEEN(1,2)),
IF(AG64="MetLife",
   "MET280",
IF(AG64="Cigna",
   "CIG881",
IF(AG64="United Healthcare",
   INDEX({"UNI967","UNI316"}, RANDBETWEEN(1,2)),
IF(AG64="Guardian",
   INDEX({"GUA459","GUA669"}, RANDBETWEEN(1,2)),
""))))))</f>
        <v>CIG881</v>
      </c>
      <c r="AI64" s="1" t="str" cm="1">
        <f t="array" aca="1" ref="AI64" ca="1">_xlfn.SWITCH(
    AH64,
    "HUM103", "Humana Discount",
    "HUM523", "Humana PPO",
    "AET532", "Aetna HMO",
    "AET548", "Aetna Indemnity",
    "MET280", "MetLife Discount",
    "CIG881", "Cigna HMO",
    "UNI967", "United Healthcare DPPO",
    "UNI316", "United Healthcare DMO",
    "GUA459", "Guardian Discount",
    "GUA669", "Guardian PPO",
    ""
)</f>
        <v>Cigna HMO</v>
      </c>
      <c r="AJ64" s="1" t="str" cm="1">
        <f t="array" aca="1" ref="AJ64" ca="1">_xlfn.SWITCH(
    AH64,
    "HUM103", "HUM854639",
    "HUM523", "HUM296694",
    "AET532", "AET392075",
    "AET548", "AET837715",
    "MET280", "MET643118",
    "CIG881", "CIG755900",
    "UNI967", "UNI733052",
    "UNI316", "UNI442722",
    "GUA459", "GUA634150",
    "GUA669", "GUA641722",
    ""
)</f>
        <v>CIG755900</v>
      </c>
      <c r="AK64" s="1" t="str" cm="1">
        <f t="array" aca="1" ref="AK64" ca="1">INDEX({"GRP370","GRP369","GRP573","GRP409","GRP509","GRP575","GRP445","GRP295","GRP316","GRP630"}, RANDBETWEEN(1,10))</f>
        <v>GRP445</v>
      </c>
      <c r="AL64" s="1" cm="1">
        <f t="array" aca="1" ref="AL64" ca="1">_xlfn.SWITCH(
  AK64,
  "GRP370", 1000,
  "GRP369", 3000,
  "GRP573", 1500,
  "GRP409", 3000,
  "GRP509", 3000,
  "GRP575", 1000,
  "GRP445", 2500,
  "GRP295", 1000,
  "GRP316", 2000,
  "GRP630", 2000,
  ""
)</f>
        <v>2500</v>
      </c>
      <c r="AM64" s="1" cm="1">
        <f t="array" aca="1" ref="AM64" ca="1">_xlfn.SWITCH(
  AK64,
  "GRP370", 729.73,
  "GRP369", 2285.89,
  "GRP573", 1311.73,
  "GRP409", 2951.56,
  "GRP509", 993.45,
  "GRP575", 557.41,
  "GRP445", 695.64,
  "GRP295", 241.36,
  "GRP316", 1320.86,
  "GRP630", 1245.27,
  ""
)</f>
        <v>695.64</v>
      </c>
      <c r="AN64" s="1" t="str" cm="1">
        <f t="array" aca="1" ref="AN64" ca="1">_xlfn.SWITCH(
  AK64,
  "GRP573", "Humana",
  "GRP509", "Aetna",
  "GRP316", "Aetna",
  ""
)</f>
        <v/>
      </c>
      <c r="AO64" s="1" t="str" cm="1">
        <f t="array" aca="1" ref="AO64" ca="1">_xlfn.SWITCH(
  AK64,
  "GRP573", "HUM982",
  "GRP509", "AET282",
  "GRP316", "AET665",
  ""
)</f>
        <v/>
      </c>
      <c r="AP64" s="1" t="str" cm="1">
        <f t="array" aca="1" ref="AP64" ca="1">_xlfn.SWITCH(
  AK64,
  "GRP573", "MAAN82132",
  "GRP509", "JOWI86099",
  "GRP316", "CHTA19838",
  ""
)</f>
        <v/>
      </c>
      <c r="AQ64" s="1" t="str" cm="1">
        <f t="array" aca="1" ref="AQ64" ca="1">INDEX({"Yes","No"},RANDBETWEEN(1,2))</f>
        <v>Yes</v>
      </c>
      <c r="AR64" s="1" t="str" cm="1">
        <f t="array" aca="1" ref="AR64" ca="1">INDEX({"Apple Pay","Credit Card","Debit Card"}, RANDBETWEEN(1,3))</f>
        <v>Apple Pay</v>
      </c>
      <c r="AS64" s="1" t="s">
        <v>945</v>
      </c>
      <c r="AT64" s="1" t="s">
        <v>1134</v>
      </c>
      <c r="AU64" s="1" t="str">
        <f t="shared" ca="1" si="8"/>
        <v>2025-06-05</v>
      </c>
      <c r="AV64" s="1" t="str">
        <f t="shared" ca="1" si="9"/>
        <v>2025-06-08</v>
      </c>
      <c r="AW64" s="1" t="str">
        <f t="shared" ca="1" si="10"/>
        <v>9:15 AM</v>
      </c>
      <c r="AX64" s="1" t="str">
        <f t="shared" ca="1" si="11"/>
        <v>9:03 AM</v>
      </c>
      <c r="AY64" s="1" t="str" cm="1">
        <f t="array" aca="1" ref="AY64" ca="1">INDEX({"LOC001","LOC002","LOC003"}, RANDBETWEEN(1,3))</f>
        <v>LOC001</v>
      </c>
      <c r="AZ64" s="1" t="str" cm="1">
        <f t="array" aca="1" ref="AZ64" ca="1">INDEX({"PRV001","PRV002","PRV003","PRV004","PRV005"}, RANDBETWEEN(1,5))</f>
        <v>PRV001</v>
      </c>
      <c r="BA64" s="1" t="str" cm="1">
        <f t="array" aca="1" ref="BA64" ca="1">INDEX({"AST001","AST002","AST003","AST004","AST005"}, RANDBETWEEN(1,5))</f>
        <v>AST004</v>
      </c>
      <c r="BB64" s="1" t="str" cm="1">
        <f t="array" aca="1" ref="BB64" ca="1">INDEX({"Room 1","Room 2","Room 3","Room 4","Room 5","Room 7","Room 8"}, RANDBETWEEN(1,7))</f>
        <v>Room 1</v>
      </c>
      <c r="BC64" s="1" t="str" cm="1">
        <f t="array" aca="1" ref="BC64" ca="1">INDEX({"Tooth Pain","Lost Filling","Cosmetic Concern","Sensitivity","Denture Adjustment","Jaw Pain","Routine Check-up"}, RANDBETWEEN(1,7))</f>
        <v>Tooth Pain</v>
      </c>
      <c r="BD64" s="1" cm="1">
        <f t="array" aca="1" ref="BD64" ca="1">INDEX({15,30,45,60,90,120}, RANDBETWEEN(1,6))</f>
        <v>120</v>
      </c>
      <c r="BE64" s="1">
        <f t="shared" ca="1" si="12"/>
        <v>129</v>
      </c>
      <c r="BF64" s="1" t="str">
        <f t="shared" ca="1" si="13"/>
        <v>True</v>
      </c>
      <c r="BG64" s="1" t="str">
        <f t="shared" ca="1" si="14"/>
        <v/>
      </c>
      <c r="BH64" s="1" t="str">
        <f t="shared" ca="1" si="15"/>
        <v>False</v>
      </c>
      <c r="BI64" s="1">
        <f t="shared" ca="1" si="16"/>
        <v>3</v>
      </c>
      <c r="BJ64" s="1" t="s">
        <v>1324</v>
      </c>
      <c r="BK64" s="1" t="str">
        <f t="shared" ca="1" si="17"/>
        <v>2025-06-08</v>
      </c>
      <c r="BL64" s="1" t="str" cm="1">
        <f t="array" aca="1" ref="BL64" ca="1">INDEX({"Orthodontic","Prosthodontic","Oral Surgery","Periodontic","Restorative"}, RANDBETWEEN(1,5))</f>
        <v>Prosthodontic</v>
      </c>
      <c r="BM64" s="1" t="str" cm="1">
        <f t="array" aca="1" ref="BM64" ca="1">INDEX({"D4341","D9110","D0274","D0120","D2330","D7140","D1110"}, RANDBETWEEN(1,7))</f>
        <v>D1110</v>
      </c>
      <c r="BN64" s="1" t="str" cm="1">
        <f t="array" aca="1" ref="BN64" ca="1">INDEX({"Periodontal Scaling &amp; Root Planing","Palliative Treatment","Bitewings - Four Films","Periodic Oral Evaluation","Resin Composite - One Surface","Extraction - Erupted Tooth","Adult Prophylaxis"}, RANDBETWEEN(1,7))</f>
        <v>Periodontal Scaling &amp; Root Planing</v>
      </c>
      <c r="BO64" s="1">
        <f t="shared" ca="1" si="18"/>
        <v>1156.6400000000001</v>
      </c>
      <c r="BP64" s="1">
        <f t="shared" ca="1" si="19"/>
        <v>657.03</v>
      </c>
      <c r="BQ64" s="1">
        <f t="shared" ca="1" si="20"/>
        <v>316.89999999999998</v>
      </c>
      <c r="BR64" s="1">
        <f t="shared" ca="1" si="21"/>
        <v>283.92</v>
      </c>
      <c r="BS64" s="1">
        <f t="shared" ca="1" si="22"/>
        <v>155.19</v>
      </c>
      <c r="BT64" s="1" t="str">
        <f t="shared" ca="1" si="23"/>
        <v>2021-12-02</v>
      </c>
      <c r="BU64" s="1" t="str" cm="1">
        <f t="array" aca="1" ref="BU64" ca="1">INDEX({"Debit Card","Apple Pay","Credit Card","CareCredit"}, RANDBETWEEN(1,4))</f>
        <v>Debit Card</v>
      </c>
      <c r="BV64" s="1" t="str" cm="1">
        <f t="array" aca="1" ref="BV64" ca="1">INDEX({"Paid","Partial","Pending Insurance"}, RANDBETWEEN(1,3))</f>
        <v>Paid</v>
      </c>
      <c r="BW64" s="1">
        <f t="shared" ca="1" si="24"/>
        <v>0</v>
      </c>
      <c r="BX64" s="1" t="str">
        <f t="shared" ca="1" si="25"/>
        <v>Completed</v>
      </c>
      <c r="BY64" s="1" t="str" cm="1">
        <f t="array" aca="1" ref="BY64" ca="1">INDEX({"New","Returning"}, RANDBETWEEN(1,2))</f>
        <v>New</v>
      </c>
      <c r="BZ64" s="1">
        <f t="shared" ca="1" si="26"/>
        <v>1</v>
      </c>
      <c r="CA64" s="1">
        <f t="shared" ca="1" si="27"/>
        <v>3</v>
      </c>
      <c r="CB64" s="1" t="str">
        <f t="shared" ca="1" si="28"/>
        <v>2022-04-24</v>
      </c>
      <c r="CC64" s="1" t="str">
        <f t="shared" ca="1" si="29"/>
        <v>2025-09-26</v>
      </c>
      <c r="CD64" s="1">
        <f t="shared" ca="1" si="51"/>
        <v>8</v>
      </c>
      <c r="CE64" s="1">
        <f t="shared" ca="1" si="51"/>
        <v>10</v>
      </c>
      <c r="CF64" s="1">
        <f t="shared" ca="1" si="31"/>
        <v>4981.32</v>
      </c>
      <c r="CG64" s="1">
        <f t="shared" ca="1" si="32"/>
        <v>35</v>
      </c>
      <c r="CH64" s="1" t="str">
        <f t="shared" ca="1" si="33"/>
        <v>Medium</v>
      </c>
      <c r="CI64" s="1">
        <f t="shared" ca="1" si="34"/>
        <v>73</v>
      </c>
      <c r="CJ64" s="1" t="str">
        <f t="shared" ca="1" si="35"/>
        <v>True</v>
      </c>
      <c r="CK64" s="1" t="str" cm="1">
        <f t="array" aca="1" ref="CK64" ca="1">INDEX({"Basic","Silver","Gold","Platinum"}, RANDBETWEEN(1,4))</f>
        <v>Platinum</v>
      </c>
      <c r="CL64" s="1">
        <f t="shared" ca="1" si="36"/>
        <v>0</v>
      </c>
      <c r="CM64" s="1" t="s">
        <v>1513</v>
      </c>
      <c r="CN64" s="1" t="str">
        <f t="shared" ca="1" si="37"/>
        <v>2021-04-18</v>
      </c>
      <c r="CO64" s="1" t="str">
        <f t="shared" ca="1" si="38"/>
        <v>9:00 AM</v>
      </c>
      <c r="CP64" s="1" t="str" cm="1">
        <f t="array" aca="1" ref="CP64" ca="1">INDEX({"Patient Portal","Mail","Email","Phone","Text"}, RANDBETWEEN(1,5))</f>
        <v>Mail</v>
      </c>
      <c r="CQ64" s="1" t="str" cm="1">
        <f t="array" aca="1" ref="CQ64" ca="1">INDEX({"Insurance Verification","Payment Reminder","New Patient Welcome","Treatment Plan Discussion","Recall"}, RANDBETWEEN(1,5))</f>
        <v>Treatment Plan Discussion</v>
      </c>
      <c r="CR64" s="1" t="str" cm="1">
        <f t="array" aca="1" ref="CR64" ca="1">INDEX({"Template","Script","Marketing","Custom"}, RANDBETWEEN(1,4))</f>
        <v>Custom</v>
      </c>
      <c r="CS64" s="1" t="str">
        <f t="shared" ca="1" si="39"/>
        <v>True</v>
      </c>
      <c r="CT64" s="1" t="str">
        <f t="shared" ca="1" si="40"/>
        <v>2021-04-20</v>
      </c>
      <c r="CU64" s="1" t="str">
        <f t="shared" ca="1" si="41"/>
        <v>2:15 PM</v>
      </c>
      <c r="CV64" s="1" t="str" cm="1">
        <f t="array" aca="1" ref="CV64" ca="1">IF(CS64="True",
   INDEX({"Cancelled","Confirmed","Rescheduled","Question Answered"}, RANDBETWEEN(1,4)),
   ""
)</f>
        <v>Rescheduled</v>
      </c>
      <c r="CW64" s="1" t="str">
        <f t="shared" ca="1" si="42"/>
        <v>True</v>
      </c>
      <c r="CX64" s="1" t="str">
        <f t="shared" ca="1" si="43"/>
        <v>2021-04-26</v>
      </c>
      <c r="CY64" s="1" t="str" cm="1">
        <f t="array" aca="1" ref="CY64" ca="1">INDEX({"STF001","STF002","STF003","STF004","STF005"}, RANDBETWEEN(1,5))</f>
        <v>STF003</v>
      </c>
      <c r="CZ64" s="1" t="str">
        <f t="shared" ca="1" si="44"/>
        <v>False</v>
      </c>
      <c r="DA64" s="1" t="str" cm="1">
        <f t="array" aca="1" ref="DA64" ca="1">INDEX({"Westside Dental Group","Downtown Dental Center","Main Street Dental"}, RANDBETWEEN(1,3))</f>
        <v>Downtown Dental Center</v>
      </c>
      <c r="DB64" s="1" t="str" cm="1">
        <f t="array" aca="1" ref="DB64" ca="1">_xlfn.SWITCH(DA64,
   "Westside Dental Group",     "789 West Avenue",
   "Downtown Dental Center",    "456 Downtown Plaza",
   "Main Street Dental",        "123 Main Street",
   ""
)</f>
        <v>456 Downtown Plaza</v>
      </c>
      <c r="DC64" s="1" t="str" cm="1">
        <f t="array" aca="1" ref="DC64" ca="1">_xlfn.SWITCH(
   DA64,
   "Westside Dental Group",     "Riverside",
   "Downtown Dental Center",    "Springfield",
   "Main Street Dental",        "Springfield",
   ""
)</f>
        <v>Springfield</v>
      </c>
      <c r="DD64" s="1" t="s">
        <v>184</v>
      </c>
      <c r="DE64" s="1" t="str" cm="1">
        <f t="array" aca="1" ref="DE64" ca="1">_xlfn.SWITCH(
   DA64,
   "Westside Dental Group",     "62707",
   "Downtown Dental Center",    "62701",
   "Main Street Dental",        "62704",
   ""
)</f>
        <v>62701</v>
      </c>
      <c r="DF64" s="1" t="str" cm="1">
        <f t="array" aca="1" ref="DF64" ca="1">_xlfn.SWITCH(
   DA64,
   "Westside Dental Group",     "555-555-6666",
   "Downtown Dental Center",    "555-333-4444",
   "Main Street Dental",        "555-111-2222",
   ""
)</f>
        <v>555-333-4444</v>
      </c>
      <c r="DG64" s="1" t="str" cm="1">
        <f t="array" aca="1" ref="DG64" ca="1">_xlfn.SWITCH(
   DA64,
   "Westside Dental Group",     "Mon-Thu 9AM-6PM|Fri 9AM-4PM",
   "Downtown Dental Center",    "Mon-Thu 7AM-7PM|Fri 8AM-5PM|Sat 8AM-1PM",
   "Main Street Dental",        "Mon-Fri 8AM-5PM",
   ""
)</f>
        <v>Mon-Thu 7AM-7PM|Fri 8AM-5PM|Sat 8AM-1PM</v>
      </c>
      <c r="DH64" s="1" t="str" cm="1">
        <f t="array" aca="1" ref="DH64" ca="1">_xlfn.SWITCH(
   DA64,
   "Westside Dental Group",     "General|Periodontics|Endodontics",
   "Downtown Dental Center",    "General|Pediatric|Implants|Oral Surgery",
   "Main Street Dental",        "General|Cosmetic|Orthodontics",
   ""
)</f>
        <v>General|Pediatric|Implants|Oral Surgery</v>
      </c>
      <c r="DI64" s="1" t="str" cm="1">
        <f t="array" aca="1" ref="DI64" ca="1">_xlfn.SWITCH(
   DA64,
   "Westside Dental Group",     "General Dentistry|Periodontics|Endodontics",
   "Downtown Dental Center",    "General Dentistry|Oral Surgery|Pediatric Dentistry",
   "Main Street Dental",        "General Dentistry|Orthodontics",
   ""
)</f>
        <v>General Dentistry|Oral Surgery|Pediatric Dentistry</v>
      </c>
      <c r="DJ64" s="1" cm="1">
        <f t="array" aca="1" ref="DJ64" ca="1">_xlfn.SWITCH($DA64,
   "Westside Dental Group", 6,
   "Downtown Dental Center", 12,
   "Main Street Dental",     8,
   6
)</f>
        <v>12</v>
      </c>
      <c r="DK64" s="1" cm="1">
        <f t="array" aca="1" ref="DK64" ca="1">_xlfn.SWITCH($DA64,
   "Westside Dental Group", 4.7,
   "Downtown Dental Center", 4.6,
   "Main Street Dental",     4.8,
   4.7
)</f>
        <v>4.5999999999999996</v>
      </c>
      <c r="DL64" s="1" t="s">
        <v>1702</v>
      </c>
      <c r="DM64" s="1" t="str">
        <f t="shared" ca="1" si="45"/>
        <v>2022-05-18</v>
      </c>
      <c r="DN64" s="1" t="str" cm="1">
        <f t="array" aca="1" ref="DN64" ca="1">INDEX({"In Progress","Accepted","Completed","Proposed"}, RANDBETWEEN(1,4))</f>
        <v>Proposed</v>
      </c>
      <c r="DO64" s="1">
        <f t="shared" ca="1" si="46"/>
        <v>964.35</v>
      </c>
      <c r="DP64" s="1">
        <f t="shared" ca="1" si="47"/>
        <v>559.32000000000005</v>
      </c>
      <c r="DQ64" s="1">
        <f t="shared" ca="1" si="48"/>
        <v>405.03</v>
      </c>
      <c r="DR64" s="1" t="str" cm="1">
        <f t="array" aca="1" ref="DR64" ca="1">INDEX({"N/A","CareCredit","QuickPay Discount","Monthly Payment"}, RANDBETWEEN(1,4))</f>
        <v>Monthly Payment</v>
      </c>
      <c r="DS64" s="2">
        <v>44535</v>
      </c>
      <c r="DT64" s="1" t="str">
        <f t="shared" ca="1" si="49"/>
        <v/>
      </c>
      <c r="DU64" s="1">
        <f t="shared" ca="1" si="50"/>
        <v>0</v>
      </c>
    </row>
    <row r="65" spans="1:125" x14ac:dyDescent="0.15">
      <c r="A65" s="1" t="s">
        <v>568</v>
      </c>
      <c r="B65" s="1" t="str" cm="1">
        <f t="array" aca="1" ref="B65" ca="1">INDEX({"Liam","Noah","Oliver","Elijah","William","James","Benjamin","Lucas","Henry","Alexander","Olivia","Emma","Ava","Charlotte","Sophia","Amelia","Isabella","Mia","Evelyn","Harper","Jameson","Aria","Scarlett","Luna","Mila","Abigail","Ella","Avery","Eleanor","Madison"}, RANDBETWEEN(1, 30))</f>
        <v>Ava</v>
      </c>
      <c r="C65" s="1" t="str" cm="1">
        <f t="array" aca="1" ref="C65" ca="1">INDEX({"Smith","Johnson","Williams","Jones","Brown","Davis","Miller","Wilson","Moore","Taylor","Anderson","Thomas","Jackson","White","Harris","Martin","Thompson","Garcia","Martinez","Robinson","Clark","Rodriguez","Lewis","Lee","Walker","Hall","Allen","Young","King","Wright"}, RANDBETWEEN(1, 30))</f>
        <v>Wilson</v>
      </c>
      <c r="D65" s="1" t="str">
        <f t="shared" ca="1" si="0"/>
        <v>1972-04-30</v>
      </c>
      <c r="E65" s="1">
        <f t="shared" ca="1" si="1"/>
        <v>52</v>
      </c>
      <c r="F65" s="1" t="str" cm="1">
        <f t="array" aca="1" ref="F65" ca="1">INDEX({"Male","Female","Non-Binary"}, RANDBETWEEN(1, 3))</f>
        <v>Male</v>
      </c>
      <c r="G65" s="1" t="str" cm="1">
        <f t="array" aca="1" ref="G65" ca="1">INDEX({"African American","Caucasian","Hispanic","Asian","Native American","Other"}, RANDBETWEEN(1,6))</f>
        <v>Asian</v>
      </c>
      <c r="H65" s="1" t="str" cm="1">
        <f t="array" aca="1" ref="H65" ca="1">RANDBETWEEN(1,1500) &amp; " " &amp; INDEX({"Main","Oak","Maple","Elm","Pine","Cedar","Rose","Hill","Park","Lake"}, RANDBETWEEN(1,10)) &amp; " " &amp; INDEX({"St","Rd","Ave"}, RANDBETWEEN(1,3))</f>
        <v>1260 Rose Ave</v>
      </c>
      <c r="I65" s="1" t="str" cm="1">
        <f t="array" aca="1" ref="I65" ca="1">INDEX({"Springfield","Riverside","Franklin","Clinton","Fairview"}, RANDBETWEEN(1,5))</f>
        <v>Riverside</v>
      </c>
      <c r="J65" s="1" t="str" cm="1">
        <f t="array" aca="1" ref="J65" ca="1">INDEX({"FL","IL","CA","NY","TX"}, RANDBETWEEN(1,5))</f>
        <v>FL</v>
      </c>
      <c r="K65" s="1" t="str">
        <f t="shared" ca="1" si="2"/>
        <v>44133</v>
      </c>
      <c r="L65" s="1" t="str">
        <f t="shared" ca="1" si="3"/>
        <v>ava.wilson@email.com</v>
      </c>
      <c r="M65" s="1" t="str">
        <f t="shared" ca="1" si="4"/>
        <v>817-135-1909</v>
      </c>
      <c r="N65" s="1" t="str" cm="1">
        <f t="array" aca="1" ref="N65" ca="1">INDEX({"Linda","Karen","Susan","Nancy","Deborah"}, RANDBETWEEN(1,5)) &amp; " " &amp; C65</f>
        <v>Karen Wilson</v>
      </c>
      <c r="O65" s="1" t="str">
        <f t="shared" ca="1" si="5"/>
        <v>353-981-3078</v>
      </c>
      <c r="P65" s="1" t="s">
        <v>137</v>
      </c>
      <c r="Q65" s="1" t="str" cm="1">
        <f t="array" aca="1" ref="Q65" ca="1">INDEX({"Walk-in","Google","Website","Patient Referral","Doctor Referral","Insurance"}, RANDBETWEEN(1,5))</f>
        <v>Website</v>
      </c>
      <c r="R65" s="1" t="str">
        <f t="shared" ca="1" si="6"/>
        <v>2023-08-20</v>
      </c>
      <c r="S65" s="1" t="str" cm="1">
        <f t="array" aca="1" ref="S65" ca="1">INDEX({"LOC001","LOC002","LOC003"}, RANDBETWEEN(1,3))</f>
        <v>LOC002</v>
      </c>
      <c r="T65" s="1" t="str" cm="1">
        <f t="array" aca="1" ref="T65" ca="1">INDEX({"Mail","Phone","Patient Portal","Email"}, RANDBETWEEN(1,4))</f>
        <v>Mail</v>
      </c>
      <c r="U65" s="1" t="str" cm="1">
        <f t="array" aca="1" ref="U65" ca="1">INDEX({"True","False"}, RANDBETWEEN(1,2))</f>
        <v>True</v>
      </c>
      <c r="V65" s="1" t="str" cm="1">
        <f t="array" aca="1" ref="V65" ca="1">INDEX({"True","False"}, RANDBETWEEN(1,2))</f>
        <v>True</v>
      </c>
      <c r="W65" s="1" t="str" cm="1">
        <f t="array" aca="1" ref="W65" ca="1">INDEX({"True","False"}, RANDBETWEEN(1,2))</f>
        <v>False</v>
      </c>
      <c r="X65" s="1" t="str" cm="1">
        <f t="array" aca="1" ref="X65" ca="1">INDEX({"True","False"}, RANDBETWEEN(1,2))</f>
        <v>False</v>
      </c>
      <c r="Y65" s="1" t="str" cm="1">
        <f t="array" aca="1" ref="Y65" ca="1">INDEX({"Codeine","Sulfa","Local Anesthetics","None","Latex","Penicillin"}, RANDBETWEEN(1,6))</f>
        <v>Local Anesthetics</v>
      </c>
      <c r="Z65" s="1" t="str" cm="1">
        <f t="array" aca="1" ref="Z65" ca="1">INDEX({"None","Levothyroxine","Atorvastatin","Levothyroxine|Atorvastatin","Metformin|Lisinopril","Ibuprofen"}, RANDBETWEEN(1,6))</f>
        <v>Levothyroxine</v>
      </c>
      <c r="AA65" s="1" t="str" cm="1">
        <f t="array" aca="1" ref="AA65" ca="1">INDEX({"None","Wisdom teeth extraction (2020)","Cavity filling (2019)","Dental cleaning (2018)","Root canal (2021)"}, RANDBETWEEN(1,5))</f>
        <v>None</v>
      </c>
      <c r="AB65" s="1" t="str">
        <f t="shared" ca="1" si="7"/>
        <v>2023-12-05</v>
      </c>
      <c r="AC65" s="1" t="str" cm="1">
        <f t="array" aca="1" ref="AC65" ca="1">INDEX({"N/A","No","Yes"}, RANDBETWEEN(1,3))</f>
        <v>Yes</v>
      </c>
      <c r="AD65" s="1" t="str" cm="1">
        <f t="array" aca="1" ref="AD65" ca="1">INDEX({"Non-smoker","Former-smoker","Current smoker"}, RANDBETWEEN(1,3))</f>
        <v>Current smoker</v>
      </c>
      <c r="AE65" s="1" t="str" cm="1">
        <f t="array" aca="1" ref="AE65" ca="1">INDEX({"None","Allergic to penicillin","Requires wheelchair accessibility","Use caution due to fall risk","Special diet required"}, RANDBETWEEN(1,5))</f>
        <v>None</v>
      </c>
      <c r="AF65" s="1" t="s">
        <v>757</v>
      </c>
      <c r="AG65" s="1" t="str" cm="1">
        <f t="array" aca="1" ref="AG65" ca="1">INDEX({"Humana","Aetna","MetLife","Cigna","United Healthcare","Guardian"}, RANDBETWEEN(1,6))</f>
        <v>Cigna</v>
      </c>
      <c r="AH65" s="1" t="str" cm="1">
        <f t="array" aca="1" ref="AH65" ca="1">IF(AG65="Humana",
   INDEX({"HUM103","HUM523"}, RANDBETWEEN(1,2)),
IF(AG65="Aetna",
   INDEX({"AET532","AET548"}, RANDBETWEEN(1,2)),
IF(AG65="MetLife",
   "MET280",
IF(AG65="Cigna",
   "CIG881",
IF(AG65="United Healthcare",
   INDEX({"UNI967","UNI316"}, RANDBETWEEN(1,2)),
IF(AG65="Guardian",
   INDEX({"GUA459","GUA669"}, RANDBETWEEN(1,2)),
""))))))</f>
        <v>CIG881</v>
      </c>
      <c r="AI65" s="1" t="str" cm="1">
        <f t="array" aca="1" ref="AI65" ca="1">_xlfn.SWITCH(
    AH65,
    "HUM103", "Humana Discount",
    "HUM523", "Humana PPO",
    "AET532", "Aetna HMO",
    "AET548", "Aetna Indemnity",
    "MET280", "MetLife Discount",
    "CIG881", "Cigna HMO",
    "UNI967", "United Healthcare DPPO",
    "UNI316", "United Healthcare DMO",
    "GUA459", "Guardian Discount",
    "GUA669", "Guardian PPO",
    ""
)</f>
        <v>Cigna HMO</v>
      </c>
      <c r="AJ65" s="1" t="str" cm="1">
        <f t="array" aca="1" ref="AJ65" ca="1">_xlfn.SWITCH(
    AH65,
    "HUM103", "HUM854639",
    "HUM523", "HUM296694",
    "AET532", "AET392075",
    "AET548", "AET837715",
    "MET280", "MET643118",
    "CIG881", "CIG755900",
    "UNI967", "UNI733052",
    "UNI316", "UNI442722",
    "GUA459", "GUA634150",
    "GUA669", "GUA641722",
    ""
)</f>
        <v>CIG755900</v>
      </c>
      <c r="AK65" s="1" t="str" cm="1">
        <f t="array" aca="1" ref="AK65" ca="1">INDEX({"GRP370","GRP369","GRP573","GRP409","GRP509","GRP575","GRP445","GRP295","GRP316","GRP630"}, RANDBETWEEN(1,10))</f>
        <v>GRP573</v>
      </c>
      <c r="AL65" s="1" cm="1">
        <f t="array" aca="1" ref="AL65" ca="1">_xlfn.SWITCH(
  AK65,
  "GRP370", 1000,
  "GRP369", 3000,
  "GRP573", 1500,
  "GRP409", 3000,
  "GRP509", 3000,
  "GRP575", 1000,
  "GRP445", 2500,
  "GRP295", 1000,
  "GRP316", 2000,
  "GRP630", 2000,
  ""
)</f>
        <v>1500</v>
      </c>
      <c r="AM65" s="1" cm="1">
        <f t="array" aca="1" ref="AM65" ca="1">_xlfn.SWITCH(
  AK65,
  "GRP370", 729.73,
  "GRP369", 2285.89,
  "GRP573", 1311.73,
  "GRP409", 2951.56,
  "GRP509", 993.45,
  "GRP575", 557.41,
  "GRP445", 695.64,
  "GRP295", 241.36,
  "GRP316", 1320.86,
  "GRP630", 1245.27,
  ""
)</f>
        <v>1311.73</v>
      </c>
      <c r="AN65" s="1" t="str" cm="1">
        <f t="array" aca="1" ref="AN65" ca="1">_xlfn.SWITCH(
  AK65,
  "GRP573", "Humana",
  "GRP509", "Aetna",
  "GRP316", "Aetna",
  ""
)</f>
        <v>Humana</v>
      </c>
      <c r="AO65" s="1" t="str" cm="1">
        <f t="array" aca="1" ref="AO65" ca="1">_xlfn.SWITCH(
  AK65,
  "GRP573", "HUM982",
  "GRP509", "AET282",
  "GRP316", "AET665",
  ""
)</f>
        <v>HUM982</v>
      </c>
      <c r="AP65" s="1" t="str" cm="1">
        <f t="array" aca="1" ref="AP65" ca="1">_xlfn.SWITCH(
  AK65,
  "GRP573", "MAAN82132",
  "GRP509", "JOWI86099",
  "GRP316", "CHTA19838",
  ""
)</f>
        <v>MAAN82132</v>
      </c>
      <c r="AQ65" s="1" t="str" cm="1">
        <f t="array" aca="1" ref="AQ65" ca="1">INDEX({"Yes","No"},RANDBETWEEN(1,2))</f>
        <v>Yes</v>
      </c>
      <c r="AR65" s="1" t="str" cm="1">
        <f t="array" aca="1" ref="AR65" ca="1">INDEX({"Apple Pay","Credit Card","Debit Card"}, RANDBETWEEN(1,3))</f>
        <v>Credit Card</v>
      </c>
      <c r="AS65" s="1" t="s">
        <v>946</v>
      </c>
      <c r="AT65" s="1" t="s">
        <v>1135</v>
      </c>
      <c r="AU65" s="1" t="str">
        <f t="shared" ca="1" si="8"/>
        <v>2025-05-02</v>
      </c>
      <c r="AV65" s="1" t="str">
        <f t="shared" ca="1" si="9"/>
        <v>2025-05-13</v>
      </c>
      <c r="AW65" s="1" t="str">
        <f t="shared" ca="1" si="10"/>
        <v>11:00 AM</v>
      </c>
      <c r="AX65" s="1" t="str">
        <f t="shared" ca="1" si="11"/>
        <v>10:54 AM</v>
      </c>
      <c r="AY65" s="1" t="str" cm="1">
        <f t="array" aca="1" ref="AY65" ca="1">INDEX({"LOC001","LOC002","LOC003"}, RANDBETWEEN(1,3))</f>
        <v>LOC002</v>
      </c>
      <c r="AZ65" s="1" t="str" cm="1">
        <f t="array" aca="1" ref="AZ65" ca="1">INDEX({"PRV001","PRV002","PRV003","PRV004","PRV005"}, RANDBETWEEN(1,5))</f>
        <v>PRV005</v>
      </c>
      <c r="BA65" s="1" t="str" cm="1">
        <f t="array" aca="1" ref="BA65" ca="1">INDEX({"AST001","AST002","AST003","AST004","AST005"}, RANDBETWEEN(1,5))</f>
        <v>AST005</v>
      </c>
      <c r="BB65" s="1" t="str" cm="1">
        <f t="array" aca="1" ref="BB65" ca="1">INDEX({"Room 1","Room 2","Room 3","Room 4","Room 5","Room 7","Room 8"}, RANDBETWEEN(1,7))</f>
        <v>Room 5</v>
      </c>
      <c r="BC65" s="1" t="str" cm="1">
        <f t="array" aca="1" ref="BC65" ca="1">INDEX({"Tooth Pain","Lost Filling","Cosmetic Concern","Sensitivity","Denture Adjustment","Jaw Pain","Routine Check-up"}, RANDBETWEEN(1,7))</f>
        <v>Denture Adjustment</v>
      </c>
      <c r="BD65" s="1" cm="1">
        <f t="array" aca="1" ref="BD65" ca="1">INDEX({15,30,45,60,90,120}, RANDBETWEEN(1,6))</f>
        <v>90</v>
      </c>
      <c r="BE65" s="1">
        <f t="shared" ca="1" si="12"/>
        <v>81</v>
      </c>
      <c r="BF65" s="1" t="str">
        <f t="shared" ca="1" si="13"/>
        <v>True</v>
      </c>
      <c r="BG65" s="1" t="str">
        <f t="shared" ca="1" si="14"/>
        <v/>
      </c>
      <c r="BH65" s="1" t="str">
        <f t="shared" ca="1" si="15"/>
        <v>False</v>
      </c>
      <c r="BI65" s="1">
        <f t="shared" ca="1" si="16"/>
        <v>11</v>
      </c>
      <c r="BJ65" s="1" t="s">
        <v>1325</v>
      </c>
      <c r="BK65" s="1" t="str">
        <f t="shared" ca="1" si="17"/>
        <v>2025-05-13</v>
      </c>
      <c r="BL65" s="1" t="str" cm="1">
        <f t="array" aca="1" ref="BL65" ca="1">INDEX({"Orthodontic","Prosthodontic","Oral Surgery","Periodontic","Restorative"}, RANDBETWEEN(1,5))</f>
        <v>Oral Surgery</v>
      </c>
      <c r="BM65" s="1" t="str" cm="1">
        <f t="array" aca="1" ref="BM65" ca="1">INDEX({"D4341","D9110","D0274","D0120","D2330","D7140","D1110"}, RANDBETWEEN(1,7))</f>
        <v>D0120</v>
      </c>
      <c r="BN65" s="1" t="str" cm="1">
        <f t="array" aca="1" ref="BN65" ca="1">INDEX({"Periodontal Scaling &amp; Root Planing","Palliative Treatment","Bitewings - Four Films","Periodic Oral Evaluation","Resin Composite - One Surface","Extraction - Erupted Tooth","Adult Prophylaxis"}, RANDBETWEEN(1,7))</f>
        <v>Periodic Oral Evaluation</v>
      </c>
      <c r="BO65" s="1">
        <f t="shared" ca="1" si="18"/>
        <v>1136.95</v>
      </c>
      <c r="BP65" s="1">
        <f t="shared" ca="1" si="19"/>
        <v>453.72</v>
      </c>
      <c r="BQ65" s="1">
        <f t="shared" ca="1" si="20"/>
        <v>383.89</v>
      </c>
      <c r="BR65" s="1">
        <f t="shared" ca="1" si="21"/>
        <v>130.08000000000001</v>
      </c>
      <c r="BS65" s="1">
        <f t="shared" ca="1" si="22"/>
        <v>109.53</v>
      </c>
      <c r="BT65" s="1" t="str">
        <f t="shared" ca="1" si="23"/>
        <v>2021-03-19</v>
      </c>
      <c r="BU65" s="1" t="str" cm="1">
        <f t="array" aca="1" ref="BU65" ca="1">INDEX({"Debit Card","Apple Pay","Credit Card","CareCredit"}, RANDBETWEEN(1,4))</f>
        <v>CareCredit</v>
      </c>
      <c r="BV65" s="1" t="str" cm="1">
        <f t="array" aca="1" ref="BV65" ca="1">INDEX({"Paid","Partial","Pending Insurance"}, RANDBETWEEN(1,3))</f>
        <v>Partial</v>
      </c>
      <c r="BW65" s="1">
        <f t="shared" ca="1" si="24"/>
        <v>0</v>
      </c>
      <c r="BX65" s="1" t="str">
        <f t="shared" ca="1" si="25"/>
        <v>In Progress</v>
      </c>
      <c r="BY65" s="1" t="str" cm="1">
        <f t="array" aca="1" ref="BY65" ca="1">INDEX({"New","Returning"}, RANDBETWEEN(1,2))</f>
        <v>New</v>
      </c>
      <c r="BZ65" s="1">
        <f t="shared" ca="1" si="26"/>
        <v>1</v>
      </c>
      <c r="CA65" s="1">
        <f t="shared" ca="1" si="27"/>
        <v>2</v>
      </c>
      <c r="CB65" s="1" t="str">
        <f t="shared" ca="1" si="28"/>
        <v>2022-11-11</v>
      </c>
      <c r="CC65" s="1" t="str">
        <f t="shared" ca="1" si="29"/>
        <v>2024-04-16</v>
      </c>
      <c r="CD65" s="1">
        <f t="shared" ca="1" si="51"/>
        <v>5</v>
      </c>
      <c r="CE65" s="1">
        <f t="shared" ca="1" si="51"/>
        <v>4</v>
      </c>
      <c r="CF65" s="1">
        <f t="shared" ca="1" si="31"/>
        <v>1454.66</v>
      </c>
      <c r="CG65" s="1">
        <f t="shared" ca="1" si="32"/>
        <v>28</v>
      </c>
      <c r="CH65" s="1" t="str">
        <f t="shared" ca="1" si="33"/>
        <v>Low</v>
      </c>
      <c r="CI65" s="1">
        <f t="shared" ca="1" si="34"/>
        <v>61</v>
      </c>
      <c r="CJ65" s="1" t="str">
        <f t="shared" ca="1" si="35"/>
        <v>True</v>
      </c>
      <c r="CK65" s="1" t="str" cm="1">
        <f t="array" aca="1" ref="CK65" ca="1">INDEX({"Basic","Silver","Gold","Platinum"}, RANDBETWEEN(1,4))</f>
        <v>Basic</v>
      </c>
      <c r="CL65" s="1">
        <f t="shared" ca="1" si="36"/>
        <v>5</v>
      </c>
      <c r="CM65" s="1" t="s">
        <v>1514</v>
      </c>
      <c r="CN65" s="1" t="str">
        <f t="shared" ca="1" si="37"/>
        <v>2024-03-17</v>
      </c>
      <c r="CO65" s="1" t="str">
        <f t="shared" ca="1" si="38"/>
        <v>1:00 PM</v>
      </c>
      <c r="CP65" s="1" t="str" cm="1">
        <f t="array" aca="1" ref="CP65" ca="1">INDEX({"Patient Portal","Mail","Email","Phone","Text"}, RANDBETWEEN(1,5))</f>
        <v>Text</v>
      </c>
      <c r="CQ65" s="1" t="str" cm="1">
        <f t="array" aca="1" ref="CQ65" ca="1">INDEX({"Insurance Verification","Payment Reminder","New Patient Welcome","Treatment Plan Discussion","Recall"}, RANDBETWEEN(1,5))</f>
        <v>Recall</v>
      </c>
      <c r="CR65" s="1" t="str" cm="1">
        <f t="array" aca="1" ref="CR65" ca="1">INDEX({"Template","Script","Marketing","Custom"}, RANDBETWEEN(1,4))</f>
        <v>Script</v>
      </c>
      <c r="CS65" s="1" t="str">
        <f t="shared" ca="1" si="39"/>
        <v>True</v>
      </c>
      <c r="CT65" s="1" t="str">
        <f t="shared" ca="1" si="40"/>
        <v>2024-03-17</v>
      </c>
      <c r="CU65" s="1" t="str">
        <f t="shared" ca="1" si="41"/>
        <v>2:15 PM</v>
      </c>
      <c r="CV65" s="1" t="str" cm="1">
        <f t="array" aca="1" ref="CV65" ca="1">IF(CS65="True",
   INDEX({"Cancelled","Confirmed","Rescheduled","Question Answered"}, RANDBETWEEN(1,4)),
   ""
)</f>
        <v>Cancelled</v>
      </c>
      <c r="CW65" s="1" t="str">
        <f t="shared" ca="1" si="42"/>
        <v>False</v>
      </c>
      <c r="CX65" s="1" t="str">
        <f t="shared" ca="1" si="43"/>
        <v/>
      </c>
      <c r="CY65" s="1" t="str" cm="1">
        <f t="array" aca="1" ref="CY65" ca="1">INDEX({"STF001","STF002","STF003","STF004","STF005"}, RANDBETWEEN(1,5))</f>
        <v>STF005</v>
      </c>
      <c r="CZ65" s="1" t="str">
        <f t="shared" ca="1" si="44"/>
        <v>True</v>
      </c>
      <c r="DA65" s="1" t="str" cm="1">
        <f t="array" aca="1" ref="DA65" ca="1">INDEX({"Westside Dental Group","Downtown Dental Center","Main Street Dental"}, RANDBETWEEN(1,3))</f>
        <v>Main Street Dental</v>
      </c>
      <c r="DB65" s="1" t="str" cm="1">
        <f t="array" aca="1" ref="DB65" ca="1">_xlfn.SWITCH(DA65,
   "Westside Dental Group",     "789 West Avenue",
   "Downtown Dental Center",    "456 Downtown Plaza",
   "Main Street Dental",        "123 Main Street",
   ""
)</f>
        <v>123 Main Street</v>
      </c>
      <c r="DC65" s="1" t="str" cm="1">
        <f t="array" aca="1" ref="DC65" ca="1">_xlfn.SWITCH(
   DA65,
   "Westside Dental Group",     "Riverside",
   "Downtown Dental Center",    "Springfield",
   "Main Street Dental",        "Springfield",
   ""
)</f>
        <v>Springfield</v>
      </c>
      <c r="DD65" s="1" t="s">
        <v>184</v>
      </c>
      <c r="DE65" s="1" t="str" cm="1">
        <f t="array" aca="1" ref="DE65" ca="1">_xlfn.SWITCH(
   DA65,
   "Westside Dental Group",     "62707",
   "Downtown Dental Center",    "62701",
   "Main Street Dental",        "62704",
   ""
)</f>
        <v>62704</v>
      </c>
      <c r="DF65" s="1" t="str" cm="1">
        <f t="array" aca="1" ref="DF65" ca="1">_xlfn.SWITCH(
   DA65,
   "Westside Dental Group",     "555-555-6666",
   "Downtown Dental Center",    "555-333-4444",
   "Main Street Dental",        "555-111-2222",
   ""
)</f>
        <v>555-111-2222</v>
      </c>
      <c r="DG65" s="1" t="str" cm="1">
        <f t="array" aca="1" ref="DG65" ca="1">_xlfn.SWITCH(
   DA65,
   "Westside Dental Group",     "Mon-Thu 9AM-6PM|Fri 9AM-4PM",
   "Downtown Dental Center",    "Mon-Thu 7AM-7PM|Fri 8AM-5PM|Sat 8AM-1PM",
   "Main Street Dental",        "Mon-Fri 8AM-5PM",
   ""
)</f>
        <v>Mon-Fri 8AM-5PM</v>
      </c>
      <c r="DH65" s="1" t="str" cm="1">
        <f t="array" aca="1" ref="DH65" ca="1">_xlfn.SWITCH(
   DA65,
   "Westside Dental Group",     "General|Periodontics|Endodontics",
   "Downtown Dental Center",    "General|Pediatric|Implants|Oral Surgery",
   "Main Street Dental",        "General|Cosmetic|Orthodontics",
   ""
)</f>
        <v>General|Cosmetic|Orthodontics</v>
      </c>
      <c r="DI65" s="1" t="str" cm="1">
        <f t="array" aca="1" ref="DI65" ca="1">_xlfn.SWITCH(
   DA65,
   "Westside Dental Group",     "General Dentistry|Periodontics|Endodontics",
   "Downtown Dental Center",    "General Dentistry|Oral Surgery|Pediatric Dentistry",
   "Main Street Dental",        "General Dentistry|Orthodontics",
   ""
)</f>
        <v>General Dentistry|Orthodontics</v>
      </c>
      <c r="DJ65" s="1" cm="1">
        <f t="array" aca="1" ref="DJ65" ca="1">_xlfn.SWITCH($DA65,
   "Westside Dental Group", 6,
   "Downtown Dental Center", 12,
   "Main Street Dental",     8,
   6
)</f>
        <v>8</v>
      </c>
      <c r="DK65" s="1" cm="1">
        <f t="array" aca="1" ref="DK65" ca="1">_xlfn.SWITCH($DA65,
   "Westside Dental Group", 4.7,
   "Downtown Dental Center", 4.6,
   "Main Street Dental",     4.8,
   4.7
)</f>
        <v>4.8</v>
      </c>
      <c r="DL65" s="1" t="s">
        <v>1703</v>
      </c>
      <c r="DM65" s="1" t="str">
        <f t="shared" ca="1" si="45"/>
        <v>2024-11-30</v>
      </c>
      <c r="DN65" s="1" t="str" cm="1">
        <f t="array" aca="1" ref="DN65" ca="1">INDEX({"In Progress","Accepted","Completed","Proposed"}, RANDBETWEEN(1,4))</f>
        <v>Completed</v>
      </c>
      <c r="DO65" s="1">
        <f t="shared" ca="1" si="46"/>
        <v>3166.05</v>
      </c>
      <c r="DP65" s="1">
        <f t="shared" ca="1" si="47"/>
        <v>1772.99</v>
      </c>
      <c r="DQ65" s="1">
        <f t="shared" ca="1" si="48"/>
        <v>1393.06</v>
      </c>
      <c r="DR65" s="1" t="str" cm="1">
        <f t="array" aca="1" ref="DR65" ca="1">INDEX({"N/A","CareCredit","QuickPay Discount","Monthly Payment"}, RANDBETWEEN(1,4))</f>
        <v>CareCredit</v>
      </c>
      <c r="DS65" s="2">
        <v>44536</v>
      </c>
      <c r="DT65" s="1" t="str">
        <f t="shared" ca="1" si="49"/>
        <v>2021-12-08</v>
      </c>
      <c r="DU65" s="1">
        <f t="shared" ca="1" si="50"/>
        <v>100</v>
      </c>
    </row>
    <row r="66" spans="1:125" x14ac:dyDescent="0.15">
      <c r="A66" s="1" t="s">
        <v>569</v>
      </c>
      <c r="B66" s="1" t="str" cm="1">
        <f t="array" aca="1" ref="B66" ca="1">INDEX({"Liam","Noah","Oliver","Elijah","William","James","Benjamin","Lucas","Henry","Alexander","Olivia","Emma","Ava","Charlotte","Sophia","Amelia","Isabella","Mia","Evelyn","Harper","Jameson","Aria","Scarlett","Luna","Mila","Abigail","Ella","Avery","Eleanor","Madison"}, RANDBETWEEN(1, 30))</f>
        <v>Mila</v>
      </c>
      <c r="C66" s="1" t="str" cm="1">
        <f t="array" aca="1" ref="C66" ca="1">INDEX({"Smith","Johnson","Williams","Jones","Brown","Davis","Miller","Wilson","Moore","Taylor","Anderson","Thomas","Jackson","White","Harris","Martin","Thompson","Garcia","Martinez","Robinson","Clark","Rodriguez","Lewis","Lee","Walker","Hall","Allen","Young","King","Wright"}, RANDBETWEEN(1, 30))</f>
        <v>Brown</v>
      </c>
      <c r="D66" s="1" t="str">
        <f t="shared" ca="1" si="0"/>
        <v>1970-09-16</v>
      </c>
      <c r="E66" s="1">
        <f t="shared" ca="1" si="1"/>
        <v>54</v>
      </c>
      <c r="F66" s="1" t="str" cm="1">
        <f t="array" aca="1" ref="F66" ca="1">INDEX({"Male","Female","Non-Binary"}, RANDBETWEEN(1, 3))</f>
        <v>Female</v>
      </c>
      <c r="G66" s="1" t="str" cm="1">
        <f t="array" aca="1" ref="G66" ca="1">INDEX({"African American","Caucasian","Hispanic","Asian","Native American","Other"}, RANDBETWEEN(1,6))</f>
        <v>Hispanic</v>
      </c>
      <c r="H66" s="1" t="str" cm="1">
        <f t="array" aca="1" ref="H66" ca="1">RANDBETWEEN(1,1500) &amp; " " &amp; INDEX({"Main","Oak","Maple","Elm","Pine","Cedar","Rose","Hill","Park","Lake"}, RANDBETWEEN(1,10)) &amp; " " &amp; INDEX({"St","Rd","Ave"}, RANDBETWEEN(1,3))</f>
        <v>1247 Cedar Rd</v>
      </c>
      <c r="I66" s="1" t="str" cm="1">
        <f t="array" aca="1" ref="I66" ca="1">INDEX({"Springfield","Riverside","Franklin","Clinton","Fairview"}, RANDBETWEEN(1,5))</f>
        <v>Clinton</v>
      </c>
      <c r="J66" s="1" t="str" cm="1">
        <f t="array" aca="1" ref="J66" ca="1">INDEX({"FL","IL","CA","NY","TX"}, RANDBETWEEN(1,5))</f>
        <v>FL</v>
      </c>
      <c r="K66" s="1" t="str">
        <f t="shared" ca="1" si="2"/>
        <v>18916</v>
      </c>
      <c r="L66" s="1" t="str">
        <f t="shared" ca="1" si="3"/>
        <v>mila.brown@email.com</v>
      </c>
      <c r="M66" s="1" t="str">
        <f t="shared" ca="1" si="4"/>
        <v>463-803-8735</v>
      </c>
      <c r="N66" s="1" t="str" cm="1">
        <f t="array" aca="1" ref="N66" ca="1">INDEX({"Linda","Karen","Susan","Nancy","Deborah"}, RANDBETWEEN(1,5)) &amp; " " &amp; C66</f>
        <v>Karen Brown</v>
      </c>
      <c r="O66" s="1" t="str">
        <f t="shared" ca="1" si="5"/>
        <v>811-620-6740</v>
      </c>
      <c r="P66" s="1" t="s">
        <v>137</v>
      </c>
      <c r="Q66" s="1" t="str" cm="1">
        <f t="array" aca="1" ref="Q66" ca="1">INDEX({"Walk-in","Google","Website","Patient Referral","Doctor Referral","Insurance"}, RANDBETWEEN(1,5))</f>
        <v>Doctor Referral</v>
      </c>
      <c r="R66" s="1" t="str">
        <f t="shared" ca="1" si="6"/>
        <v>2023-10-02</v>
      </c>
      <c r="S66" s="1" t="str" cm="1">
        <f t="array" aca="1" ref="S66" ca="1">INDEX({"LOC001","LOC002","LOC003"}, RANDBETWEEN(1,3))</f>
        <v>LOC003</v>
      </c>
      <c r="T66" s="1" t="str" cm="1">
        <f t="array" aca="1" ref="T66" ca="1">INDEX({"Mail","Phone","Patient Portal","Email"}, RANDBETWEEN(1,4))</f>
        <v>Email</v>
      </c>
      <c r="U66" s="1" t="str" cm="1">
        <f t="array" aca="1" ref="U66" ca="1">INDEX({"True","False"}, RANDBETWEEN(1,2))</f>
        <v>False</v>
      </c>
      <c r="V66" s="1" t="str" cm="1">
        <f t="array" aca="1" ref="V66" ca="1">INDEX({"True","False"}, RANDBETWEEN(1,2))</f>
        <v>True</v>
      </c>
      <c r="W66" s="1" t="str" cm="1">
        <f t="array" aca="1" ref="W66" ca="1">INDEX({"True","False"}, RANDBETWEEN(1,2))</f>
        <v>False</v>
      </c>
      <c r="X66" s="1" t="str" cm="1">
        <f t="array" aca="1" ref="X66" ca="1">INDEX({"True","False"}, RANDBETWEEN(1,2))</f>
        <v>True</v>
      </c>
      <c r="Y66" s="1" t="str" cm="1">
        <f t="array" aca="1" ref="Y66" ca="1">INDEX({"Codeine","Sulfa","Local Anesthetics","None","Latex","Penicillin"}, RANDBETWEEN(1,6))</f>
        <v>None</v>
      </c>
      <c r="Z66" s="1" t="str" cm="1">
        <f t="array" aca="1" ref="Z66" ca="1">INDEX({"None","Levothyroxine","Atorvastatin","Levothyroxine|Atorvastatin","Metformin|Lisinopril","Ibuprofen"}, RANDBETWEEN(1,6))</f>
        <v>Atorvastatin</v>
      </c>
      <c r="AA66" s="1" t="str" cm="1">
        <f t="array" aca="1" ref="AA66" ca="1">INDEX({"None","Wisdom teeth extraction (2020)","Cavity filling (2019)","Dental cleaning (2018)","Root canal (2021)"}, RANDBETWEEN(1,5))</f>
        <v>Cavity filling (2019)</v>
      </c>
      <c r="AB66" s="1" t="str">
        <f t="shared" ca="1" si="7"/>
        <v>2023-01-17</v>
      </c>
      <c r="AC66" s="1" t="str" cm="1">
        <f t="array" aca="1" ref="AC66" ca="1">INDEX({"N/A","No","Yes"}, RANDBETWEEN(1,3))</f>
        <v>Yes</v>
      </c>
      <c r="AD66" s="1" t="str" cm="1">
        <f t="array" aca="1" ref="AD66" ca="1">INDEX({"Non-smoker","Former-smoker","Current smoker"}, RANDBETWEEN(1,3))</f>
        <v>Non-smoker</v>
      </c>
      <c r="AE66" s="1" t="str" cm="1">
        <f t="array" aca="1" ref="AE66" ca="1">INDEX({"None","Allergic to penicillin","Requires wheelchair accessibility","Use caution due to fall risk","Special diet required"}, RANDBETWEEN(1,5))</f>
        <v>None</v>
      </c>
      <c r="AF66" s="1" t="s">
        <v>758</v>
      </c>
      <c r="AG66" s="1" t="str" cm="1">
        <f t="array" aca="1" ref="AG66" ca="1">INDEX({"Humana","Aetna","MetLife","Cigna","United Healthcare","Guardian"}, RANDBETWEEN(1,6))</f>
        <v>Humana</v>
      </c>
      <c r="AH66" s="1" t="str" cm="1">
        <f t="array" aca="1" ref="AH66" ca="1">IF(AG66="Humana",
   INDEX({"HUM103","HUM523"}, RANDBETWEEN(1,2)),
IF(AG66="Aetna",
   INDEX({"AET532","AET548"}, RANDBETWEEN(1,2)),
IF(AG66="MetLife",
   "MET280",
IF(AG66="Cigna",
   "CIG881",
IF(AG66="United Healthcare",
   INDEX({"UNI967","UNI316"}, RANDBETWEEN(1,2)),
IF(AG66="Guardian",
   INDEX({"GUA459","GUA669"}, RANDBETWEEN(1,2)),
""))))))</f>
        <v>HUM523</v>
      </c>
      <c r="AI66" s="1" t="str" cm="1">
        <f t="array" aca="1" ref="AI66" ca="1">_xlfn.SWITCH(
    AH66,
    "HUM103", "Humana Discount",
    "HUM523", "Humana PPO",
    "AET532", "Aetna HMO",
    "AET548", "Aetna Indemnity",
    "MET280", "MetLife Discount",
    "CIG881", "Cigna HMO",
    "UNI967", "United Healthcare DPPO",
    "UNI316", "United Healthcare DMO",
    "GUA459", "Guardian Discount",
    "GUA669", "Guardian PPO",
    ""
)</f>
        <v>Humana PPO</v>
      </c>
      <c r="AJ66" s="1" t="str" cm="1">
        <f t="array" aca="1" ref="AJ66" ca="1">_xlfn.SWITCH(
    AH66,
    "HUM103", "HUM854639",
    "HUM523", "HUM296694",
    "AET532", "AET392075",
    "AET548", "AET837715",
    "MET280", "MET643118",
    "CIG881", "CIG755900",
    "UNI967", "UNI733052",
    "UNI316", "UNI442722",
    "GUA459", "GUA634150",
    "GUA669", "GUA641722",
    ""
)</f>
        <v>HUM296694</v>
      </c>
      <c r="AK66" s="1" t="str" cm="1">
        <f t="array" aca="1" ref="AK66" ca="1">INDEX({"GRP370","GRP369","GRP573","GRP409","GRP509","GRP575","GRP445","GRP295","GRP316","GRP630"}, RANDBETWEEN(1,10))</f>
        <v>GRP295</v>
      </c>
      <c r="AL66" s="1" cm="1">
        <f t="array" aca="1" ref="AL66" ca="1">_xlfn.SWITCH(
  AK66,
  "GRP370", 1000,
  "GRP369", 3000,
  "GRP573", 1500,
  "GRP409", 3000,
  "GRP509", 3000,
  "GRP575", 1000,
  "GRP445", 2500,
  "GRP295", 1000,
  "GRP316", 2000,
  "GRP630", 2000,
  ""
)</f>
        <v>1000</v>
      </c>
      <c r="AM66" s="1" cm="1">
        <f t="array" aca="1" ref="AM66" ca="1">_xlfn.SWITCH(
  AK66,
  "GRP370", 729.73,
  "GRP369", 2285.89,
  "GRP573", 1311.73,
  "GRP409", 2951.56,
  "GRP509", 993.45,
  "GRP575", 557.41,
  "GRP445", 695.64,
  "GRP295", 241.36,
  "GRP316", 1320.86,
  "GRP630", 1245.27,
  ""
)</f>
        <v>241.36</v>
      </c>
      <c r="AN66" s="1" t="str" cm="1">
        <f t="array" aca="1" ref="AN66" ca="1">_xlfn.SWITCH(
  AK66,
  "GRP573", "Humana",
  "GRP509", "Aetna",
  "GRP316", "Aetna",
  ""
)</f>
        <v/>
      </c>
      <c r="AO66" s="1" t="str" cm="1">
        <f t="array" aca="1" ref="AO66" ca="1">_xlfn.SWITCH(
  AK66,
  "GRP573", "HUM982",
  "GRP509", "AET282",
  "GRP316", "AET665",
  ""
)</f>
        <v/>
      </c>
      <c r="AP66" s="1" t="str" cm="1">
        <f t="array" aca="1" ref="AP66" ca="1">_xlfn.SWITCH(
  AK66,
  "GRP573", "MAAN82132",
  "GRP509", "JOWI86099",
  "GRP316", "CHTA19838",
  ""
)</f>
        <v/>
      </c>
      <c r="AQ66" s="1" t="str" cm="1">
        <f t="array" aca="1" ref="AQ66" ca="1">INDEX({"Yes","No"},RANDBETWEEN(1,2))</f>
        <v>Yes</v>
      </c>
      <c r="AR66" s="1" t="str" cm="1">
        <f t="array" aca="1" ref="AR66" ca="1">INDEX({"Apple Pay","Credit Card","Debit Card"}, RANDBETWEEN(1,3))</f>
        <v>Apple Pay</v>
      </c>
      <c r="AS66" s="1" t="s">
        <v>947</v>
      </c>
      <c r="AT66" s="1" t="s">
        <v>1136</v>
      </c>
      <c r="AU66" s="1" t="str">
        <f t="shared" ca="1" si="8"/>
        <v>2025-05-20</v>
      </c>
      <c r="AV66" s="1" t="str">
        <f t="shared" ca="1" si="9"/>
        <v>2025-05-21</v>
      </c>
      <c r="AW66" s="1" t="str">
        <f t="shared" ca="1" si="10"/>
        <v>9:00 AM</v>
      </c>
      <c r="AX66" s="1" t="str">
        <f t="shared" ca="1" si="11"/>
        <v>8:47 AM</v>
      </c>
      <c r="AY66" s="1" t="str" cm="1">
        <f t="array" aca="1" ref="AY66" ca="1">INDEX({"LOC001","LOC002","LOC003"}, RANDBETWEEN(1,3))</f>
        <v>LOC003</v>
      </c>
      <c r="AZ66" s="1" t="str" cm="1">
        <f t="array" aca="1" ref="AZ66" ca="1">INDEX({"PRV001","PRV002","PRV003","PRV004","PRV005"}, RANDBETWEEN(1,5))</f>
        <v>PRV004</v>
      </c>
      <c r="BA66" s="1" t="str" cm="1">
        <f t="array" aca="1" ref="BA66" ca="1">INDEX({"AST001","AST002","AST003","AST004","AST005"}, RANDBETWEEN(1,5))</f>
        <v>AST004</v>
      </c>
      <c r="BB66" s="1" t="str" cm="1">
        <f t="array" aca="1" ref="BB66" ca="1">INDEX({"Room 1","Room 2","Room 3","Room 4","Room 5","Room 7","Room 8"}, RANDBETWEEN(1,7))</f>
        <v>Room 8</v>
      </c>
      <c r="BC66" s="1" t="str" cm="1">
        <f t="array" aca="1" ref="BC66" ca="1">INDEX({"Tooth Pain","Lost Filling","Cosmetic Concern","Sensitivity","Denture Adjustment","Jaw Pain","Routine Check-up"}, RANDBETWEEN(1,7))</f>
        <v>Routine Check-up</v>
      </c>
      <c r="BD66" s="1" cm="1">
        <f t="array" aca="1" ref="BD66" ca="1">INDEX({15,30,45,60,90,120}, RANDBETWEEN(1,6))</f>
        <v>120</v>
      </c>
      <c r="BE66" s="1">
        <f t="shared" ca="1" si="12"/>
        <v>113</v>
      </c>
      <c r="BF66" s="1" t="str">
        <f t="shared" ca="1" si="13"/>
        <v>True</v>
      </c>
      <c r="BG66" s="1" t="str">
        <f t="shared" ca="1" si="14"/>
        <v/>
      </c>
      <c r="BH66" s="1" t="str">
        <f t="shared" ca="1" si="15"/>
        <v>False</v>
      </c>
      <c r="BI66" s="1">
        <f t="shared" ca="1" si="16"/>
        <v>1</v>
      </c>
      <c r="BJ66" s="1" t="s">
        <v>1326</v>
      </c>
      <c r="BK66" s="1" t="str">
        <f t="shared" ca="1" si="17"/>
        <v>2025-05-21</v>
      </c>
      <c r="BL66" s="1" t="str" cm="1">
        <f t="array" aca="1" ref="BL66" ca="1">INDEX({"Orthodontic","Prosthodontic","Oral Surgery","Periodontic","Restorative"}, RANDBETWEEN(1,5))</f>
        <v>Oral Surgery</v>
      </c>
      <c r="BM66" s="1" t="str" cm="1">
        <f t="array" aca="1" ref="BM66" ca="1">INDEX({"D4341","D9110","D0274","D0120","D2330","D7140","D1110"}, RANDBETWEEN(1,7))</f>
        <v>D1110</v>
      </c>
      <c r="BN66" s="1" t="str" cm="1">
        <f t="array" aca="1" ref="BN66" ca="1">INDEX({"Periodontal Scaling &amp; Root Planing","Palliative Treatment","Bitewings - Four Films","Periodic Oral Evaluation","Resin Composite - One Surface","Extraction - Erupted Tooth","Adult Prophylaxis"}, RANDBETWEEN(1,7))</f>
        <v>Resin Composite - One Surface</v>
      </c>
      <c r="BO66" s="1">
        <f t="shared" ca="1" si="18"/>
        <v>264.97000000000003</v>
      </c>
      <c r="BP66" s="1">
        <f t="shared" ca="1" si="19"/>
        <v>569.48</v>
      </c>
      <c r="BQ66" s="1">
        <f t="shared" ca="1" si="20"/>
        <v>419.57</v>
      </c>
      <c r="BR66" s="1">
        <f t="shared" ca="1" si="21"/>
        <v>386.76</v>
      </c>
      <c r="BS66" s="1">
        <f t="shared" ca="1" si="22"/>
        <v>52.79</v>
      </c>
      <c r="BT66" s="1" t="str">
        <f t="shared" ca="1" si="23"/>
        <v>2024-10-27</v>
      </c>
      <c r="BU66" s="1" t="str" cm="1">
        <f t="array" aca="1" ref="BU66" ca="1">INDEX({"Debit Card","Apple Pay","Credit Card","CareCredit"}, RANDBETWEEN(1,4))</f>
        <v>CareCredit</v>
      </c>
      <c r="BV66" s="1" t="str" cm="1">
        <f t="array" aca="1" ref="BV66" ca="1">INDEX({"Paid","Partial","Pending Insurance"}, RANDBETWEEN(1,3))</f>
        <v>Pending Insurance</v>
      </c>
      <c r="BW66" s="1">
        <f t="shared" ca="1" si="24"/>
        <v>0</v>
      </c>
      <c r="BX66" s="1" t="str">
        <f t="shared" ca="1" si="25"/>
        <v>In Progress</v>
      </c>
      <c r="BY66" s="1" t="str" cm="1">
        <f t="array" aca="1" ref="BY66" ca="1">INDEX({"New","Returning"}, RANDBETWEEN(1,2))</f>
        <v>New</v>
      </c>
      <c r="BZ66" s="1">
        <f t="shared" ca="1" si="26"/>
        <v>2</v>
      </c>
      <c r="CA66" s="1">
        <f t="shared" ca="1" si="27"/>
        <v>6</v>
      </c>
      <c r="CB66" s="1" t="str">
        <f t="shared" ca="1" si="28"/>
        <v>2022-03-07</v>
      </c>
      <c r="CC66" s="1" t="str">
        <f t="shared" ca="1" si="29"/>
        <v>2025-06-22</v>
      </c>
      <c r="CD66" s="1">
        <f t="shared" ca="1" si="51"/>
        <v>1</v>
      </c>
      <c r="CE66" s="1">
        <f t="shared" ca="1" si="51"/>
        <v>9</v>
      </c>
      <c r="CF66" s="1">
        <f t="shared" ca="1" si="31"/>
        <v>1784.47</v>
      </c>
      <c r="CG66" s="1">
        <f t="shared" ca="1" si="32"/>
        <v>37</v>
      </c>
      <c r="CH66" s="1" t="str">
        <f t="shared" ca="1" si="33"/>
        <v>Low</v>
      </c>
      <c r="CI66" s="1">
        <f t="shared" ca="1" si="34"/>
        <v>94</v>
      </c>
      <c r="CJ66" s="1" t="str">
        <f t="shared" ca="1" si="35"/>
        <v>True</v>
      </c>
      <c r="CK66" s="1" t="str" cm="1">
        <f t="array" aca="1" ref="CK66" ca="1">INDEX({"Basic","Silver","Gold","Platinum"}, RANDBETWEEN(1,4))</f>
        <v>Gold</v>
      </c>
      <c r="CL66" s="1">
        <f t="shared" ca="1" si="36"/>
        <v>3</v>
      </c>
      <c r="CM66" s="1" t="s">
        <v>1515</v>
      </c>
      <c r="CN66" s="1" t="str">
        <f t="shared" ca="1" si="37"/>
        <v>2021-12-20</v>
      </c>
      <c r="CO66" s="1" t="str">
        <f t="shared" ca="1" si="38"/>
        <v>4:15 PM</v>
      </c>
      <c r="CP66" s="1" t="str" cm="1">
        <f t="array" aca="1" ref="CP66" ca="1">INDEX({"Patient Portal","Mail","Email","Phone","Text"}, RANDBETWEEN(1,5))</f>
        <v>Patient Portal</v>
      </c>
      <c r="CQ66" s="1" t="str" cm="1">
        <f t="array" aca="1" ref="CQ66" ca="1">INDEX({"Insurance Verification","Payment Reminder","New Patient Welcome","Treatment Plan Discussion","Recall"}, RANDBETWEEN(1,5))</f>
        <v>Treatment Plan Discussion</v>
      </c>
      <c r="CR66" s="1" t="str" cm="1">
        <f t="array" aca="1" ref="CR66" ca="1">INDEX({"Template","Script","Marketing","Custom"}, RANDBETWEEN(1,4))</f>
        <v>Marketing</v>
      </c>
      <c r="CS66" s="1" t="str">
        <f t="shared" ca="1" si="39"/>
        <v>True</v>
      </c>
      <c r="CT66" s="1" t="str">
        <f t="shared" ca="1" si="40"/>
        <v>2021-12-22</v>
      </c>
      <c r="CU66" s="1" t="str">
        <f t="shared" ca="1" si="41"/>
        <v>1:00 PM</v>
      </c>
      <c r="CV66" s="1" t="str" cm="1">
        <f t="array" aca="1" ref="CV66" ca="1">IF(CS66="True",
   INDEX({"Cancelled","Confirmed","Rescheduled","Question Answered"}, RANDBETWEEN(1,4)),
   ""
)</f>
        <v>Question Answered</v>
      </c>
      <c r="CW66" s="1" t="str">
        <f t="shared" ca="1" si="42"/>
        <v>False</v>
      </c>
      <c r="CX66" s="1" t="str">
        <f t="shared" ca="1" si="43"/>
        <v/>
      </c>
      <c r="CY66" s="1" t="str" cm="1">
        <f t="array" aca="1" ref="CY66" ca="1">INDEX({"STF001","STF002","STF003","STF004","STF005"}, RANDBETWEEN(1,5))</f>
        <v>STF003</v>
      </c>
      <c r="CZ66" s="1" t="str">
        <f t="shared" ca="1" si="44"/>
        <v>False</v>
      </c>
      <c r="DA66" s="1" t="str" cm="1">
        <f t="array" aca="1" ref="DA66" ca="1">INDEX({"Westside Dental Group","Downtown Dental Center","Main Street Dental"}, RANDBETWEEN(1,3))</f>
        <v>Downtown Dental Center</v>
      </c>
      <c r="DB66" s="1" t="str" cm="1">
        <f t="array" aca="1" ref="DB66" ca="1">_xlfn.SWITCH(DA66,
   "Westside Dental Group",     "789 West Avenue",
   "Downtown Dental Center",    "456 Downtown Plaza",
   "Main Street Dental",        "123 Main Street",
   ""
)</f>
        <v>456 Downtown Plaza</v>
      </c>
      <c r="DC66" s="1" t="str" cm="1">
        <f t="array" aca="1" ref="DC66" ca="1">_xlfn.SWITCH(
   DA66,
   "Westside Dental Group",     "Riverside",
   "Downtown Dental Center",    "Springfield",
   "Main Street Dental",        "Springfield",
   ""
)</f>
        <v>Springfield</v>
      </c>
      <c r="DD66" s="1" t="s">
        <v>184</v>
      </c>
      <c r="DE66" s="1" t="str" cm="1">
        <f t="array" aca="1" ref="DE66" ca="1">_xlfn.SWITCH(
   DA66,
   "Westside Dental Group",     "62707",
   "Downtown Dental Center",    "62701",
   "Main Street Dental",        "62704",
   ""
)</f>
        <v>62701</v>
      </c>
      <c r="DF66" s="1" t="str" cm="1">
        <f t="array" aca="1" ref="DF66" ca="1">_xlfn.SWITCH(
   DA66,
   "Westside Dental Group",     "555-555-6666",
   "Downtown Dental Center",    "555-333-4444",
   "Main Street Dental",        "555-111-2222",
   ""
)</f>
        <v>555-333-4444</v>
      </c>
      <c r="DG66" s="1" t="str" cm="1">
        <f t="array" aca="1" ref="DG66" ca="1">_xlfn.SWITCH(
   DA66,
   "Westside Dental Group",     "Mon-Thu 9AM-6PM|Fri 9AM-4PM",
   "Downtown Dental Center",    "Mon-Thu 7AM-7PM|Fri 8AM-5PM|Sat 8AM-1PM",
   "Main Street Dental",        "Mon-Fri 8AM-5PM",
   ""
)</f>
        <v>Mon-Thu 7AM-7PM|Fri 8AM-5PM|Sat 8AM-1PM</v>
      </c>
      <c r="DH66" s="1" t="str" cm="1">
        <f t="array" aca="1" ref="DH66" ca="1">_xlfn.SWITCH(
   DA66,
   "Westside Dental Group",     "General|Periodontics|Endodontics",
   "Downtown Dental Center",    "General|Pediatric|Implants|Oral Surgery",
   "Main Street Dental",        "General|Cosmetic|Orthodontics",
   ""
)</f>
        <v>General|Pediatric|Implants|Oral Surgery</v>
      </c>
      <c r="DI66" s="1" t="str" cm="1">
        <f t="array" aca="1" ref="DI66" ca="1">_xlfn.SWITCH(
   DA66,
   "Westside Dental Group",     "General Dentistry|Periodontics|Endodontics",
   "Downtown Dental Center",    "General Dentistry|Oral Surgery|Pediatric Dentistry",
   "Main Street Dental",        "General Dentistry|Orthodontics",
   ""
)</f>
        <v>General Dentistry|Oral Surgery|Pediatric Dentistry</v>
      </c>
      <c r="DJ66" s="1" cm="1">
        <f t="array" aca="1" ref="DJ66" ca="1">_xlfn.SWITCH($DA66,
   "Westside Dental Group", 6,
   "Downtown Dental Center", 12,
   "Main Street Dental",     8,
   6
)</f>
        <v>12</v>
      </c>
      <c r="DK66" s="1" cm="1">
        <f t="array" aca="1" ref="DK66" ca="1">_xlfn.SWITCH($DA66,
   "Westside Dental Group", 4.7,
   "Downtown Dental Center", 4.6,
   "Main Street Dental",     4.8,
   4.7
)</f>
        <v>4.5999999999999996</v>
      </c>
      <c r="DL66" s="1" t="s">
        <v>1704</v>
      </c>
      <c r="DM66" s="1" t="str">
        <f t="shared" ca="1" si="45"/>
        <v>2023-04-03</v>
      </c>
      <c r="DN66" s="1" t="str" cm="1">
        <f t="array" aca="1" ref="DN66" ca="1">INDEX({"In Progress","Accepted","Completed","Proposed"}, RANDBETWEEN(1,4))</f>
        <v>Proposed</v>
      </c>
      <c r="DO66" s="1">
        <f t="shared" ca="1" si="46"/>
        <v>4297.87</v>
      </c>
      <c r="DP66" s="1">
        <f t="shared" ca="1" si="47"/>
        <v>2664.68</v>
      </c>
      <c r="DQ66" s="1">
        <f t="shared" ca="1" si="48"/>
        <v>1633.19</v>
      </c>
      <c r="DR66" s="1" t="str" cm="1">
        <f t="array" aca="1" ref="DR66" ca="1">INDEX({"N/A","CareCredit","QuickPay Discount","Monthly Payment"}, RANDBETWEEN(1,4))</f>
        <v>Monthly Payment</v>
      </c>
      <c r="DS66" s="2">
        <v>44537</v>
      </c>
      <c r="DT66" s="1" t="str">
        <f t="shared" ca="1" si="49"/>
        <v/>
      </c>
      <c r="DU66" s="1">
        <f t="shared" ca="1" si="50"/>
        <v>0</v>
      </c>
    </row>
    <row r="67" spans="1:125" x14ac:dyDescent="0.15">
      <c r="A67" s="1" t="s">
        <v>570</v>
      </c>
      <c r="B67" s="1" t="str" cm="1">
        <f t="array" aca="1" ref="B67" ca="1">INDEX({"Liam","Noah","Oliver","Elijah","William","James","Benjamin","Lucas","Henry","Alexander","Olivia","Emma","Ava","Charlotte","Sophia","Amelia","Isabella","Mia","Evelyn","Harper","Jameson","Aria","Scarlett","Luna","Mila","Abigail","Ella","Avery","Eleanor","Madison"}, RANDBETWEEN(1, 30))</f>
        <v>Benjamin</v>
      </c>
      <c r="C67" s="1" t="str" cm="1">
        <f t="array" aca="1" ref="C67" ca="1">INDEX({"Smith","Johnson","Williams","Jones","Brown","Davis","Miller","Wilson","Moore","Taylor","Anderson","Thomas","Jackson","White","Harris","Martin","Thompson","Garcia","Martinez","Robinson","Clark","Rodriguez","Lewis","Lee","Walker","Hall","Allen","Young","King","Wright"}, RANDBETWEEN(1, 30))</f>
        <v>Johnson</v>
      </c>
      <c r="D67" s="1" t="str">
        <f t="shared" ca="1" si="0"/>
        <v>1974-06-19</v>
      </c>
      <c r="E67" s="1">
        <f t="shared" ca="1" si="1"/>
        <v>50</v>
      </c>
      <c r="F67" s="1" t="str" cm="1">
        <f t="array" aca="1" ref="F67" ca="1">INDEX({"Male","Female","Non-Binary"}, RANDBETWEEN(1, 3))</f>
        <v>Female</v>
      </c>
      <c r="G67" s="1" t="str" cm="1">
        <f t="array" aca="1" ref="G67" ca="1">INDEX({"African American","Caucasian","Hispanic","Asian","Native American","Other"}, RANDBETWEEN(1,6))</f>
        <v>Other</v>
      </c>
      <c r="H67" s="1" t="str" cm="1">
        <f t="array" aca="1" ref="H67" ca="1">RANDBETWEEN(1,1500) &amp; " " &amp; INDEX({"Main","Oak","Maple","Elm","Pine","Cedar","Rose","Hill","Park","Lake"}, RANDBETWEEN(1,10)) &amp; " " &amp; INDEX({"St","Rd","Ave"}, RANDBETWEEN(1,3))</f>
        <v>1298 Maple Ave</v>
      </c>
      <c r="I67" s="1" t="str" cm="1">
        <f t="array" aca="1" ref="I67" ca="1">INDEX({"Springfield","Riverside","Franklin","Clinton","Fairview"}, RANDBETWEEN(1,5))</f>
        <v>Franklin</v>
      </c>
      <c r="J67" s="1" t="str" cm="1">
        <f t="array" aca="1" ref="J67" ca="1">INDEX({"FL","IL","CA","NY","TX"}, RANDBETWEEN(1,5))</f>
        <v>TX</v>
      </c>
      <c r="K67" s="1" t="str">
        <f t="shared" ca="1" si="2"/>
        <v>79410</v>
      </c>
      <c r="L67" s="1" t="str">
        <f t="shared" ca="1" si="3"/>
        <v>benjamin.johnson@email.com</v>
      </c>
      <c r="M67" s="1" t="str">
        <f t="shared" ca="1" si="4"/>
        <v>318-644-7627</v>
      </c>
      <c r="N67" s="1" t="str" cm="1">
        <f t="array" aca="1" ref="N67" ca="1">INDEX({"Linda","Karen","Susan","Nancy","Deborah"}, RANDBETWEEN(1,5)) &amp; " " &amp; C67</f>
        <v>Karen Johnson</v>
      </c>
      <c r="O67" s="1" t="str">
        <f t="shared" ca="1" si="5"/>
        <v>291-736-9949</v>
      </c>
      <c r="P67" s="1" t="s">
        <v>137</v>
      </c>
      <c r="Q67" s="1" t="str" cm="1">
        <f t="array" aca="1" ref="Q67" ca="1">INDEX({"Walk-in","Google","Website","Patient Referral","Doctor Referral","Insurance"}, RANDBETWEEN(1,5))</f>
        <v>Google</v>
      </c>
      <c r="R67" s="1" t="str">
        <f t="shared" ca="1" si="6"/>
        <v>2023-04-19</v>
      </c>
      <c r="S67" s="1" t="str" cm="1">
        <f t="array" aca="1" ref="S67" ca="1">INDEX({"LOC001","LOC002","LOC003"}, RANDBETWEEN(1,3))</f>
        <v>LOC003</v>
      </c>
      <c r="T67" s="1" t="str" cm="1">
        <f t="array" aca="1" ref="T67" ca="1">INDEX({"Mail","Phone","Patient Portal","Email"}, RANDBETWEEN(1,4))</f>
        <v>Patient Portal</v>
      </c>
      <c r="U67" s="1" t="str" cm="1">
        <f t="array" aca="1" ref="U67" ca="1">INDEX({"True","False"}, RANDBETWEEN(1,2))</f>
        <v>True</v>
      </c>
      <c r="V67" s="1" t="str" cm="1">
        <f t="array" aca="1" ref="V67" ca="1">INDEX({"True","False"}, RANDBETWEEN(1,2))</f>
        <v>False</v>
      </c>
      <c r="W67" s="1" t="str" cm="1">
        <f t="array" aca="1" ref="W67" ca="1">INDEX({"True","False"}, RANDBETWEEN(1,2))</f>
        <v>True</v>
      </c>
      <c r="X67" s="1" t="str" cm="1">
        <f t="array" aca="1" ref="X67" ca="1">INDEX({"True","False"}, RANDBETWEEN(1,2))</f>
        <v>False</v>
      </c>
      <c r="Y67" s="1" t="str" cm="1">
        <f t="array" aca="1" ref="Y67" ca="1">INDEX({"Codeine","Sulfa","Local Anesthetics","None","Latex","Penicillin"}, RANDBETWEEN(1,6))</f>
        <v>Sulfa</v>
      </c>
      <c r="Z67" s="1" t="str" cm="1">
        <f t="array" aca="1" ref="Z67" ca="1">INDEX({"None","Levothyroxine","Atorvastatin","Levothyroxine|Atorvastatin","Metformin|Lisinopril","Ibuprofen"}, RANDBETWEEN(1,6))</f>
        <v>Ibuprofen</v>
      </c>
      <c r="AA67" s="1" t="str" cm="1">
        <f t="array" aca="1" ref="AA67" ca="1">INDEX({"None","Wisdom teeth extraction (2020)","Cavity filling (2019)","Dental cleaning (2018)","Root canal (2021)"}, RANDBETWEEN(1,5))</f>
        <v>Dental cleaning (2018)</v>
      </c>
      <c r="AB67" s="1" t="str">
        <f t="shared" ca="1" si="7"/>
        <v>2023-05-25</v>
      </c>
      <c r="AC67" s="1" t="str" cm="1">
        <f t="array" aca="1" ref="AC67" ca="1">INDEX({"N/A","No","Yes"}, RANDBETWEEN(1,3))</f>
        <v>N/A</v>
      </c>
      <c r="AD67" s="1" t="str" cm="1">
        <f t="array" aca="1" ref="AD67" ca="1">INDEX({"Non-smoker","Former-smoker","Current smoker"}, RANDBETWEEN(1,3))</f>
        <v>Current smoker</v>
      </c>
      <c r="AE67" s="1" t="str" cm="1">
        <f t="array" aca="1" ref="AE67" ca="1">INDEX({"None","Allergic to penicillin","Requires wheelchair accessibility","Use caution due to fall risk","Special diet required"}, RANDBETWEEN(1,5))</f>
        <v>Special diet required</v>
      </c>
      <c r="AF67" s="1" t="s">
        <v>759</v>
      </c>
      <c r="AG67" s="1" t="str" cm="1">
        <f t="array" aca="1" ref="AG67" ca="1">INDEX({"Humana","Aetna","MetLife","Cigna","United Healthcare","Guardian"}, RANDBETWEEN(1,6))</f>
        <v>United Healthcare</v>
      </c>
      <c r="AH67" s="1" t="str" cm="1">
        <f t="array" aca="1" ref="AH67" ca="1">IF(AG67="Humana",
   INDEX({"HUM103","HUM523"}, RANDBETWEEN(1,2)),
IF(AG67="Aetna",
   INDEX({"AET532","AET548"}, RANDBETWEEN(1,2)),
IF(AG67="MetLife",
   "MET280",
IF(AG67="Cigna",
   "CIG881",
IF(AG67="United Healthcare",
   INDEX({"UNI967","UNI316"}, RANDBETWEEN(1,2)),
IF(AG67="Guardian",
   INDEX({"GUA459","GUA669"}, RANDBETWEEN(1,2)),
""))))))</f>
        <v>UNI967</v>
      </c>
      <c r="AI67" s="1" t="str" cm="1">
        <f t="array" aca="1" ref="AI67" ca="1">_xlfn.SWITCH(
    AH67,
    "HUM103", "Humana Discount",
    "HUM523", "Humana PPO",
    "AET532", "Aetna HMO",
    "AET548", "Aetna Indemnity",
    "MET280", "MetLife Discount",
    "CIG881", "Cigna HMO",
    "UNI967", "United Healthcare DPPO",
    "UNI316", "United Healthcare DMO",
    "GUA459", "Guardian Discount",
    "GUA669", "Guardian PPO",
    ""
)</f>
        <v>United Healthcare DPPO</v>
      </c>
      <c r="AJ67" s="1" t="str" cm="1">
        <f t="array" aca="1" ref="AJ67" ca="1">_xlfn.SWITCH(
    AH67,
    "HUM103", "HUM854639",
    "HUM523", "HUM296694",
    "AET532", "AET392075",
    "AET548", "AET837715",
    "MET280", "MET643118",
    "CIG881", "CIG755900",
    "UNI967", "UNI733052",
    "UNI316", "UNI442722",
    "GUA459", "GUA634150",
    "GUA669", "GUA641722",
    ""
)</f>
        <v>UNI733052</v>
      </c>
      <c r="AK67" s="1" t="str" cm="1">
        <f t="array" aca="1" ref="AK67" ca="1">INDEX({"GRP370","GRP369","GRP573","GRP409","GRP509","GRP575","GRP445","GRP295","GRP316","GRP630"}, RANDBETWEEN(1,10))</f>
        <v>GRP409</v>
      </c>
      <c r="AL67" s="1" cm="1">
        <f t="array" aca="1" ref="AL67" ca="1">_xlfn.SWITCH(
  AK67,
  "GRP370", 1000,
  "GRP369", 3000,
  "GRP573", 1500,
  "GRP409", 3000,
  "GRP509", 3000,
  "GRP575", 1000,
  "GRP445", 2500,
  "GRP295", 1000,
  "GRP316", 2000,
  "GRP630", 2000,
  ""
)</f>
        <v>3000</v>
      </c>
      <c r="AM67" s="1" cm="1">
        <f t="array" aca="1" ref="AM67" ca="1">_xlfn.SWITCH(
  AK67,
  "GRP370", 729.73,
  "GRP369", 2285.89,
  "GRP573", 1311.73,
  "GRP409", 2951.56,
  "GRP509", 993.45,
  "GRP575", 557.41,
  "GRP445", 695.64,
  "GRP295", 241.36,
  "GRP316", 1320.86,
  "GRP630", 1245.27,
  ""
)</f>
        <v>2951.56</v>
      </c>
      <c r="AN67" s="1" t="str" cm="1">
        <f t="array" aca="1" ref="AN67" ca="1">_xlfn.SWITCH(
  AK67,
  "GRP573", "Humana",
  "GRP509", "Aetna",
  "GRP316", "Aetna",
  ""
)</f>
        <v/>
      </c>
      <c r="AO67" s="1" t="str" cm="1">
        <f t="array" aca="1" ref="AO67" ca="1">_xlfn.SWITCH(
  AK67,
  "GRP573", "HUM982",
  "GRP509", "AET282",
  "GRP316", "AET665",
  ""
)</f>
        <v/>
      </c>
      <c r="AP67" s="1" t="str" cm="1">
        <f t="array" aca="1" ref="AP67" ca="1">_xlfn.SWITCH(
  AK67,
  "GRP573", "MAAN82132",
  "GRP509", "JOWI86099",
  "GRP316", "CHTA19838",
  ""
)</f>
        <v/>
      </c>
      <c r="AQ67" s="1" t="str" cm="1">
        <f t="array" aca="1" ref="AQ67" ca="1">INDEX({"Yes","No"},RANDBETWEEN(1,2))</f>
        <v>No</v>
      </c>
      <c r="AR67" s="1" t="str" cm="1">
        <f t="array" aca="1" ref="AR67" ca="1">INDEX({"Apple Pay","Credit Card","Debit Card"}, RANDBETWEEN(1,3))</f>
        <v>Debit Card</v>
      </c>
      <c r="AS67" s="1" t="s">
        <v>948</v>
      </c>
      <c r="AT67" s="1" t="s">
        <v>1137</v>
      </c>
      <c r="AU67" s="1" t="str">
        <f t="shared" ca="1" si="8"/>
        <v>2025-05-24</v>
      </c>
      <c r="AV67" s="1" t="str">
        <f t="shared" ca="1" si="9"/>
        <v>2025-06-08</v>
      </c>
      <c r="AW67" s="1" t="str">
        <f t="shared" ca="1" si="10"/>
        <v>5:30 PM</v>
      </c>
      <c r="AX67" s="1" t="str">
        <f t="shared" ca="1" si="11"/>
        <v>5:18 PM</v>
      </c>
      <c r="AY67" s="1" t="str" cm="1">
        <f t="array" aca="1" ref="AY67" ca="1">INDEX({"LOC001","LOC002","LOC003"}, RANDBETWEEN(1,3))</f>
        <v>LOC003</v>
      </c>
      <c r="AZ67" s="1" t="str" cm="1">
        <f t="array" aca="1" ref="AZ67" ca="1">INDEX({"PRV001","PRV002","PRV003","PRV004","PRV005"}, RANDBETWEEN(1,5))</f>
        <v>PRV002</v>
      </c>
      <c r="BA67" s="1" t="str" cm="1">
        <f t="array" aca="1" ref="BA67" ca="1">INDEX({"AST001","AST002","AST003","AST004","AST005"}, RANDBETWEEN(1,5))</f>
        <v>AST002</v>
      </c>
      <c r="BB67" s="1" t="str" cm="1">
        <f t="array" aca="1" ref="BB67" ca="1">INDEX({"Room 1","Room 2","Room 3","Room 4","Room 5","Room 7","Room 8"}, RANDBETWEEN(1,7))</f>
        <v>Room 1</v>
      </c>
      <c r="BC67" s="1" t="str" cm="1">
        <f t="array" aca="1" ref="BC67" ca="1">INDEX({"Tooth Pain","Lost Filling","Cosmetic Concern","Sensitivity","Denture Adjustment","Jaw Pain","Routine Check-up"}, RANDBETWEEN(1,7))</f>
        <v>Sensitivity</v>
      </c>
      <c r="BD67" s="1" cm="1">
        <f t="array" aca="1" ref="BD67" ca="1">INDEX({15,30,45,60,90,120}, RANDBETWEEN(1,6))</f>
        <v>30</v>
      </c>
      <c r="BE67" s="1">
        <f t="shared" ca="1" si="12"/>
        <v>25</v>
      </c>
      <c r="BF67" s="1" t="str">
        <f t="shared" ca="1" si="13"/>
        <v>True</v>
      </c>
      <c r="BG67" s="1" t="str">
        <f t="shared" ca="1" si="14"/>
        <v/>
      </c>
      <c r="BH67" s="1" t="str">
        <f t="shared" ca="1" si="15"/>
        <v>False</v>
      </c>
      <c r="BI67" s="1">
        <f t="shared" ca="1" si="16"/>
        <v>15</v>
      </c>
      <c r="BJ67" s="1" t="s">
        <v>1327</v>
      </c>
      <c r="BK67" s="1" t="str">
        <f t="shared" ca="1" si="17"/>
        <v>2025-06-08</v>
      </c>
      <c r="BL67" s="1" t="str" cm="1">
        <f t="array" aca="1" ref="BL67" ca="1">INDEX({"Orthodontic","Prosthodontic","Oral Surgery","Periodontic","Restorative"}, RANDBETWEEN(1,5))</f>
        <v>Prosthodontic</v>
      </c>
      <c r="BM67" s="1" t="str" cm="1">
        <f t="array" aca="1" ref="BM67" ca="1">INDEX({"D4341","D9110","D0274","D0120","D2330","D7140","D1110"}, RANDBETWEEN(1,7))</f>
        <v>D4341</v>
      </c>
      <c r="BN67" s="1" t="str" cm="1">
        <f t="array" aca="1" ref="BN67" ca="1">INDEX({"Periodontal Scaling &amp; Root Planing","Palliative Treatment","Bitewings - Four Films","Periodic Oral Evaluation","Resin Composite - One Surface","Extraction - Erupted Tooth","Adult Prophylaxis"}, RANDBETWEEN(1,7))</f>
        <v>Periodic Oral Evaluation</v>
      </c>
      <c r="BO67" s="1">
        <f t="shared" ca="1" si="18"/>
        <v>1631.19</v>
      </c>
      <c r="BP67" s="1">
        <f t="shared" ca="1" si="19"/>
        <v>1296.25</v>
      </c>
      <c r="BQ67" s="1">
        <f t="shared" ca="1" si="20"/>
        <v>422.32</v>
      </c>
      <c r="BR67" s="1">
        <f t="shared" ca="1" si="21"/>
        <v>89.21</v>
      </c>
      <c r="BS67" s="1">
        <f t="shared" ca="1" si="22"/>
        <v>234.89</v>
      </c>
      <c r="BT67" s="1" t="str">
        <f t="shared" ca="1" si="23"/>
        <v>2024-05-01</v>
      </c>
      <c r="BU67" s="1" t="str" cm="1">
        <f t="array" aca="1" ref="BU67" ca="1">INDEX({"Debit Card","Apple Pay","Credit Card","CareCredit"}, RANDBETWEEN(1,4))</f>
        <v>Credit Card</v>
      </c>
      <c r="BV67" s="1" t="str" cm="1">
        <f t="array" aca="1" ref="BV67" ca="1">INDEX({"Paid","Partial","Pending Insurance"}, RANDBETWEEN(1,3))</f>
        <v>Paid</v>
      </c>
      <c r="BW67" s="1">
        <f t="shared" ca="1" si="24"/>
        <v>0</v>
      </c>
      <c r="BX67" s="1" t="str">
        <f t="shared" ca="1" si="25"/>
        <v>Completed</v>
      </c>
      <c r="BY67" s="1" t="str" cm="1">
        <f t="array" aca="1" ref="BY67" ca="1">INDEX({"New","Returning"}, RANDBETWEEN(1,2))</f>
        <v>New</v>
      </c>
      <c r="BZ67" s="1">
        <f t="shared" ca="1" si="26"/>
        <v>1</v>
      </c>
      <c r="CA67" s="1">
        <f t="shared" ca="1" si="27"/>
        <v>3</v>
      </c>
      <c r="CB67" s="1" t="str">
        <f t="shared" ca="1" si="28"/>
        <v>2023-01-15</v>
      </c>
      <c r="CC67" s="1" t="str">
        <f t="shared" ca="1" si="29"/>
        <v>2025-01-26</v>
      </c>
      <c r="CD67" s="1">
        <f t="shared" ca="1" si="51"/>
        <v>1</v>
      </c>
      <c r="CE67" s="1">
        <f t="shared" ca="1" si="51"/>
        <v>5</v>
      </c>
      <c r="CF67" s="1">
        <f t="shared" ca="1" si="31"/>
        <v>5484.09</v>
      </c>
      <c r="CG67" s="1">
        <f t="shared" ca="1" si="32"/>
        <v>26</v>
      </c>
      <c r="CH67" s="1" t="str">
        <f t="shared" ca="1" si="33"/>
        <v>Low</v>
      </c>
      <c r="CI67" s="1">
        <f t="shared" ca="1" si="34"/>
        <v>90</v>
      </c>
      <c r="CJ67" s="1" t="str">
        <f t="shared" ca="1" si="35"/>
        <v>True</v>
      </c>
      <c r="CK67" s="1" t="str" cm="1">
        <f t="array" aca="1" ref="CK67" ca="1">INDEX({"Basic","Silver","Gold","Platinum"}, RANDBETWEEN(1,4))</f>
        <v>Basic</v>
      </c>
      <c r="CL67" s="1">
        <f t="shared" ca="1" si="36"/>
        <v>2</v>
      </c>
      <c r="CM67" s="1" t="s">
        <v>1516</v>
      </c>
      <c r="CN67" s="1" t="str">
        <f t="shared" ca="1" si="37"/>
        <v>2022-02-12</v>
      </c>
      <c r="CO67" s="1" t="str">
        <f t="shared" ca="1" si="38"/>
        <v>4:15 PM</v>
      </c>
      <c r="CP67" s="1" t="str" cm="1">
        <f t="array" aca="1" ref="CP67" ca="1">INDEX({"Patient Portal","Mail","Email","Phone","Text"}, RANDBETWEEN(1,5))</f>
        <v>Phone</v>
      </c>
      <c r="CQ67" s="1" t="str" cm="1">
        <f t="array" aca="1" ref="CQ67" ca="1">INDEX({"Insurance Verification","Payment Reminder","New Patient Welcome","Treatment Plan Discussion","Recall"}, RANDBETWEEN(1,5))</f>
        <v>Payment Reminder</v>
      </c>
      <c r="CR67" s="1" t="str" cm="1">
        <f t="array" aca="1" ref="CR67" ca="1">INDEX({"Template","Script","Marketing","Custom"}, RANDBETWEEN(1,4))</f>
        <v>Marketing</v>
      </c>
      <c r="CS67" s="1" t="str">
        <f t="shared" ca="1" si="39"/>
        <v>True</v>
      </c>
      <c r="CT67" s="1" t="str">
        <f t="shared" ca="1" si="40"/>
        <v>2022-02-15</v>
      </c>
      <c r="CU67" s="1" t="str">
        <f t="shared" ca="1" si="41"/>
        <v>4:30 PM</v>
      </c>
      <c r="CV67" s="1" t="str" cm="1">
        <f t="array" aca="1" ref="CV67" ca="1">IF(CS67="True",
   INDEX({"Cancelled","Confirmed","Rescheduled","Question Answered"}, RANDBETWEEN(1,4)),
   ""
)</f>
        <v>Rescheduled</v>
      </c>
      <c r="CW67" s="1" t="str">
        <f t="shared" ca="1" si="42"/>
        <v>False</v>
      </c>
      <c r="CX67" s="1" t="str">
        <f t="shared" ca="1" si="43"/>
        <v/>
      </c>
      <c r="CY67" s="1" t="str" cm="1">
        <f t="array" aca="1" ref="CY67" ca="1">INDEX({"STF001","STF002","STF003","STF004","STF005"}, RANDBETWEEN(1,5))</f>
        <v>STF005</v>
      </c>
      <c r="CZ67" s="1" t="str">
        <f t="shared" ca="1" si="44"/>
        <v>True</v>
      </c>
      <c r="DA67" s="1" t="str" cm="1">
        <f t="array" aca="1" ref="DA67" ca="1">INDEX({"Westside Dental Group","Downtown Dental Center","Main Street Dental"}, RANDBETWEEN(1,3))</f>
        <v>Westside Dental Group</v>
      </c>
      <c r="DB67" s="1" t="str" cm="1">
        <f t="array" aca="1" ref="DB67" ca="1">_xlfn.SWITCH(DA67,
   "Westside Dental Group",     "789 West Avenue",
   "Downtown Dental Center",    "456 Downtown Plaza",
   "Main Street Dental",        "123 Main Street",
   ""
)</f>
        <v>789 West Avenue</v>
      </c>
      <c r="DC67" s="1" t="str" cm="1">
        <f t="array" aca="1" ref="DC67" ca="1">_xlfn.SWITCH(
   DA67,
   "Westside Dental Group",     "Riverside",
   "Downtown Dental Center",    "Springfield",
   "Main Street Dental",        "Springfield",
   ""
)</f>
        <v>Riverside</v>
      </c>
      <c r="DD67" s="1" t="s">
        <v>184</v>
      </c>
      <c r="DE67" s="1" t="str" cm="1">
        <f t="array" aca="1" ref="DE67" ca="1">_xlfn.SWITCH(
   DA67,
   "Westside Dental Group",     "62707",
   "Downtown Dental Center",    "62701",
   "Main Street Dental",        "62704",
   ""
)</f>
        <v>62707</v>
      </c>
      <c r="DF67" s="1" t="str" cm="1">
        <f t="array" aca="1" ref="DF67" ca="1">_xlfn.SWITCH(
   DA67,
   "Westside Dental Group",     "555-555-6666",
   "Downtown Dental Center",    "555-333-4444",
   "Main Street Dental",        "555-111-2222",
   ""
)</f>
        <v>555-555-6666</v>
      </c>
      <c r="DG67" s="1" t="str" cm="1">
        <f t="array" aca="1" ref="DG67" ca="1">_xlfn.SWITCH(
   DA67,
   "Westside Dental Group",     "Mon-Thu 9AM-6PM|Fri 9AM-4PM",
   "Downtown Dental Center",    "Mon-Thu 7AM-7PM|Fri 8AM-5PM|Sat 8AM-1PM",
   "Main Street Dental",        "Mon-Fri 8AM-5PM",
   ""
)</f>
        <v>Mon-Thu 9AM-6PM|Fri 9AM-4PM</v>
      </c>
      <c r="DH67" s="1" t="str" cm="1">
        <f t="array" aca="1" ref="DH67" ca="1">_xlfn.SWITCH(
   DA67,
   "Westside Dental Group",     "General|Periodontics|Endodontics",
   "Downtown Dental Center",    "General|Pediatric|Implants|Oral Surgery",
   "Main Street Dental",        "General|Cosmetic|Orthodontics",
   ""
)</f>
        <v>General|Periodontics|Endodontics</v>
      </c>
      <c r="DI67" s="1" t="str" cm="1">
        <f t="array" aca="1" ref="DI67" ca="1">_xlfn.SWITCH(
   DA67,
   "Westside Dental Group",     "General Dentistry|Periodontics|Endodontics",
   "Downtown Dental Center",    "General Dentistry|Oral Surgery|Pediatric Dentistry",
   "Main Street Dental",        "General Dentistry|Orthodontics",
   ""
)</f>
        <v>General Dentistry|Periodontics|Endodontics</v>
      </c>
      <c r="DJ67" s="1" cm="1">
        <f t="array" aca="1" ref="DJ67" ca="1">_xlfn.SWITCH($DA67,
   "Westside Dental Group", 6,
   "Downtown Dental Center", 12,
   "Main Street Dental",     8,
   6
)</f>
        <v>6</v>
      </c>
      <c r="DK67" s="1" cm="1">
        <f t="array" aca="1" ref="DK67" ca="1">_xlfn.SWITCH($DA67,
   "Westside Dental Group", 4.7,
   "Downtown Dental Center", 4.6,
   "Main Street Dental",     4.8,
   4.7
)</f>
        <v>4.7</v>
      </c>
      <c r="DL67" s="1" t="s">
        <v>1705</v>
      </c>
      <c r="DM67" s="1" t="str">
        <f t="shared" ca="1" si="45"/>
        <v>2023-05-13</v>
      </c>
      <c r="DN67" s="1" t="str" cm="1">
        <f t="array" aca="1" ref="DN67" ca="1">INDEX({"In Progress","Accepted","Completed","Proposed"}, RANDBETWEEN(1,4))</f>
        <v>Proposed</v>
      </c>
      <c r="DO67" s="1">
        <f t="shared" ca="1" si="46"/>
        <v>4746.2299999999996</v>
      </c>
      <c r="DP67" s="1">
        <f t="shared" ca="1" si="47"/>
        <v>2373.12</v>
      </c>
      <c r="DQ67" s="1">
        <f t="shared" ca="1" si="48"/>
        <v>2373.11</v>
      </c>
      <c r="DR67" s="1" t="str" cm="1">
        <f t="array" aca="1" ref="DR67" ca="1">INDEX({"N/A","CareCredit","QuickPay Discount","Monthly Payment"}, RANDBETWEEN(1,4))</f>
        <v>Monthly Payment</v>
      </c>
      <c r="DS67" s="2">
        <v>44538</v>
      </c>
      <c r="DT67" s="1" t="str">
        <f t="shared" ca="1" si="49"/>
        <v/>
      </c>
      <c r="DU67" s="1">
        <f t="shared" ca="1" si="50"/>
        <v>0</v>
      </c>
    </row>
    <row r="68" spans="1:125" x14ac:dyDescent="0.15">
      <c r="A68" s="1" t="s">
        <v>571</v>
      </c>
      <c r="B68" s="1" t="str" cm="1">
        <f t="array" aca="1" ref="B68" ca="1">INDEX({"Liam","Noah","Oliver","Elijah","William","James","Benjamin","Lucas","Henry","Alexander","Olivia","Emma","Ava","Charlotte","Sophia","Amelia","Isabella","Mia","Evelyn","Harper","Jameson","Aria","Scarlett","Luna","Mila","Abigail","Ella","Avery","Eleanor","Madison"}, RANDBETWEEN(1, 30))</f>
        <v>Liam</v>
      </c>
      <c r="C68" s="1" t="str" cm="1">
        <f t="array" aca="1" ref="C68" ca="1">INDEX({"Smith","Johnson","Williams","Jones","Brown","Davis","Miller","Wilson","Moore","Taylor","Anderson","Thomas","Jackson","White","Harris","Martin","Thompson","Garcia","Martinez","Robinson","Clark","Rodriguez","Lewis","Lee","Walker","Hall","Allen","Young","King","Wright"}, RANDBETWEEN(1, 30))</f>
        <v>Thomas</v>
      </c>
      <c r="D68" s="1" t="str">
        <f t="shared" ca="1" si="0"/>
        <v>1999-11-04</v>
      </c>
      <c r="E68" s="1">
        <f t="shared" ca="1" si="1"/>
        <v>25</v>
      </c>
      <c r="F68" s="1" t="str" cm="1">
        <f t="array" aca="1" ref="F68" ca="1">INDEX({"Male","Female","Non-Binary"}, RANDBETWEEN(1, 3))</f>
        <v>Male</v>
      </c>
      <c r="G68" s="1" t="str" cm="1">
        <f t="array" aca="1" ref="G68" ca="1">INDEX({"African American","Caucasian","Hispanic","Asian","Native American","Other"}, RANDBETWEEN(1,6))</f>
        <v>Hispanic</v>
      </c>
      <c r="H68" s="1" t="str" cm="1">
        <f t="array" aca="1" ref="H68" ca="1">RANDBETWEEN(1,1500) &amp; " " &amp; INDEX({"Main","Oak","Maple","Elm","Pine","Cedar","Rose","Hill","Park","Lake"}, RANDBETWEEN(1,10)) &amp; " " &amp; INDEX({"St","Rd","Ave"}, RANDBETWEEN(1,3))</f>
        <v>685 Oak Ave</v>
      </c>
      <c r="I68" s="1" t="str" cm="1">
        <f t="array" aca="1" ref="I68" ca="1">INDEX({"Springfield","Riverside","Franklin","Clinton","Fairview"}, RANDBETWEEN(1,5))</f>
        <v>Riverside</v>
      </c>
      <c r="J68" s="1" t="str" cm="1">
        <f t="array" aca="1" ref="J68" ca="1">INDEX({"FL","IL","CA","NY","TX"}, RANDBETWEEN(1,5))</f>
        <v>TX</v>
      </c>
      <c r="K68" s="1" t="str">
        <f t="shared" ca="1" si="2"/>
        <v>31520</v>
      </c>
      <c r="L68" s="1" t="str">
        <f t="shared" ca="1" si="3"/>
        <v>liam.thomas@email.com</v>
      </c>
      <c r="M68" s="1" t="str">
        <f t="shared" ca="1" si="4"/>
        <v>541-469-9689</v>
      </c>
      <c r="N68" s="1" t="str" cm="1">
        <f t="array" aca="1" ref="N68" ca="1">INDEX({"Linda","Karen","Susan","Nancy","Deborah"}, RANDBETWEEN(1,5)) &amp; " " &amp; C68</f>
        <v>Nancy Thomas</v>
      </c>
      <c r="O68" s="1" t="str">
        <f t="shared" ca="1" si="5"/>
        <v>251-926-4365</v>
      </c>
      <c r="P68" s="1" t="s">
        <v>137</v>
      </c>
      <c r="Q68" s="1" t="str" cm="1">
        <f t="array" aca="1" ref="Q68" ca="1">INDEX({"Walk-in","Google","Website","Patient Referral","Doctor Referral","Insurance"}, RANDBETWEEN(1,5))</f>
        <v>Website</v>
      </c>
      <c r="R68" s="1" t="str">
        <f t="shared" ca="1" si="6"/>
        <v>2023-02-11</v>
      </c>
      <c r="S68" s="1" t="str" cm="1">
        <f t="array" aca="1" ref="S68" ca="1">INDEX({"LOC001","LOC002","LOC003"}, RANDBETWEEN(1,3))</f>
        <v>LOC003</v>
      </c>
      <c r="T68" s="1" t="str" cm="1">
        <f t="array" aca="1" ref="T68" ca="1">INDEX({"Mail","Phone","Patient Portal","Email"}, RANDBETWEEN(1,4))</f>
        <v>Phone</v>
      </c>
      <c r="U68" s="1" t="str" cm="1">
        <f t="array" aca="1" ref="U68" ca="1">INDEX({"True","False"}, RANDBETWEEN(1,2))</f>
        <v>True</v>
      </c>
      <c r="V68" s="1" t="str" cm="1">
        <f t="array" aca="1" ref="V68" ca="1">INDEX({"True","False"}, RANDBETWEEN(1,2))</f>
        <v>False</v>
      </c>
      <c r="W68" s="1" t="str" cm="1">
        <f t="array" aca="1" ref="W68" ca="1">INDEX({"True","False"}, RANDBETWEEN(1,2))</f>
        <v>False</v>
      </c>
      <c r="X68" s="1" t="str" cm="1">
        <f t="array" aca="1" ref="X68" ca="1">INDEX({"True","False"}, RANDBETWEEN(1,2))</f>
        <v>False</v>
      </c>
      <c r="Y68" s="1" t="str" cm="1">
        <f t="array" aca="1" ref="Y68" ca="1">INDEX({"Codeine","Sulfa","Local Anesthetics","None","Latex","Penicillin"}, RANDBETWEEN(1,6))</f>
        <v>Latex</v>
      </c>
      <c r="Z68" s="1" t="str" cm="1">
        <f t="array" aca="1" ref="Z68" ca="1">INDEX({"None","Levothyroxine","Atorvastatin","Levothyroxine|Atorvastatin","Metformin|Lisinopril","Ibuprofen"}, RANDBETWEEN(1,6))</f>
        <v>Levothyroxine</v>
      </c>
      <c r="AA68" s="1" t="str" cm="1">
        <f t="array" aca="1" ref="AA68" ca="1">INDEX({"None","Wisdom teeth extraction (2020)","Cavity filling (2019)","Dental cleaning (2018)","Root canal (2021)"}, RANDBETWEEN(1,5))</f>
        <v>Root canal (2021)</v>
      </c>
      <c r="AB68" s="1" t="str">
        <f t="shared" ca="1" si="7"/>
        <v>2025-01-11</v>
      </c>
      <c r="AC68" s="1" t="str" cm="1">
        <f t="array" aca="1" ref="AC68" ca="1">INDEX({"N/A","No","Yes"}, RANDBETWEEN(1,3))</f>
        <v>Yes</v>
      </c>
      <c r="AD68" s="1" t="str" cm="1">
        <f t="array" aca="1" ref="AD68" ca="1">INDEX({"Non-smoker","Former-smoker","Current smoker"}, RANDBETWEEN(1,3))</f>
        <v>Former-smoker</v>
      </c>
      <c r="AE68" s="1" t="str" cm="1">
        <f t="array" aca="1" ref="AE68" ca="1">INDEX({"None","Allergic to penicillin","Requires wheelchair accessibility","Use caution due to fall risk","Special diet required"}, RANDBETWEEN(1,5))</f>
        <v>Special diet required</v>
      </c>
      <c r="AF68" s="1" t="s">
        <v>760</v>
      </c>
      <c r="AG68" s="1" t="str" cm="1">
        <f t="array" aca="1" ref="AG68" ca="1">INDEX({"Humana","Aetna","MetLife","Cigna","United Healthcare","Guardian"}, RANDBETWEEN(1,6))</f>
        <v>Aetna</v>
      </c>
      <c r="AH68" s="1" t="str" cm="1">
        <f t="array" aca="1" ref="AH68" ca="1">IF(AG68="Humana",
   INDEX({"HUM103","HUM523"}, RANDBETWEEN(1,2)),
IF(AG68="Aetna",
   INDEX({"AET532","AET548"}, RANDBETWEEN(1,2)),
IF(AG68="MetLife",
   "MET280",
IF(AG68="Cigna",
   "CIG881",
IF(AG68="United Healthcare",
   INDEX({"UNI967","UNI316"}, RANDBETWEEN(1,2)),
IF(AG68="Guardian",
   INDEX({"GUA459","GUA669"}, RANDBETWEEN(1,2)),
""))))))</f>
        <v>AET548</v>
      </c>
      <c r="AI68" s="1" t="str" cm="1">
        <f t="array" aca="1" ref="AI68" ca="1">_xlfn.SWITCH(
    AH68,
    "HUM103", "Humana Discount",
    "HUM523", "Humana PPO",
    "AET532", "Aetna HMO",
    "AET548", "Aetna Indemnity",
    "MET280", "MetLife Discount",
    "CIG881", "Cigna HMO",
    "UNI967", "United Healthcare DPPO",
    "UNI316", "United Healthcare DMO",
    "GUA459", "Guardian Discount",
    "GUA669", "Guardian PPO",
    ""
)</f>
        <v>Aetna Indemnity</v>
      </c>
      <c r="AJ68" s="1" t="str" cm="1">
        <f t="array" aca="1" ref="AJ68" ca="1">_xlfn.SWITCH(
    AH68,
    "HUM103", "HUM854639",
    "HUM523", "HUM296694",
    "AET532", "AET392075",
    "AET548", "AET837715",
    "MET280", "MET643118",
    "CIG881", "CIG755900",
    "UNI967", "UNI733052",
    "UNI316", "UNI442722",
    "GUA459", "GUA634150",
    "GUA669", "GUA641722",
    ""
)</f>
        <v>AET837715</v>
      </c>
      <c r="AK68" s="1" t="str" cm="1">
        <f t="array" aca="1" ref="AK68" ca="1">INDEX({"GRP370","GRP369","GRP573","GRP409","GRP509","GRP575","GRP445","GRP295","GRP316","GRP630"}, RANDBETWEEN(1,10))</f>
        <v>GRP573</v>
      </c>
      <c r="AL68" s="1" cm="1">
        <f t="array" aca="1" ref="AL68" ca="1">_xlfn.SWITCH(
  AK68,
  "GRP370", 1000,
  "GRP369", 3000,
  "GRP573", 1500,
  "GRP409", 3000,
  "GRP509", 3000,
  "GRP575", 1000,
  "GRP445", 2500,
  "GRP295", 1000,
  "GRP316", 2000,
  "GRP630", 2000,
  ""
)</f>
        <v>1500</v>
      </c>
      <c r="AM68" s="1" cm="1">
        <f t="array" aca="1" ref="AM68" ca="1">_xlfn.SWITCH(
  AK68,
  "GRP370", 729.73,
  "GRP369", 2285.89,
  "GRP573", 1311.73,
  "GRP409", 2951.56,
  "GRP509", 993.45,
  "GRP575", 557.41,
  "GRP445", 695.64,
  "GRP295", 241.36,
  "GRP316", 1320.86,
  "GRP630", 1245.27,
  ""
)</f>
        <v>1311.73</v>
      </c>
      <c r="AN68" s="1" t="str" cm="1">
        <f t="array" aca="1" ref="AN68" ca="1">_xlfn.SWITCH(
  AK68,
  "GRP573", "Humana",
  "GRP509", "Aetna",
  "GRP316", "Aetna",
  ""
)</f>
        <v>Humana</v>
      </c>
      <c r="AO68" s="1" t="str" cm="1">
        <f t="array" aca="1" ref="AO68" ca="1">_xlfn.SWITCH(
  AK68,
  "GRP573", "HUM982",
  "GRP509", "AET282",
  "GRP316", "AET665",
  ""
)</f>
        <v>HUM982</v>
      </c>
      <c r="AP68" s="1" t="str" cm="1">
        <f t="array" aca="1" ref="AP68" ca="1">_xlfn.SWITCH(
  AK68,
  "GRP573", "MAAN82132",
  "GRP509", "JOWI86099",
  "GRP316", "CHTA19838",
  ""
)</f>
        <v>MAAN82132</v>
      </c>
      <c r="AQ68" s="1" t="str" cm="1">
        <f t="array" aca="1" ref="AQ68" ca="1">INDEX({"Yes","No"},RANDBETWEEN(1,2))</f>
        <v>No</v>
      </c>
      <c r="AR68" s="1" t="str" cm="1">
        <f t="array" aca="1" ref="AR68" ca="1">INDEX({"Apple Pay","Credit Card","Debit Card"}, RANDBETWEEN(1,3))</f>
        <v>Credit Card</v>
      </c>
      <c r="AS68" s="1" t="s">
        <v>949</v>
      </c>
      <c r="AT68" s="1" t="s">
        <v>1138</v>
      </c>
      <c r="AU68" s="1" t="str">
        <f t="shared" ca="1" si="8"/>
        <v>2025-05-22</v>
      </c>
      <c r="AV68" s="1" t="str">
        <f t="shared" ca="1" si="9"/>
        <v>2025-05-31</v>
      </c>
      <c r="AW68" s="1" t="str">
        <f t="shared" ca="1" si="10"/>
        <v>4:15 PM</v>
      </c>
      <c r="AX68" s="1" t="str">
        <f t="shared" ca="1" si="11"/>
        <v>4:08 PM</v>
      </c>
      <c r="AY68" s="1" t="str" cm="1">
        <f t="array" aca="1" ref="AY68" ca="1">INDEX({"LOC001","LOC002","LOC003"}, RANDBETWEEN(1,3))</f>
        <v>LOC002</v>
      </c>
      <c r="AZ68" s="1" t="str" cm="1">
        <f t="array" aca="1" ref="AZ68" ca="1">INDEX({"PRV001","PRV002","PRV003","PRV004","PRV005"}, RANDBETWEEN(1,5))</f>
        <v>PRV001</v>
      </c>
      <c r="BA68" s="1" t="str" cm="1">
        <f t="array" aca="1" ref="BA68" ca="1">INDEX({"AST001","AST002","AST003","AST004","AST005"}, RANDBETWEEN(1,5))</f>
        <v>AST002</v>
      </c>
      <c r="BB68" s="1" t="str" cm="1">
        <f t="array" aca="1" ref="BB68" ca="1">INDEX({"Room 1","Room 2","Room 3","Room 4","Room 5","Room 7","Room 8"}, RANDBETWEEN(1,7))</f>
        <v>Room 5</v>
      </c>
      <c r="BC68" s="1" t="str" cm="1">
        <f t="array" aca="1" ref="BC68" ca="1">INDEX({"Tooth Pain","Lost Filling","Cosmetic Concern","Sensitivity","Denture Adjustment","Jaw Pain","Routine Check-up"}, RANDBETWEEN(1,7))</f>
        <v>Cosmetic Concern</v>
      </c>
      <c r="BD68" s="1" cm="1">
        <f t="array" aca="1" ref="BD68" ca="1">INDEX({15,30,45,60,90,120}, RANDBETWEEN(1,6))</f>
        <v>45</v>
      </c>
      <c r="BE68" s="1">
        <f t="shared" ca="1" si="12"/>
        <v>50</v>
      </c>
      <c r="BF68" s="1" t="str">
        <f t="shared" ca="1" si="13"/>
        <v>True</v>
      </c>
      <c r="BG68" s="1" t="str">
        <f t="shared" ca="1" si="14"/>
        <v/>
      </c>
      <c r="BH68" s="1" t="str">
        <f t="shared" ca="1" si="15"/>
        <v>False</v>
      </c>
      <c r="BI68" s="1">
        <f t="shared" ca="1" si="16"/>
        <v>9</v>
      </c>
      <c r="BJ68" s="1" t="s">
        <v>1328</v>
      </c>
      <c r="BK68" s="1" t="str">
        <f t="shared" ca="1" si="17"/>
        <v>2025-05-31</v>
      </c>
      <c r="BL68" s="1" t="str" cm="1">
        <f t="array" aca="1" ref="BL68" ca="1">INDEX({"Orthodontic","Prosthodontic","Oral Surgery","Periodontic","Restorative"}, RANDBETWEEN(1,5))</f>
        <v>Orthodontic</v>
      </c>
      <c r="BM68" s="1" t="str" cm="1">
        <f t="array" aca="1" ref="BM68" ca="1">INDEX({"D4341","D9110","D0274","D0120","D2330","D7140","D1110"}, RANDBETWEEN(1,7))</f>
        <v>D1110</v>
      </c>
      <c r="BN68" s="1" t="str" cm="1">
        <f t="array" aca="1" ref="BN68" ca="1">INDEX({"Periodontal Scaling &amp; Root Planing","Palliative Treatment","Bitewings - Four Films","Periodic Oral Evaluation","Resin Composite - One Surface","Extraction - Erupted Tooth","Adult Prophylaxis"}, RANDBETWEEN(1,7))</f>
        <v>Resin Composite - One Surface</v>
      </c>
      <c r="BO68" s="1">
        <f t="shared" ca="1" si="18"/>
        <v>1224.2</v>
      </c>
      <c r="BP68" s="1">
        <f t="shared" ca="1" si="19"/>
        <v>745.5</v>
      </c>
      <c r="BQ68" s="1">
        <f t="shared" ca="1" si="20"/>
        <v>563.88</v>
      </c>
      <c r="BR68" s="1">
        <f t="shared" ca="1" si="21"/>
        <v>278.04000000000002</v>
      </c>
      <c r="BS68" s="1">
        <f t="shared" ca="1" si="22"/>
        <v>106.31</v>
      </c>
      <c r="BT68" s="1" t="str">
        <f t="shared" ca="1" si="23"/>
        <v>2025-07-24</v>
      </c>
      <c r="BU68" s="1" t="str" cm="1">
        <f t="array" aca="1" ref="BU68" ca="1">INDEX({"Debit Card","Apple Pay","Credit Card","CareCredit"}, RANDBETWEEN(1,4))</f>
        <v>CareCredit</v>
      </c>
      <c r="BV68" s="1" t="str" cm="1">
        <f t="array" aca="1" ref="BV68" ca="1">INDEX({"Paid","Partial","Pending Insurance"}, RANDBETWEEN(1,3))</f>
        <v>Partial</v>
      </c>
      <c r="BW68" s="1">
        <f t="shared" ca="1" si="24"/>
        <v>0</v>
      </c>
      <c r="BX68" s="1" t="str">
        <f t="shared" ca="1" si="25"/>
        <v>In Progress</v>
      </c>
      <c r="BY68" s="1" t="str" cm="1">
        <f t="array" aca="1" ref="BY68" ca="1">INDEX({"New","Returning"}, RANDBETWEEN(1,2))</f>
        <v>New</v>
      </c>
      <c r="BZ68" s="1">
        <f t="shared" ca="1" si="26"/>
        <v>3</v>
      </c>
      <c r="CA68" s="1">
        <f t="shared" ca="1" si="27"/>
        <v>6</v>
      </c>
      <c r="CB68" s="1" t="str">
        <f t="shared" ca="1" si="28"/>
        <v>2023-05-08</v>
      </c>
      <c r="CC68" s="1" t="str">
        <f t="shared" ca="1" si="29"/>
        <v>2025-01-14</v>
      </c>
      <c r="CD68" s="1">
        <f t="shared" ca="1" si="51"/>
        <v>2</v>
      </c>
      <c r="CE68" s="1">
        <f t="shared" ca="1" si="51"/>
        <v>6</v>
      </c>
      <c r="CF68" s="1">
        <f t="shared" ca="1" si="31"/>
        <v>5048.13</v>
      </c>
      <c r="CG68" s="1">
        <f t="shared" ca="1" si="32"/>
        <v>23</v>
      </c>
      <c r="CH68" s="1" t="str">
        <f t="shared" ca="1" si="33"/>
        <v>Low</v>
      </c>
      <c r="CI68" s="1">
        <f t="shared" ca="1" si="34"/>
        <v>79</v>
      </c>
      <c r="CJ68" s="1" t="str">
        <f t="shared" ca="1" si="35"/>
        <v>True</v>
      </c>
      <c r="CK68" s="1" t="str" cm="1">
        <f t="array" aca="1" ref="CK68" ca="1">INDEX({"Basic","Silver","Gold","Platinum"}, RANDBETWEEN(1,4))</f>
        <v>Gold</v>
      </c>
      <c r="CL68" s="1">
        <f t="shared" ca="1" si="36"/>
        <v>5</v>
      </c>
      <c r="CM68" s="1" t="s">
        <v>1517</v>
      </c>
      <c r="CN68" s="1" t="str">
        <f t="shared" ca="1" si="37"/>
        <v>2023-04-17</v>
      </c>
      <c r="CO68" s="1" t="str">
        <f t="shared" ca="1" si="38"/>
        <v>9:00 AM</v>
      </c>
      <c r="CP68" s="1" t="str" cm="1">
        <f t="array" aca="1" ref="CP68" ca="1">INDEX({"Patient Portal","Mail","Email","Phone","Text"}, RANDBETWEEN(1,5))</f>
        <v>Email</v>
      </c>
      <c r="CQ68" s="1" t="str" cm="1">
        <f t="array" aca="1" ref="CQ68" ca="1">INDEX({"Insurance Verification","Payment Reminder","New Patient Welcome","Treatment Plan Discussion","Recall"}, RANDBETWEEN(1,5))</f>
        <v>Payment Reminder</v>
      </c>
      <c r="CR68" s="1" t="str" cm="1">
        <f t="array" aca="1" ref="CR68" ca="1">INDEX({"Template","Script","Marketing","Custom"}, RANDBETWEEN(1,4))</f>
        <v>Custom</v>
      </c>
      <c r="CS68" s="1" t="str">
        <f t="shared" ca="1" si="39"/>
        <v>True</v>
      </c>
      <c r="CT68" s="1" t="str">
        <f t="shared" ca="1" si="40"/>
        <v>2023-04-20</v>
      </c>
      <c r="CU68" s="1" t="str">
        <f t="shared" ca="1" si="41"/>
        <v>9:30 AM</v>
      </c>
      <c r="CV68" s="1" t="str" cm="1">
        <f t="array" aca="1" ref="CV68" ca="1">IF(CS68="True",
   INDEX({"Cancelled","Confirmed","Rescheduled","Question Answered"}, RANDBETWEEN(1,4)),
   ""
)</f>
        <v>Confirmed</v>
      </c>
      <c r="CW68" s="1" t="str">
        <f t="shared" ca="1" si="42"/>
        <v>True</v>
      </c>
      <c r="CX68" s="1" t="str">
        <f t="shared" ca="1" si="43"/>
        <v>2023-04-27</v>
      </c>
      <c r="CY68" s="1" t="str" cm="1">
        <f t="array" aca="1" ref="CY68" ca="1">INDEX({"STF001","STF002","STF003","STF004","STF005"}, RANDBETWEEN(1,5))</f>
        <v>STF003</v>
      </c>
      <c r="CZ68" s="1" t="str">
        <f t="shared" ca="1" si="44"/>
        <v>False</v>
      </c>
      <c r="DA68" s="1" t="str" cm="1">
        <f t="array" aca="1" ref="DA68" ca="1">INDEX({"Westside Dental Group","Downtown Dental Center","Main Street Dental"}, RANDBETWEEN(1,3))</f>
        <v>Main Street Dental</v>
      </c>
      <c r="DB68" s="1" t="str" cm="1">
        <f t="array" aca="1" ref="DB68" ca="1">_xlfn.SWITCH(DA68,
   "Westside Dental Group",     "789 West Avenue",
   "Downtown Dental Center",    "456 Downtown Plaza",
   "Main Street Dental",        "123 Main Street",
   ""
)</f>
        <v>123 Main Street</v>
      </c>
      <c r="DC68" s="1" t="str" cm="1">
        <f t="array" aca="1" ref="DC68" ca="1">_xlfn.SWITCH(
   DA68,
   "Westside Dental Group",     "Riverside",
   "Downtown Dental Center",    "Springfield",
   "Main Street Dental",        "Springfield",
   ""
)</f>
        <v>Springfield</v>
      </c>
      <c r="DD68" s="1" t="s">
        <v>184</v>
      </c>
      <c r="DE68" s="1" t="str" cm="1">
        <f t="array" aca="1" ref="DE68" ca="1">_xlfn.SWITCH(
   DA68,
   "Westside Dental Group",     "62707",
   "Downtown Dental Center",    "62701",
   "Main Street Dental",        "62704",
   ""
)</f>
        <v>62704</v>
      </c>
      <c r="DF68" s="1" t="str" cm="1">
        <f t="array" aca="1" ref="DF68" ca="1">_xlfn.SWITCH(
   DA68,
   "Westside Dental Group",     "555-555-6666",
   "Downtown Dental Center",    "555-333-4444",
   "Main Street Dental",        "555-111-2222",
   ""
)</f>
        <v>555-111-2222</v>
      </c>
      <c r="DG68" s="1" t="str" cm="1">
        <f t="array" aca="1" ref="DG68" ca="1">_xlfn.SWITCH(
   DA68,
   "Westside Dental Group",     "Mon-Thu 9AM-6PM|Fri 9AM-4PM",
   "Downtown Dental Center",    "Mon-Thu 7AM-7PM|Fri 8AM-5PM|Sat 8AM-1PM",
   "Main Street Dental",        "Mon-Fri 8AM-5PM",
   ""
)</f>
        <v>Mon-Fri 8AM-5PM</v>
      </c>
      <c r="DH68" s="1" t="str" cm="1">
        <f t="array" aca="1" ref="DH68" ca="1">_xlfn.SWITCH(
   DA68,
   "Westside Dental Group",     "General|Periodontics|Endodontics",
   "Downtown Dental Center",    "General|Pediatric|Implants|Oral Surgery",
   "Main Street Dental",        "General|Cosmetic|Orthodontics",
   ""
)</f>
        <v>General|Cosmetic|Orthodontics</v>
      </c>
      <c r="DI68" s="1" t="str" cm="1">
        <f t="array" aca="1" ref="DI68" ca="1">_xlfn.SWITCH(
   DA68,
   "Westside Dental Group",     "General Dentistry|Periodontics|Endodontics",
   "Downtown Dental Center",    "General Dentistry|Oral Surgery|Pediatric Dentistry",
   "Main Street Dental",        "General Dentistry|Orthodontics",
   ""
)</f>
        <v>General Dentistry|Orthodontics</v>
      </c>
      <c r="DJ68" s="1" cm="1">
        <f t="array" aca="1" ref="DJ68" ca="1">_xlfn.SWITCH($DA68,
   "Westside Dental Group", 6,
   "Downtown Dental Center", 12,
   "Main Street Dental",     8,
   6
)</f>
        <v>8</v>
      </c>
      <c r="DK68" s="1" cm="1">
        <f t="array" aca="1" ref="DK68" ca="1">_xlfn.SWITCH($DA68,
   "Westside Dental Group", 4.7,
   "Downtown Dental Center", 4.6,
   "Main Street Dental",     4.8,
   4.7
)</f>
        <v>4.8</v>
      </c>
      <c r="DL68" s="1" t="s">
        <v>1706</v>
      </c>
      <c r="DM68" s="1" t="str">
        <f t="shared" ca="1" si="45"/>
        <v>2024-06-08</v>
      </c>
      <c r="DN68" s="1" t="str" cm="1">
        <f t="array" aca="1" ref="DN68" ca="1">INDEX({"In Progress","Accepted","Completed","Proposed"}, RANDBETWEEN(1,4))</f>
        <v>Completed</v>
      </c>
      <c r="DO68" s="1">
        <f t="shared" ca="1" si="46"/>
        <v>1970.48</v>
      </c>
      <c r="DP68" s="1">
        <f t="shared" ca="1" si="47"/>
        <v>1418.75</v>
      </c>
      <c r="DQ68" s="1">
        <f t="shared" ca="1" si="48"/>
        <v>551.73</v>
      </c>
      <c r="DR68" s="1" t="str" cm="1">
        <f t="array" aca="1" ref="DR68" ca="1">INDEX({"N/A","CareCredit","QuickPay Discount","Monthly Payment"}, RANDBETWEEN(1,4))</f>
        <v>N/A</v>
      </c>
      <c r="DS68" s="2">
        <v>44539</v>
      </c>
      <c r="DT68" s="1" t="str">
        <f t="shared" ca="1" si="49"/>
        <v>2021-12-29</v>
      </c>
      <c r="DU68" s="1">
        <f t="shared" ca="1" si="50"/>
        <v>100</v>
      </c>
    </row>
    <row r="69" spans="1:125" x14ac:dyDescent="0.15">
      <c r="A69" s="1" t="s">
        <v>572</v>
      </c>
      <c r="B69" s="1" t="str" cm="1">
        <f t="array" aca="1" ref="B69" ca="1">INDEX({"Liam","Noah","Oliver","Elijah","William","James","Benjamin","Lucas","Henry","Alexander","Olivia","Emma","Ava","Charlotte","Sophia","Amelia","Isabella","Mia","Evelyn","Harper","Jameson","Aria","Scarlett","Luna","Mila","Abigail","Ella","Avery","Eleanor","Madison"}, RANDBETWEEN(1, 30))</f>
        <v>Mia</v>
      </c>
      <c r="C69" s="1" t="str" cm="1">
        <f t="array" aca="1" ref="C69" ca="1">INDEX({"Smith","Johnson","Williams","Jones","Brown","Davis","Miller","Wilson","Moore","Taylor","Anderson","Thomas","Jackson","White","Harris","Martin","Thompson","Garcia","Martinez","Robinson","Clark","Rodriguez","Lewis","Lee","Walker","Hall","Allen","Young","King","Wright"}, RANDBETWEEN(1, 30))</f>
        <v>Moore</v>
      </c>
      <c r="D69" s="1" t="str">
        <f t="shared" ca="1" si="0"/>
        <v>1968-11-18</v>
      </c>
      <c r="E69" s="1">
        <f t="shared" ca="1" si="1"/>
        <v>56</v>
      </c>
      <c r="F69" s="1" t="str" cm="1">
        <f t="array" aca="1" ref="F69" ca="1">INDEX({"Male","Female","Non-Binary"}, RANDBETWEEN(1, 3))</f>
        <v>Female</v>
      </c>
      <c r="G69" s="1" t="str" cm="1">
        <f t="array" aca="1" ref="G69" ca="1">INDEX({"African American","Caucasian","Hispanic","Asian","Native American","Other"}, RANDBETWEEN(1,6))</f>
        <v>African American</v>
      </c>
      <c r="H69" s="1" t="str" cm="1">
        <f t="array" aca="1" ref="H69" ca="1">RANDBETWEEN(1,1500) &amp; " " &amp; INDEX({"Main","Oak","Maple","Elm","Pine","Cedar","Rose","Hill","Park","Lake"}, RANDBETWEEN(1,10)) &amp; " " &amp; INDEX({"St","Rd","Ave"}, RANDBETWEEN(1,3))</f>
        <v>512 Cedar Ave</v>
      </c>
      <c r="I69" s="1" t="str" cm="1">
        <f t="array" aca="1" ref="I69" ca="1">INDEX({"Springfield","Riverside","Franklin","Clinton","Fairview"}, RANDBETWEEN(1,5))</f>
        <v>Riverside</v>
      </c>
      <c r="J69" s="1" t="str" cm="1">
        <f t="array" aca="1" ref="J69" ca="1">INDEX({"FL","IL","CA","NY","TX"}, RANDBETWEEN(1,5))</f>
        <v>IL</v>
      </c>
      <c r="K69" s="1" t="str">
        <f t="shared" ca="1" si="2"/>
        <v>75941</v>
      </c>
      <c r="L69" s="1" t="str">
        <f t="shared" ca="1" si="3"/>
        <v>mia.moore@email.com</v>
      </c>
      <c r="M69" s="1" t="str">
        <f t="shared" ca="1" si="4"/>
        <v>152-660-2392</v>
      </c>
      <c r="N69" s="1" t="str" cm="1">
        <f t="array" aca="1" ref="N69" ca="1">INDEX({"Linda","Karen","Susan","Nancy","Deborah"}, RANDBETWEEN(1,5)) &amp; " " &amp; C69</f>
        <v>Deborah Moore</v>
      </c>
      <c r="O69" s="1" t="str">
        <f t="shared" ca="1" si="5"/>
        <v>229-730-9017</v>
      </c>
      <c r="P69" s="1" t="s">
        <v>137</v>
      </c>
      <c r="Q69" s="1" t="str" cm="1">
        <f t="array" aca="1" ref="Q69" ca="1">INDEX({"Walk-in","Google","Website","Patient Referral","Doctor Referral","Insurance"}, RANDBETWEEN(1,5))</f>
        <v>Walk-in</v>
      </c>
      <c r="R69" s="1" t="str">
        <f t="shared" ca="1" si="6"/>
        <v>2022-09-15</v>
      </c>
      <c r="S69" s="1" t="str" cm="1">
        <f t="array" aca="1" ref="S69" ca="1">INDEX({"LOC001","LOC002","LOC003"}, RANDBETWEEN(1,3))</f>
        <v>LOC001</v>
      </c>
      <c r="T69" s="1" t="str" cm="1">
        <f t="array" aca="1" ref="T69" ca="1">INDEX({"Mail","Phone","Patient Portal","Email"}, RANDBETWEEN(1,4))</f>
        <v>Mail</v>
      </c>
      <c r="U69" s="1" t="str" cm="1">
        <f t="array" aca="1" ref="U69" ca="1">INDEX({"True","False"}, RANDBETWEEN(1,2))</f>
        <v>True</v>
      </c>
      <c r="V69" s="1" t="str" cm="1">
        <f t="array" aca="1" ref="V69" ca="1">INDEX({"True","False"}, RANDBETWEEN(1,2))</f>
        <v>False</v>
      </c>
      <c r="W69" s="1" t="str" cm="1">
        <f t="array" aca="1" ref="W69" ca="1">INDEX({"True","False"}, RANDBETWEEN(1,2))</f>
        <v>True</v>
      </c>
      <c r="X69" s="1" t="str" cm="1">
        <f t="array" aca="1" ref="X69" ca="1">INDEX({"True","False"}, RANDBETWEEN(1,2))</f>
        <v>False</v>
      </c>
      <c r="Y69" s="1" t="str" cm="1">
        <f t="array" aca="1" ref="Y69" ca="1">INDEX({"Codeine","Sulfa","Local Anesthetics","None","Latex","Penicillin"}, RANDBETWEEN(1,6))</f>
        <v>Sulfa</v>
      </c>
      <c r="Z69" s="1" t="str" cm="1">
        <f t="array" aca="1" ref="Z69" ca="1">INDEX({"None","Levothyroxine","Atorvastatin","Levothyroxine|Atorvastatin","Metformin|Lisinopril","Ibuprofen"}, RANDBETWEEN(1,6))</f>
        <v>Levothyroxine|Atorvastatin</v>
      </c>
      <c r="AA69" s="1" t="str" cm="1">
        <f t="array" aca="1" ref="AA69" ca="1">INDEX({"None","Wisdom teeth extraction (2020)","Cavity filling (2019)","Dental cleaning (2018)","Root canal (2021)"}, RANDBETWEEN(1,5))</f>
        <v>Wisdom teeth extraction (2020)</v>
      </c>
      <c r="AB69" s="1" t="str">
        <f t="shared" ca="1" si="7"/>
        <v>2024-09-18</v>
      </c>
      <c r="AC69" s="1" t="str" cm="1">
        <f t="array" aca="1" ref="AC69" ca="1">INDEX({"N/A","No","Yes"}, RANDBETWEEN(1,3))</f>
        <v>Yes</v>
      </c>
      <c r="AD69" s="1" t="str" cm="1">
        <f t="array" aca="1" ref="AD69" ca="1">INDEX({"Non-smoker","Former-smoker","Current smoker"}, RANDBETWEEN(1,3))</f>
        <v>Current smoker</v>
      </c>
      <c r="AE69" s="1" t="str" cm="1">
        <f t="array" aca="1" ref="AE69" ca="1">INDEX({"None","Allergic to penicillin","Requires wheelchair accessibility","Use caution due to fall risk","Special diet required"}, RANDBETWEEN(1,5))</f>
        <v>Requires wheelchair accessibility</v>
      </c>
      <c r="AF69" s="1" t="s">
        <v>761</v>
      </c>
      <c r="AG69" s="1" t="str" cm="1">
        <f t="array" aca="1" ref="AG69" ca="1">INDEX({"Humana","Aetna","MetLife","Cigna","United Healthcare","Guardian"}, RANDBETWEEN(1,6))</f>
        <v>Aetna</v>
      </c>
      <c r="AH69" s="1" t="str" cm="1">
        <f t="array" aca="1" ref="AH69" ca="1">IF(AG69="Humana",
   INDEX({"HUM103","HUM523"}, RANDBETWEEN(1,2)),
IF(AG69="Aetna",
   INDEX({"AET532","AET548"}, RANDBETWEEN(1,2)),
IF(AG69="MetLife",
   "MET280",
IF(AG69="Cigna",
   "CIG881",
IF(AG69="United Healthcare",
   INDEX({"UNI967","UNI316"}, RANDBETWEEN(1,2)),
IF(AG69="Guardian",
   INDEX({"GUA459","GUA669"}, RANDBETWEEN(1,2)),
""))))))</f>
        <v>AET548</v>
      </c>
      <c r="AI69" s="1" t="str" cm="1">
        <f t="array" aca="1" ref="AI69" ca="1">_xlfn.SWITCH(
    AH69,
    "HUM103", "Humana Discount",
    "HUM523", "Humana PPO",
    "AET532", "Aetna HMO",
    "AET548", "Aetna Indemnity",
    "MET280", "MetLife Discount",
    "CIG881", "Cigna HMO",
    "UNI967", "United Healthcare DPPO",
    "UNI316", "United Healthcare DMO",
    "GUA459", "Guardian Discount",
    "GUA669", "Guardian PPO",
    ""
)</f>
        <v>Aetna Indemnity</v>
      </c>
      <c r="AJ69" s="1" t="str" cm="1">
        <f t="array" aca="1" ref="AJ69" ca="1">_xlfn.SWITCH(
    AH69,
    "HUM103", "HUM854639",
    "HUM523", "HUM296694",
    "AET532", "AET392075",
    "AET548", "AET837715",
    "MET280", "MET643118",
    "CIG881", "CIG755900",
    "UNI967", "UNI733052",
    "UNI316", "UNI442722",
    "GUA459", "GUA634150",
    "GUA669", "GUA641722",
    ""
)</f>
        <v>AET837715</v>
      </c>
      <c r="AK69" s="1" t="str" cm="1">
        <f t="array" aca="1" ref="AK69" ca="1">INDEX({"GRP370","GRP369","GRP573","GRP409","GRP509","GRP575","GRP445","GRP295","GRP316","GRP630"}, RANDBETWEEN(1,10))</f>
        <v>GRP409</v>
      </c>
      <c r="AL69" s="1" cm="1">
        <f t="array" aca="1" ref="AL69" ca="1">_xlfn.SWITCH(
  AK69,
  "GRP370", 1000,
  "GRP369", 3000,
  "GRP573", 1500,
  "GRP409", 3000,
  "GRP509", 3000,
  "GRP575", 1000,
  "GRP445", 2500,
  "GRP295", 1000,
  "GRP316", 2000,
  "GRP630", 2000,
  ""
)</f>
        <v>3000</v>
      </c>
      <c r="AM69" s="1" cm="1">
        <f t="array" aca="1" ref="AM69" ca="1">_xlfn.SWITCH(
  AK69,
  "GRP370", 729.73,
  "GRP369", 2285.89,
  "GRP573", 1311.73,
  "GRP409", 2951.56,
  "GRP509", 993.45,
  "GRP575", 557.41,
  "GRP445", 695.64,
  "GRP295", 241.36,
  "GRP316", 1320.86,
  "GRP630", 1245.27,
  ""
)</f>
        <v>2951.56</v>
      </c>
      <c r="AN69" s="1" t="str" cm="1">
        <f t="array" aca="1" ref="AN69" ca="1">_xlfn.SWITCH(
  AK69,
  "GRP573", "Humana",
  "GRP509", "Aetna",
  "GRP316", "Aetna",
  ""
)</f>
        <v/>
      </c>
      <c r="AO69" s="1" t="str" cm="1">
        <f t="array" aca="1" ref="AO69" ca="1">_xlfn.SWITCH(
  AK69,
  "GRP573", "HUM982",
  "GRP509", "AET282",
  "GRP316", "AET665",
  ""
)</f>
        <v/>
      </c>
      <c r="AP69" s="1" t="str" cm="1">
        <f t="array" aca="1" ref="AP69" ca="1">_xlfn.SWITCH(
  AK69,
  "GRP573", "MAAN82132",
  "GRP509", "JOWI86099",
  "GRP316", "CHTA19838",
  ""
)</f>
        <v/>
      </c>
      <c r="AQ69" s="1" t="str" cm="1">
        <f t="array" aca="1" ref="AQ69" ca="1">INDEX({"Yes","No"},RANDBETWEEN(1,2))</f>
        <v>No</v>
      </c>
      <c r="AR69" s="1" t="str" cm="1">
        <f t="array" aca="1" ref="AR69" ca="1">INDEX({"Apple Pay","Credit Card","Debit Card"}, RANDBETWEEN(1,3))</f>
        <v>Debit Card</v>
      </c>
      <c r="AS69" s="1" t="s">
        <v>950</v>
      </c>
      <c r="AT69" s="1" t="s">
        <v>1139</v>
      </c>
      <c r="AU69" s="1" t="str">
        <f t="shared" ca="1" si="8"/>
        <v>2025-04-20</v>
      </c>
      <c r="AV69" s="1" t="str">
        <f t="shared" ca="1" si="9"/>
        <v>2025-04-23</v>
      </c>
      <c r="AW69" s="1" t="str">
        <f t="shared" ca="1" si="10"/>
        <v>3:30 PM</v>
      </c>
      <c r="AX69" s="1" t="str">
        <f t="shared" ca="1" si="11"/>
        <v>3:22 PM</v>
      </c>
      <c r="AY69" s="1" t="str" cm="1">
        <f t="array" aca="1" ref="AY69" ca="1">INDEX({"LOC001","LOC002","LOC003"}, RANDBETWEEN(1,3))</f>
        <v>LOC003</v>
      </c>
      <c r="AZ69" s="1" t="str" cm="1">
        <f t="array" aca="1" ref="AZ69" ca="1">INDEX({"PRV001","PRV002","PRV003","PRV004","PRV005"}, RANDBETWEEN(1,5))</f>
        <v>PRV001</v>
      </c>
      <c r="BA69" s="1" t="str" cm="1">
        <f t="array" aca="1" ref="BA69" ca="1">INDEX({"AST001","AST002","AST003","AST004","AST005"}, RANDBETWEEN(1,5))</f>
        <v>AST005</v>
      </c>
      <c r="BB69" s="1" t="str" cm="1">
        <f t="array" aca="1" ref="BB69" ca="1">INDEX({"Room 1","Room 2","Room 3","Room 4","Room 5","Room 7","Room 8"}, RANDBETWEEN(1,7))</f>
        <v>Room 4</v>
      </c>
      <c r="BC69" s="1" t="str" cm="1">
        <f t="array" aca="1" ref="BC69" ca="1">INDEX({"Tooth Pain","Lost Filling","Cosmetic Concern","Sensitivity","Denture Adjustment","Jaw Pain","Routine Check-up"}, RANDBETWEEN(1,7))</f>
        <v>Lost Filling</v>
      </c>
      <c r="BD69" s="1" cm="1">
        <f t="array" aca="1" ref="BD69" ca="1">INDEX({15,30,45,60,90,120}, RANDBETWEEN(1,6))</f>
        <v>60</v>
      </c>
      <c r="BE69" s="1">
        <f t="shared" ca="1" si="12"/>
        <v>62</v>
      </c>
      <c r="BF69" s="1" t="str">
        <f t="shared" ca="1" si="13"/>
        <v>True</v>
      </c>
      <c r="BG69" s="1" t="str">
        <f t="shared" ca="1" si="14"/>
        <v/>
      </c>
      <c r="BH69" s="1" t="str">
        <f t="shared" ca="1" si="15"/>
        <v>False</v>
      </c>
      <c r="BI69" s="1">
        <f t="shared" ca="1" si="16"/>
        <v>3</v>
      </c>
      <c r="BJ69" s="1" t="s">
        <v>1329</v>
      </c>
      <c r="BK69" s="1" t="str">
        <f t="shared" ca="1" si="17"/>
        <v>2025-04-23</v>
      </c>
      <c r="BL69" s="1" t="str" cm="1">
        <f t="array" aca="1" ref="BL69" ca="1">INDEX({"Orthodontic","Prosthodontic","Oral Surgery","Periodontic","Restorative"}, RANDBETWEEN(1,5))</f>
        <v>Restorative</v>
      </c>
      <c r="BM69" s="1" t="str" cm="1">
        <f t="array" aca="1" ref="BM69" ca="1">INDEX({"D4341","D9110","D0274","D0120","D2330","D7140","D1110"}, RANDBETWEEN(1,7))</f>
        <v>D0120</v>
      </c>
      <c r="BN69" s="1" t="str" cm="1">
        <f t="array" aca="1" ref="BN69" ca="1">INDEX({"Periodontal Scaling &amp; Root Planing","Palliative Treatment","Bitewings - Four Films","Periodic Oral Evaluation","Resin Composite - One Surface","Extraction - Erupted Tooth","Adult Prophylaxis"}, RANDBETWEEN(1,7))</f>
        <v>Periodontal Scaling &amp; Root Planing</v>
      </c>
      <c r="BO69" s="1">
        <f t="shared" ca="1" si="18"/>
        <v>362.1</v>
      </c>
      <c r="BP69" s="1">
        <f t="shared" ca="1" si="19"/>
        <v>67.98</v>
      </c>
      <c r="BQ69" s="1">
        <f t="shared" ca="1" si="20"/>
        <v>599.17999999999995</v>
      </c>
      <c r="BR69" s="1">
        <f t="shared" ca="1" si="21"/>
        <v>474.54</v>
      </c>
      <c r="BS69" s="1">
        <f t="shared" ca="1" si="22"/>
        <v>45.51</v>
      </c>
      <c r="BT69" s="1" t="str">
        <f t="shared" ca="1" si="23"/>
        <v>2025-08-13</v>
      </c>
      <c r="BU69" s="1" t="str" cm="1">
        <f t="array" aca="1" ref="BU69" ca="1">INDEX({"Debit Card","Apple Pay","Credit Card","CareCredit"}, RANDBETWEEN(1,4))</f>
        <v>CareCredit</v>
      </c>
      <c r="BV69" s="1" t="str" cm="1">
        <f t="array" aca="1" ref="BV69" ca="1">INDEX({"Paid","Partial","Pending Insurance"}, RANDBETWEEN(1,3))</f>
        <v>Pending Insurance</v>
      </c>
      <c r="BW69" s="1">
        <f t="shared" ca="1" si="24"/>
        <v>0</v>
      </c>
      <c r="BX69" s="1" t="str">
        <f t="shared" ca="1" si="25"/>
        <v>In Progress</v>
      </c>
      <c r="BY69" s="1" t="str" cm="1">
        <f t="array" aca="1" ref="BY69" ca="1">INDEX({"New","Returning"}, RANDBETWEEN(1,2))</f>
        <v>Returning</v>
      </c>
      <c r="BZ69" s="1">
        <f t="shared" ca="1" si="26"/>
        <v>0</v>
      </c>
      <c r="CA69" s="1">
        <f t="shared" ca="1" si="27"/>
        <v>0</v>
      </c>
      <c r="CB69" s="1" t="str">
        <f t="shared" ca="1" si="28"/>
        <v>2021-05-01</v>
      </c>
      <c r="CC69" s="1" t="str">
        <f t="shared" ca="1" si="29"/>
        <v>2025-04-16</v>
      </c>
      <c r="CD69" s="1">
        <f t="shared" ca="1" si="51"/>
        <v>7</v>
      </c>
      <c r="CE69" s="1">
        <f t="shared" ca="1" si="51"/>
        <v>4</v>
      </c>
      <c r="CF69" s="1">
        <f t="shared" ca="1" si="31"/>
        <v>5696.9</v>
      </c>
      <c r="CG69" s="1">
        <f t="shared" ca="1" si="32"/>
        <v>47</v>
      </c>
      <c r="CH69" s="1" t="str">
        <f t="shared" ca="1" si="33"/>
        <v>Medium</v>
      </c>
      <c r="CI69" s="1">
        <f t="shared" ca="1" si="34"/>
        <v>91</v>
      </c>
      <c r="CJ69" s="1" t="str">
        <f t="shared" ca="1" si="35"/>
        <v>True</v>
      </c>
      <c r="CK69" s="1" t="str" cm="1">
        <f t="array" aca="1" ref="CK69" ca="1">INDEX({"Basic","Silver","Gold","Platinum"}, RANDBETWEEN(1,4))</f>
        <v>Platinum</v>
      </c>
      <c r="CL69" s="1">
        <f t="shared" ca="1" si="36"/>
        <v>1</v>
      </c>
      <c r="CM69" s="1" t="s">
        <v>1518</v>
      </c>
      <c r="CN69" s="1" t="str">
        <f t="shared" ca="1" si="37"/>
        <v>2024-01-13</v>
      </c>
      <c r="CO69" s="1" t="str">
        <f t="shared" ca="1" si="38"/>
        <v>4:30 PM</v>
      </c>
      <c r="CP69" s="1" t="str" cm="1">
        <f t="array" aca="1" ref="CP69" ca="1">INDEX({"Patient Portal","Mail","Email","Phone","Text"}, RANDBETWEEN(1,5))</f>
        <v>Phone</v>
      </c>
      <c r="CQ69" s="1" t="str" cm="1">
        <f t="array" aca="1" ref="CQ69" ca="1">INDEX({"Insurance Verification","Payment Reminder","New Patient Welcome","Treatment Plan Discussion","Recall"}, RANDBETWEEN(1,5))</f>
        <v>New Patient Welcome</v>
      </c>
      <c r="CR69" s="1" t="str" cm="1">
        <f t="array" aca="1" ref="CR69" ca="1">INDEX({"Template","Script","Marketing","Custom"}, RANDBETWEEN(1,4))</f>
        <v>Template</v>
      </c>
      <c r="CS69" s="1" t="str">
        <f t="shared" ca="1" si="39"/>
        <v>True</v>
      </c>
      <c r="CT69" s="1" t="str">
        <f t="shared" ca="1" si="40"/>
        <v>2024-01-18</v>
      </c>
      <c r="CU69" s="1" t="str">
        <f t="shared" ca="1" si="41"/>
        <v>8:45 AM</v>
      </c>
      <c r="CV69" s="1" t="str" cm="1">
        <f t="array" aca="1" ref="CV69" ca="1">IF(CS69="True",
   INDEX({"Cancelled","Confirmed","Rescheduled","Question Answered"}, RANDBETWEEN(1,4)),
   ""
)</f>
        <v>Confirmed</v>
      </c>
      <c r="CW69" s="1" t="str">
        <f t="shared" ca="1" si="42"/>
        <v>True</v>
      </c>
      <c r="CX69" s="1" t="str">
        <f t="shared" ca="1" si="43"/>
        <v>2024-01-25</v>
      </c>
      <c r="CY69" s="1" t="str" cm="1">
        <f t="array" aca="1" ref="CY69" ca="1">INDEX({"STF001","STF002","STF003","STF004","STF005"}, RANDBETWEEN(1,5))</f>
        <v>STF004</v>
      </c>
      <c r="CZ69" s="1" t="str">
        <f t="shared" ca="1" si="44"/>
        <v>True</v>
      </c>
      <c r="DA69" s="1" t="str" cm="1">
        <f t="array" aca="1" ref="DA69" ca="1">INDEX({"Westside Dental Group","Downtown Dental Center","Main Street Dental"}, RANDBETWEEN(1,3))</f>
        <v>Main Street Dental</v>
      </c>
      <c r="DB69" s="1" t="str" cm="1">
        <f t="array" aca="1" ref="DB69" ca="1">_xlfn.SWITCH(DA69,
   "Westside Dental Group",     "789 West Avenue",
   "Downtown Dental Center",    "456 Downtown Plaza",
   "Main Street Dental",        "123 Main Street",
   ""
)</f>
        <v>123 Main Street</v>
      </c>
      <c r="DC69" s="1" t="str" cm="1">
        <f t="array" aca="1" ref="DC69" ca="1">_xlfn.SWITCH(
   DA69,
   "Westside Dental Group",     "Riverside",
   "Downtown Dental Center",    "Springfield",
   "Main Street Dental",        "Springfield",
   ""
)</f>
        <v>Springfield</v>
      </c>
      <c r="DD69" s="1" t="s">
        <v>184</v>
      </c>
      <c r="DE69" s="1" t="str" cm="1">
        <f t="array" aca="1" ref="DE69" ca="1">_xlfn.SWITCH(
   DA69,
   "Westside Dental Group",     "62707",
   "Downtown Dental Center",    "62701",
   "Main Street Dental",        "62704",
   ""
)</f>
        <v>62704</v>
      </c>
      <c r="DF69" s="1" t="str" cm="1">
        <f t="array" aca="1" ref="DF69" ca="1">_xlfn.SWITCH(
   DA69,
   "Westside Dental Group",     "555-555-6666",
   "Downtown Dental Center",    "555-333-4444",
   "Main Street Dental",        "555-111-2222",
   ""
)</f>
        <v>555-111-2222</v>
      </c>
      <c r="DG69" s="1" t="str" cm="1">
        <f t="array" aca="1" ref="DG69" ca="1">_xlfn.SWITCH(
   DA69,
   "Westside Dental Group",     "Mon-Thu 9AM-6PM|Fri 9AM-4PM",
   "Downtown Dental Center",    "Mon-Thu 7AM-7PM|Fri 8AM-5PM|Sat 8AM-1PM",
   "Main Street Dental",        "Mon-Fri 8AM-5PM",
   ""
)</f>
        <v>Mon-Fri 8AM-5PM</v>
      </c>
      <c r="DH69" s="1" t="str" cm="1">
        <f t="array" aca="1" ref="DH69" ca="1">_xlfn.SWITCH(
   DA69,
   "Westside Dental Group",     "General|Periodontics|Endodontics",
   "Downtown Dental Center",    "General|Pediatric|Implants|Oral Surgery",
   "Main Street Dental",        "General|Cosmetic|Orthodontics",
   ""
)</f>
        <v>General|Cosmetic|Orthodontics</v>
      </c>
      <c r="DI69" s="1" t="str" cm="1">
        <f t="array" aca="1" ref="DI69" ca="1">_xlfn.SWITCH(
   DA69,
   "Westside Dental Group",     "General Dentistry|Periodontics|Endodontics",
   "Downtown Dental Center",    "General Dentistry|Oral Surgery|Pediatric Dentistry",
   "Main Street Dental",        "General Dentistry|Orthodontics",
   ""
)</f>
        <v>General Dentistry|Orthodontics</v>
      </c>
      <c r="DJ69" s="1" cm="1">
        <f t="array" aca="1" ref="DJ69" ca="1">_xlfn.SWITCH($DA69,
   "Westside Dental Group", 6,
   "Downtown Dental Center", 12,
   "Main Street Dental",     8,
   6
)</f>
        <v>8</v>
      </c>
      <c r="DK69" s="1" cm="1">
        <f t="array" aca="1" ref="DK69" ca="1">_xlfn.SWITCH($DA69,
   "Westside Dental Group", 4.7,
   "Downtown Dental Center", 4.6,
   "Main Street Dental",     4.8,
   4.7
)</f>
        <v>4.8</v>
      </c>
      <c r="DL69" s="1" t="s">
        <v>1707</v>
      </c>
      <c r="DM69" s="1" t="str">
        <f t="shared" ca="1" si="45"/>
        <v>2021-11-26</v>
      </c>
      <c r="DN69" s="1" t="str" cm="1">
        <f t="array" aca="1" ref="DN69" ca="1">INDEX({"In Progress","Accepted","Completed","Proposed"}, RANDBETWEEN(1,4))</f>
        <v>Completed</v>
      </c>
      <c r="DO69" s="1">
        <f t="shared" ca="1" si="46"/>
        <v>4960.17</v>
      </c>
      <c r="DP69" s="1">
        <f t="shared" ca="1" si="47"/>
        <v>3224.11</v>
      </c>
      <c r="DQ69" s="1">
        <f t="shared" ca="1" si="48"/>
        <v>1736.06</v>
      </c>
      <c r="DR69" s="1" t="str" cm="1">
        <f t="array" aca="1" ref="DR69" ca="1">INDEX({"N/A","CareCredit","QuickPay Discount","Monthly Payment"}, RANDBETWEEN(1,4))</f>
        <v>CareCredit</v>
      </c>
      <c r="DS69" s="2">
        <v>44540</v>
      </c>
      <c r="DT69" s="1" t="str">
        <f t="shared" ca="1" si="49"/>
        <v>2021-12-17</v>
      </c>
      <c r="DU69" s="1">
        <f t="shared" ca="1" si="50"/>
        <v>100</v>
      </c>
    </row>
    <row r="70" spans="1:125" x14ac:dyDescent="0.15">
      <c r="A70" s="1" t="s">
        <v>573</v>
      </c>
      <c r="B70" s="1" t="str" cm="1">
        <f t="array" aca="1" ref="B70" ca="1">INDEX({"Liam","Noah","Oliver","Elijah","William","James","Benjamin","Lucas","Henry","Alexander","Olivia","Emma","Ava","Charlotte","Sophia","Amelia","Isabella","Mia","Evelyn","Harper","Jameson","Aria","Scarlett","Luna","Mila","Abigail","Ella","Avery","Eleanor","Madison"}, RANDBETWEEN(1, 30))</f>
        <v>Ava</v>
      </c>
      <c r="C70" s="1" t="str" cm="1">
        <f t="array" aca="1" ref="C70" ca="1">INDEX({"Smith","Johnson","Williams","Jones","Brown","Davis","Miller","Wilson","Moore","Taylor","Anderson","Thomas","Jackson","White","Harris","Martin","Thompson","Garcia","Martinez","Robinson","Clark","Rodriguez","Lewis","Lee","Walker","Hall","Allen","Young","King","Wright"}, RANDBETWEEN(1, 30))</f>
        <v>Walker</v>
      </c>
      <c r="D70" s="1" t="str">
        <f t="shared" ca="1" si="0"/>
        <v>2002-09-23</v>
      </c>
      <c r="E70" s="1">
        <f t="shared" ca="1" si="1"/>
        <v>22</v>
      </c>
      <c r="F70" s="1" t="str" cm="1">
        <f t="array" aca="1" ref="F70" ca="1">INDEX({"Male","Female","Non-Binary"}, RANDBETWEEN(1, 3))</f>
        <v>Male</v>
      </c>
      <c r="G70" s="1" t="str" cm="1">
        <f t="array" aca="1" ref="G70" ca="1">INDEX({"African American","Caucasian","Hispanic","Asian","Native American","Other"}, RANDBETWEEN(1,6))</f>
        <v>Caucasian</v>
      </c>
      <c r="H70" s="1" t="str" cm="1">
        <f t="array" aca="1" ref="H70" ca="1">RANDBETWEEN(1,1500) &amp; " " &amp; INDEX({"Main","Oak","Maple","Elm","Pine","Cedar","Rose","Hill","Park","Lake"}, RANDBETWEEN(1,10)) &amp; " " &amp; INDEX({"St","Rd","Ave"}, RANDBETWEEN(1,3))</f>
        <v>1427 Pine St</v>
      </c>
      <c r="I70" s="1" t="str" cm="1">
        <f t="array" aca="1" ref="I70" ca="1">INDEX({"Springfield","Riverside","Franklin","Clinton","Fairview"}, RANDBETWEEN(1,5))</f>
        <v>Fairview</v>
      </c>
      <c r="J70" s="1" t="str" cm="1">
        <f t="array" aca="1" ref="J70" ca="1">INDEX({"FL","IL","CA","NY","TX"}, RANDBETWEEN(1,5))</f>
        <v>IL</v>
      </c>
      <c r="K70" s="1" t="str">
        <f t="shared" ca="1" si="2"/>
        <v>37171</v>
      </c>
      <c r="L70" s="1" t="str">
        <f t="shared" ca="1" si="3"/>
        <v>ava.walker@email.com</v>
      </c>
      <c r="M70" s="1" t="str">
        <f t="shared" ca="1" si="4"/>
        <v>446-996-9667</v>
      </c>
      <c r="N70" s="1" t="str" cm="1">
        <f t="array" aca="1" ref="N70" ca="1">INDEX({"Linda","Karen","Susan","Nancy","Deborah"}, RANDBETWEEN(1,5)) &amp; " " &amp; C70</f>
        <v>Nancy Walker</v>
      </c>
      <c r="O70" s="1" t="str">
        <f t="shared" ca="1" si="5"/>
        <v>289-737-5838</v>
      </c>
      <c r="P70" s="1" t="s">
        <v>137</v>
      </c>
      <c r="Q70" s="1" t="str" cm="1">
        <f t="array" aca="1" ref="Q70" ca="1">INDEX({"Walk-in","Google","Website","Patient Referral","Doctor Referral","Insurance"}, RANDBETWEEN(1,5))</f>
        <v>Doctor Referral</v>
      </c>
      <c r="R70" s="1" t="str">
        <f t="shared" ca="1" si="6"/>
        <v>2023-08-18</v>
      </c>
      <c r="S70" s="1" t="str" cm="1">
        <f t="array" aca="1" ref="S70" ca="1">INDEX({"LOC001","LOC002","LOC003"}, RANDBETWEEN(1,3))</f>
        <v>LOC002</v>
      </c>
      <c r="T70" s="1" t="str" cm="1">
        <f t="array" aca="1" ref="T70" ca="1">INDEX({"Mail","Phone","Patient Portal","Email"}, RANDBETWEEN(1,4))</f>
        <v>Patient Portal</v>
      </c>
      <c r="U70" s="1" t="str" cm="1">
        <f t="array" aca="1" ref="U70" ca="1">INDEX({"True","False"}, RANDBETWEEN(1,2))</f>
        <v>True</v>
      </c>
      <c r="V70" s="1" t="str" cm="1">
        <f t="array" aca="1" ref="V70" ca="1">INDEX({"True","False"}, RANDBETWEEN(1,2))</f>
        <v>False</v>
      </c>
      <c r="W70" s="1" t="str" cm="1">
        <f t="array" aca="1" ref="W70" ca="1">INDEX({"True","False"}, RANDBETWEEN(1,2))</f>
        <v>False</v>
      </c>
      <c r="X70" s="1" t="str" cm="1">
        <f t="array" aca="1" ref="X70" ca="1">INDEX({"True","False"}, RANDBETWEEN(1,2))</f>
        <v>True</v>
      </c>
      <c r="Y70" s="1" t="str" cm="1">
        <f t="array" aca="1" ref="Y70" ca="1">INDEX({"Codeine","Sulfa","Local Anesthetics","None","Latex","Penicillin"}, RANDBETWEEN(1,6))</f>
        <v>Sulfa</v>
      </c>
      <c r="Z70" s="1" t="str" cm="1">
        <f t="array" aca="1" ref="Z70" ca="1">INDEX({"None","Levothyroxine","Atorvastatin","Levothyroxine|Atorvastatin","Metformin|Lisinopril","Ibuprofen"}, RANDBETWEEN(1,6))</f>
        <v>Metformin|Lisinopril</v>
      </c>
      <c r="AA70" s="1" t="str" cm="1">
        <f t="array" aca="1" ref="AA70" ca="1">INDEX({"None","Wisdom teeth extraction (2020)","Cavity filling (2019)","Dental cleaning (2018)","Root canal (2021)"}, RANDBETWEEN(1,5))</f>
        <v>None</v>
      </c>
      <c r="AB70" s="1" t="str">
        <f t="shared" ca="1" si="7"/>
        <v>2024-11-18</v>
      </c>
      <c r="AC70" s="1" t="str" cm="1">
        <f t="array" aca="1" ref="AC70" ca="1">INDEX({"N/A","No","Yes"}, RANDBETWEEN(1,3))</f>
        <v>N/A</v>
      </c>
      <c r="AD70" s="1" t="str" cm="1">
        <f t="array" aca="1" ref="AD70" ca="1">INDEX({"Non-smoker","Former-smoker","Current smoker"}, RANDBETWEEN(1,3))</f>
        <v>Non-smoker</v>
      </c>
      <c r="AE70" s="1" t="str" cm="1">
        <f t="array" aca="1" ref="AE70" ca="1">INDEX({"None","Allergic to penicillin","Requires wheelchair accessibility","Use caution due to fall risk","Special diet required"}, RANDBETWEEN(1,5))</f>
        <v>Allergic to penicillin</v>
      </c>
      <c r="AF70" s="1" t="s">
        <v>762</v>
      </c>
      <c r="AG70" s="1" t="str" cm="1">
        <f t="array" aca="1" ref="AG70" ca="1">INDEX({"Humana","Aetna","MetLife","Cigna","United Healthcare","Guardian"}, RANDBETWEEN(1,6))</f>
        <v>United Healthcare</v>
      </c>
      <c r="AH70" s="1" t="str" cm="1">
        <f t="array" aca="1" ref="AH70" ca="1">IF(AG70="Humana",
   INDEX({"HUM103","HUM523"}, RANDBETWEEN(1,2)),
IF(AG70="Aetna",
   INDEX({"AET532","AET548"}, RANDBETWEEN(1,2)),
IF(AG70="MetLife",
   "MET280",
IF(AG70="Cigna",
   "CIG881",
IF(AG70="United Healthcare",
   INDEX({"UNI967","UNI316"}, RANDBETWEEN(1,2)),
IF(AG70="Guardian",
   INDEX({"GUA459","GUA669"}, RANDBETWEEN(1,2)),
""))))))</f>
        <v>UNI316</v>
      </c>
      <c r="AI70" s="1" t="str" cm="1">
        <f t="array" aca="1" ref="AI70" ca="1">_xlfn.SWITCH(
    AH70,
    "HUM103", "Humana Discount",
    "HUM523", "Humana PPO",
    "AET532", "Aetna HMO",
    "AET548", "Aetna Indemnity",
    "MET280", "MetLife Discount",
    "CIG881", "Cigna HMO",
    "UNI967", "United Healthcare DPPO",
    "UNI316", "United Healthcare DMO",
    "GUA459", "Guardian Discount",
    "GUA669", "Guardian PPO",
    ""
)</f>
        <v>United Healthcare DMO</v>
      </c>
      <c r="AJ70" s="1" t="str" cm="1">
        <f t="array" aca="1" ref="AJ70" ca="1">_xlfn.SWITCH(
    AH70,
    "HUM103", "HUM854639",
    "HUM523", "HUM296694",
    "AET532", "AET392075",
    "AET548", "AET837715",
    "MET280", "MET643118",
    "CIG881", "CIG755900",
    "UNI967", "UNI733052",
    "UNI316", "UNI442722",
    "GUA459", "GUA634150",
    "GUA669", "GUA641722",
    ""
)</f>
        <v>UNI442722</v>
      </c>
      <c r="AK70" s="1" t="str" cm="1">
        <f t="array" aca="1" ref="AK70" ca="1">INDEX({"GRP370","GRP369","GRP573","GRP409","GRP509","GRP575","GRP445","GRP295","GRP316","GRP630"}, RANDBETWEEN(1,10))</f>
        <v>GRP369</v>
      </c>
      <c r="AL70" s="1" cm="1">
        <f t="array" aca="1" ref="AL70" ca="1">_xlfn.SWITCH(
  AK70,
  "GRP370", 1000,
  "GRP369", 3000,
  "GRP573", 1500,
  "GRP409", 3000,
  "GRP509", 3000,
  "GRP575", 1000,
  "GRP445", 2500,
  "GRP295", 1000,
  "GRP316", 2000,
  "GRP630", 2000,
  ""
)</f>
        <v>3000</v>
      </c>
      <c r="AM70" s="1" cm="1">
        <f t="array" aca="1" ref="AM70" ca="1">_xlfn.SWITCH(
  AK70,
  "GRP370", 729.73,
  "GRP369", 2285.89,
  "GRP573", 1311.73,
  "GRP409", 2951.56,
  "GRP509", 993.45,
  "GRP575", 557.41,
  "GRP445", 695.64,
  "GRP295", 241.36,
  "GRP316", 1320.86,
  "GRP630", 1245.27,
  ""
)</f>
        <v>2285.89</v>
      </c>
      <c r="AN70" s="1" t="str" cm="1">
        <f t="array" aca="1" ref="AN70" ca="1">_xlfn.SWITCH(
  AK70,
  "GRP573", "Humana",
  "GRP509", "Aetna",
  "GRP316", "Aetna",
  ""
)</f>
        <v/>
      </c>
      <c r="AO70" s="1" t="str" cm="1">
        <f t="array" aca="1" ref="AO70" ca="1">_xlfn.SWITCH(
  AK70,
  "GRP573", "HUM982",
  "GRP509", "AET282",
  "GRP316", "AET665",
  ""
)</f>
        <v/>
      </c>
      <c r="AP70" s="1" t="str" cm="1">
        <f t="array" aca="1" ref="AP70" ca="1">_xlfn.SWITCH(
  AK70,
  "GRP573", "MAAN82132",
  "GRP509", "JOWI86099",
  "GRP316", "CHTA19838",
  ""
)</f>
        <v/>
      </c>
      <c r="AQ70" s="1" t="str" cm="1">
        <f t="array" aca="1" ref="AQ70" ca="1">INDEX({"Yes","No"},RANDBETWEEN(1,2))</f>
        <v>Yes</v>
      </c>
      <c r="AR70" s="1" t="str" cm="1">
        <f t="array" aca="1" ref="AR70" ca="1">INDEX({"Apple Pay","Credit Card","Debit Card"}, RANDBETWEEN(1,3))</f>
        <v>Debit Card</v>
      </c>
      <c r="AS70" s="1" t="s">
        <v>951</v>
      </c>
      <c r="AT70" s="1" t="s">
        <v>1140</v>
      </c>
      <c r="AU70" s="1" t="str">
        <f t="shared" ca="1" si="8"/>
        <v>2025-04-09</v>
      </c>
      <c r="AV70" s="1" t="str">
        <f t="shared" ca="1" si="9"/>
        <v>2025-04-13</v>
      </c>
      <c r="AW70" s="1" t="str">
        <f t="shared" ca="1" si="10"/>
        <v>10:00 AM</v>
      </c>
      <c r="AX70" s="1" t="str">
        <f t="shared" ca="1" si="11"/>
        <v>9:47 AM</v>
      </c>
      <c r="AY70" s="1" t="str" cm="1">
        <f t="array" aca="1" ref="AY70" ca="1">INDEX({"LOC001","LOC002","LOC003"}, RANDBETWEEN(1,3))</f>
        <v>LOC003</v>
      </c>
      <c r="AZ70" s="1" t="str" cm="1">
        <f t="array" aca="1" ref="AZ70" ca="1">INDEX({"PRV001","PRV002","PRV003","PRV004","PRV005"}, RANDBETWEEN(1,5))</f>
        <v>PRV001</v>
      </c>
      <c r="BA70" s="1" t="str" cm="1">
        <f t="array" aca="1" ref="BA70" ca="1">INDEX({"AST001","AST002","AST003","AST004","AST005"}, RANDBETWEEN(1,5))</f>
        <v>AST005</v>
      </c>
      <c r="BB70" s="1" t="str" cm="1">
        <f t="array" aca="1" ref="BB70" ca="1">INDEX({"Room 1","Room 2","Room 3","Room 4","Room 5","Room 7","Room 8"}, RANDBETWEEN(1,7))</f>
        <v>Room 8</v>
      </c>
      <c r="BC70" s="1" t="str" cm="1">
        <f t="array" aca="1" ref="BC70" ca="1">INDEX({"Tooth Pain","Lost Filling","Cosmetic Concern","Sensitivity","Denture Adjustment","Jaw Pain","Routine Check-up"}, RANDBETWEEN(1,7))</f>
        <v>Jaw Pain</v>
      </c>
      <c r="BD70" s="1" cm="1">
        <f t="array" aca="1" ref="BD70" ca="1">INDEX({15,30,45,60,90,120}, RANDBETWEEN(1,6))</f>
        <v>30</v>
      </c>
      <c r="BE70" s="1">
        <f t="shared" ca="1" si="12"/>
        <v>35</v>
      </c>
      <c r="BF70" s="1" t="str">
        <f t="shared" ca="1" si="13"/>
        <v>True</v>
      </c>
      <c r="BG70" s="1" t="str">
        <f t="shared" ca="1" si="14"/>
        <v/>
      </c>
      <c r="BH70" s="1" t="str">
        <f t="shared" ca="1" si="15"/>
        <v>False</v>
      </c>
      <c r="BI70" s="1">
        <f t="shared" ca="1" si="16"/>
        <v>4</v>
      </c>
      <c r="BJ70" s="1" t="s">
        <v>1330</v>
      </c>
      <c r="BK70" s="1" t="str">
        <f t="shared" ca="1" si="17"/>
        <v>2025-04-13</v>
      </c>
      <c r="BL70" s="1" t="str" cm="1">
        <f t="array" aca="1" ref="BL70" ca="1">INDEX({"Orthodontic","Prosthodontic","Oral Surgery","Periodontic","Restorative"}, RANDBETWEEN(1,5))</f>
        <v>Orthodontic</v>
      </c>
      <c r="BM70" s="1" t="str" cm="1">
        <f t="array" aca="1" ref="BM70" ca="1">INDEX({"D4341","D9110","D0274","D0120","D2330","D7140","D1110"}, RANDBETWEEN(1,7))</f>
        <v>D0274</v>
      </c>
      <c r="BN70" s="1" t="str" cm="1">
        <f t="array" aca="1" ref="BN70" ca="1">INDEX({"Periodontal Scaling &amp; Root Planing","Palliative Treatment","Bitewings - Four Films","Periodic Oral Evaluation","Resin Composite - One Surface","Extraction - Erupted Tooth","Adult Prophylaxis"}, RANDBETWEEN(1,7))</f>
        <v>Extraction - Erupted Tooth</v>
      </c>
      <c r="BO70" s="1">
        <f t="shared" ca="1" si="18"/>
        <v>624.1</v>
      </c>
      <c r="BP70" s="1">
        <f t="shared" ca="1" si="19"/>
        <v>573.92999999999995</v>
      </c>
      <c r="BQ70" s="1">
        <f t="shared" ca="1" si="20"/>
        <v>605.41</v>
      </c>
      <c r="BR70" s="1">
        <f t="shared" ca="1" si="21"/>
        <v>271.56</v>
      </c>
      <c r="BS70" s="1">
        <f t="shared" ca="1" si="22"/>
        <v>185.79</v>
      </c>
      <c r="BT70" s="1" t="str">
        <f t="shared" ca="1" si="23"/>
        <v>2023-12-21</v>
      </c>
      <c r="BU70" s="1" t="str" cm="1">
        <f t="array" aca="1" ref="BU70" ca="1">INDEX({"Debit Card","Apple Pay","Credit Card","CareCredit"}, RANDBETWEEN(1,4))</f>
        <v>Credit Card</v>
      </c>
      <c r="BV70" s="1" t="str" cm="1">
        <f t="array" aca="1" ref="BV70" ca="1">INDEX({"Paid","Partial","Pending Insurance"}, RANDBETWEEN(1,3))</f>
        <v>Paid</v>
      </c>
      <c r="BW70" s="1">
        <f t="shared" ca="1" si="24"/>
        <v>0</v>
      </c>
      <c r="BX70" s="1" t="str">
        <f t="shared" ca="1" si="25"/>
        <v>Completed</v>
      </c>
      <c r="BY70" s="1" t="str" cm="1">
        <f t="array" aca="1" ref="BY70" ca="1">INDEX({"New","Returning"}, RANDBETWEEN(1,2))</f>
        <v>New</v>
      </c>
      <c r="BZ70" s="1">
        <f t="shared" ca="1" si="26"/>
        <v>2</v>
      </c>
      <c r="CA70" s="1">
        <f t="shared" ca="1" si="27"/>
        <v>2</v>
      </c>
      <c r="CB70" s="1" t="str">
        <f t="shared" ca="1" si="28"/>
        <v>2022-11-13</v>
      </c>
      <c r="CC70" s="1" t="str">
        <f t="shared" ca="1" si="29"/>
        <v>2025-09-15</v>
      </c>
      <c r="CD70" s="1">
        <f t="shared" ca="1" si="51"/>
        <v>4</v>
      </c>
      <c r="CE70" s="1">
        <f t="shared" ca="1" si="51"/>
        <v>1</v>
      </c>
      <c r="CF70" s="1">
        <f t="shared" ca="1" si="31"/>
        <v>3178.88</v>
      </c>
      <c r="CG70" s="1">
        <f t="shared" ca="1" si="32"/>
        <v>28</v>
      </c>
      <c r="CH70" s="1" t="str">
        <f t="shared" ca="1" si="33"/>
        <v>Low</v>
      </c>
      <c r="CI70" s="1">
        <f t="shared" ca="1" si="34"/>
        <v>69</v>
      </c>
      <c r="CJ70" s="1" t="str">
        <f t="shared" ca="1" si="35"/>
        <v>True</v>
      </c>
      <c r="CK70" s="1" t="str" cm="1">
        <f t="array" aca="1" ref="CK70" ca="1">INDEX({"Basic","Silver","Gold","Platinum"}, RANDBETWEEN(1,4))</f>
        <v>Silver</v>
      </c>
      <c r="CL70" s="1">
        <f t="shared" ca="1" si="36"/>
        <v>0</v>
      </c>
      <c r="CM70" s="1" t="s">
        <v>1519</v>
      </c>
      <c r="CN70" s="1" t="str">
        <f t="shared" ca="1" si="37"/>
        <v>2021-09-10</v>
      </c>
      <c r="CO70" s="1" t="str">
        <f t="shared" ca="1" si="38"/>
        <v>12:00 PM</v>
      </c>
      <c r="CP70" s="1" t="str" cm="1">
        <f t="array" aca="1" ref="CP70" ca="1">INDEX({"Patient Portal","Mail","Email","Phone","Text"}, RANDBETWEEN(1,5))</f>
        <v>Phone</v>
      </c>
      <c r="CQ70" s="1" t="str" cm="1">
        <f t="array" aca="1" ref="CQ70" ca="1">INDEX({"Insurance Verification","Payment Reminder","New Patient Welcome","Treatment Plan Discussion","Recall"}, RANDBETWEEN(1,5))</f>
        <v>New Patient Welcome</v>
      </c>
      <c r="CR70" s="1" t="str" cm="1">
        <f t="array" aca="1" ref="CR70" ca="1">INDEX({"Template","Script","Marketing","Custom"}, RANDBETWEEN(1,4))</f>
        <v>Marketing</v>
      </c>
      <c r="CS70" s="1" t="str">
        <f t="shared" ca="1" si="39"/>
        <v>True</v>
      </c>
      <c r="CT70" s="1" t="str">
        <f t="shared" ca="1" si="40"/>
        <v>2021-09-11</v>
      </c>
      <c r="CU70" s="1" t="str">
        <f t="shared" ca="1" si="41"/>
        <v>1:30 PM</v>
      </c>
      <c r="CV70" s="1" t="str" cm="1">
        <f t="array" aca="1" ref="CV70" ca="1">IF(CS70="True",
   INDEX({"Cancelled","Confirmed","Rescheduled","Question Answered"}, RANDBETWEEN(1,4)),
   ""
)</f>
        <v>Cancelled</v>
      </c>
      <c r="CW70" s="1" t="str">
        <f t="shared" ca="1" si="42"/>
        <v>False</v>
      </c>
      <c r="CX70" s="1" t="str">
        <f t="shared" ca="1" si="43"/>
        <v/>
      </c>
      <c r="CY70" s="1" t="str" cm="1">
        <f t="array" aca="1" ref="CY70" ca="1">INDEX({"STF001","STF002","STF003","STF004","STF005"}, RANDBETWEEN(1,5))</f>
        <v>STF005</v>
      </c>
      <c r="CZ70" s="1" t="str">
        <f t="shared" ca="1" si="44"/>
        <v>False</v>
      </c>
      <c r="DA70" s="1" t="str" cm="1">
        <f t="array" aca="1" ref="DA70" ca="1">INDEX({"Westside Dental Group","Downtown Dental Center","Main Street Dental"}, RANDBETWEEN(1,3))</f>
        <v>Main Street Dental</v>
      </c>
      <c r="DB70" s="1" t="str" cm="1">
        <f t="array" aca="1" ref="DB70" ca="1">_xlfn.SWITCH(DA70,
   "Westside Dental Group",     "789 West Avenue",
   "Downtown Dental Center",    "456 Downtown Plaza",
   "Main Street Dental",        "123 Main Street",
   ""
)</f>
        <v>123 Main Street</v>
      </c>
      <c r="DC70" s="1" t="str" cm="1">
        <f t="array" aca="1" ref="DC70" ca="1">_xlfn.SWITCH(
   DA70,
   "Westside Dental Group",     "Riverside",
   "Downtown Dental Center",    "Springfield",
   "Main Street Dental",        "Springfield",
   ""
)</f>
        <v>Springfield</v>
      </c>
      <c r="DD70" s="1" t="s">
        <v>184</v>
      </c>
      <c r="DE70" s="1" t="str" cm="1">
        <f t="array" aca="1" ref="DE70" ca="1">_xlfn.SWITCH(
   DA70,
   "Westside Dental Group",     "62707",
   "Downtown Dental Center",    "62701",
   "Main Street Dental",        "62704",
   ""
)</f>
        <v>62704</v>
      </c>
      <c r="DF70" s="1" t="str" cm="1">
        <f t="array" aca="1" ref="DF70" ca="1">_xlfn.SWITCH(
   DA70,
   "Westside Dental Group",     "555-555-6666",
   "Downtown Dental Center",    "555-333-4444",
   "Main Street Dental",        "555-111-2222",
   ""
)</f>
        <v>555-111-2222</v>
      </c>
      <c r="DG70" s="1" t="str" cm="1">
        <f t="array" aca="1" ref="DG70" ca="1">_xlfn.SWITCH(
   DA70,
   "Westside Dental Group",     "Mon-Thu 9AM-6PM|Fri 9AM-4PM",
   "Downtown Dental Center",    "Mon-Thu 7AM-7PM|Fri 8AM-5PM|Sat 8AM-1PM",
   "Main Street Dental",        "Mon-Fri 8AM-5PM",
   ""
)</f>
        <v>Mon-Fri 8AM-5PM</v>
      </c>
      <c r="DH70" s="1" t="str" cm="1">
        <f t="array" aca="1" ref="DH70" ca="1">_xlfn.SWITCH(
   DA70,
   "Westside Dental Group",     "General|Periodontics|Endodontics",
   "Downtown Dental Center",    "General|Pediatric|Implants|Oral Surgery",
   "Main Street Dental",        "General|Cosmetic|Orthodontics",
   ""
)</f>
        <v>General|Cosmetic|Orthodontics</v>
      </c>
      <c r="DI70" s="1" t="str" cm="1">
        <f t="array" aca="1" ref="DI70" ca="1">_xlfn.SWITCH(
   DA70,
   "Westside Dental Group",     "General Dentistry|Periodontics|Endodontics",
   "Downtown Dental Center",    "General Dentistry|Oral Surgery|Pediatric Dentistry",
   "Main Street Dental",        "General Dentistry|Orthodontics",
   ""
)</f>
        <v>General Dentistry|Orthodontics</v>
      </c>
      <c r="DJ70" s="1" cm="1">
        <f t="array" aca="1" ref="DJ70" ca="1">_xlfn.SWITCH($DA70,
   "Westside Dental Group", 6,
   "Downtown Dental Center", 12,
   "Main Street Dental",     8,
   6
)</f>
        <v>8</v>
      </c>
      <c r="DK70" s="1" cm="1">
        <f t="array" aca="1" ref="DK70" ca="1">_xlfn.SWITCH($DA70,
   "Westside Dental Group", 4.7,
   "Downtown Dental Center", 4.6,
   "Main Street Dental",     4.8,
   4.7
)</f>
        <v>4.8</v>
      </c>
      <c r="DL70" s="1" t="s">
        <v>1708</v>
      </c>
      <c r="DM70" s="1" t="str">
        <f t="shared" ca="1" si="45"/>
        <v>2021-06-29</v>
      </c>
      <c r="DN70" s="1" t="str" cm="1">
        <f t="array" aca="1" ref="DN70" ca="1">INDEX({"In Progress","Accepted","Completed","Proposed"}, RANDBETWEEN(1,4))</f>
        <v>Completed</v>
      </c>
      <c r="DO70" s="1">
        <f t="shared" ca="1" si="46"/>
        <v>4009.86</v>
      </c>
      <c r="DP70" s="1">
        <f t="shared" ca="1" si="47"/>
        <v>2125.23</v>
      </c>
      <c r="DQ70" s="1">
        <f t="shared" ca="1" si="48"/>
        <v>1884.63</v>
      </c>
      <c r="DR70" s="1" t="str" cm="1">
        <f t="array" aca="1" ref="DR70" ca="1">INDEX({"N/A","CareCredit","QuickPay Discount","Monthly Payment"}, RANDBETWEEN(1,4))</f>
        <v>N/A</v>
      </c>
      <c r="DS70" s="2">
        <v>44541</v>
      </c>
      <c r="DT70" s="1" t="str">
        <f t="shared" ca="1" si="49"/>
        <v>2021-12-29</v>
      </c>
      <c r="DU70" s="1">
        <f t="shared" ca="1" si="50"/>
        <v>100</v>
      </c>
    </row>
    <row r="71" spans="1:125" x14ac:dyDescent="0.15">
      <c r="A71" s="1" t="s">
        <v>574</v>
      </c>
      <c r="B71" s="1" t="str" cm="1">
        <f t="array" aca="1" ref="B71" ca="1">INDEX({"Liam","Noah","Oliver","Elijah","William","James","Benjamin","Lucas","Henry","Alexander","Olivia","Emma","Ava","Charlotte","Sophia","Amelia","Isabella","Mia","Evelyn","Harper","Jameson","Aria","Scarlett","Luna","Mila","Abigail","Ella","Avery","Eleanor","Madison"}, RANDBETWEEN(1, 30))</f>
        <v>Evelyn</v>
      </c>
      <c r="C71" s="1" t="str" cm="1">
        <f t="array" aca="1" ref="C71" ca="1">INDEX({"Smith","Johnson","Williams","Jones","Brown","Davis","Miller","Wilson","Moore","Taylor","Anderson","Thomas","Jackson","White","Harris","Martin","Thompson","Garcia","Martinez","Robinson","Clark","Rodriguez","Lewis","Lee","Walker","Hall","Allen","Young","King","Wright"}, RANDBETWEEN(1, 30))</f>
        <v>Walker</v>
      </c>
      <c r="D71" s="1" t="str">
        <f t="shared" ca="1" si="0"/>
        <v>1941-05-06</v>
      </c>
      <c r="E71" s="1">
        <f t="shared" ca="1" si="1"/>
        <v>83</v>
      </c>
      <c r="F71" s="1" t="str" cm="1">
        <f t="array" aca="1" ref="F71" ca="1">INDEX({"Male","Female","Non-Binary"}, RANDBETWEEN(1, 3))</f>
        <v>Female</v>
      </c>
      <c r="G71" s="1" t="str" cm="1">
        <f t="array" aca="1" ref="G71" ca="1">INDEX({"African American","Caucasian","Hispanic","Asian","Native American","Other"}, RANDBETWEEN(1,6))</f>
        <v>Caucasian</v>
      </c>
      <c r="H71" s="1" t="str" cm="1">
        <f t="array" aca="1" ref="H71" ca="1">RANDBETWEEN(1,1500) &amp; " " &amp; INDEX({"Main","Oak","Maple","Elm","Pine","Cedar","Rose","Hill","Park","Lake"}, RANDBETWEEN(1,10)) &amp; " " &amp; INDEX({"St","Rd","Ave"}, RANDBETWEEN(1,3))</f>
        <v>647 Maple Ave</v>
      </c>
      <c r="I71" s="1" t="str" cm="1">
        <f t="array" aca="1" ref="I71" ca="1">INDEX({"Springfield","Riverside","Franklin","Clinton","Fairview"}, RANDBETWEEN(1,5))</f>
        <v>Riverside</v>
      </c>
      <c r="J71" s="1" t="str" cm="1">
        <f t="array" aca="1" ref="J71" ca="1">INDEX({"FL","IL","CA","NY","TX"}, RANDBETWEEN(1,5))</f>
        <v>FL</v>
      </c>
      <c r="K71" s="1" t="str">
        <f t="shared" ca="1" si="2"/>
        <v>41282</v>
      </c>
      <c r="L71" s="1" t="str">
        <f t="shared" ca="1" si="3"/>
        <v>evelyn.walker@email.com</v>
      </c>
      <c r="M71" s="1" t="str">
        <f t="shared" ca="1" si="4"/>
        <v>985-167-3739</v>
      </c>
      <c r="N71" s="1" t="str" cm="1">
        <f t="array" aca="1" ref="N71" ca="1">INDEX({"Linda","Karen","Susan","Nancy","Deborah"}, RANDBETWEEN(1,5)) &amp; " " &amp; C71</f>
        <v>Karen Walker</v>
      </c>
      <c r="O71" s="1" t="str">
        <f t="shared" ca="1" si="5"/>
        <v>381-123-8123</v>
      </c>
      <c r="P71" s="1" t="s">
        <v>137</v>
      </c>
      <c r="Q71" s="1" t="str" cm="1">
        <f t="array" aca="1" ref="Q71" ca="1">INDEX({"Walk-in","Google","Website","Patient Referral","Doctor Referral","Insurance"}, RANDBETWEEN(1,5))</f>
        <v>Website</v>
      </c>
      <c r="R71" s="1" t="str">
        <f t="shared" ca="1" si="6"/>
        <v>2023-12-03</v>
      </c>
      <c r="S71" s="1" t="str" cm="1">
        <f t="array" aca="1" ref="S71" ca="1">INDEX({"LOC001","LOC002","LOC003"}, RANDBETWEEN(1,3))</f>
        <v>LOC001</v>
      </c>
      <c r="T71" s="1" t="str" cm="1">
        <f t="array" aca="1" ref="T71" ca="1">INDEX({"Mail","Phone","Patient Portal","Email"}, RANDBETWEEN(1,4))</f>
        <v>Phone</v>
      </c>
      <c r="U71" s="1" t="str" cm="1">
        <f t="array" aca="1" ref="U71" ca="1">INDEX({"True","False"}, RANDBETWEEN(1,2))</f>
        <v>False</v>
      </c>
      <c r="V71" s="1" t="str" cm="1">
        <f t="array" aca="1" ref="V71" ca="1">INDEX({"True","False"}, RANDBETWEEN(1,2))</f>
        <v>False</v>
      </c>
      <c r="W71" s="1" t="str" cm="1">
        <f t="array" aca="1" ref="W71" ca="1">INDEX({"True","False"}, RANDBETWEEN(1,2))</f>
        <v>False</v>
      </c>
      <c r="X71" s="1" t="str" cm="1">
        <f t="array" aca="1" ref="X71" ca="1">INDEX({"True","False"}, RANDBETWEEN(1,2))</f>
        <v>False</v>
      </c>
      <c r="Y71" s="1" t="str" cm="1">
        <f t="array" aca="1" ref="Y71" ca="1">INDEX({"Codeine","Sulfa","Local Anesthetics","None","Latex","Penicillin"}, RANDBETWEEN(1,6))</f>
        <v>Local Anesthetics</v>
      </c>
      <c r="Z71" s="1" t="str" cm="1">
        <f t="array" aca="1" ref="Z71" ca="1">INDEX({"None","Levothyroxine","Atorvastatin","Levothyroxine|Atorvastatin","Metformin|Lisinopril","Ibuprofen"}, RANDBETWEEN(1,6))</f>
        <v>None</v>
      </c>
      <c r="AA71" s="1" t="str" cm="1">
        <f t="array" aca="1" ref="AA71" ca="1">INDEX({"None","Wisdom teeth extraction (2020)","Cavity filling (2019)","Dental cleaning (2018)","Root canal (2021)"}, RANDBETWEEN(1,5))</f>
        <v>Cavity filling (2019)</v>
      </c>
      <c r="AB71" s="1" t="str">
        <f t="shared" ca="1" si="7"/>
        <v>2023-02-03</v>
      </c>
      <c r="AC71" s="1" t="str" cm="1">
        <f t="array" aca="1" ref="AC71" ca="1">INDEX({"N/A","No","Yes"}, RANDBETWEEN(1,3))</f>
        <v>Yes</v>
      </c>
      <c r="AD71" s="1" t="str" cm="1">
        <f t="array" aca="1" ref="AD71" ca="1">INDEX({"Non-smoker","Former-smoker","Current smoker"}, RANDBETWEEN(1,3))</f>
        <v>Current smoker</v>
      </c>
      <c r="AE71" s="1" t="str" cm="1">
        <f t="array" aca="1" ref="AE71" ca="1">INDEX({"None","Allergic to penicillin","Requires wheelchair accessibility","Use caution due to fall risk","Special diet required"}, RANDBETWEEN(1,5))</f>
        <v>Use caution due to fall risk</v>
      </c>
      <c r="AF71" s="1" t="s">
        <v>763</v>
      </c>
      <c r="AG71" s="1" t="str" cm="1">
        <f t="array" aca="1" ref="AG71" ca="1">INDEX({"Humana","Aetna","MetLife","Cigna","United Healthcare","Guardian"}, RANDBETWEEN(1,6))</f>
        <v>Aetna</v>
      </c>
      <c r="AH71" s="1" t="str" cm="1">
        <f t="array" aca="1" ref="AH71" ca="1">IF(AG71="Humana",
   INDEX({"HUM103","HUM523"}, RANDBETWEEN(1,2)),
IF(AG71="Aetna",
   INDEX({"AET532","AET548"}, RANDBETWEEN(1,2)),
IF(AG71="MetLife",
   "MET280",
IF(AG71="Cigna",
   "CIG881",
IF(AG71="United Healthcare",
   INDEX({"UNI967","UNI316"}, RANDBETWEEN(1,2)),
IF(AG71="Guardian",
   INDEX({"GUA459","GUA669"}, RANDBETWEEN(1,2)),
""))))))</f>
        <v>AET532</v>
      </c>
      <c r="AI71" s="1" t="str" cm="1">
        <f t="array" aca="1" ref="AI71" ca="1">_xlfn.SWITCH(
    AH71,
    "HUM103", "Humana Discount",
    "HUM523", "Humana PPO",
    "AET532", "Aetna HMO",
    "AET548", "Aetna Indemnity",
    "MET280", "MetLife Discount",
    "CIG881", "Cigna HMO",
    "UNI967", "United Healthcare DPPO",
    "UNI316", "United Healthcare DMO",
    "GUA459", "Guardian Discount",
    "GUA669", "Guardian PPO",
    ""
)</f>
        <v>Aetna HMO</v>
      </c>
      <c r="AJ71" s="1" t="str" cm="1">
        <f t="array" aca="1" ref="AJ71" ca="1">_xlfn.SWITCH(
    AH71,
    "HUM103", "HUM854639",
    "HUM523", "HUM296694",
    "AET532", "AET392075",
    "AET548", "AET837715",
    "MET280", "MET643118",
    "CIG881", "CIG755900",
    "UNI967", "UNI733052",
    "UNI316", "UNI442722",
    "GUA459", "GUA634150",
    "GUA669", "GUA641722",
    ""
)</f>
        <v>AET392075</v>
      </c>
      <c r="AK71" s="1" t="str" cm="1">
        <f t="array" aca="1" ref="AK71" ca="1">INDEX({"GRP370","GRP369","GRP573","GRP409","GRP509","GRP575","GRP445","GRP295","GRP316","GRP630"}, RANDBETWEEN(1,10))</f>
        <v>GRP369</v>
      </c>
      <c r="AL71" s="1" cm="1">
        <f t="array" aca="1" ref="AL71" ca="1">_xlfn.SWITCH(
  AK71,
  "GRP370", 1000,
  "GRP369", 3000,
  "GRP573", 1500,
  "GRP409", 3000,
  "GRP509", 3000,
  "GRP575", 1000,
  "GRP445", 2500,
  "GRP295", 1000,
  "GRP316", 2000,
  "GRP630", 2000,
  ""
)</f>
        <v>3000</v>
      </c>
      <c r="AM71" s="1" cm="1">
        <f t="array" aca="1" ref="AM71" ca="1">_xlfn.SWITCH(
  AK71,
  "GRP370", 729.73,
  "GRP369", 2285.89,
  "GRP573", 1311.73,
  "GRP409", 2951.56,
  "GRP509", 993.45,
  "GRP575", 557.41,
  "GRP445", 695.64,
  "GRP295", 241.36,
  "GRP316", 1320.86,
  "GRP630", 1245.27,
  ""
)</f>
        <v>2285.89</v>
      </c>
      <c r="AN71" s="1" t="str" cm="1">
        <f t="array" aca="1" ref="AN71" ca="1">_xlfn.SWITCH(
  AK71,
  "GRP573", "Humana",
  "GRP509", "Aetna",
  "GRP316", "Aetna",
  ""
)</f>
        <v/>
      </c>
      <c r="AO71" s="1" t="str" cm="1">
        <f t="array" aca="1" ref="AO71" ca="1">_xlfn.SWITCH(
  AK71,
  "GRP573", "HUM982",
  "GRP509", "AET282",
  "GRP316", "AET665",
  ""
)</f>
        <v/>
      </c>
      <c r="AP71" s="1" t="str" cm="1">
        <f t="array" aca="1" ref="AP71" ca="1">_xlfn.SWITCH(
  AK71,
  "GRP573", "MAAN82132",
  "GRP509", "JOWI86099",
  "GRP316", "CHTA19838",
  ""
)</f>
        <v/>
      </c>
      <c r="AQ71" s="1" t="str" cm="1">
        <f t="array" aca="1" ref="AQ71" ca="1">INDEX({"Yes","No"},RANDBETWEEN(1,2))</f>
        <v>No</v>
      </c>
      <c r="AR71" s="1" t="str" cm="1">
        <f t="array" aca="1" ref="AR71" ca="1">INDEX({"Apple Pay","Credit Card","Debit Card"}, RANDBETWEEN(1,3))</f>
        <v>Credit Card</v>
      </c>
      <c r="AS71" s="1" t="s">
        <v>952</v>
      </c>
      <c r="AT71" s="1" t="s">
        <v>1141</v>
      </c>
      <c r="AU71" s="1" t="str">
        <f t="shared" ca="1" si="8"/>
        <v>2025-05-04</v>
      </c>
      <c r="AV71" s="1" t="str">
        <f t="shared" ca="1" si="9"/>
        <v>2025-05-14</v>
      </c>
      <c r="AW71" s="1" t="str">
        <f t="shared" ca="1" si="10"/>
        <v>4:15 PM</v>
      </c>
      <c r="AX71" s="1" t="str">
        <f t="shared" ca="1" si="11"/>
        <v>4:02 PM</v>
      </c>
      <c r="AY71" s="1" t="str" cm="1">
        <f t="array" aca="1" ref="AY71" ca="1">INDEX({"LOC001","LOC002","LOC003"}, RANDBETWEEN(1,3))</f>
        <v>LOC001</v>
      </c>
      <c r="AZ71" s="1" t="str" cm="1">
        <f t="array" aca="1" ref="AZ71" ca="1">INDEX({"PRV001","PRV002","PRV003","PRV004","PRV005"}, RANDBETWEEN(1,5))</f>
        <v>PRV001</v>
      </c>
      <c r="BA71" s="1" t="str" cm="1">
        <f t="array" aca="1" ref="BA71" ca="1">INDEX({"AST001","AST002","AST003","AST004","AST005"}, RANDBETWEEN(1,5))</f>
        <v>AST002</v>
      </c>
      <c r="BB71" s="1" t="str" cm="1">
        <f t="array" aca="1" ref="BB71" ca="1">INDEX({"Room 1","Room 2","Room 3","Room 4","Room 5","Room 7","Room 8"}, RANDBETWEEN(1,7))</f>
        <v>Room 8</v>
      </c>
      <c r="BC71" s="1" t="str" cm="1">
        <f t="array" aca="1" ref="BC71" ca="1">INDEX({"Tooth Pain","Lost Filling","Cosmetic Concern","Sensitivity","Denture Adjustment","Jaw Pain","Routine Check-up"}, RANDBETWEEN(1,7))</f>
        <v>Cosmetic Concern</v>
      </c>
      <c r="BD71" s="1" cm="1">
        <f t="array" aca="1" ref="BD71" ca="1">INDEX({15,30,45,60,90,120}, RANDBETWEEN(1,6))</f>
        <v>15</v>
      </c>
      <c r="BE71" s="1">
        <f t="shared" ca="1" si="12"/>
        <v>7</v>
      </c>
      <c r="BF71" s="1" t="str">
        <f t="shared" ca="1" si="13"/>
        <v>True</v>
      </c>
      <c r="BG71" s="1" t="str">
        <f t="shared" ca="1" si="14"/>
        <v/>
      </c>
      <c r="BH71" s="1" t="str">
        <f t="shared" ca="1" si="15"/>
        <v>False</v>
      </c>
      <c r="BI71" s="1">
        <f t="shared" ca="1" si="16"/>
        <v>10</v>
      </c>
      <c r="BJ71" s="1" t="s">
        <v>1331</v>
      </c>
      <c r="BK71" s="1" t="str">
        <f t="shared" ca="1" si="17"/>
        <v>2025-05-14</v>
      </c>
      <c r="BL71" s="1" t="str" cm="1">
        <f t="array" aca="1" ref="BL71" ca="1">INDEX({"Orthodontic","Prosthodontic","Oral Surgery","Periodontic","Restorative"}, RANDBETWEEN(1,5))</f>
        <v>Periodontic</v>
      </c>
      <c r="BM71" s="1" t="str" cm="1">
        <f t="array" aca="1" ref="BM71" ca="1">INDEX({"D4341","D9110","D0274","D0120","D2330","D7140","D1110"}, RANDBETWEEN(1,7))</f>
        <v>D2330</v>
      </c>
      <c r="BN71" s="1" t="str" cm="1">
        <f t="array" aca="1" ref="BN71" ca="1">INDEX({"Periodontal Scaling &amp; Root Planing","Palliative Treatment","Bitewings - Four Films","Periodic Oral Evaluation","Resin Composite - One Surface","Extraction - Erupted Tooth","Adult Prophylaxis"}, RANDBETWEEN(1,7))</f>
        <v>Adult Prophylaxis</v>
      </c>
      <c r="BO71" s="1">
        <f t="shared" ca="1" si="18"/>
        <v>1879.95</v>
      </c>
      <c r="BP71" s="1">
        <f t="shared" ca="1" si="19"/>
        <v>211.05</v>
      </c>
      <c r="BQ71" s="1">
        <f t="shared" ca="1" si="20"/>
        <v>840.76</v>
      </c>
      <c r="BR71" s="1">
        <f t="shared" ca="1" si="21"/>
        <v>225.15</v>
      </c>
      <c r="BS71" s="1">
        <f t="shared" ca="1" si="22"/>
        <v>49.89</v>
      </c>
      <c r="BT71" s="1" t="str">
        <f t="shared" ca="1" si="23"/>
        <v>2025-06-14</v>
      </c>
      <c r="BU71" s="1" t="str" cm="1">
        <f t="array" aca="1" ref="BU71" ca="1">INDEX({"Debit Card","Apple Pay","Credit Card","CareCredit"}, RANDBETWEEN(1,4))</f>
        <v>Credit Card</v>
      </c>
      <c r="BV71" s="1" t="str" cm="1">
        <f t="array" aca="1" ref="BV71" ca="1">INDEX({"Paid","Partial","Pending Insurance"}, RANDBETWEEN(1,3))</f>
        <v>Pending Insurance</v>
      </c>
      <c r="BW71" s="1">
        <f t="shared" ca="1" si="24"/>
        <v>0</v>
      </c>
      <c r="BX71" s="1" t="str">
        <f t="shared" ca="1" si="25"/>
        <v>In Progress</v>
      </c>
      <c r="BY71" s="1" t="str" cm="1">
        <f t="array" aca="1" ref="BY71" ca="1">INDEX({"New","Returning"}, RANDBETWEEN(1,2))</f>
        <v>New</v>
      </c>
      <c r="BZ71" s="1">
        <f t="shared" ca="1" si="26"/>
        <v>3</v>
      </c>
      <c r="CA71" s="1">
        <f t="shared" ca="1" si="27"/>
        <v>3</v>
      </c>
      <c r="CB71" s="1" t="str">
        <f t="shared" ca="1" si="28"/>
        <v>2021-09-30</v>
      </c>
      <c r="CC71" s="1" t="str">
        <f t="shared" ca="1" si="29"/>
        <v>2025-06-26</v>
      </c>
      <c r="CD71" s="1">
        <f t="shared" ca="1" si="51"/>
        <v>5</v>
      </c>
      <c r="CE71" s="1">
        <f t="shared" ca="1" si="51"/>
        <v>9</v>
      </c>
      <c r="CF71" s="1">
        <f t="shared" ca="1" si="31"/>
        <v>1406.3</v>
      </c>
      <c r="CG71" s="1">
        <f t="shared" ca="1" si="32"/>
        <v>42</v>
      </c>
      <c r="CH71" s="1" t="str">
        <f t="shared" ca="1" si="33"/>
        <v>Low</v>
      </c>
      <c r="CI71" s="1">
        <f t="shared" ca="1" si="34"/>
        <v>75</v>
      </c>
      <c r="CJ71" s="1" t="str">
        <f t="shared" ca="1" si="35"/>
        <v>True</v>
      </c>
      <c r="CK71" s="1" t="str" cm="1">
        <f t="array" aca="1" ref="CK71" ca="1">INDEX({"Basic","Silver","Gold","Platinum"}, RANDBETWEEN(1,4))</f>
        <v>Platinum</v>
      </c>
      <c r="CL71" s="1">
        <f t="shared" ca="1" si="36"/>
        <v>3</v>
      </c>
      <c r="CM71" s="1" t="s">
        <v>1520</v>
      </c>
      <c r="CN71" s="1" t="str">
        <f t="shared" ca="1" si="37"/>
        <v>2022-03-03</v>
      </c>
      <c r="CO71" s="1" t="str">
        <f t="shared" ca="1" si="38"/>
        <v>9:30 AM</v>
      </c>
      <c r="CP71" s="1" t="str" cm="1">
        <f t="array" aca="1" ref="CP71" ca="1">INDEX({"Patient Portal","Mail","Email","Phone","Text"}, RANDBETWEEN(1,5))</f>
        <v>Mail</v>
      </c>
      <c r="CQ71" s="1" t="str" cm="1">
        <f t="array" aca="1" ref="CQ71" ca="1">INDEX({"Insurance Verification","Payment Reminder","New Patient Welcome","Treatment Plan Discussion","Recall"}, RANDBETWEEN(1,5))</f>
        <v>Insurance Verification</v>
      </c>
      <c r="CR71" s="1" t="str" cm="1">
        <f t="array" aca="1" ref="CR71" ca="1">INDEX({"Template","Script","Marketing","Custom"}, RANDBETWEEN(1,4))</f>
        <v>Custom</v>
      </c>
      <c r="CS71" s="1" t="str">
        <f t="shared" ca="1" si="39"/>
        <v>True</v>
      </c>
      <c r="CT71" s="1" t="str">
        <f t="shared" ca="1" si="40"/>
        <v>2022-03-03</v>
      </c>
      <c r="CU71" s="1" t="str">
        <f t="shared" ca="1" si="41"/>
        <v>5:30 PM</v>
      </c>
      <c r="CV71" s="1" t="str" cm="1">
        <f t="array" aca="1" ref="CV71" ca="1">IF(CS71="True",
   INDEX({"Cancelled","Confirmed","Rescheduled","Question Answered"}, RANDBETWEEN(1,4)),
   ""
)</f>
        <v>Rescheduled</v>
      </c>
      <c r="CW71" s="1" t="str">
        <f t="shared" ca="1" si="42"/>
        <v>False</v>
      </c>
      <c r="CX71" s="1" t="str">
        <f t="shared" ca="1" si="43"/>
        <v/>
      </c>
      <c r="CY71" s="1" t="str" cm="1">
        <f t="array" aca="1" ref="CY71" ca="1">INDEX({"STF001","STF002","STF003","STF004","STF005"}, RANDBETWEEN(1,5))</f>
        <v>STF002</v>
      </c>
      <c r="CZ71" s="1" t="str">
        <f t="shared" ca="1" si="44"/>
        <v>True</v>
      </c>
      <c r="DA71" s="1" t="str" cm="1">
        <f t="array" aca="1" ref="DA71" ca="1">INDEX({"Westside Dental Group","Downtown Dental Center","Main Street Dental"}, RANDBETWEEN(1,3))</f>
        <v>Downtown Dental Center</v>
      </c>
      <c r="DB71" s="1" t="str" cm="1">
        <f t="array" aca="1" ref="DB71" ca="1">_xlfn.SWITCH(DA71,
   "Westside Dental Group",     "789 West Avenue",
   "Downtown Dental Center",    "456 Downtown Plaza",
   "Main Street Dental",        "123 Main Street",
   ""
)</f>
        <v>456 Downtown Plaza</v>
      </c>
      <c r="DC71" s="1" t="str" cm="1">
        <f t="array" aca="1" ref="DC71" ca="1">_xlfn.SWITCH(
   DA71,
   "Westside Dental Group",     "Riverside",
   "Downtown Dental Center",    "Springfield",
   "Main Street Dental",        "Springfield",
   ""
)</f>
        <v>Springfield</v>
      </c>
      <c r="DD71" s="1" t="s">
        <v>184</v>
      </c>
      <c r="DE71" s="1" t="str" cm="1">
        <f t="array" aca="1" ref="DE71" ca="1">_xlfn.SWITCH(
   DA71,
   "Westside Dental Group",     "62707",
   "Downtown Dental Center",    "62701",
   "Main Street Dental",        "62704",
   ""
)</f>
        <v>62701</v>
      </c>
      <c r="DF71" s="1" t="str" cm="1">
        <f t="array" aca="1" ref="DF71" ca="1">_xlfn.SWITCH(
   DA71,
   "Westside Dental Group",     "555-555-6666",
   "Downtown Dental Center",    "555-333-4444",
   "Main Street Dental",        "555-111-2222",
   ""
)</f>
        <v>555-333-4444</v>
      </c>
      <c r="DG71" s="1" t="str" cm="1">
        <f t="array" aca="1" ref="DG71" ca="1">_xlfn.SWITCH(
   DA71,
   "Westside Dental Group",     "Mon-Thu 9AM-6PM|Fri 9AM-4PM",
   "Downtown Dental Center",    "Mon-Thu 7AM-7PM|Fri 8AM-5PM|Sat 8AM-1PM",
   "Main Street Dental",        "Mon-Fri 8AM-5PM",
   ""
)</f>
        <v>Mon-Thu 7AM-7PM|Fri 8AM-5PM|Sat 8AM-1PM</v>
      </c>
      <c r="DH71" s="1" t="str" cm="1">
        <f t="array" aca="1" ref="DH71" ca="1">_xlfn.SWITCH(
   DA71,
   "Westside Dental Group",     "General|Periodontics|Endodontics",
   "Downtown Dental Center",    "General|Pediatric|Implants|Oral Surgery",
   "Main Street Dental",        "General|Cosmetic|Orthodontics",
   ""
)</f>
        <v>General|Pediatric|Implants|Oral Surgery</v>
      </c>
      <c r="DI71" s="1" t="str" cm="1">
        <f t="array" aca="1" ref="DI71" ca="1">_xlfn.SWITCH(
   DA71,
   "Westside Dental Group",     "General Dentistry|Periodontics|Endodontics",
   "Downtown Dental Center",    "General Dentistry|Oral Surgery|Pediatric Dentistry",
   "Main Street Dental",        "General Dentistry|Orthodontics",
   ""
)</f>
        <v>General Dentistry|Oral Surgery|Pediatric Dentistry</v>
      </c>
      <c r="DJ71" s="1" cm="1">
        <f t="array" aca="1" ref="DJ71" ca="1">_xlfn.SWITCH($DA71,
   "Westside Dental Group", 6,
   "Downtown Dental Center", 12,
   "Main Street Dental",     8,
   6
)</f>
        <v>12</v>
      </c>
      <c r="DK71" s="1" cm="1">
        <f t="array" aca="1" ref="DK71" ca="1">_xlfn.SWITCH($DA71,
   "Westside Dental Group", 4.7,
   "Downtown Dental Center", 4.6,
   "Main Street Dental",     4.8,
   4.7
)</f>
        <v>4.5999999999999996</v>
      </c>
      <c r="DL71" s="1" t="s">
        <v>1709</v>
      </c>
      <c r="DM71" s="1" t="str">
        <f t="shared" ca="1" si="45"/>
        <v>2023-10-26</v>
      </c>
      <c r="DN71" s="1" t="str" cm="1">
        <f t="array" aca="1" ref="DN71" ca="1">INDEX({"In Progress","Accepted","Completed","Proposed"}, RANDBETWEEN(1,4))</f>
        <v>Completed</v>
      </c>
      <c r="DO71" s="1">
        <f t="shared" ca="1" si="46"/>
        <v>573.03</v>
      </c>
      <c r="DP71" s="1">
        <f t="shared" ca="1" si="47"/>
        <v>406.85</v>
      </c>
      <c r="DQ71" s="1">
        <f t="shared" ca="1" si="48"/>
        <v>166.18</v>
      </c>
      <c r="DR71" s="1" t="str" cm="1">
        <f t="array" aca="1" ref="DR71" ca="1">INDEX({"N/A","CareCredit","QuickPay Discount","Monthly Payment"}, RANDBETWEEN(1,4))</f>
        <v>N/A</v>
      </c>
      <c r="DS71" s="2">
        <v>44542</v>
      </c>
      <c r="DT71" s="1" t="str">
        <f t="shared" ca="1" si="49"/>
        <v>2022-01-07</v>
      </c>
      <c r="DU71" s="1">
        <f t="shared" ca="1" si="50"/>
        <v>100</v>
      </c>
    </row>
    <row r="72" spans="1:125" x14ac:dyDescent="0.15">
      <c r="A72" s="1" t="s">
        <v>575</v>
      </c>
      <c r="B72" s="1" t="str" cm="1">
        <f t="array" aca="1" ref="B72" ca="1">INDEX({"Liam","Noah","Oliver","Elijah","William","James","Benjamin","Lucas","Henry","Alexander","Olivia","Emma","Ava","Charlotte","Sophia","Amelia","Isabella","Mia","Evelyn","Harper","Jameson","Aria","Scarlett","Luna","Mila","Abigail","Ella","Avery","Eleanor","Madison"}, RANDBETWEEN(1, 30))</f>
        <v>Mia</v>
      </c>
      <c r="C72" s="1" t="str" cm="1">
        <f t="array" aca="1" ref="C72" ca="1">INDEX({"Smith","Johnson","Williams","Jones","Brown","Davis","Miller","Wilson","Moore","Taylor","Anderson","Thomas","Jackson","White","Harris","Martin","Thompson","Garcia","Martinez","Robinson","Clark","Rodriguez","Lewis","Lee","Walker","Hall","Allen","Young","King","Wright"}, RANDBETWEEN(1, 30))</f>
        <v>Garcia</v>
      </c>
      <c r="D72" s="1" t="str">
        <f t="shared" ca="1" si="0"/>
        <v>2003-11-30</v>
      </c>
      <c r="E72" s="1">
        <f t="shared" ca="1" si="1"/>
        <v>21</v>
      </c>
      <c r="F72" s="1" t="str" cm="1">
        <f t="array" aca="1" ref="F72" ca="1">INDEX({"Male","Female","Non-Binary"}, RANDBETWEEN(1, 3))</f>
        <v>Non-Binary</v>
      </c>
      <c r="G72" s="1" t="str" cm="1">
        <f t="array" aca="1" ref="G72" ca="1">INDEX({"African American","Caucasian","Hispanic","Asian","Native American","Other"}, RANDBETWEEN(1,6))</f>
        <v>Hispanic</v>
      </c>
      <c r="H72" s="1" t="str" cm="1">
        <f t="array" aca="1" ref="H72" ca="1">RANDBETWEEN(1,1500) &amp; " " &amp; INDEX({"Main","Oak","Maple","Elm","Pine","Cedar","Rose","Hill","Park","Lake"}, RANDBETWEEN(1,10)) &amp; " " &amp; INDEX({"St","Rd","Ave"}, RANDBETWEEN(1,3))</f>
        <v>471 Hill Rd</v>
      </c>
      <c r="I72" s="1" t="str" cm="1">
        <f t="array" aca="1" ref="I72" ca="1">INDEX({"Springfield","Riverside","Franklin","Clinton","Fairview"}, RANDBETWEEN(1,5))</f>
        <v>Franklin</v>
      </c>
      <c r="J72" s="1" t="str" cm="1">
        <f t="array" aca="1" ref="J72" ca="1">INDEX({"FL","IL","CA","NY","TX"}, RANDBETWEEN(1,5))</f>
        <v>FL</v>
      </c>
      <c r="K72" s="1" t="str">
        <f t="shared" ca="1" si="2"/>
        <v>76856</v>
      </c>
      <c r="L72" s="1" t="str">
        <f t="shared" ca="1" si="3"/>
        <v>mia.garcia@email.com</v>
      </c>
      <c r="M72" s="1" t="str">
        <f t="shared" ca="1" si="4"/>
        <v>454-972-9654</v>
      </c>
      <c r="N72" s="1" t="str" cm="1">
        <f t="array" aca="1" ref="N72" ca="1">INDEX({"Linda","Karen","Susan","Nancy","Deborah"}, RANDBETWEEN(1,5)) &amp; " " &amp; C72</f>
        <v>Deborah Garcia</v>
      </c>
      <c r="O72" s="1" t="str">
        <f t="shared" ca="1" si="5"/>
        <v>934-301-4428</v>
      </c>
      <c r="P72" s="1" t="s">
        <v>137</v>
      </c>
      <c r="Q72" s="1" t="str" cm="1">
        <f t="array" aca="1" ref="Q72" ca="1">INDEX({"Walk-in","Google","Website","Patient Referral","Doctor Referral","Insurance"}, RANDBETWEEN(1,5))</f>
        <v>Google</v>
      </c>
      <c r="R72" s="1" t="str">
        <f t="shared" ca="1" si="6"/>
        <v>2023-02-14</v>
      </c>
      <c r="S72" s="1" t="str" cm="1">
        <f t="array" aca="1" ref="S72" ca="1">INDEX({"LOC001","LOC002","LOC003"}, RANDBETWEEN(1,3))</f>
        <v>LOC002</v>
      </c>
      <c r="T72" s="1" t="str" cm="1">
        <f t="array" aca="1" ref="T72" ca="1">INDEX({"Mail","Phone","Patient Portal","Email"}, RANDBETWEEN(1,4))</f>
        <v>Phone</v>
      </c>
      <c r="U72" s="1" t="str" cm="1">
        <f t="array" aca="1" ref="U72" ca="1">INDEX({"True","False"}, RANDBETWEEN(1,2))</f>
        <v>False</v>
      </c>
      <c r="V72" s="1" t="str" cm="1">
        <f t="array" aca="1" ref="V72" ca="1">INDEX({"True","False"}, RANDBETWEEN(1,2))</f>
        <v>False</v>
      </c>
      <c r="W72" s="1" t="str" cm="1">
        <f t="array" aca="1" ref="W72" ca="1">INDEX({"True","False"}, RANDBETWEEN(1,2))</f>
        <v>False</v>
      </c>
      <c r="X72" s="1" t="str" cm="1">
        <f t="array" aca="1" ref="X72" ca="1">INDEX({"True","False"}, RANDBETWEEN(1,2))</f>
        <v>True</v>
      </c>
      <c r="Y72" s="1" t="str" cm="1">
        <f t="array" aca="1" ref="Y72" ca="1">INDEX({"Codeine","Sulfa","Local Anesthetics","None","Latex","Penicillin"}, RANDBETWEEN(1,6))</f>
        <v>Sulfa</v>
      </c>
      <c r="Z72" s="1" t="str" cm="1">
        <f t="array" aca="1" ref="Z72" ca="1">INDEX({"None","Levothyroxine","Atorvastatin","Levothyroxine|Atorvastatin","Metformin|Lisinopril","Ibuprofen"}, RANDBETWEEN(1,6))</f>
        <v>Levothyroxine|Atorvastatin</v>
      </c>
      <c r="AA72" s="1" t="str" cm="1">
        <f t="array" aca="1" ref="AA72" ca="1">INDEX({"None","Wisdom teeth extraction (2020)","Cavity filling (2019)","Dental cleaning (2018)","Root canal (2021)"}, RANDBETWEEN(1,5))</f>
        <v>Dental cleaning (2018)</v>
      </c>
      <c r="AB72" s="1" t="str">
        <f t="shared" ca="1" si="7"/>
        <v>2023-05-05</v>
      </c>
      <c r="AC72" s="1" t="str" cm="1">
        <f t="array" aca="1" ref="AC72" ca="1">INDEX({"N/A","No","Yes"}, RANDBETWEEN(1,3))</f>
        <v>N/A</v>
      </c>
      <c r="AD72" s="1" t="str" cm="1">
        <f t="array" aca="1" ref="AD72" ca="1">INDEX({"Non-smoker","Former-smoker","Current smoker"}, RANDBETWEEN(1,3))</f>
        <v>Current smoker</v>
      </c>
      <c r="AE72" s="1" t="str" cm="1">
        <f t="array" aca="1" ref="AE72" ca="1">INDEX({"None","Allergic to penicillin","Requires wheelchair accessibility","Use caution due to fall risk","Special diet required"}, RANDBETWEEN(1,5))</f>
        <v>None</v>
      </c>
      <c r="AF72" s="1" t="s">
        <v>764</v>
      </c>
      <c r="AG72" s="1" t="str" cm="1">
        <f t="array" aca="1" ref="AG72" ca="1">INDEX({"Humana","Aetna","MetLife","Cigna","United Healthcare","Guardian"}, RANDBETWEEN(1,6))</f>
        <v>MetLife</v>
      </c>
      <c r="AH72" s="1" t="str" cm="1">
        <f t="array" aca="1" ref="AH72" ca="1">IF(AG72="Humana",
   INDEX({"HUM103","HUM523"}, RANDBETWEEN(1,2)),
IF(AG72="Aetna",
   INDEX({"AET532","AET548"}, RANDBETWEEN(1,2)),
IF(AG72="MetLife",
   "MET280",
IF(AG72="Cigna",
   "CIG881",
IF(AG72="United Healthcare",
   INDEX({"UNI967","UNI316"}, RANDBETWEEN(1,2)),
IF(AG72="Guardian",
   INDEX({"GUA459","GUA669"}, RANDBETWEEN(1,2)),
""))))))</f>
        <v>MET280</v>
      </c>
      <c r="AI72" s="1" t="str" cm="1">
        <f t="array" aca="1" ref="AI72" ca="1">_xlfn.SWITCH(
    AH72,
    "HUM103", "Humana Discount",
    "HUM523", "Humana PPO",
    "AET532", "Aetna HMO",
    "AET548", "Aetna Indemnity",
    "MET280", "MetLife Discount",
    "CIG881", "Cigna HMO",
    "UNI967", "United Healthcare DPPO",
    "UNI316", "United Healthcare DMO",
    "GUA459", "Guardian Discount",
    "GUA669", "Guardian PPO",
    ""
)</f>
        <v>MetLife Discount</v>
      </c>
      <c r="AJ72" s="1" t="str" cm="1">
        <f t="array" aca="1" ref="AJ72" ca="1">_xlfn.SWITCH(
    AH72,
    "HUM103", "HUM854639",
    "HUM523", "HUM296694",
    "AET532", "AET392075",
    "AET548", "AET837715",
    "MET280", "MET643118",
    "CIG881", "CIG755900",
    "UNI967", "UNI733052",
    "UNI316", "UNI442722",
    "GUA459", "GUA634150",
    "GUA669", "GUA641722",
    ""
)</f>
        <v>MET643118</v>
      </c>
      <c r="AK72" s="1" t="str" cm="1">
        <f t="array" aca="1" ref="AK72" ca="1">INDEX({"GRP370","GRP369","GRP573","GRP409","GRP509","GRP575","GRP445","GRP295","GRP316","GRP630"}, RANDBETWEEN(1,10))</f>
        <v>GRP575</v>
      </c>
      <c r="AL72" s="1" cm="1">
        <f t="array" aca="1" ref="AL72" ca="1">_xlfn.SWITCH(
  AK72,
  "GRP370", 1000,
  "GRP369", 3000,
  "GRP573", 1500,
  "GRP409", 3000,
  "GRP509", 3000,
  "GRP575", 1000,
  "GRP445", 2500,
  "GRP295", 1000,
  "GRP316", 2000,
  "GRP630", 2000,
  ""
)</f>
        <v>1000</v>
      </c>
      <c r="AM72" s="1" cm="1">
        <f t="array" aca="1" ref="AM72" ca="1">_xlfn.SWITCH(
  AK72,
  "GRP370", 729.73,
  "GRP369", 2285.89,
  "GRP573", 1311.73,
  "GRP409", 2951.56,
  "GRP509", 993.45,
  "GRP575", 557.41,
  "GRP445", 695.64,
  "GRP295", 241.36,
  "GRP316", 1320.86,
  "GRP630", 1245.27,
  ""
)</f>
        <v>557.41</v>
      </c>
      <c r="AN72" s="1" t="str" cm="1">
        <f t="array" aca="1" ref="AN72" ca="1">_xlfn.SWITCH(
  AK72,
  "GRP573", "Humana",
  "GRP509", "Aetna",
  "GRP316", "Aetna",
  ""
)</f>
        <v/>
      </c>
      <c r="AO72" s="1" t="str" cm="1">
        <f t="array" aca="1" ref="AO72" ca="1">_xlfn.SWITCH(
  AK72,
  "GRP573", "HUM982",
  "GRP509", "AET282",
  "GRP316", "AET665",
  ""
)</f>
        <v/>
      </c>
      <c r="AP72" s="1" t="str" cm="1">
        <f t="array" aca="1" ref="AP72" ca="1">_xlfn.SWITCH(
  AK72,
  "GRP573", "MAAN82132",
  "GRP509", "JOWI86099",
  "GRP316", "CHTA19838",
  ""
)</f>
        <v/>
      </c>
      <c r="AQ72" s="1" t="str" cm="1">
        <f t="array" aca="1" ref="AQ72" ca="1">INDEX({"Yes","No"},RANDBETWEEN(1,2))</f>
        <v>No</v>
      </c>
      <c r="AR72" s="1" t="str" cm="1">
        <f t="array" aca="1" ref="AR72" ca="1">INDEX({"Apple Pay","Credit Card","Debit Card"}, RANDBETWEEN(1,3))</f>
        <v>Debit Card</v>
      </c>
      <c r="AS72" s="1" t="s">
        <v>953</v>
      </c>
      <c r="AT72" s="1" t="s">
        <v>1142</v>
      </c>
      <c r="AU72" s="1" t="str">
        <f t="shared" ca="1" si="8"/>
        <v>2025-05-14</v>
      </c>
      <c r="AV72" s="1" t="str">
        <f t="shared" ca="1" si="9"/>
        <v>2025-05-16</v>
      </c>
      <c r="AW72" s="1" t="str">
        <f t="shared" ca="1" si="10"/>
        <v>11:30 AM</v>
      </c>
      <c r="AX72" s="1" t="str">
        <f t="shared" ca="1" si="11"/>
        <v>11:21 AM</v>
      </c>
      <c r="AY72" s="1" t="str" cm="1">
        <f t="array" aca="1" ref="AY72" ca="1">INDEX({"LOC001","LOC002","LOC003"}, RANDBETWEEN(1,3))</f>
        <v>LOC002</v>
      </c>
      <c r="AZ72" s="1" t="str" cm="1">
        <f t="array" aca="1" ref="AZ72" ca="1">INDEX({"PRV001","PRV002","PRV003","PRV004","PRV005"}, RANDBETWEEN(1,5))</f>
        <v>PRV005</v>
      </c>
      <c r="BA72" s="1" t="str" cm="1">
        <f t="array" aca="1" ref="BA72" ca="1">INDEX({"AST001","AST002","AST003","AST004","AST005"}, RANDBETWEEN(1,5))</f>
        <v>AST001</v>
      </c>
      <c r="BB72" s="1" t="str" cm="1">
        <f t="array" aca="1" ref="BB72" ca="1">INDEX({"Room 1","Room 2","Room 3","Room 4","Room 5","Room 7","Room 8"}, RANDBETWEEN(1,7))</f>
        <v>Room 3</v>
      </c>
      <c r="BC72" s="1" t="str" cm="1">
        <f t="array" aca="1" ref="BC72" ca="1">INDEX({"Tooth Pain","Lost Filling","Cosmetic Concern","Sensitivity","Denture Adjustment","Jaw Pain","Routine Check-up"}, RANDBETWEEN(1,7))</f>
        <v>Routine Check-up</v>
      </c>
      <c r="BD72" s="1" cm="1">
        <f t="array" aca="1" ref="BD72" ca="1">INDEX({15,30,45,60,90,120}, RANDBETWEEN(1,6))</f>
        <v>90</v>
      </c>
      <c r="BE72" s="1">
        <f t="shared" ca="1" si="12"/>
        <v>83</v>
      </c>
      <c r="BF72" s="1" t="str">
        <f t="shared" ca="1" si="13"/>
        <v>True</v>
      </c>
      <c r="BG72" s="1" t="str">
        <f t="shared" ca="1" si="14"/>
        <v/>
      </c>
      <c r="BH72" s="1" t="str">
        <f t="shared" ca="1" si="15"/>
        <v>False</v>
      </c>
      <c r="BI72" s="1">
        <f t="shared" ca="1" si="16"/>
        <v>2</v>
      </c>
      <c r="BJ72" s="1" t="s">
        <v>1332</v>
      </c>
      <c r="BK72" s="1" t="str">
        <f t="shared" ca="1" si="17"/>
        <v>2025-05-16</v>
      </c>
      <c r="BL72" s="1" t="str" cm="1">
        <f t="array" aca="1" ref="BL72" ca="1">INDEX({"Orthodontic","Prosthodontic","Oral Surgery","Periodontic","Restorative"}, RANDBETWEEN(1,5))</f>
        <v>Periodontic</v>
      </c>
      <c r="BM72" s="1" t="str" cm="1">
        <f t="array" aca="1" ref="BM72" ca="1">INDEX({"D4341","D9110","D0274","D0120","D2330","D7140","D1110"}, RANDBETWEEN(1,7))</f>
        <v>D0120</v>
      </c>
      <c r="BN72" s="1" t="str" cm="1">
        <f t="array" aca="1" ref="BN72" ca="1">INDEX({"Periodontal Scaling &amp; Root Planing","Palliative Treatment","Bitewings - Four Films","Periodic Oral Evaluation","Resin Composite - One Surface","Extraction - Erupted Tooth","Adult Prophylaxis"}, RANDBETWEEN(1,7))</f>
        <v>Resin Composite - One Surface</v>
      </c>
      <c r="BO72" s="1">
        <f t="shared" ca="1" si="18"/>
        <v>646.09</v>
      </c>
      <c r="BP72" s="1">
        <f t="shared" ca="1" si="19"/>
        <v>535.6</v>
      </c>
      <c r="BQ72" s="1">
        <f t="shared" ca="1" si="20"/>
        <v>436.95</v>
      </c>
      <c r="BR72" s="1">
        <f t="shared" ca="1" si="21"/>
        <v>240.61</v>
      </c>
      <c r="BS72" s="1">
        <f t="shared" ca="1" si="22"/>
        <v>29.83</v>
      </c>
      <c r="BT72" s="1" t="str">
        <f t="shared" ca="1" si="23"/>
        <v>2023-12-20</v>
      </c>
      <c r="BU72" s="1" t="str" cm="1">
        <f t="array" aca="1" ref="BU72" ca="1">INDEX({"Debit Card","Apple Pay","Credit Card","CareCredit"}, RANDBETWEEN(1,4))</f>
        <v>Credit Card</v>
      </c>
      <c r="BV72" s="1" t="str" cm="1">
        <f t="array" aca="1" ref="BV72" ca="1">INDEX({"Paid","Partial","Pending Insurance"}, RANDBETWEEN(1,3))</f>
        <v>Paid</v>
      </c>
      <c r="BW72" s="1">
        <f t="shared" ca="1" si="24"/>
        <v>0</v>
      </c>
      <c r="BX72" s="1" t="str">
        <f t="shared" ca="1" si="25"/>
        <v>Completed</v>
      </c>
      <c r="BY72" s="1" t="str" cm="1">
        <f t="array" aca="1" ref="BY72" ca="1">INDEX({"New","Returning"}, RANDBETWEEN(1,2))</f>
        <v>Returning</v>
      </c>
      <c r="BZ72" s="1">
        <f t="shared" ca="1" si="26"/>
        <v>1</v>
      </c>
      <c r="CA72" s="1">
        <f t="shared" ca="1" si="27"/>
        <v>2</v>
      </c>
      <c r="CB72" s="1" t="str">
        <f t="shared" ca="1" si="28"/>
        <v>2021-03-04</v>
      </c>
      <c r="CC72" s="1" t="str">
        <f t="shared" ca="1" si="29"/>
        <v>2025-10-07</v>
      </c>
      <c r="CD72" s="1">
        <f t="shared" ca="1" si="51"/>
        <v>9</v>
      </c>
      <c r="CE72" s="1">
        <f t="shared" ca="1" si="51"/>
        <v>9</v>
      </c>
      <c r="CF72" s="1">
        <f t="shared" ca="1" si="31"/>
        <v>1283.2</v>
      </c>
      <c r="CG72" s="1">
        <f t="shared" ca="1" si="32"/>
        <v>49</v>
      </c>
      <c r="CH72" s="1" t="str">
        <f t="shared" ca="1" si="33"/>
        <v>Medium</v>
      </c>
      <c r="CI72" s="1">
        <f t="shared" ca="1" si="34"/>
        <v>89</v>
      </c>
      <c r="CJ72" s="1" t="str">
        <f t="shared" ca="1" si="35"/>
        <v>True</v>
      </c>
      <c r="CK72" s="1" t="str" cm="1">
        <f t="array" aca="1" ref="CK72" ca="1">INDEX({"Basic","Silver","Gold","Platinum"}, RANDBETWEEN(1,4))</f>
        <v>Gold</v>
      </c>
      <c r="CL72" s="1">
        <f t="shared" ca="1" si="36"/>
        <v>3</v>
      </c>
      <c r="CM72" s="1" t="s">
        <v>1521</v>
      </c>
      <c r="CN72" s="1" t="str">
        <f t="shared" ca="1" si="37"/>
        <v>2025-10-11</v>
      </c>
      <c r="CO72" s="1" t="str">
        <f t="shared" ca="1" si="38"/>
        <v>9:15 AM</v>
      </c>
      <c r="CP72" s="1" t="str" cm="1">
        <f t="array" aca="1" ref="CP72" ca="1">INDEX({"Patient Portal","Mail","Email","Phone","Text"}, RANDBETWEEN(1,5))</f>
        <v>Phone</v>
      </c>
      <c r="CQ72" s="1" t="str" cm="1">
        <f t="array" aca="1" ref="CQ72" ca="1">INDEX({"Insurance Verification","Payment Reminder","New Patient Welcome","Treatment Plan Discussion","Recall"}, RANDBETWEEN(1,5))</f>
        <v>Payment Reminder</v>
      </c>
      <c r="CR72" s="1" t="str" cm="1">
        <f t="array" aca="1" ref="CR72" ca="1">INDEX({"Template","Script","Marketing","Custom"}, RANDBETWEEN(1,4))</f>
        <v>Custom</v>
      </c>
      <c r="CS72" s="1" t="str">
        <f t="shared" ca="1" si="39"/>
        <v>True</v>
      </c>
      <c r="CT72" s="1" t="str">
        <f t="shared" ca="1" si="40"/>
        <v>2025-10-16</v>
      </c>
      <c r="CU72" s="1" t="str">
        <f t="shared" ca="1" si="41"/>
        <v>11:30 AM</v>
      </c>
      <c r="CV72" s="1" t="str" cm="1">
        <f t="array" aca="1" ref="CV72" ca="1">IF(CS72="True",
   INDEX({"Cancelled","Confirmed","Rescheduled","Question Answered"}, RANDBETWEEN(1,4)),
   ""
)</f>
        <v>Rescheduled</v>
      </c>
      <c r="CW72" s="1" t="str">
        <f t="shared" ca="1" si="42"/>
        <v>True</v>
      </c>
      <c r="CX72" s="1" t="str">
        <f t="shared" ca="1" si="43"/>
        <v>2025-10-19</v>
      </c>
      <c r="CY72" s="1" t="str" cm="1">
        <f t="array" aca="1" ref="CY72" ca="1">INDEX({"STF001","STF002","STF003","STF004","STF005"}, RANDBETWEEN(1,5))</f>
        <v>STF002</v>
      </c>
      <c r="CZ72" s="1" t="str">
        <f t="shared" ca="1" si="44"/>
        <v>False</v>
      </c>
      <c r="DA72" s="1" t="str" cm="1">
        <f t="array" aca="1" ref="DA72" ca="1">INDEX({"Westside Dental Group","Downtown Dental Center","Main Street Dental"}, RANDBETWEEN(1,3))</f>
        <v>Main Street Dental</v>
      </c>
      <c r="DB72" s="1" t="str" cm="1">
        <f t="array" aca="1" ref="DB72" ca="1">_xlfn.SWITCH(DA72,
   "Westside Dental Group",     "789 West Avenue",
   "Downtown Dental Center",    "456 Downtown Plaza",
   "Main Street Dental",        "123 Main Street",
   ""
)</f>
        <v>123 Main Street</v>
      </c>
      <c r="DC72" s="1" t="str" cm="1">
        <f t="array" aca="1" ref="DC72" ca="1">_xlfn.SWITCH(
   DA72,
   "Westside Dental Group",     "Riverside",
   "Downtown Dental Center",    "Springfield",
   "Main Street Dental",        "Springfield",
   ""
)</f>
        <v>Springfield</v>
      </c>
      <c r="DD72" s="1" t="s">
        <v>184</v>
      </c>
      <c r="DE72" s="1" t="str" cm="1">
        <f t="array" aca="1" ref="DE72" ca="1">_xlfn.SWITCH(
   DA72,
   "Westside Dental Group",     "62707",
   "Downtown Dental Center",    "62701",
   "Main Street Dental",        "62704",
   ""
)</f>
        <v>62704</v>
      </c>
      <c r="DF72" s="1" t="str" cm="1">
        <f t="array" aca="1" ref="DF72" ca="1">_xlfn.SWITCH(
   DA72,
   "Westside Dental Group",     "555-555-6666",
   "Downtown Dental Center",    "555-333-4444",
   "Main Street Dental",        "555-111-2222",
   ""
)</f>
        <v>555-111-2222</v>
      </c>
      <c r="DG72" s="1" t="str" cm="1">
        <f t="array" aca="1" ref="DG72" ca="1">_xlfn.SWITCH(
   DA72,
   "Westside Dental Group",     "Mon-Thu 9AM-6PM|Fri 9AM-4PM",
   "Downtown Dental Center",    "Mon-Thu 7AM-7PM|Fri 8AM-5PM|Sat 8AM-1PM",
   "Main Street Dental",        "Mon-Fri 8AM-5PM",
   ""
)</f>
        <v>Mon-Fri 8AM-5PM</v>
      </c>
      <c r="DH72" s="1" t="str" cm="1">
        <f t="array" aca="1" ref="DH72" ca="1">_xlfn.SWITCH(
   DA72,
   "Westside Dental Group",     "General|Periodontics|Endodontics",
   "Downtown Dental Center",    "General|Pediatric|Implants|Oral Surgery",
   "Main Street Dental",        "General|Cosmetic|Orthodontics",
   ""
)</f>
        <v>General|Cosmetic|Orthodontics</v>
      </c>
      <c r="DI72" s="1" t="str" cm="1">
        <f t="array" aca="1" ref="DI72" ca="1">_xlfn.SWITCH(
   DA72,
   "Westside Dental Group",     "General Dentistry|Periodontics|Endodontics",
   "Downtown Dental Center",    "General Dentistry|Oral Surgery|Pediatric Dentistry",
   "Main Street Dental",        "General Dentistry|Orthodontics",
   ""
)</f>
        <v>General Dentistry|Orthodontics</v>
      </c>
      <c r="DJ72" s="1" cm="1">
        <f t="array" aca="1" ref="DJ72" ca="1">_xlfn.SWITCH($DA72,
   "Westside Dental Group", 6,
   "Downtown Dental Center", 12,
   "Main Street Dental",     8,
   6
)</f>
        <v>8</v>
      </c>
      <c r="DK72" s="1" cm="1">
        <f t="array" aca="1" ref="DK72" ca="1">_xlfn.SWITCH($DA72,
   "Westside Dental Group", 4.7,
   "Downtown Dental Center", 4.6,
   "Main Street Dental",     4.8,
   4.7
)</f>
        <v>4.8</v>
      </c>
      <c r="DL72" s="1" t="s">
        <v>1710</v>
      </c>
      <c r="DM72" s="1" t="str">
        <f t="shared" ca="1" si="45"/>
        <v>2021-08-19</v>
      </c>
      <c r="DN72" s="1" t="str" cm="1">
        <f t="array" aca="1" ref="DN72" ca="1">INDEX({"In Progress","Accepted","Completed","Proposed"}, RANDBETWEEN(1,4))</f>
        <v>In Progress</v>
      </c>
      <c r="DO72" s="1">
        <f t="shared" ca="1" si="46"/>
        <v>1081.08</v>
      </c>
      <c r="DP72" s="1">
        <f t="shared" ca="1" si="47"/>
        <v>821.62</v>
      </c>
      <c r="DQ72" s="1">
        <f t="shared" ca="1" si="48"/>
        <v>259.45999999999998</v>
      </c>
      <c r="DR72" s="1" t="str" cm="1">
        <f t="array" aca="1" ref="DR72" ca="1">INDEX({"N/A","CareCredit","QuickPay Discount","Monthly Payment"}, RANDBETWEEN(1,4))</f>
        <v>QuickPay Discount</v>
      </c>
      <c r="DS72" s="2">
        <v>44543</v>
      </c>
      <c r="DT72" s="1" t="str">
        <f t="shared" ca="1" si="49"/>
        <v/>
      </c>
      <c r="DU72" s="1">
        <f t="shared" ca="1" si="50"/>
        <v>49</v>
      </c>
    </row>
    <row r="73" spans="1:125" x14ac:dyDescent="0.15">
      <c r="A73" s="1" t="s">
        <v>576</v>
      </c>
      <c r="B73" s="1" t="str" cm="1">
        <f t="array" aca="1" ref="B73" ca="1">INDEX({"Liam","Noah","Oliver","Elijah","William","James","Benjamin","Lucas","Henry","Alexander","Olivia","Emma","Ava","Charlotte","Sophia","Amelia","Isabella","Mia","Evelyn","Harper","Jameson","Aria","Scarlett","Luna","Mila","Abigail","Ella","Avery","Eleanor","Madison"}, RANDBETWEEN(1, 30))</f>
        <v>Madison</v>
      </c>
      <c r="C73" s="1" t="str" cm="1">
        <f t="array" aca="1" ref="C73" ca="1">INDEX({"Smith","Johnson","Williams","Jones","Brown","Davis","Miller","Wilson","Moore","Taylor","Anderson","Thomas","Jackson","White","Harris","Martin","Thompson","Garcia","Martinez","Robinson","Clark","Rodriguez","Lewis","Lee","Walker","Hall","Allen","Young","King","Wright"}, RANDBETWEEN(1, 30))</f>
        <v>Jones</v>
      </c>
      <c r="D73" s="1" t="str">
        <f t="shared" ca="1" si="0"/>
        <v>1994-09-25</v>
      </c>
      <c r="E73" s="1">
        <f t="shared" ca="1" si="1"/>
        <v>30</v>
      </c>
      <c r="F73" s="1" t="str" cm="1">
        <f t="array" aca="1" ref="F73" ca="1">INDEX({"Male","Female","Non-Binary"}, RANDBETWEEN(1, 3))</f>
        <v>Non-Binary</v>
      </c>
      <c r="G73" s="1" t="str" cm="1">
        <f t="array" aca="1" ref="G73" ca="1">INDEX({"African American","Caucasian","Hispanic","Asian","Native American","Other"}, RANDBETWEEN(1,6))</f>
        <v>Other</v>
      </c>
      <c r="H73" s="1" t="str" cm="1">
        <f t="array" aca="1" ref="H73" ca="1">RANDBETWEEN(1,1500) &amp; " " &amp; INDEX({"Main","Oak","Maple","Elm","Pine","Cedar","Rose","Hill","Park","Lake"}, RANDBETWEEN(1,10)) &amp; " " &amp; INDEX({"St","Rd","Ave"}, RANDBETWEEN(1,3))</f>
        <v>630 Oak Ave</v>
      </c>
      <c r="I73" s="1" t="str" cm="1">
        <f t="array" aca="1" ref="I73" ca="1">INDEX({"Springfield","Riverside","Franklin","Clinton","Fairview"}, RANDBETWEEN(1,5))</f>
        <v>Fairview</v>
      </c>
      <c r="J73" s="1" t="str" cm="1">
        <f t="array" aca="1" ref="J73" ca="1">INDEX({"FL","IL","CA","NY","TX"}, RANDBETWEEN(1,5))</f>
        <v>FL</v>
      </c>
      <c r="K73" s="1" t="str">
        <f t="shared" ca="1" si="2"/>
        <v>40091</v>
      </c>
      <c r="L73" s="1" t="str">
        <f t="shared" ca="1" si="3"/>
        <v>madison.jones@email.com</v>
      </c>
      <c r="M73" s="1" t="str">
        <f t="shared" ca="1" si="4"/>
        <v>317-266-5539</v>
      </c>
      <c r="N73" s="1" t="str" cm="1">
        <f t="array" aca="1" ref="N73" ca="1">INDEX({"Linda","Karen","Susan","Nancy","Deborah"}, RANDBETWEEN(1,5)) &amp; " " &amp; C73</f>
        <v>Deborah Jones</v>
      </c>
      <c r="O73" s="1" t="str">
        <f t="shared" ca="1" si="5"/>
        <v>226-567-1524</v>
      </c>
      <c r="P73" s="1" t="s">
        <v>137</v>
      </c>
      <c r="Q73" s="1" t="str" cm="1">
        <f t="array" aca="1" ref="Q73" ca="1">INDEX({"Walk-in","Google","Website","Patient Referral","Doctor Referral","Insurance"}, RANDBETWEEN(1,5))</f>
        <v>Patient Referral</v>
      </c>
      <c r="R73" s="1" t="str">
        <f t="shared" ca="1" si="6"/>
        <v>2022-08-06</v>
      </c>
      <c r="S73" s="1" t="str" cm="1">
        <f t="array" aca="1" ref="S73" ca="1">INDEX({"LOC001","LOC002","LOC003"}, RANDBETWEEN(1,3))</f>
        <v>LOC002</v>
      </c>
      <c r="T73" s="1" t="str" cm="1">
        <f t="array" aca="1" ref="T73" ca="1">INDEX({"Mail","Phone","Patient Portal","Email"}, RANDBETWEEN(1,4))</f>
        <v>Phone</v>
      </c>
      <c r="U73" s="1" t="str" cm="1">
        <f t="array" aca="1" ref="U73" ca="1">INDEX({"True","False"}, RANDBETWEEN(1,2))</f>
        <v>True</v>
      </c>
      <c r="V73" s="1" t="str" cm="1">
        <f t="array" aca="1" ref="V73" ca="1">INDEX({"True","False"}, RANDBETWEEN(1,2))</f>
        <v>True</v>
      </c>
      <c r="W73" s="1" t="str" cm="1">
        <f t="array" aca="1" ref="W73" ca="1">INDEX({"True","False"}, RANDBETWEEN(1,2))</f>
        <v>True</v>
      </c>
      <c r="X73" s="1" t="str" cm="1">
        <f t="array" aca="1" ref="X73" ca="1">INDEX({"True","False"}, RANDBETWEEN(1,2))</f>
        <v>False</v>
      </c>
      <c r="Y73" s="1" t="str" cm="1">
        <f t="array" aca="1" ref="Y73" ca="1">INDEX({"Codeine","Sulfa","Local Anesthetics","None","Latex","Penicillin"}, RANDBETWEEN(1,6))</f>
        <v>Local Anesthetics</v>
      </c>
      <c r="Z73" s="1" t="str" cm="1">
        <f t="array" aca="1" ref="Z73" ca="1">INDEX({"None","Levothyroxine","Atorvastatin","Levothyroxine|Atorvastatin","Metformin|Lisinopril","Ibuprofen"}, RANDBETWEEN(1,6))</f>
        <v>Metformin|Lisinopril</v>
      </c>
      <c r="AA73" s="1" t="str" cm="1">
        <f t="array" aca="1" ref="AA73" ca="1">INDEX({"None","Wisdom teeth extraction (2020)","Cavity filling (2019)","Dental cleaning (2018)","Root canal (2021)"}, RANDBETWEEN(1,5))</f>
        <v>Cavity filling (2019)</v>
      </c>
      <c r="AB73" s="1" t="str">
        <f t="shared" ca="1" si="7"/>
        <v>2025-02-24</v>
      </c>
      <c r="AC73" s="1" t="str" cm="1">
        <f t="array" aca="1" ref="AC73" ca="1">INDEX({"N/A","No","Yes"}, RANDBETWEEN(1,3))</f>
        <v>N/A</v>
      </c>
      <c r="AD73" s="1" t="str" cm="1">
        <f t="array" aca="1" ref="AD73" ca="1">INDEX({"Non-smoker","Former-smoker","Current smoker"}, RANDBETWEEN(1,3))</f>
        <v>Non-smoker</v>
      </c>
      <c r="AE73" s="1" t="str" cm="1">
        <f t="array" aca="1" ref="AE73" ca="1">INDEX({"None","Allergic to penicillin","Requires wheelchair accessibility","Use caution due to fall risk","Special diet required"}, RANDBETWEEN(1,5))</f>
        <v>Use caution due to fall risk</v>
      </c>
      <c r="AF73" s="1" t="s">
        <v>765</v>
      </c>
      <c r="AG73" s="1" t="str" cm="1">
        <f t="array" aca="1" ref="AG73" ca="1">INDEX({"Humana","Aetna","MetLife","Cigna","United Healthcare","Guardian"}, RANDBETWEEN(1,6))</f>
        <v>United Healthcare</v>
      </c>
      <c r="AH73" s="1" t="str" cm="1">
        <f t="array" aca="1" ref="AH73" ca="1">IF(AG73="Humana",
   INDEX({"HUM103","HUM523"}, RANDBETWEEN(1,2)),
IF(AG73="Aetna",
   INDEX({"AET532","AET548"}, RANDBETWEEN(1,2)),
IF(AG73="MetLife",
   "MET280",
IF(AG73="Cigna",
   "CIG881",
IF(AG73="United Healthcare",
   INDEX({"UNI967","UNI316"}, RANDBETWEEN(1,2)),
IF(AG73="Guardian",
   INDEX({"GUA459","GUA669"}, RANDBETWEEN(1,2)),
""))))))</f>
        <v>UNI967</v>
      </c>
      <c r="AI73" s="1" t="str" cm="1">
        <f t="array" aca="1" ref="AI73" ca="1">_xlfn.SWITCH(
    AH73,
    "HUM103", "Humana Discount",
    "HUM523", "Humana PPO",
    "AET532", "Aetna HMO",
    "AET548", "Aetna Indemnity",
    "MET280", "MetLife Discount",
    "CIG881", "Cigna HMO",
    "UNI967", "United Healthcare DPPO",
    "UNI316", "United Healthcare DMO",
    "GUA459", "Guardian Discount",
    "GUA669", "Guardian PPO",
    ""
)</f>
        <v>United Healthcare DPPO</v>
      </c>
      <c r="AJ73" s="1" t="str" cm="1">
        <f t="array" aca="1" ref="AJ73" ca="1">_xlfn.SWITCH(
    AH73,
    "HUM103", "HUM854639",
    "HUM523", "HUM296694",
    "AET532", "AET392075",
    "AET548", "AET837715",
    "MET280", "MET643118",
    "CIG881", "CIG755900",
    "UNI967", "UNI733052",
    "UNI316", "UNI442722",
    "GUA459", "GUA634150",
    "GUA669", "GUA641722",
    ""
)</f>
        <v>UNI733052</v>
      </c>
      <c r="AK73" s="1" t="str" cm="1">
        <f t="array" aca="1" ref="AK73" ca="1">INDEX({"GRP370","GRP369","GRP573","GRP409","GRP509","GRP575","GRP445","GRP295","GRP316","GRP630"}, RANDBETWEEN(1,10))</f>
        <v>GRP316</v>
      </c>
      <c r="AL73" s="1" cm="1">
        <f t="array" aca="1" ref="AL73" ca="1">_xlfn.SWITCH(
  AK73,
  "GRP370", 1000,
  "GRP369", 3000,
  "GRP573", 1500,
  "GRP409", 3000,
  "GRP509", 3000,
  "GRP575", 1000,
  "GRP445", 2500,
  "GRP295", 1000,
  "GRP316", 2000,
  "GRP630", 2000,
  ""
)</f>
        <v>2000</v>
      </c>
      <c r="AM73" s="1" cm="1">
        <f t="array" aca="1" ref="AM73" ca="1">_xlfn.SWITCH(
  AK73,
  "GRP370", 729.73,
  "GRP369", 2285.89,
  "GRP573", 1311.73,
  "GRP409", 2951.56,
  "GRP509", 993.45,
  "GRP575", 557.41,
  "GRP445", 695.64,
  "GRP295", 241.36,
  "GRP316", 1320.86,
  "GRP630", 1245.27,
  ""
)</f>
        <v>1320.86</v>
      </c>
      <c r="AN73" s="1" t="str" cm="1">
        <f t="array" aca="1" ref="AN73" ca="1">_xlfn.SWITCH(
  AK73,
  "GRP573", "Humana",
  "GRP509", "Aetna",
  "GRP316", "Aetna",
  ""
)</f>
        <v>Aetna</v>
      </c>
      <c r="AO73" s="1" t="str" cm="1">
        <f t="array" aca="1" ref="AO73" ca="1">_xlfn.SWITCH(
  AK73,
  "GRP573", "HUM982",
  "GRP509", "AET282",
  "GRP316", "AET665",
  ""
)</f>
        <v>AET665</v>
      </c>
      <c r="AP73" s="1" t="str" cm="1">
        <f t="array" aca="1" ref="AP73" ca="1">_xlfn.SWITCH(
  AK73,
  "GRP573", "MAAN82132",
  "GRP509", "JOWI86099",
  "GRP316", "CHTA19838",
  ""
)</f>
        <v>CHTA19838</v>
      </c>
      <c r="AQ73" s="1" t="str" cm="1">
        <f t="array" aca="1" ref="AQ73" ca="1">INDEX({"Yes","No"},RANDBETWEEN(1,2))</f>
        <v>Yes</v>
      </c>
      <c r="AR73" s="1" t="str" cm="1">
        <f t="array" aca="1" ref="AR73" ca="1">INDEX({"Apple Pay","Credit Card","Debit Card"}, RANDBETWEEN(1,3))</f>
        <v>Apple Pay</v>
      </c>
      <c r="AS73" s="1" t="s">
        <v>954</v>
      </c>
      <c r="AT73" s="1" t="s">
        <v>1143</v>
      </c>
      <c r="AU73" s="1" t="str">
        <f t="shared" ca="1" si="8"/>
        <v>2025-05-15</v>
      </c>
      <c r="AV73" s="1" t="str">
        <f t="shared" ca="1" si="9"/>
        <v>2025-05-28</v>
      </c>
      <c r="AW73" s="1" t="str">
        <f t="shared" ca="1" si="10"/>
        <v>2:45 PM</v>
      </c>
      <c r="AX73" s="1" t="str">
        <f t="shared" ca="1" si="11"/>
        <v>2:34 PM</v>
      </c>
      <c r="AY73" s="1" t="str" cm="1">
        <f t="array" aca="1" ref="AY73" ca="1">INDEX({"LOC001","LOC002","LOC003"}, RANDBETWEEN(1,3))</f>
        <v>LOC001</v>
      </c>
      <c r="AZ73" s="1" t="str" cm="1">
        <f t="array" aca="1" ref="AZ73" ca="1">INDEX({"PRV001","PRV002","PRV003","PRV004","PRV005"}, RANDBETWEEN(1,5))</f>
        <v>PRV005</v>
      </c>
      <c r="BA73" s="1" t="str" cm="1">
        <f t="array" aca="1" ref="BA73" ca="1">INDEX({"AST001","AST002","AST003","AST004","AST005"}, RANDBETWEEN(1,5))</f>
        <v>AST003</v>
      </c>
      <c r="BB73" s="1" t="str" cm="1">
        <f t="array" aca="1" ref="BB73" ca="1">INDEX({"Room 1","Room 2","Room 3","Room 4","Room 5","Room 7","Room 8"}, RANDBETWEEN(1,7))</f>
        <v>Room 2</v>
      </c>
      <c r="BC73" s="1" t="str" cm="1">
        <f t="array" aca="1" ref="BC73" ca="1">INDEX({"Tooth Pain","Lost Filling","Cosmetic Concern","Sensitivity","Denture Adjustment","Jaw Pain","Routine Check-up"}, RANDBETWEEN(1,7))</f>
        <v>Sensitivity</v>
      </c>
      <c r="BD73" s="1" cm="1">
        <f t="array" aca="1" ref="BD73" ca="1">INDEX({15,30,45,60,90,120}, RANDBETWEEN(1,6))</f>
        <v>90</v>
      </c>
      <c r="BE73" s="1">
        <f t="shared" ca="1" si="12"/>
        <v>99</v>
      </c>
      <c r="BF73" s="1" t="str">
        <f t="shared" ca="1" si="13"/>
        <v>True</v>
      </c>
      <c r="BG73" s="1" t="str">
        <f t="shared" ca="1" si="14"/>
        <v/>
      </c>
      <c r="BH73" s="1" t="str">
        <f t="shared" ca="1" si="15"/>
        <v>False</v>
      </c>
      <c r="BI73" s="1">
        <f t="shared" ca="1" si="16"/>
        <v>13</v>
      </c>
      <c r="BJ73" s="1" t="s">
        <v>1333</v>
      </c>
      <c r="BK73" s="1" t="str">
        <f t="shared" ca="1" si="17"/>
        <v>2025-05-28</v>
      </c>
      <c r="BL73" s="1" t="str" cm="1">
        <f t="array" aca="1" ref="BL73" ca="1">INDEX({"Orthodontic","Prosthodontic","Oral Surgery","Periodontic","Restorative"}, RANDBETWEEN(1,5))</f>
        <v>Oral Surgery</v>
      </c>
      <c r="BM73" s="1" t="str" cm="1">
        <f t="array" aca="1" ref="BM73" ca="1">INDEX({"D4341","D9110","D0274","D0120","D2330","D7140","D1110"}, RANDBETWEEN(1,7))</f>
        <v>D1110</v>
      </c>
      <c r="BN73" s="1" t="str" cm="1">
        <f t="array" aca="1" ref="BN73" ca="1">INDEX({"Periodontal Scaling &amp; Root Planing","Palliative Treatment","Bitewings - Four Films","Periodic Oral Evaluation","Resin Composite - One Surface","Extraction - Erupted Tooth","Adult Prophylaxis"}, RANDBETWEEN(1,7))</f>
        <v>Bitewings - Four Films</v>
      </c>
      <c r="BO73" s="1">
        <f t="shared" ca="1" si="18"/>
        <v>1429.16</v>
      </c>
      <c r="BP73" s="1">
        <f t="shared" ca="1" si="19"/>
        <v>1427.94</v>
      </c>
      <c r="BQ73" s="1">
        <f t="shared" ca="1" si="20"/>
        <v>649.28</v>
      </c>
      <c r="BR73" s="1">
        <f t="shared" ca="1" si="21"/>
        <v>240.8</v>
      </c>
      <c r="BS73" s="1">
        <f t="shared" ca="1" si="22"/>
        <v>72.47</v>
      </c>
      <c r="BT73" s="1" t="str">
        <f t="shared" ca="1" si="23"/>
        <v>2024-08-17</v>
      </c>
      <c r="BU73" s="1" t="str" cm="1">
        <f t="array" aca="1" ref="BU73" ca="1">INDEX({"Debit Card","Apple Pay","Credit Card","CareCredit"}, RANDBETWEEN(1,4))</f>
        <v>CareCredit</v>
      </c>
      <c r="BV73" s="1" t="str" cm="1">
        <f t="array" aca="1" ref="BV73" ca="1">INDEX({"Paid","Partial","Pending Insurance"}, RANDBETWEEN(1,3))</f>
        <v>Pending Insurance</v>
      </c>
      <c r="BW73" s="1">
        <f t="shared" ca="1" si="24"/>
        <v>0</v>
      </c>
      <c r="BX73" s="1" t="str">
        <f t="shared" ca="1" si="25"/>
        <v>In Progress</v>
      </c>
      <c r="BY73" s="1" t="str" cm="1">
        <f t="array" aca="1" ref="BY73" ca="1">INDEX({"New","Returning"}, RANDBETWEEN(1,2))</f>
        <v>New</v>
      </c>
      <c r="BZ73" s="1">
        <f t="shared" ca="1" si="26"/>
        <v>2</v>
      </c>
      <c r="CA73" s="1">
        <f t="shared" ca="1" si="27"/>
        <v>4</v>
      </c>
      <c r="CB73" s="1" t="str">
        <f t="shared" ca="1" si="28"/>
        <v>2022-03-17</v>
      </c>
      <c r="CC73" s="1" t="str">
        <f t="shared" ca="1" si="29"/>
        <v>2025-08-15</v>
      </c>
      <c r="CD73" s="1">
        <f t="shared" ca="1" si="51"/>
        <v>8</v>
      </c>
      <c r="CE73" s="1">
        <f t="shared" ca="1" si="51"/>
        <v>9</v>
      </c>
      <c r="CF73" s="1">
        <f t="shared" ca="1" si="31"/>
        <v>3387.57</v>
      </c>
      <c r="CG73" s="1">
        <f t="shared" ca="1" si="32"/>
        <v>36</v>
      </c>
      <c r="CH73" s="1" t="str">
        <f t="shared" ca="1" si="33"/>
        <v>Medium</v>
      </c>
      <c r="CI73" s="1">
        <f t="shared" ca="1" si="34"/>
        <v>86</v>
      </c>
      <c r="CJ73" s="1" t="str">
        <f t="shared" ca="1" si="35"/>
        <v>True</v>
      </c>
      <c r="CK73" s="1" t="str" cm="1">
        <f t="array" aca="1" ref="CK73" ca="1">INDEX({"Basic","Silver","Gold","Platinum"}, RANDBETWEEN(1,4))</f>
        <v>Silver</v>
      </c>
      <c r="CL73" s="1">
        <f t="shared" ca="1" si="36"/>
        <v>5</v>
      </c>
      <c r="CM73" s="1" t="s">
        <v>1522</v>
      </c>
      <c r="CN73" s="1" t="str">
        <f t="shared" ca="1" si="37"/>
        <v>2023-12-01</v>
      </c>
      <c r="CO73" s="1" t="str">
        <f t="shared" ca="1" si="38"/>
        <v>11:15 AM</v>
      </c>
      <c r="CP73" s="1" t="str" cm="1">
        <f t="array" aca="1" ref="CP73" ca="1">INDEX({"Patient Portal","Mail","Email","Phone","Text"}, RANDBETWEEN(1,5))</f>
        <v>Patient Portal</v>
      </c>
      <c r="CQ73" s="1" t="str" cm="1">
        <f t="array" aca="1" ref="CQ73" ca="1">INDEX({"Insurance Verification","Payment Reminder","New Patient Welcome","Treatment Plan Discussion","Recall"}, RANDBETWEEN(1,5))</f>
        <v>Payment Reminder</v>
      </c>
      <c r="CR73" s="1" t="str" cm="1">
        <f t="array" aca="1" ref="CR73" ca="1">INDEX({"Template","Script","Marketing","Custom"}, RANDBETWEEN(1,4))</f>
        <v>Template</v>
      </c>
      <c r="CS73" s="1" t="str">
        <f t="shared" ca="1" si="39"/>
        <v>True</v>
      </c>
      <c r="CT73" s="1" t="str">
        <f t="shared" ca="1" si="40"/>
        <v>2023-12-01</v>
      </c>
      <c r="CU73" s="1" t="str">
        <f t="shared" ca="1" si="41"/>
        <v>10:15 AM</v>
      </c>
      <c r="CV73" s="1" t="str" cm="1">
        <f t="array" aca="1" ref="CV73" ca="1">IF(CS73="True",
   INDEX({"Cancelled","Confirmed","Rescheduled","Question Answered"}, RANDBETWEEN(1,4)),
   ""
)</f>
        <v>Question Answered</v>
      </c>
      <c r="CW73" s="1" t="str">
        <f t="shared" ca="1" si="42"/>
        <v>False</v>
      </c>
      <c r="CX73" s="1" t="str">
        <f t="shared" ca="1" si="43"/>
        <v/>
      </c>
      <c r="CY73" s="1" t="str" cm="1">
        <f t="array" aca="1" ref="CY73" ca="1">INDEX({"STF001","STF002","STF003","STF004","STF005"}, RANDBETWEEN(1,5))</f>
        <v>STF002</v>
      </c>
      <c r="CZ73" s="1" t="str">
        <f t="shared" ca="1" si="44"/>
        <v>False</v>
      </c>
      <c r="DA73" s="1" t="str" cm="1">
        <f t="array" aca="1" ref="DA73" ca="1">INDEX({"Westside Dental Group","Downtown Dental Center","Main Street Dental"}, RANDBETWEEN(1,3))</f>
        <v>Main Street Dental</v>
      </c>
      <c r="DB73" s="1" t="str" cm="1">
        <f t="array" aca="1" ref="DB73" ca="1">_xlfn.SWITCH(DA73,
   "Westside Dental Group",     "789 West Avenue",
   "Downtown Dental Center",    "456 Downtown Plaza",
   "Main Street Dental",        "123 Main Street",
   ""
)</f>
        <v>123 Main Street</v>
      </c>
      <c r="DC73" s="1" t="str" cm="1">
        <f t="array" aca="1" ref="DC73" ca="1">_xlfn.SWITCH(
   DA73,
   "Westside Dental Group",     "Riverside",
   "Downtown Dental Center",    "Springfield",
   "Main Street Dental",        "Springfield",
   ""
)</f>
        <v>Springfield</v>
      </c>
      <c r="DD73" s="1" t="s">
        <v>184</v>
      </c>
      <c r="DE73" s="1" t="str" cm="1">
        <f t="array" aca="1" ref="DE73" ca="1">_xlfn.SWITCH(
   DA73,
   "Westside Dental Group",     "62707",
   "Downtown Dental Center",    "62701",
   "Main Street Dental",        "62704",
   ""
)</f>
        <v>62704</v>
      </c>
      <c r="DF73" s="1" t="str" cm="1">
        <f t="array" aca="1" ref="DF73" ca="1">_xlfn.SWITCH(
   DA73,
   "Westside Dental Group",     "555-555-6666",
   "Downtown Dental Center",    "555-333-4444",
   "Main Street Dental",        "555-111-2222",
   ""
)</f>
        <v>555-111-2222</v>
      </c>
      <c r="DG73" s="1" t="str" cm="1">
        <f t="array" aca="1" ref="DG73" ca="1">_xlfn.SWITCH(
   DA73,
   "Westside Dental Group",     "Mon-Thu 9AM-6PM|Fri 9AM-4PM",
   "Downtown Dental Center",    "Mon-Thu 7AM-7PM|Fri 8AM-5PM|Sat 8AM-1PM",
   "Main Street Dental",        "Mon-Fri 8AM-5PM",
   ""
)</f>
        <v>Mon-Fri 8AM-5PM</v>
      </c>
      <c r="DH73" s="1" t="str" cm="1">
        <f t="array" aca="1" ref="DH73" ca="1">_xlfn.SWITCH(
   DA73,
   "Westside Dental Group",     "General|Periodontics|Endodontics",
   "Downtown Dental Center",    "General|Pediatric|Implants|Oral Surgery",
   "Main Street Dental",        "General|Cosmetic|Orthodontics",
   ""
)</f>
        <v>General|Cosmetic|Orthodontics</v>
      </c>
      <c r="DI73" s="1" t="str" cm="1">
        <f t="array" aca="1" ref="DI73" ca="1">_xlfn.SWITCH(
   DA73,
   "Westside Dental Group",     "General Dentistry|Periodontics|Endodontics",
   "Downtown Dental Center",    "General Dentistry|Oral Surgery|Pediatric Dentistry",
   "Main Street Dental",        "General Dentistry|Orthodontics",
   ""
)</f>
        <v>General Dentistry|Orthodontics</v>
      </c>
      <c r="DJ73" s="1" cm="1">
        <f t="array" aca="1" ref="DJ73" ca="1">_xlfn.SWITCH($DA73,
   "Westside Dental Group", 6,
   "Downtown Dental Center", 12,
   "Main Street Dental",     8,
   6
)</f>
        <v>8</v>
      </c>
      <c r="DK73" s="1" cm="1">
        <f t="array" aca="1" ref="DK73" ca="1">_xlfn.SWITCH($DA73,
   "Westside Dental Group", 4.7,
   "Downtown Dental Center", 4.6,
   "Main Street Dental",     4.8,
   4.7
)</f>
        <v>4.8</v>
      </c>
      <c r="DL73" s="1" t="s">
        <v>1711</v>
      </c>
      <c r="DM73" s="1" t="str">
        <f t="shared" ca="1" si="45"/>
        <v>2022-12-13</v>
      </c>
      <c r="DN73" s="1" t="str" cm="1">
        <f t="array" aca="1" ref="DN73" ca="1">INDEX({"In Progress","Accepted","Completed","Proposed"}, RANDBETWEEN(1,4))</f>
        <v>Accepted</v>
      </c>
      <c r="DO73" s="1">
        <f t="shared" ca="1" si="46"/>
        <v>3320.3</v>
      </c>
      <c r="DP73" s="1">
        <f t="shared" ca="1" si="47"/>
        <v>1859.37</v>
      </c>
      <c r="DQ73" s="1">
        <f t="shared" ca="1" si="48"/>
        <v>1460.93</v>
      </c>
      <c r="DR73" s="1" t="str" cm="1">
        <f t="array" aca="1" ref="DR73" ca="1">INDEX({"N/A","CareCredit","QuickPay Discount","Monthly Payment"}, RANDBETWEEN(1,4))</f>
        <v>Monthly Payment</v>
      </c>
      <c r="DS73" s="2">
        <v>44544</v>
      </c>
      <c r="DT73" s="1" t="str">
        <f t="shared" ca="1" si="49"/>
        <v/>
      </c>
      <c r="DU73" s="1">
        <f t="shared" ca="1" si="50"/>
        <v>68</v>
      </c>
    </row>
    <row r="74" spans="1:125" x14ac:dyDescent="0.15">
      <c r="A74" s="1" t="s">
        <v>577</v>
      </c>
      <c r="B74" s="1" t="str" cm="1">
        <f t="array" aca="1" ref="B74" ca="1">INDEX({"Liam","Noah","Oliver","Elijah","William","James","Benjamin","Lucas","Henry","Alexander","Olivia","Emma","Ava","Charlotte","Sophia","Amelia","Isabella","Mia","Evelyn","Harper","Jameson","Aria","Scarlett","Luna","Mila","Abigail","Ella","Avery","Eleanor","Madison"}, RANDBETWEEN(1, 30))</f>
        <v>Elijah</v>
      </c>
      <c r="C74" s="1" t="str" cm="1">
        <f t="array" aca="1" ref="C74" ca="1">INDEX({"Smith","Johnson","Williams","Jones","Brown","Davis","Miller","Wilson","Moore","Taylor","Anderson","Thomas","Jackson","White","Harris","Martin","Thompson","Garcia","Martinez","Robinson","Clark","Rodriguez","Lewis","Lee","Walker","Hall","Allen","Young","King","Wright"}, RANDBETWEEN(1, 30))</f>
        <v>Johnson</v>
      </c>
      <c r="D74" s="1" t="str">
        <f t="shared" ca="1" si="0"/>
        <v>1986-11-10</v>
      </c>
      <c r="E74" s="1">
        <f t="shared" ca="1" si="1"/>
        <v>38</v>
      </c>
      <c r="F74" s="1" t="str" cm="1">
        <f t="array" aca="1" ref="F74" ca="1">INDEX({"Male","Female","Non-Binary"}, RANDBETWEEN(1, 3))</f>
        <v>Non-Binary</v>
      </c>
      <c r="G74" s="1" t="str" cm="1">
        <f t="array" aca="1" ref="G74" ca="1">INDEX({"African American","Caucasian","Hispanic","Asian","Native American","Other"}, RANDBETWEEN(1,6))</f>
        <v>Asian</v>
      </c>
      <c r="H74" s="1" t="str" cm="1">
        <f t="array" aca="1" ref="H74" ca="1">RANDBETWEEN(1,1500) &amp; " " &amp; INDEX({"Main","Oak","Maple","Elm","Pine","Cedar","Rose","Hill","Park","Lake"}, RANDBETWEEN(1,10)) &amp; " " &amp; INDEX({"St","Rd","Ave"}, RANDBETWEEN(1,3))</f>
        <v>1318 Oak Rd</v>
      </c>
      <c r="I74" s="1" t="str" cm="1">
        <f t="array" aca="1" ref="I74" ca="1">INDEX({"Springfield","Riverside","Franklin","Clinton","Fairview"}, RANDBETWEEN(1,5))</f>
        <v>Clinton</v>
      </c>
      <c r="J74" s="1" t="str" cm="1">
        <f t="array" aca="1" ref="J74" ca="1">INDEX({"FL","IL","CA","NY","TX"}, RANDBETWEEN(1,5))</f>
        <v>TX</v>
      </c>
      <c r="K74" s="1" t="str">
        <f t="shared" ca="1" si="2"/>
        <v>34667</v>
      </c>
      <c r="L74" s="1" t="str">
        <f t="shared" ca="1" si="3"/>
        <v>elijah.johnson@email.com</v>
      </c>
      <c r="M74" s="1" t="str">
        <f t="shared" ca="1" si="4"/>
        <v>587-874-7109</v>
      </c>
      <c r="N74" s="1" t="str" cm="1">
        <f t="array" aca="1" ref="N74" ca="1">INDEX({"Linda","Karen","Susan","Nancy","Deborah"}, RANDBETWEEN(1,5)) &amp; " " &amp; C74</f>
        <v>Deborah Johnson</v>
      </c>
      <c r="O74" s="1" t="str">
        <f t="shared" ca="1" si="5"/>
        <v>268-490-4510</v>
      </c>
      <c r="P74" s="1" t="s">
        <v>137</v>
      </c>
      <c r="Q74" s="1" t="str" cm="1">
        <f t="array" aca="1" ref="Q74" ca="1">INDEX({"Walk-in","Google","Website","Patient Referral","Doctor Referral","Insurance"}, RANDBETWEEN(1,5))</f>
        <v>Patient Referral</v>
      </c>
      <c r="R74" s="1" t="str">
        <f t="shared" ca="1" si="6"/>
        <v>2023-09-20</v>
      </c>
      <c r="S74" s="1" t="str" cm="1">
        <f t="array" aca="1" ref="S74" ca="1">INDEX({"LOC001","LOC002","LOC003"}, RANDBETWEEN(1,3))</f>
        <v>LOC001</v>
      </c>
      <c r="T74" s="1" t="str" cm="1">
        <f t="array" aca="1" ref="T74" ca="1">INDEX({"Mail","Phone","Patient Portal","Email"}, RANDBETWEEN(1,4))</f>
        <v>Phone</v>
      </c>
      <c r="U74" s="1" t="str" cm="1">
        <f t="array" aca="1" ref="U74" ca="1">INDEX({"True","False"}, RANDBETWEEN(1,2))</f>
        <v>False</v>
      </c>
      <c r="V74" s="1" t="str" cm="1">
        <f t="array" aca="1" ref="V74" ca="1">INDEX({"True","False"}, RANDBETWEEN(1,2))</f>
        <v>False</v>
      </c>
      <c r="W74" s="1" t="str" cm="1">
        <f t="array" aca="1" ref="W74" ca="1">INDEX({"True","False"}, RANDBETWEEN(1,2))</f>
        <v>False</v>
      </c>
      <c r="X74" s="1" t="str" cm="1">
        <f t="array" aca="1" ref="X74" ca="1">INDEX({"True","False"}, RANDBETWEEN(1,2))</f>
        <v>False</v>
      </c>
      <c r="Y74" s="1" t="str" cm="1">
        <f t="array" aca="1" ref="Y74" ca="1">INDEX({"Codeine","Sulfa","Local Anesthetics","None","Latex","Penicillin"}, RANDBETWEEN(1,6))</f>
        <v>Codeine</v>
      </c>
      <c r="Z74" s="1" t="str" cm="1">
        <f t="array" aca="1" ref="Z74" ca="1">INDEX({"None","Levothyroxine","Atorvastatin","Levothyroxine|Atorvastatin","Metformin|Lisinopril","Ibuprofen"}, RANDBETWEEN(1,6))</f>
        <v>Levothyroxine|Atorvastatin</v>
      </c>
      <c r="AA74" s="1" t="str" cm="1">
        <f t="array" aca="1" ref="AA74" ca="1">INDEX({"None","Wisdom teeth extraction (2020)","Cavity filling (2019)","Dental cleaning (2018)","Root canal (2021)"}, RANDBETWEEN(1,5))</f>
        <v>Cavity filling (2019)</v>
      </c>
      <c r="AB74" s="1" t="str">
        <f t="shared" ca="1" si="7"/>
        <v>2024-05-04</v>
      </c>
      <c r="AC74" s="1" t="str" cm="1">
        <f t="array" aca="1" ref="AC74" ca="1">INDEX({"N/A","No","Yes"}, RANDBETWEEN(1,3))</f>
        <v>N/A</v>
      </c>
      <c r="AD74" s="1" t="str" cm="1">
        <f t="array" aca="1" ref="AD74" ca="1">INDEX({"Non-smoker","Former-smoker","Current smoker"}, RANDBETWEEN(1,3))</f>
        <v>Non-smoker</v>
      </c>
      <c r="AE74" s="1" t="str" cm="1">
        <f t="array" aca="1" ref="AE74" ca="1">INDEX({"None","Allergic to penicillin","Requires wheelchair accessibility","Use caution due to fall risk","Special diet required"}, RANDBETWEEN(1,5))</f>
        <v>None</v>
      </c>
      <c r="AF74" s="1" t="s">
        <v>766</v>
      </c>
      <c r="AG74" s="1" t="str" cm="1">
        <f t="array" aca="1" ref="AG74" ca="1">INDEX({"Humana","Aetna","MetLife","Cigna","United Healthcare","Guardian"}, RANDBETWEEN(1,6))</f>
        <v>United Healthcare</v>
      </c>
      <c r="AH74" s="1" t="str" cm="1">
        <f t="array" aca="1" ref="AH74" ca="1">IF(AG74="Humana",
   INDEX({"HUM103","HUM523"}, RANDBETWEEN(1,2)),
IF(AG74="Aetna",
   INDEX({"AET532","AET548"}, RANDBETWEEN(1,2)),
IF(AG74="MetLife",
   "MET280",
IF(AG74="Cigna",
   "CIG881",
IF(AG74="United Healthcare",
   INDEX({"UNI967","UNI316"}, RANDBETWEEN(1,2)),
IF(AG74="Guardian",
   INDEX({"GUA459","GUA669"}, RANDBETWEEN(1,2)),
""))))))</f>
        <v>UNI316</v>
      </c>
      <c r="AI74" s="1" t="str" cm="1">
        <f t="array" aca="1" ref="AI74" ca="1">_xlfn.SWITCH(
    AH74,
    "HUM103", "Humana Discount",
    "HUM523", "Humana PPO",
    "AET532", "Aetna HMO",
    "AET548", "Aetna Indemnity",
    "MET280", "MetLife Discount",
    "CIG881", "Cigna HMO",
    "UNI967", "United Healthcare DPPO",
    "UNI316", "United Healthcare DMO",
    "GUA459", "Guardian Discount",
    "GUA669", "Guardian PPO",
    ""
)</f>
        <v>United Healthcare DMO</v>
      </c>
      <c r="AJ74" s="1" t="str" cm="1">
        <f t="array" aca="1" ref="AJ74" ca="1">_xlfn.SWITCH(
    AH74,
    "HUM103", "HUM854639",
    "HUM523", "HUM296694",
    "AET532", "AET392075",
    "AET548", "AET837715",
    "MET280", "MET643118",
    "CIG881", "CIG755900",
    "UNI967", "UNI733052",
    "UNI316", "UNI442722",
    "GUA459", "GUA634150",
    "GUA669", "GUA641722",
    ""
)</f>
        <v>UNI442722</v>
      </c>
      <c r="AK74" s="1" t="str" cm="1">
        <f t="array" aca="1" ref="AK74" ca="1">INDEX({"GRP370","GRP369","GRP573","GRP409","GRP509","GRP575","GRP445","GRP295","GRP316","GRP630"}, RANDBETWEEN(1,10))</f>
        <v>GRP369</v>
      </c>
      <c r="AL74" s="1" cm="1">
        <f t="array" aca="1" ref="AL74" ca="1">_xlfn.SWITCH(
  AK74,
  "GRP370", 1000,
  "GRP369", 3000,
  "GRP573", 1500,
  "GRP409", 3000,
  "GRP509", 3000,
  "GRP575", 1000,
  "GRP445", 2500,
  "GRP295", 1000,
  "GRP316", 2000,
  "GRP630", 2000,
  ""
)</f>
        <v>3000</v>
      </c>
      <c r="AM74" s="1" cm="1">
        <f t="array" aca="1" ref="AM74" ca="1">_xlfn.SWITCH(
  AK74,
  "GRP370", 729.73,
  "GRP369", 2285.89,
  "GRP573", 1311.73,
  "GRP409", 2951.56,
  "GRP509", 993.45,
  "GRP575", 557.41,
  "GRP445", 695.64,
  "GRP295", 241.36,
  "GRP316", 1320.86,
  "GRP630", 1245.27,
  ""
)</f>
        <v>2285.89</v>
      </c>
      <c r="AN74" s="1" t="str" cm="1">
        <f t="array" aca="1" ref="AN74" ca="1">_xlfn.SWITCH(
  AK74,
  "GRP573", "Humana",
  "GRP509", "Aetna",
  "GRP316", "Aetna",
  ""
)</f>
        <v/>
      </c>
      <c r="AO74" s="1" t="str" cm="1">
        <f t="array" aca="1" ref="AO74" ca="1">_xlfn.SWITCH(
  AK74,
  "GRP573", "HUM982",
  "GRP509", "AET282",
  "GRP316", "AET665",
  ""
)</f>
        <v/>
      </c>
      <c r="AP74" s="1" t="str" cm="1">
        <f t="array" aca="1" ref="AP74" ca="1">_xlfn.SWITCH(
  AK74,
  "GRP573", "MAAN82132",
  "GRP509", "JOWI86099",
  "GRP316", "CHTA19838",
  ""
)</f>
        <v/>
      </c>
      <c r="AQ74" s="1" t="str" cm="1">
        <f t="array" aca="1" ref="AQ74" ca="1">INDEX({"Yes","No"},RANDBETWEEN(1,2))</f>
        <v>No</v>
      </c>
      <c r="AR74" s="1" t="str" cm="1">
        <f t="array" aca="1" ref="AR74" ca="1">INDEX({"Apple Pay","Credit Card","Debit Card"}, RANDBETWEEN(1,3))</f>
        <v>Apple Pay</v>
      </c>
      <c r="AS74" s="1" t="s">
        <v>955</v>
      </c>
      <c r="AT74" s="1" t="s">
        <v>1144</v>
      </c>
      <c r="AU74" s="1" t="str">
        <f t="shared" ca="1" si="8"/>
        <v>2025-04-10</v>
      </c>
      <c r="AV74" s="1" t="str">
        <f t="shared" ca="1" si="9"/>
        <v>2025-04-11</v>
      </c>
      <c r="AW74" s="1" t="str">
        <f t="shared" ca="1" si="10"/>
        <v>3:30 PM</v>
      </c>
      <c r="AX74" s="1" t="str">
        <f t="shared" ca="1" si="11"/>
        <v>3:25 PM</v>
      </c>
      <c r="AY74" s="1" t="str" cm="1">
        <f t="array" aca="1" ref="AY74" ca="1">INDEX({"LOC001","LOC002","LOC003"}, RANDBETWEEN(1,3))</f>
        <v>LOC002</v>
      </c>
      <c r="AZ74" s="1" t="str" cm="1">
        <f t="array" aca="1" ref="AZ74" ca="1">INDEX({"PRV001","PRV002","PRV003","PRV004","PRV005"}, RANDBETWEEN(1,5))</f>
        <v>PRV004</v>
      </c>
      <c r="BA74" s="1" t="str" cm="1">
        <f t="array" aca="1" ref="BA74" ca="1">INDEX({"AST001","AST002","AST003","AST004","AST005"}, RANDBETWEEN(1,5))</f>
        <v>AST003</v>
      </c>
      <c r="BB74" s="1" t="str" cm="1">
        <f t="array" aca="1" ref="BB74" ca="1">INDEX({"Room 1","Room 2","Room 3","Room 4","Room 5","Room 7","Room 8"}, RANDBETWEEN(1,7))</f>
        <v>Room 1</v>
      </c>
      <c r="BC74" s="1" t="str" cm="1">
        <f t="array" aca="1" ref="BC74" ca="1">INDEX({"Tooth Pain","Lost Filling","Cosmetic Concern","Sensitivity","Denture Adjustment","Jaw Pain","Routine Check-up"}, RANDBETWEEN(1,7))</f>
        <v>Jaw Pain</v>
      </c>
      <c r="BD74" s="1" cm="1">
        <f t="array" aca="1" ref="BD74" ca="1">INDEX({15,30,45,60,90,120}, RANDBETWEEN(1,6))</f>
        <v>15</v>
      </c>
      <c r="BE74" s="1">
        <f t="shared" ca="1" si="12"/>
        <v>24</v>
      </c>
      <c r="BF74" s="1" t="str">
        <f t="shared" ca="1" si="13"/>
        <v>True</v>
      </c>
      <c r="BG74" s="1" t="str">
        <f t="shared" ca="1" si="14"/>
        <v/>
      </c>
      <c r="BH74" s="1" t="str">
        <f t="shared" ca="1" si="15"/>
        <v>False</v>
      </c>
      <c r="BI74" s="1">
        <f t="shared" ca="1" si="16"/>
        <v>1</v>
      </c>
      <c r="BJ74" s="1" t="s">
        <v>1334</v>
      </c>
      <c r="BK74" s="1" t="str">
        <f t="shared" ca="1" si="17"/>
        <v>2025-04-11</v>
      </c>
      <c r="BL74" s="1" t="str" cm="1">
        <f t="array" aca="1" ref="BL74" ca="1">INDEX({"Orthodontic","Prosthodontic","Oral Surgery","Periodontic","Restorative"}, RANDBETWEEN(1,5))</f>
        <v>Orthodontic</v>
      </c>
      <c r="BM74" s="1" t="str" cm="1">
        <f t="array" aca="1" ref="BM74" ca="1">INDEX({"D4341","D9110","D0274","D0120","D2330","D7140","D1110"}, RANDBETWEEN(1,7))</f>
        <v>D9110</v>
      </c>
      <c r="BN74" s="1" t="str" cm="1">
        <f t="array" aca="1" ref="BN74" ca="1">INDEX({"Periodontal Scaling &amp; Root Planing","Palliative Treatment","Bitewings - Four Films","Periodic Oral Evaluation","Resin Composite - One Surface","Extraction - Erupted Tooth","Adult Prophylaxis"}, RANDBETWEEN(1,7))</f>
        <v>Palliative Treatment</v>
      </c>
      <c r="BO74" s="1">
        <f t="shared" ca="1" si="18"/>
        <v>780.65</v>
      </c>
      <c r="BP74" s="1">
        <f t="shared" ca="1" si="19"/>
        <v>1283.02</v>
      </c>
      <c r="BQ74" s="1">
        <f t="shared" ca="1" si="20"/>
        <v>464.44</v>
      </c>
      <c r="BR74" s="1">
        <f t="shared" ca="1" si="21"/>
        <v>386.71</v>
      </c>
      <c r="BS74" s="1">
        <f t="shared" ca="1" si="22"/>
        <v>247.64</v>
      </c>
      <c r="BT74" s="1" t="str">
        <f t="shared" ca="1" si="23"/>
        <v>2024-02-04</v>
      </c>
      <c r="BU74" s="1" t="str" cm="1">
        <f t="array" aca="1" ref="BU74" ca="1">INDEX({"Debit Card","Apple Pay","Credit Card","CareCredit"}, RANDBETWEEN(1,4))</f>
        <v>Credit Card</v>
      </c>
      <c r="BV74" s="1" t="str" cm="1">
        <f t="array" aca="1" ref="BV74" ca="1">INDEX({"Paid","Partial","Pending Insurance"}, RANDBETWEEN(1,3))</f>
        <v>Paid</v>
      </c>
      <c r="BW74" s="1">
        <f t="shared" ca="1" si="24"/>
        <v>0</v>
      </c>
      <c r="BX74" s="1" t="str">
        <f t="shared" ca="1" si="25"/>
        <v>Completed</v>
      </c>
      <c r="BY74" s="1" t="str" cm="1">
        <f t="array" aca="1" ref="BY74" ca="1">INDEX({"New","Returning"}, RANDBETWEEN(1,2))</f>
        <v>New</v>
      </c>
      <c r="BZ74" s="1">
        <f t="shared" ca="1" si="26"/>
        <v>0</v>
      </c>
      <c r="CA74" s="1">
        <f t="shared" ca="1" si="27"/>
        <v>0</v>
      </c>
      <c r="CB74" s="1" t="str">
        <f t="shared" ca="1" si="28"/>
        <v>2022-11-12</v>
      </c>
      <c r="CC74" s="1" t="str">
        <f t="shared" ca="1" si="29"/>
        <v>2025-12-17</v>
      </c>
      <c r="CD74" s="1">
        <f t="shared" ca="1" si="51"/>
        <v>4</v>
      </c>
      <c r="CE74" s="1">
        <f t="shared" ca="1" si="51"/>
        <v>8</v>
      </c>
      <c r="CF74" s="1">
        <f t="shared" ca="1" si="31"/>
        <v>5215.01</v>
      </c>
      <c r="CG74" s="1">
        <f t="shared" ca="1" si="32"/>
        <v>28</v>
      </c>
      <c r="CH74" s="1" t="str">
        <f t="shared" ca="1" si="33"/>
        <v>Low</v>
      </c>
      <c r="CI74" s="1">
        <f t="shared" ca="1" si="34"/>
        <v>66</v>
      </c>
      <c r="CJ74" s="1" t="str">
        <f t="shared" ca="1" si="35"/>
        <v>True</v>
      </c>
      <c r="CK74" s="1" t="str" cm="1">
        <f t="array" aca="1" ref="CK74" ca="1">INDEX({"Basic","Silver","Gold","Platinum"}, RANDBETWEEN(1,4))</f>
        <v>Basic</v>
      </c>
      <c r="CL74" s="1">
        <f t="shared" ca="1" si="36"/>
        <v>5</v>
      </c>
      <c r="CM74" s="1" t="s">
        <v>1523</v>
      </c>
      <c r="CN74" s="1" t="str">
        <f t="shared" ca="1" si="37"/>
        <v>2023-05-09</v>
      </c>
      <c r="CO74" s="1" t="str">
        <f t="shared" ca="1" si="38"/>
        <v>5:15 PM</v>
      </c>
      <c r="CP74" s="1" t="str" cm="1">
        <f t="array" aca="1" ref="CP74" ca="1">INDEX({"Patient Portal","Mail","Email","Phone","Text"}, RANDBETWEEN(1,5))</f>
        <v>Mail</v>
      </c>
      <c r="CQ74" s="1" t="str" cm="1">
        <f t="array" aca="1" ref="CQ74" ca="1">INDEX({"Insurance Verification","Payment Reminder","New Patient Welcome","Treatment Plan Discussion","Recall"}, RANDBETWEEN(1,5))</f>
        <v>Recall</v>
      </c>
      <c r="CR74" s="1" t="str" cm="1">
        <f t="array" aca="1" ref="CR74" ca="1">INDEX({"Template","Script","Marketing","Custom"}, RANDBETWEEN(1,4))</f>
        <v>Marketing</v>
      </c>
      <c r="CS74" s="1" t="str">
        <f t="shared" ca="1" si="39"/>
        <v>True</v>
      </c>
      <c r="CT74" s="1" t="str">
        <f t="shared" ca="1" si="40"/>
        <v>2023-05-10</v>
      </c>
      <c r="CU74" s="1" t="str">
        <f t="shared" ca="1" si="41"/>
        <v>5:15 PM</v>
      </c>
      <c r="CV74" s="1" t="str" cm="1">
        <f t="array" aca="1" ref="CV74" ca="1">IF(CS74="True",
   INDEX({"Cancelled","Confirmed","Rescheduled","Question Answered"}, RANDBETWEEN(1,4)),
   ""
)</f>
        <v>Question Answered</v>
      </c>
      <c r="CW74" s="1" t="str">
        <f t="shared" ca="1" si="42"/>
        <v>False</v>
      </c>
      <c r="CX74" s="1" t="str">
        <f t="shared" ca="1" si="43"/>
        <v/>
      </c>
      <c r="CY74" s="1" t="str" cm="1">
        <f t="array" aca="1" ref="CY74" ca="1">INDEX({"STF001","STF002","STF003","STF004","STF005"}, RANDBETWEEN(1,5))</f>
        <v>STF002</v>
      </c>
      <c r="CZ74" s="1" t="str">
        <f t="shared" ca="1" si="44"/>
        <v>True</v>
      </c>
      <c r="DA74" s="1" t="str" cm="1">
        <f t="array" aca="1" ref="DA74" ca="1">INDEX({"Westside Dental Group","Downtown Dental Center","Main Street Dental"}, RANDBETWEEN(1,3))</f>
        <v>Westside Dental Group</v>
      </c>
      <c r="DB74" s="1" t="str" cm="1">
        <f t="array" aca="1" ref="DB74" ca="1">_xlfn.SWITCH(DA74,
   "Westside Dental Group",     "789 West Avenue",
   "Downtown Dental Center",    "456 Downtown Plaza",
   "Main Street Dental",        "123 Main Street",
   ""
)</f>
        <v>789 West Avenue</v>
      </c>
      <c r="DC74" s="1" t="str" cm="1">
        <f t="array" aca="1" ref="DC74" ca="1">_xlfn.SWITCH(
   DA74,
   "Westside Dental Group",     "Riverside",
   "Downtown Dental Center",    "Springfield",
   "Main Street Dental",        "Springfield",
   ""
)</f>
        <v>Riverside</v>
      </c>
      <c r="DD74" s="1" t="s">
        <v>184</v>
      </c>
      <c r="DE74" s="1" t="str" cm="1">
        <f t="array" aca="1" ref="DE74" ca="1">_xlfn.SWITCH(
   DA74,
   "Westside Dental Group",     "62707",
   "Downtown Dental Center",    "62701",
   "Main Street Dental",        "62704",
   ""
)</f>
        <v>62707</v>
      </c>
      <c r="DF74" s="1" t="str" cm="1">
        <f t="array" aca="1" ref="DF74" ca="1">_xlfn.SWITCH(
   DA74,
   "Westside Dental Group",     "555-555-6666",
   "Downtown Dental Center",    "555-333-4444",
   "Main Street Dental",        "555-111-2222",
   ""
)</f>
        <v>555-555-6666</v>
      </c>
      <c r="DG74" s="1" t="str" cm="1">
        <f t="array" aca="1" ref="DG74" ca="1">_xlfn.SWITCH(
   DA74,
   "Westside Dental Group",     "Mon-Thu 9AM-6PM|Fri 9AM-4PM",
   "Downtown Dental Center",    "Mon-Thu 7AM-7PM|Fri 8AM-5PM|Sat 8AM-1PM",
   "Main Street Dental",        "Mon-Fri 8AM-5PM",
   ""
)</f>
        <v>Mon-Thu 9AM-6PM|Fri 9AM-4PM</v>
      </c>
      <c r="DH74" s="1" t="str" cm="1">
        <f t="array" aca="1" ref="DH74" ca="1">_xlfn.SWITCH(
   DA74,
   "Westside Dental Group",     "General|Periodontics|Endodontics",
   "Downtown Dental Center",    "General|Pediatric|Implants|Oral Surgery",
   "Main Street Dental",        "General|Cosmetic|Orthodontics",
   ""
)</f>
        <v>General|Periodontics|Endodontics</v>
      </c>
      <c r="DI74" s="1" t="str" cm="1">
        <f t="array" aca="1" ref="DI74" ca="1">_xlfn.SWITCH(
   DA74,
   "Westside Dental Group",     "General Dentistry|Periodontics|Endodontics",
   "Downtown Dental Center",    "General Dentistry|Oral Surgery|Pediatric Dentistry",
   "Main Street Dental",        "General Dentistry|Orthodontics",
   ""
)</f>
        <v>General Dentistry|Periodontics|Endodontics</v>
      </c>
      <c r="DJ74" s="1" cm="1">
        <f t="array" aca="1" ref="DJ74" ca="1">_xlfn.SWITCH($DA74,
   "Westside Dental Group", 6,
   "Downtown Dental Center", 12,
   "Main Street Dental",     8,
   6
)</f>
        <v>6</v>
      </c>
      <c r="DK74" s="1" cm="1">
        <f t="array" aca="1" ref="DK74" ca="1">_xlfn.SWITCH($DA74,
   "Westside Dental Group", 4.7,
   "Downtown Dental Center", 4.6,
   "Main Street Dental",     4.8,
   4.7
)</f>
        <v>4.7</v>
      </c>
      <c r="DL74" s="1" t="s">
        <v>1712</v>
      </c>
      <c r="DM74" s="1" t="str">
        <f t="shared" ca="1" si="45"/>
        <v>2023-08-17</v>
      </c>
      <c r="DN74" s="1" t="str" cm="1">
        <f t="array" aca="1" ref="DN74" ca="1">INDEX({"In Progress","Accepted","Completed","Proposed"}, RANDBETWEEN(1,4))</f>
        <v>In Progress</v>
      </c>
      <c r="DO74" s="1">
        <f t="shared" ca="1" si="46"/>
        <v>1499.98</v>
      </c>
      <c r="DP74" s="1">
        <f t="shared" ca="1" si="47"/>
        <v>1124.99</v>
      </c>
      <c r="DQ74" s="1">
        <f t="shared" ca="1" si="48"/>
        <v>374.99</v>
      </c>
      <c r="DR74" s="1" t="str" cm="1">
        <f t="array" aca="1" ref="DR74" ca="1">INDEX({"N/A","CareCredit","QuickPay Discount","Monthly Payment"}, RANDBETWEEN(1,4))</f>
        <v>CareCredit</v>
      </c>
      <c r="DS74" s="2">
        <v>44545</v>
      </c>
      <c r="DT74" s="1" t="str">
        <f t="shared" ca="1" si="49"/>
        <v/>
      </c>
      <c r="DU74" s="1">
        <f t="shared" ca="1" si="50"/>
        <v>64</v>
      </c>
    </row>
    <row r="75" spans="1:125" x14ac:dyDescent="0.15">
      <c r="A75" s="1" t="s">
        <v>578</v>
      </c>
      <c r="B75" s="1" t="str" cm="1">
        <f t="array" aca="1" ref="B75" ca="1">INDEX({"Liam","Noah","Oliver","Elijah","William","James","Benjamin","Lucas","Henry","Alexander","Olivia","Emma","Ava","Charlotte","Sophia","Amelia","Isabella","Mia","Evelyn","Harper","Jameson","Aria","Scarlett","Luna","Mila","Abigail","Ella","Avery","Eleanor","Madison"}, RANDBETWEEN(1, 30))</f>
        <v>Luna</v>
      </c>
      <c r="C75" s="1" t="str" cm="1">
        <f t="array" aca="1" ref="C75" ca="1">INDEX({"Smith","Johnson","Williams","Jones","Brown","Davis","Miller","Wilson","Moore","Taylor","Anderson","Thomas","Jackson","White","Harris","Martin","Thompson","Garcia","Martinez","Robinson","Clark","Rodriguez","Lewis","Lee","Walker","Hall","Allen","Young","King","Wright"}, RANDBETWEEN(1, 30))</f>
        <v>Lewis</v>
      </c>
      <c r="D75" s="1" t="str">
        <f t="shared" ca="1" si="0"/>
        <v>1998-08-25</v>
      </c>
      <c r="E75" s="1">
        <f t="shared" ca="1" si="1"/>
        <v>26</v>
      </c>
      <c r="F75" s="1" t="str" cm="1">
        <f t="array" aca="1" ref="F75" ca="1">INDEX({"Male","Female","Non-Binary"}, RANDBETWEEN(1, 3))</f>
        <v>Female</v>
      </c>
      <c r="G75" s="1" t="str" cm="1">
        <f t="array" aca="1" ref="G75" ca="1">INDEX({"African American","Caucasian","Hispanic","Asian","Native American","Other"}, RANDBETWEEN(1,6))</f>
        <v>Asian</v>
      </c>
      <c r="H75" s="1" t="str" cm="1">
        <f t="array" aca="1" ref="H75" ca="1">RANDBETWEEN(1,1500) &amp; " " &amp; INDEX({"Main","Oak","Maple","Elm","Pine","Cedar","Rose","Hill","Park","Lake"}, RANDBETWEEN(1,10)) &amp; " " &amp; INDEX({"St","Rd","Ave"}, RANDBETWEEN(1,3))</f>
        <v>1419 Maple Ave</v>
      </c>
      <c r="I75" s="1" t="str" cm="1">
        <f t="array" aca="1" ref="I75" ca="1">INDEX({"Springfield","Riverside","Franklin","Clinton","Fairview"}, RANDBETWEEN(1,5))</f>
        <v>Springfield</v>
      </c>
      <c r="J75" s="1" t="str" cm="1">
        <f t="array" aca="1" ref="J75" ca="1">INDEX({"FL","IL","CA","NY","TX"}, RANDBETWEEN(1,5))</f>
        <v>IL</v>
      </c>
      <c r="K75" s="1" t="str">
        <f t="shared" ca="1" si="2"/>
        <v>48367</v>
      </c>
      <c r="L75" s="1" t="str">
        <f t="shared" ca="1" si="3"/>
        <v>luna.lewis@email.com</v>
      </c>
      <c r="M75" s="1" t="str">
        <f t="shared" ca="1" si="4"/>
        <v>301-395-2322</v>
      </c>
      <c r="N75" s="1" t="str" cm="1">
        <f t="array" aca="1" ref="N75" ca="1">INDEX({"Linda","Karen","Susan","Nancy","Deborah"}, RANDBETWEEN(1,5)) &amp; " " &amp; C75</f>
        <v>Deborah Lewis</v>
      </c>
      <c r="O75" s="1" t="str">
        <f t="shared" ca="1" si="5"/>
        <v>810-482-7749</v>
      </c>
      <c r="P75" s="1" t="s">
        <v>137</v>
      </c>
      <c r="Q75" s="1" t="str" cm="1">
        <f t="array" aca="1" ref="Q75" ca="1">INDEX({"Walk-in","Google","Website","Patient Referral","Doctor Referral","Insurance"}, RANDBETWEEN(1,5))</f>
        <v>Doctor Referral</v>
      </c>
      <c r="R75" s="1" t="str">
        <f t="shared" ca="1" si="6"/>
        <v>2023-12-07</v>
      </c>
      <c r="S75" s="1" t="str" cm="1">
        <f t="array" aca="1" ref="S75" ca="1">INDEX({"LOC001","LOC002","LOC003"}, RANDBETWEEN(1,3))</f>
        <v>LOC003</v>
      </c>
      <c r="T75" s="1" t="str" cm="1">
        <f t="array" aca="1" ref="T75" ca="1">INDEX({"Mail","Phone","Patient Portal","Email"}, RANDBETWEEN(1,4))</f>
        <v>Mail</v>
      </c>
      <c r="U75" s="1" t="str" cm="1">
        <f t="array" aca="1" ref="U75" ca="1">INDEX({"True","False"}, RANDBETWEEN(1,2))</f>
        <v>False</v>
      </c>
      <c r="V75" s="1" t="str" cm="1">
        <f t="array" aca="1" ref="V75" ca="1">INDEX({"True","False"}, RANDBETWEEN(1,2))</f>
        <v>False</v>
      </c>
      <c r="W75" s="1" t="str" cm="1">
        <f t="array" aca="1" ref="W75" ca="1">INDEX({"True","False"}, RANDBETWEEN(1,2))</f>
        <v>False</v>
      </c>
      <c r="X75" s="1" t="str" cm="1">
        <f t="array" aca="1" ref="X75" ca="1">INDEX({"True","False"}, RANDBETWEEN(1,2))</f>
        <v>False</v>
      </c>
      <c r="Y75" s="1" t="str" cm="1">
        <f t="array" aca="1" ref="Y75" ca="1">INDEX({"Codeine","Sulfa","Local Anesthetics","None","Latex","Penicillin"}, RANDBETWEEN(1,6))</f>
        <v>None</v>
      </c>
      <c r="Z75" s="1" t="str" cm="1">
        <f t="array" aca="1" ref="Z75" ca="1">INDEX({"None","Levothyroxine","Atorvastatin","Levothyroxine|Atorvastatin","Metformin|Lisinopril","Ibuprofen"}, RANDBETWEEN(1,6))</f>
        <v>Ibuprofen</v>
      </c>
      <c r="AA75" s="1" t="str" cm="1">
        <f t="array" aca="1" ref="AA75" ca="1">INDEX({"None","Wisdom teeth extraction (2020)","Cavity filling (2019)","Dental cleaning (2018)","Root canal (2021)"}, RANDBETWEEN(1,5))</f>
        <v>Dental cleaning (2018)</v>
      </c>
      <c r="AB75" s="1" t="str">
        <f t="shared" ca="1" si="7"/>
        <v>2023-03-05</v>
      </c>
      <c r="AC75" s="1" t="str" cm="1">
        <f t="array" aca="1" ref="AC75" ca="1">INDEX({"N/A","No","Yes"}, RANDBETWEEN(1,3))</f>
        <v>Yes</v>
      </c>
      <c r="AD75" s="1" t="str" cm="1">
        <f t="array" aca="1" ref="AD75" ca="1">INDEX({"Non-smoker","Former-smoker","Current smoker"}, RANDBETWEEN(1,3))</f>
        <v>Non-smoker</v>
      </c>
      <c r="AE75" s="1" t="str" cm="1">
        <f t="array" aca="1" ref="AE75" ca="1">INDEX({"None","Allergic to penicillin","Requires wheelchair accessibility","Use caution due to fall risk","Special diet required"}, RANDBETWEEN(1,5))</f>
        <v>Use caution due to fall risk</v>
      </c>
      <c r="AF75" s="1" t="s">
        <v>767</v>
      </c>
      <c r="AG75" s="1" t="str" cm="1">
        <f t="array" aca="1" ref="AG75" ca="1">INDEX({"Humana","Aetna","MetLife","Cigna","United Healthcare","Guardian"}, RANDBETWEEN(1,6))</f>
        <v>Humana</v>
      </c>
      <c r="AH75" s="1" t="str" cm="1">
        <f t="array" aca="1" ref="AH75" ca="1">IF(AG75="Humana",
   INDEX({"HUM103","HUM523"}, RANDBETWEEN(1,2)),
IF(AG75="Aetna",
   INDEX({"AET532","AET548"}, RANDBETWEEN(1,2)),
IF(AG75="MetLife",
   "MET280",
IF(AG75="Cigna",
   "CIG881",
IF(AG75="United Healthcare",
   INDEX({"UNI967","UNI316"}, RANDBETWEEN(1,2)),
IF(AG75="Guardian",
   INDEX({"GUA459","GUA669"}, RANDBETWEEN(1,2)),
""))))))</f>
        <v>HUM103</v>
      </c>
      <c r="AI75" s="1" t="str" cm="1">
        <f t="array" aca="1" ref="AI75" ca="1">_xlfn.SWITCH(
    AH75,
    "HUM103", "Humana Discount",
    "HUM523", "Humana PPO",
    "AET532", "Aetna HMO",
    "AET548", "Aetna Indemnity",
    "MET280", "MetLife Discount",
    "CIG881", "Cigna HMO",
    "UNI967", "United Healthcare DPPO",
    "UNI316", "United Healthcare DMO",
    "GUA459", "Guardian Discount",
    "GUA669", "Guardian PPO",
    ""
)</f>
        <v>Humana Discount</v>
      </c>
      <c r="AJ75" s="1" t="str" cm="1">
        <f t="array" aca="1" ref="AJ75" ca="1">_xlfn.SWITCH(
    AH75,
    "HUM103", "HUM854639",
    "HUM523", "HUM296694",
    "AET532", "AET392075",
    "AET548", "AET837715",
    "MET280", "MET643118",
    "CIG881", "CIG755900",
    "UNI967", "UNI733052",
    "UNI316", "UNI442722",
    "GUA459", "GUA634150",
    "GUA669", "GUA641722",
    ""
)</f>
        <v>HUM854639</v>
      </c>
      <c r="AK75" s="1" t="str" cm="1">
        <f t="array" aca="1" ref="AK75" ca="1">INDEX({"GRP370","GRP369","GRP573","GRP409","GRP509","GRP575","GRP445","GRP295","GRP316","GRP630"}, RANDBETWEEN(1,10))</f>
        <v>GRP316</v>
      </c>
      <c r="AL75" s="1" cm="1">
        <f t="array" aca="1" ref="AL75" ca="1">_xlfn.SWITCH(
  AK75,
  "GRP370", 1000,
  "GRP369", 3000,
  "GRP573", 1500,
  "GRP409", 3000,
  "GRP509", 3000,
  "GRP575", 1000,
  "GRP445", 2500,
  "GRP295", 1000,
  "GRP316", 2000,
  "GRP630", 2000,
  ""
)</f>
        <v>2000</v>
      </c>
      <c r="AM75" s="1" cm="1">
        <f t="array" aca="1" ref="AM75" ca="1">_xlfn.SWITCH(
  AK75,
  "GRP370", 729.73,
  "GRP369", 2285.89,
  "GRP573", 1311.73,
  "GRP409", 2951.56,
  "GRP509", 993.45,
  "GRP575", 557.41,
  "GRP445", 695.64,
  "GRP295", 241.36,
  "GRP316", 1320.86,
  "GRP630", 1245.27,
  ""
)</f>
        <v>1320.86</v>
      </c>
      <c r="AN75" s="1" t="str" cm="1">
        <f t="array" aca="1" ref="AN75" ca="1">_xlfn.SWITCH(
  AK75,
  "GRP573", "Humana",
  "GRP509", "Aetna",
  "GRP316", "Aetna",
  ""
)</f>
        <v>Aetna</v>
      </c>
      <c r="AO75" s="1" t="str" cm="1">
        <f t="array" aca="1" ref="AO75" ca="1">_xlfn.SWITCH(
  AK75,
  "GRP573", "HUM982",
  "GRP509", "AET282",
  "GRP316", "AET665",
  ""
)</f>
        <v>AET665</v>
      </c>
      <c r="AP75" s="1" t="str" cm="1">
        <f t="array" aca="1" ref="AP75" ca="1">_xlfn.SWITCH(
  AK75,
  "GRP573", "MAAN82132",
  "GRP509", "JOWI86099",
  "GRP316", "CHTA19838",
  ""
)</f>
        <v>CHTA19838</v>
      </c>
      <c r="AQ75" s="1" t="str" cm="1">
        <f t="array" aca="1" ref="AQ75" ca="1">INDEX({"Yes","No"},RANDBETWEEN(1,2))</f>
        <v>Yes</v>
      </c>
      <c r="AR75" s="1" t="str" cm="1">
        <f t="array" aca="1" ref="AR75" ca="1">INDEX({"Apple Pay","Credit Card","Debit Card"}, RANDBETWEEN(1,3))</f>
        <v>Credit Card</v>
      </c>
      <c r="AS75" s="1" t="s">
        <v>956</v>
      </c>
      <c r="AT75" s="1" t="s">
        <v>1145</v>
      </c>
      <c r="AU75" s="1" t="str">
        <f t="shared" ca="1" si="8"/>
        <v>2025-04-27</v>
      </c>
      <c r="AV75" s="1" t="str">
        <f t="shared" ca="1" si="9"/>
        <v>2025-05-11</v>
      </c>
      <c r="AW75" s="1" t="str">
        <f t="shared" ca="1" si="10"/>
        <v>11:30 AM</v>
      </c>
      <c r="AX75" s="1" t="str">
        <f t="shared" ca="1" si="11"/>
        <v>11:23 AM</v>
      </c>
      <c r="AY75" s="1" t="str" cm="1">
        <f t="array" aca="1" ref="AY75" ca="1">INDEX({"LOC001","LOC002","LOC003"}, RANDBETWEEN(1,3))</f>
        <v>LOC001</v>
      </c>
      <c r="AZ75" s="1" t="str" cm="1">
        <f t="array" aca="1" ref="AZ75" ca="1">INDEX({"PRV001","PRV002","PRV003","PRV004","PRV005"}, RANDBETWEEN(1,5))</f>
        <v>PRV002</v>
      </c>
      <c r="BA75" s="1" t="str" cm="1">
        <f t="array" aca="1" ref="BA75" ca="1">INDEX({"AST001","AST002","AST003","AST004","AST005"}, RANDBETWEEN(1,5))</f>
        <v>AST001</v>
      </c>
      <c r="BB75" s="1" t="str" cm="1">
        <f t="array" aca="1" ref="BB75" ca="1">INDEX({"Room 1","Room 2","Room 3","Room 4","Room 5","Room 7","Room 8"}, RANDBETWEEN(1,7))</f>
        <v>Room 4</v>
      </c>
      <c r="BC75" s="1" t="str" cm="1">
        <f t="array" aca="1" ref="BC75" ca="1">INDEX({"Tooth Pain","Lost Filling","Cosmetic Concern","Sensitivity","Denture Adjustment","Jaw Pain","Routine Check-up"}, RANDBETWEEN(1,7))</f>
        <v>Lost Filling</v>
      </c>
      <c r="BD75" s="1" cm="1">
        <f t="array" aca="1" ref="BD75" ca="1">INDEX({15,30,45,60,90,120}, RANDBETWEEN(1,6))</f>
        <v>120</v>
      </c>
      <c r="BE75" s="1">
        <f t="shared" ca="1" si="12"/>
        <v>121</v>
      </c>
      <c r="BF75" s="1" t="str">
        <f t="shared" ca="1" si="13"/>
        <v>True</v>
      </c>
      <c r="BG75" s="1" t="str">
        <f t="shared" ca="1" si="14"/>
        <v/>
      </c>
      <c r="BH75" s="1" t="str">
        <f t="shared" ca="1" si="15"/>
        <v>False</v>
      </c>
      <c r="BI75" s="1">
        <f t="shared" ca="1" si="16"/>
        <v>14</v>
      </c>
      <c r="BJ75" s="1" t="s">
        <v>1335</v>
      </c>
      <c r="BK75" s="1" t="str">
        <f t="shared" ca="1" si="17"/>
        <v>2025-05-11</v>
      </c>
      <c r="BL75" s="1" t="str" cm="1">
        <f t="array" aca="1" ref="BL75" ca="1">INDEX({"Orthodontic","Prosthodontic","Oral Surgery","Periodontic","Restorative"}, RANDBETWEEN(1,5))</f>
        <v>Orthodontic</v>
      </c>
      <c r="BM75" s="1" t="str" cm="1">
        <f t="array" aca="1" ref="BM75" ca="1">INDEX({"D4341","D9110","D0274","D0120","D2330","D7140","D1110"}, RANDBETWEEN(1,7))</f>
        <v>D0274</v>
      </c>
      <c r="BN75" s="1" t="str" cm="1">
        <f t="array" aca="1" ref="BN75" ca="1">INDEX({"Periodontal Scaling &amp; Root Planing","Palliative Treatment","Bitewings - Four Films","Periodic Oral Evaluation","Resin Composite - One Surface","Extraction - Erupted Tooth","Adult Prophylaxis"}, RANDBETWEEN(1,7))</f>
        <v>Periodic Oral Evaluation</v>
      </c>
      <c r="BO75" s="1">
        <f t="shared" ca="1" si="18"/>
        <v>981.6</v>
      </c>
      <c r="BP75" s="1">
        <f t="shared" ca="1" si="19"/>
        <v>990.94</v>
      </c>
      <c r="BQ75" s="1">
        <f t="shared" ca="1" si="20"/>
        <v>742.76</v>
      </c>
      <c r="BR75" s="1">
        <f t="shared" ca="1" si="21"/>
        <v>384.82</v>
      </c>
      <c r="BS75" s="1">
        <f t="shared" ca="1" si="22"/>
        <v>144.57</v>
      </c>
      <c r="BT75" s="1" t="str">
        <f t="shared" ca="1" si="23"/>
        <v>2023-12-13</v>
      </c>
      <c r="BU75" s="1" t="str" cm="1">
        <f t="array" aca="1" ref="BU75" ca="1">INDEX({"Debit Card","Apple Pay","Credit Card","CareCredit"}, RANDBETWEEN(1,4))</f>
        <v>Debit Card</v>
      </c>
      <c r="BV75" s="1" t="str" cm="1">
        <f t="array" aca="1" ref="BV75" ca="1">INDEX({"Paid","Partial","Pending Insurance"}, RANDBETWEEN(1,3))</f>
        <v>Partial</v>
      </c>
      <c r="BW75" s="1">
        <f t="shared" ca="1" si="24"/>
        <v>0</v>
      </c>
      <c r="BX75" s="1" t="str">
        <f t="shared" ca="1" si="25"/>
        <v>In Progress</v>
      </c>
      <c r="BY75" s="1" t="str" cm="1">
        <f t="array" aca="1" ref="BY75" ca="1">INDEX({"New","Returning"}, RANDBETWEEN(1,2))</f>
        <v>Returning</v>
      </c>
      <c r="BZ75" s="1">
        <f t="shared" ca="1" si="26"/>
        <v>2</v>
      </c>
      <c r="CA75" s="1">
        <f t="shared" ca="1" si="27"/>
        <v>2</v>
      </c>
      <c r="CB75" s="1" t="str">
        <f t="shared" ca="1" si="28"/>
        <v>2023-08-10</v>
      </c>
      <c r="CC75" s="1" t="str">
        <f t="shared" ca="1" si="29"/>
        <v>2024-02-02</v>
      </c>
      <c r="CD75" s="1">
        <f t="shared" ca="1" si="51"/>
        <v>8</v>
      </c>
      <c r="CE75" s="1">
        <f t="shared" ca="1" si="51"/>
        <v>4</v>
      </c>
      <c r="CF75" s="1">
        <f t="shared" ca="1" si="31"/>
        <v>3206.27</v>
      </c>
      <c r="CG75" s="1">
        <f t="shared" ca="1" si="32"/>
        <v>19</v>
      </c>
      <c r="CH75" s="1" t="str">
        <f t="shared" ca="1" si="33"/>
        <v>Medium</v>
      </c>
      <c r="CI75" s="1">
        <f t="shared" ca="1" si="34"/>
        <v>82</v>
      </c>
      <c r="CJ75" s="1" t="str">
        <f t="shared" ca="1" si="35"/>
        <v>False</v>
      </c>
      <c r="CK75" s="1" t="str" cm="1">
        <f t="array" aca="1" ref="CK75" ca="1">INDEX({"Basic","Silver","Gold","Platinum"}, RANDBETWEEN(1,4))</f>
        <v>Basic</v>
      </c>
      <c r="CL75" s="1">
        <f t="shared" ca="1" si="36"/>
        <v>2</v>
      </c>
      <c r="CM75" s="1" t="s">
        <v>1524</v>
      </c>
      <c r="CN75" s="1" t="str">
        <f t="shared" ca="1" si="37"/>
        <v>2024-03-15</v>
      </c>
      <c r="CO75" s="1" t="str">
        <f t="shared" ca="1" si="38"/>
        <v>2:00 PM</v>
      </c>
      <c r="CP75" s="1" t="str" cm="1">
        <f t="array" aca="1" ref="CP75" ca="1">INDEX({"Patient Portal","Mail","Email","Phone","Text"}, RANDBETWEEN(1,5))</f>
        <v>Mail</v>
      </c>
      <c r="CQ75" s="1" t="str" cm="1">
        <f t="array" aca="1" ref="CQ75" ca="1">INDEX({"Insurance Verification","Payment Reminder","New Patient Welcome","Treatment Plan Discussion","Recall"}, RANDBETWEEN(1,5))</f>
        <v>Payment Reminder</v>
      </c>
      <c r="CR75" s="1" t="str" cm="1">
        <f t="array" aca="1" ref="CR75" ca="1">INDEX({"Template","Script","Marketing","Custom"}, RANDBETWEEN(1,4))</f>
        <v>Template</v>
      </c>
      <c r="CS75" s="1" t="str">
        <f t="shared" ca="1" si="39"/>
        <v>True</v>
      </c>
      <c r="CT75" s="1" t="str">
        <f t="shared" ca="1" si="40"/>
        <v>2024-03-18</v>
      </c>
      <c r="CU75" s="1" t="str">
        <f t="shared" ca="1" si="41"/>
        <v>12:30 PM</v>
      </c>
      <c r="CV75" s="1" t="str" cm="1">
        <f t="array" aca="1" ref="CV75" ca="1">IF(CS75="True",
   INDEX({"Cancelled","Confirmed","Rescheduled","Question Answered"}, RANDBETWEEN(1,4)),
   ""
)</f>
        <v>Cancelled</v>
      </c>
      <c r="CW75" s="1" t="str">
        <f t="shared" ca="1" si="42"/>
        <v>True</v>
      </c>
      <c r="CX75" s="1" t="str">
        <f t="shared" ca="1" si="43"/>
        <v>2024-03-25</v>
      </c>
      <c r="CY75" s="1" t="str" cm="1">
        <f t="array" aca="1" ref="CY75" ca="1">INDEX({"STF001","STF002","STF003","STF004","STF005"}, RANDBETWEEN(1,5))</f>
        <v>STF002</v>
      </c>
      <c r="CZ75" s="1" t="str">
        <f t="shared" ca="1" si="44"/>
        <v>False</v>
      </c>
      <c r="DA75" s="1" t="str" cm="1">
        <f t="array" aca="1" ref="DA75" ca="1">INDEX({"Westside Dental Group","Downtown Dental Center","Main Street Dental"}, RANDBETWEEN(1,3))</f>
        <v>Main Street Dental</v>
      </c>
      <c r="DB75" s="1" t="str" cm="1">
        <f t="array" aca="1" ref="DB75" ca="1">_xlfn.SWITCH(DA75,
   "Westside Dental Group",     "789 West Avenue",
   "Downtown Dental Center",    "456 Downtown Plaza",
   "Main Street Dental",        "123 Main Street",
   ""
)</f>
        <v>123 Main Street</v>
      </c>
      <c r="DC75" s="1" t="str" cm="1">
        <f t="array" aca="1" ref="DC75" ca="1">_xlfn.SWITCH(
   DA75,
   "Westside Dental Group",     "Riverside",
   "Downtown Dental Center",    "Springfield",
   "Main Street Dental",        "Springfield",
   ""
)</f>
        <v>Springfield</v>
      </c>
      <c r="DD75" s="1" t="s">
        <v>184</v>
      </c>
      <c r="DE75" s="1" t="str" cm="1">
        <f t="array" aca="1" ref="DE75" ca="1">_xlfn.SWITCH(
   DA75,
   "Westside Dental Group",     "62707",
   "Downtown Dental Center",    "62701",
   "Main Street Dental",        "62704",
   ""
)</f>
        <v>62704</v>
      </c>
      <c r="DF75" s="1" t="str" cm="1">
        <f t="array" aca="1" ref="DF75" ca="1">_xlfn.SWITCH(
   DA75,
   "Westside Dental Group",     "555-555-6666",
   "Downtown Dental Center",    "555-333-4444",
   "Main Street Dental",        "555-111-2222",
   ""
)</f>
        <v>555-111-2222</v>
      </c>
      <c r="DG75" s="1" t="str" cm="1">
        <f t="array" aca="1" ref="DG75" ca="1">_xlfn.SWITCH(
   DA75,
   "Westside Dental Group",     "Mon-Thu 9AM-6PM|Fri 9AM-4PM",
   "Downtown Dental Center",    "Mon-Thu 7AM-7PM|Fri 8AM-5PM|Sat 8AM-1PM",
   "Main Street Dental",        "Mon-Fri 8AM-5PM",
   ""
)</f>
        <v>Mon-Fri 8AM-5PM</v>
      </c>
      <c r="DH75" s="1" t="str" cm="1">
        <f t="array" aca="1" ref="DH75" ca="1">_xlfn.SWITCH(
   DA75,
   "Westside Dental Group",     "General|Periodontics|Endodontics",
   "Downtown Dental Center",    "General|Pediatric|Implants|Oral Surgery",
   "Main Street Dental",        "General|Cosmetic|Orthodontics",
   ""
)</f>
        <v>General|Cosmetic|Orthodontics</v>
      </c>
      <c r="DI75" s="1" t="str" cm="1">
        <f t="array" aca="1" ref="DI75" ca="1">_xlfn.SWITCH(
   DA75,
   "Westside Dental Group",     "General Dentistry|Periodontics|Endodontics",
   "Downtown Dental Center",    "General Dentistry|Oral Surgery|Pediatric Dentistry",
   "Main Street Dental",        "General Dentistry|Orthodontics",
   ""
)</f>
        <v>General Dentistry|Orthodontics</v>
      </c>
      <c r="DJ75" s="1" cm="1">
        <f t="array" aca="1" ref="DJ75" ca="1">_xlfn.SWITCH($DA75,
   "Westside Dental Group", 6,
   "Downtown Dental Center", 12,
   "Main Street Dental",     8,
   6
)</f>
        <v>8</v>
      </c>
      <c r="DK75" s="1" cm="1">
        <f t="array" aca="1" ref="DK75" ca="1">_xlfn.SWITCH($DA75,
   "Westside Dental Group", 4.7,
   "Downtown Dental Center", 4.6,
   "Main Street Dental",     4.8,
   4.7
)</f>
        <v>4.8</v>
      </c>
      <c r="DL75" s="1" t="s">
        <v>1713</v>
      </c>
      <c r="DM75" s="1" t="str">
        <f t="shared" ca="1" si="45"/>
        <v>2023-02-18</v>
      </c>
      <c r="DN75" s="1" t="str" cm="1">
        <f t="array" aca="1" ref="DN75" ca="1">INDEX({"In Progress","Accepted","Completed","Proposed"}, RANDBETWEEN(1,4))</f>
        <v>Accepted</v>
      </c>
      <c r="DO75" s="1">
        <f t="shared" ca="1" si="46"/>
        <v>1915.17</v>
      </c>
      <c r="DP75" s="1">
        <f t="shared" ca="1" si="47"/>
        <v>957.59</v>
      </c>
      <c r="DQ75" s="1">
        <f t="shared" ca="1" si="48"/>
        <v>957.58</v>
      </c>
      <c r="DR75" s="1" t="str" cm="1">
        <f t="array" aca="1" ref="DR75" ca="1">INDEX({"N/A","CareCredit","QuickPay Discount","Monthly Payment"}, RANDBETWEEN(1,4))</f>
        <v>CareCredit</v>
      </c>
      <c r="DS75" s="2">
        <v>44546</v>
      </c>
      <c r="DT75" s="1" t="str">
        <f t="shared" ca="1" si="49"/>
        <v/>
      </c>
      <c r="DU75" s="1">
        <f t="shared" ca="1" si="50"/>
        <v>61</v>
      </c>
    </row>
    <row r="76" spans="1:125" x14ac:dyDescent="0.15">
      <c r="A76" s="1" t="s">
        <v>579</v>
      </c>
      <c r="B76" s="1" t="str" cm="1">
        <f t="array" aca="1" ref="B76" ca="1">INDEX({"Liam","Noah","Oliver","Elijah","William","James","Benjamin","Lucas","Henry","Alexander","Olivia","Emma","Ava","Charlotte","Sophia","Amelia","Isabella","Mia","Evelyn","Harper","Jameson","Aria","Scarlett","Luna","Mila","Abigail","Ella","Avery","Eleanor","Madison"}, RANDBETWEEN(1, 30))</f>
        <v>Charlotte</v>
      </c>
      <c r="C76" s="1" t="str" cm="1">
        <f t="array" aca="1" ref="C76" ca="1">INDEX({"Smith","Johnson","Williams","Jones","Brown","Davis","Miller","Wilson","Moore","Taylor","Anderson","Thomas","Jackson","White","Harris","Martin","Thompson","Garcia","Martinez","Robinson","Clark","Rodriguez","Lewis","Lee","Walker","Hall","Allen","Young","King","Wright"}, RANDBETWEEN(1, 30))</f>
        <v>Thomas</v>
      </c>
      <c r="D76" s="1" t="str">
        <f t="shared" ca="1" si="0"/>
        <v>1972-01-07</v>
      </c>
      <c r="E76" s="1">
        <f t="shared" ca="1" si="1"/>
        <v>53</v>
      </c>
      <c r="F76" s="1" t="str" cm="1">
        <f t="array" aca="1" ref="F76" ca="1">INDEX({"Male","Female","Non-Binary"}, RANDBETWEEN(1, 3))</f>
        <v>Non-Binary</v>
      </c>
      <c r="G76" s="1" t="str" cm="1">
        <f t="array" aca="1" ref="G76" ca="1">INDEX({"African American","Caucasian","Hispanic","Asian","Native American","Other"}, RANDBETWEEN(1,6))</f>
        <v>Asian</v>
      </c>
      <c r="H76" s="1" t="str" cm="1">
        <f t="array" aca="1" ref="H76" ca="1">RANDBETWEEN(1,1500) &amp; " " &amp; INDEX({"Main","Oak","Maple","Elm","Pine","Cedar","Rose","Hill","Park","Lake"}, RANDBETWEEN(1,10)) &amp; " " &amp; INDEX({"St","Rd","Ave"}, RANDBETWEEN(1,3))</f>
        <v>1175 Cedar Rd</v>
      </c>
      <c r="I76" s="1" t="str" cm="1">
        <f t="array" aca="1" ref="I76" ca="1">INDEX({"Springfield","Riverside","Franklin","Clinton","Fairview"}, RANDBETWEEN(1,5))</f>
        <v>Springfield</v>
      </c>
      <c r="J76" s="1" t="str" cm="1">
        <f t="array" aca="1" ref="J76" ca="1">INDEX({"FL","IL","CA","NY","TX"}, RANDBETWEEN(1,5))</f>
        <v>NY</v>
      </c>
      <c r="K76" s="1" t="str">
        <f t="shared" ca="1" si="2"/>
        <v>91279</v>
      </c>
      <c r="L76" s="1" t="str">
        <f t="shared" ca="1" si="3"/>
        <v>charlotte.thomas@email.com</v>
      </c>
      <c r="M76" s="1" t="str">
        <f t="shared" ca="1" si="4"/>
        <v>412-694-6514</v>
      </c>
      <c r="N76" s="1" t="str" cm="1">
        <f t="array" aca="1" ref="N76" ca="1">INDEX({"Linda","Karen","Susan","Nancy","Deborah"}, RANDBETWEEN(1,5)) &amp; " " &amp; C76</f>
        <v>Linda Thomas</v>
      </c>
      <c r="O76" s="1" t="str">
        <f t="shared" ca="1" si="5"/>
        <v>131-659-8219</v>
      </c>
      <c r="P76" s="1" t="s">
        <v>137</v>
      </c>
      <c r="Q76" s="1" t="str" cm="1">
        <f t="array" aca="1" ref="Q76" ca="1">INDEX({"Walk-in","Google","Website","Patient Referral","Doctor Referral","Insurance"}, RANDBETWEEN(1,5))</f>
        <v>Website</v>
      </c>
      <c r="R76" s="1" t="str">
        <f t="shared" ca="1" si="6"/>
        <v>2022-10-26</v>
      </c>
      <c r="S76" s="1" t="str" cm="1">
        <f t="array" aca="1" ref="S76" ca="1">INDEX({"LOC001","LOC002","LOC003"}, RANDBETWEEN(1,3))</f>
        <v>LOC003</v>
      </c>
      <c r="T76" s="1" t="str" cm="1">
        <f t="array" aca="1" ref="T76" ca="1">INDEX({"Mail","Phone","Patient Portal","Email"}, RANDBETWEEN(1,4))</f>
        <v>Mail</v>
      </c>
      <c r="U76" s="1" t="str" cm="1">
        <f t="array" aca="1" ref="U76" ca="1">INDEX({"True","False"}, RANDBETWEEN(1,2))</f>
        <v>False</v>
      </c>
      <c r="V76" s="1" t="str" cm="1">
        <f t="array" aca="1" ref="V76" ca="1">INDEX({"True","False"}, RANDBETWEEN(1,2))</f>
        <v>False</v>
      </c>
      <c r="W76" s="1" t="str" cm="1">
        <f t="array" aca="1" ref="W76" ca="1">INDEX({"True","False"}, RANDBETWEEN(1,2))</f>
        <v>False</v>
      </c>
      <c r="X76" s="1" t="str" cm="1">
        <f t="array" aca="1" ref="X76" ca="1">INDEX({"True","False"}, RANDBETWEEN(1,2))</f>
        <v>True</v>
      </c>
      <c r="Y76" s="1" t="str" cm="1">
        <f t="array" aca="1" ref="Y76" ca="1">INDEX({"Codeine","Sulfa","Local Anesthetics","None","Latex","Penicillin"}, RANDBETWEEN(1,6))</f>
        <v>Penicillin</v>
      </c>
      <c r="Z76" s="1" t="str" cm="1">
        <f t="array" aca="1" ref="Z76" ca="1">INDEX({"None","Levothyroxine","Atorvastatin","Levothyroxine|Atorvastatin","Metformin|Lisinopril","Ibuprofen"}, RANDBETWEEN(1,6))</f>
        <v>Metformin|Lisinopril</v>
      </c>
      <c r="AA76" s="1" t="str" cm="1">
        <f t="array" aca="1" ref="AA76" ca="1">INDEX({"None","Wisdom teeth extraction (2020)","Cavity filling (2019)","Dental cleaning (2018)","Root canal (2021)"}, RANDBETWEEN(1,5))</f>
        <v>Dental cleaning (2018)</v>
      </c>
      <c r="AB76" s="1" t="str">
        <f t="shared" ca="1" si="7"/>
        <v>2024-12-29</v>
      </c>
      <c r="AC76" s="1" t="str" cm="1">
        <f t="array" aca="1" ref="AC76" ca="1">INDEX({"N/A","No","Yes"}, RANDBETWEEN(1,3))</f>
        <v>Yes</v>
      </c>
      <c r="AD76" s="1" t="str" cm="1">
        <f t="array" aca="1" ref="AD76" ca="1">INDEX({"Non-smoker","Former-smoker","Current smoker"}, RANDBETWEEN(1,3))</f>
        <v>Non-smoker</v>
      </c>
      <c r="AE76" s="1" t="str" cm="1">
        <f t="array" aca="1" ref="AE76" ca="1">INDEX({"None","Allergic to penicillin","Requires wheelchair accessibility","Use caution due to fall risk","Special diet required"}, RANDBETWEEN(1,5))</f>
        <v>Use caution due to fall risk</v>
      </c>
      <c r="AF76" s="1" t="s">
        <v>768</v>
      </c>
      <c r="AG76" s="1" t="str" cm="1">
        <f t="array" aca="1" ref="AG76" ca="1">INDEX({"Humana","Aetna","MetLife","Cigna","United Healthcare","Guardian"}, RANDBETWEEN(1,6))</f>
        <v>MetLife</v>
      </c>
      <c r="AH76" s="1" t="str" cm="1">
        <f t="array" aca="1" ref="AH76" ca="1">IF(AG76="Humana",
   INDEX({"HUM103","HUM523"}, RANDBETWEEN(1,2)),
IF(AG76="Aetna",
   INDEX({"AET532","AET548"}, RANDBETWEEN(1,2)),
IF(AG76="MetLife",
   "MET280",
IF(AG76="Cigna",
   "CIG881",
IF(AG76="United Healthcare",
   INDEX({"UNI967","UNI316"}, RANDBETWEEN(1,2)),
IF(AG76="Guardian",
   INDEX({"GUA459","GUA669"}, RANDBETWEEN(1,2)),
""))))))</f>
        <v>MET280</v>
      </c>
      <c r="AI76" s="1" t="str" cm="1">
        <f t="array" aca="1" ref="AI76" ca="1">_xlfn.SWITCH(
    AH76,
    "HUM103", "Humana Discount",
    "HUM523", "Humana PPO",
    "AET532", "Aetna HMO",
    "AET548", "Aetna Indemnity",
    "MET280", "MetLife Discount",
    "CIG881", "Cigna HMO",
    "UNI967", "United Healthcare DPPO",
    "UNI316", "United Healthcare DMO",
    "GUA459", "Guardian Discount",
    "GUA669", "Guardian PPO",
    ""
)</f>
        <v>MetLife Discount</v>
      </c>
      <c r="AJ76" s="1" t="str" cm="1">
        <f t="array" aca="1" ref="AJ76" ca="1">_xlfn.SWITCH(
    AH76,
    "HUM103", "HUM854639",
    "HUM523", "HUM296694",
    "AET532", "AET392075",
    "AET548", "AET837715",
    "MET280", "MET643118",
    "CIG881", "CIG755900",
    "UNI967", "UNI733052",
    "UNI316", "UNI442722",
    "GUA459", "GUA634150",
    "GUA669", "GUA641722",
    ""
)</f>
        <v>MET643118</v>
      </c>
      <c r="AK76" s="1" t="str" cm="1">
        <f t="array" aca="1" ref="AK76" ca="1">INDEX({"GRP370","GRP369","GRP573","GRP409","GRP509","GRP575","GRP445","GRP295","GRP316","GRP630"}, RANDBETWEEN(1,10))</f>
        <v>GRP316</v>
      </c>
      <c r="AL76" s="1" cm="1">
        <f t="array" aca="1" ref="AL76" ca="1">_xlfn.SWITCH(
  AK76,
  "GRP370", 1000,
  "GRP369", 3000,
  "GRP573", 1500,
  "GRP409", 3000,
  "GRP509", 3000,
  "GRP575", 1000,
  "GRP445", 2500,
  "GRP295", 1000,
  "GRP316", 2000,
  "GRP630", 2000,
  ""
)</f>
        <v>2000</v>
      </c>
      <c r="AM76" s="1" cm="1">
        <f t="array" aca="1" ref="AM76" ca="1">_xlfn.SWITCH(
  AK76,
  "GRP370", 729.73,
  "GRP369", 2285.89,
  "GRP573", 1311.73,
  "GRP409", 2951.56,
  "GRP509", 993.45,
  "GRP575", 557.41,
  "GRP445", 695.64,
  "GRP295", 241.36,
  "GRP316", 1320.86,
  "GRP630", 1245.27,
  ""
)</f>
        <v>1320.86</v>
      </c>
      <c r="AN76" s="1" t="str" cm="1">
        <f t="array" aca="1" ref="AN76" ca="1">_xlfn.SWITCH(
  AK76,
  "GRP573", "Humana",
  "GRP509", "Aetna",
  "GRP316", "Aetna",
  ""
)</f>
        <v>Aetna</v>
      </c>
      <c r="AO76" s="1" t="str" cm="1">
        <f t="array" aca="1" ref="AO76" ca="1">_xlfn.SWITCH(
  AK76,
  "GRP573", "HUM982",
  "GRP509", "AET282",
  "GRP316", "AET665",
  ""
)</f>
        <v>AET665</v>
      </c>
      <c r="AP76" s="1" t="str" cm="1">
        <f t="array" aca="1" ref="AP76" ca="1">_xlfn.SWITCH(
  AK76,
  "GRP573", "MAAN82132",
  "GRP509", "JOWI86099",
  "GRP316", "CHTA19838",
  ""
)</f>
        <v>CHTA19838</v>
      </c>
      <c r="AQ76" s="1" t="str" cm="1">
        <f t="array" aca="1" ref="AQ76" ca="1">INDEX({"Yes","No"},RANDBETWEEN(1,2))</f>
        <v>Yes</v>
      </c>
      <c r="AR76" s="1" t="str" cm="1">
        <f t="array" aca="1" ref="AR76" ca="1">INDEX({"Apple Pay","Credit Card","Debit Card"}, RANDBETWEEN(1,3))</f>
        <v>Credit Card</v>
      </c>
      <c r="AS76" s="1" t="s">
        <v>957</v>
      </c>
      <c r="AT76" s="1" t="s">
        <v>1146</v>
      </c>
      <c r="AU76" s="1" t="str">
        <f t="shared" ca="1" si="8"/>
        <v>2025-04-21</v>
      </c>
      <c r="AV76" s="1" t="str">
        <f t="shared" ca="1" si="9"/>
        <v>2025-05-05</v>
      </c>
      <c r="AW76" s="1" t="str">
        <f t="shared" ca="1" si="10"/>
        <v>5:00 PM</v>
      </c>
      <c r="AX76" s="1" t="str">
        <f t="shared" ca="1" si="11"/>
        <v>4:52 PM</v>
      </c>
      <c r="AY76" s="1" t="str" cm="1">
        <f t="array" aca="1" ref="AY76" ca="1">INDEX({"LOC001","LOC002","LOC003"}, RANDBETWEEN(1,3))</f>
        <v>LOC003</v>
      </c>
      <c r="AZ76" s="1" t="str" cm="1">
        <f t="array" aca="1" ref="AZ76" ca="1">INDEX({"PRV001","PRV002","PRV003","PRV004","PRV005"}, RANDBETWEEN(1,5))</f>
        <v>PRV001</v>
      </c>
      <c r="BA76" s="1" t="str" cm="1">
        <f t="array" aca="1" ref="BA76" ca="1">INDEX({"AST001","AST002","AST003","AST004","AST005"}, RANDBETWEEN(1,5))</f>
        <v>AST002</v>
      </c>
      <c r="BB76" s="1" t="str" cm="1">
        <f t="array" aca="1" ref="BB76" ca="1">INDEX({"Room 1","Room 2","Room 3","Room 4","Room 5","Room 7","Room 8"}, RANDBETWEEN(1,7))</f>
        <v>Room 1</v>
      </c>
      <c r="BC76" s="1" t="str" cm="1">
        <f t="array" aca="1" ref="BC76" ca="1">INDEX({"Tooth Pain","Lost Filling","Cosmetic Concern","Sensitivity","Denture Adjustment","Jaw Pain","Routine Check-up"}, RANDBETWEEN(1,7))</f>
        <v>Tooth Pain</v>
      </c>
      <c r="BD76" s="1" cm="1">
        <f t="array" aca="1" ref="BD76" ca="1">INDEX({15,30,45,60,90,120}, RANDBETWEEN(1,6))</f>
        <v>90</v>
      </c>
      <c r="BE76" s="1">
        <f t="shared" ca="1" si="12"/>
        <v>81</v>
      </c>
      <c r="BF76" s="1" t="str">
        <f t="shared" ca="1" si="13"/>
        <v>True</v>
      </c>
      <c r="BG76" s="1" t="str">
        <f t="shared" ca="1" si="14"/>
        <v/>
      </c>
      <c r="BH76" s="1" t="str">
        <f t="shared" ca="1" si="15"/>
        <v>False</v>
      </c>
      <c r="BI76" s="1">
        <f t="shared" ca="1" si="16"/>
        <v>14</v>
      </c>
      <c r="BJ76" s="1" t="s">
        <v>1336</v>
      </c>
      <c r="BK76" s="1" t="str">
        <f t="shared" ca="1" si="17"/>
        <v>2025-05-05</v>
      </c>
      <c r="BL76" s="1" t="str" cm="1">
        <f t="array" aca="1" ref="BL76" ca="1">INDEX({"Orthodontic","Prosthodontic","Oral Surgery","Periodontic","Restorative"}, RANDBETWEEN(1,5))</f>
        <v>Restorative</v>
      </c>
      <c r="BM76" s="1" t="str" cm="1">
        <f t="array" aca="1" ref="BM76" ca="1">INDEX({"D4341","D9110","D0274","D0120","D2330","D7140","D1110"}, RANDBETWEEN(1,7))</f>
        <v>D7140</v>
      </c>
      <c r="BN76" s="1" t="str" cm="1">
        <f t="array" aca="1" ref="BN76" ca="1">INDEX({"Periodontal Scaling &amp; Root Planing","Palliative Treatment","Bitewings - Four Films","Periodic Oral Evaluation","Resin Composite - One Surface","Extraction - Erupted Tooth","Adult Prophylaxis"}, RANDBETWEEN(1,7))</f>
        <v>Periodic Oral Evaluation</v>
      </c>
      <c r="BO76" s="1">
        <f t="shared" ca="1" si="18"/>
        <v>1362.69</v>
      </c>
      <c r="BP76" s="1">
        <f t="shared" ca="1" si="19"/>
        <v>914.1</v>
      </c>
      <c r="BQ76" s="1">
        <f t="shared" ca="1" si="20"/>
        <v>4.6100000000000003</v>
      </c>
      <c r="BR76" s="1">
        <f t="shared" ca="1" si="21"/>
        <v>182.72</v>
      </c>
      <c r="BS76" s="1">
        <f t="shared" ca="1" si="22"/>
        <v>72.69</v>
      </c>
      <c r="BT76" s="1" t="str">
        <f t="shared" ca="1" si="23"/>
        <v>2025-11-01</v>
      </c>
      <c r="BU76" s="1" t="str" cm="1">
        <f t="array" aca="1" ref="BU76" ca="1">INDEX({"Debit Card","Apple Pay","Credit Card","CareCredit"}, RANDBETWEEN(1,4))</f>
        <v>Apple Pay</v>
      </c>
      <c r="BV76" s="1" t="str" cm="1">
        <f t="array" aca="1" ref="BV76" ca="1">INDEX({"Paid","Partial","Pending Insurance"}, RANDBETWEEN(1,3))</f>
        <v>Partial</v>
      </c>
      <c r="BW76" s="1">
        <f t="shared" ca="1" si="24"/>
        <v>0</v>
      </c>
      <c r="BX76" s="1" t="str">
        <f t="shared" ca="1" si="25"/>
        <v>In Progress</v>
      </c>
      <c r="BY76" s="1" t="str" cm="1">
        <f t="array" aca="1" ref="BY76" ca="1">INDEX({"New","Returning"}, RANDBETWEEN(1,2))</f>
        <v>New</v>
      </c>
      <c r="BZ76" s="1">
        <f t="shared" ca="1" si="26"/>
        <v>3</v>
      </c>
      <c r="CA76" s="1">
        <f t="shared" ca="1" si="27"/>
        <v>6</v>
      </c>
      <c r="CB76" s="1" t="str">
        <f t="shared" ca="1" si="28"/>
        <v>2023-11-28</v>
      </c>
      <c r="CC76" s="1" t="str">
        <f t="shared" ca="1" si="29"/>
        <v>2024-03-14</v>
      </c>
      <c r="CD76" s="1">
        <f t="shared" ca="1" si="51"/>
        <v>1</v>
      </c>
      <c r="CE76" s="1">
        <f t="shared" ca="1" si="51"/>
        <v>3</v>
      </c>
      <c r="CF76" s="1">
        <f t="shared" ca="1" si="31"/>
        <v>3516.44</v>
      </c>
      <c r="CG76" s="1">
        <f t="shared" ca="1" si="32"/>
        <v>16</v>
      </c>
      <c r="CH76" s="1" t="str">
        <f t="shared" ca="1" si="33"/>
        <v>Low</v>
      </c>
      <c r="CI76" s="1">
        <f t="shared" ca="1" si="34"/>
        <v>64</v>
      </c>
      <c r="CJ76" s="1" t="str">
        <f t="shared" ca="1" si="35"/>
        <v>True</v>
      </c>
      <c r="CK76" s="1" t="str" cm="1">
        <f t="array" aca="1" ref="CK76" ca="1">INDEX({"Basic","Silver","Gold","Platinum"}, RANDBETWEEN(1,4))</f>
        <v>Basic</v>
      </c>
      <c r="CL76" s="1">
        <f t="shared" ca="1" si="36"/>
        <v>3</v>
      </c>
      <c r="CM76" s="1" t="s">
        <v>1525</v>
      </c>
      <c r="CN76" s="1" t="str">
        <f t="shared" ca="1" si="37"/>
        <v>2024-04-26</v>
      </c>
      <c r="CO76" s="1" t="str">
        <f t="shared" ca="1" si="38"/>
        <v>4:00 PM</v>
      </c>
      <c r="CP76" s="1" t="str" cm="1">
        <f t="array" aca="1" ref="CP76" ca="1">INDEX({"Patient Portal","Mail","Email","Phone","Text"}, RANDBETWEEN(1,5))</f>
        <v>Email</v>
      </c>
      <c r="CQ76" s="1" t="str" cm="1">
        <f t="array" aca="1" ref="CQ76" ca="1">INDEX({"Insurance Verification","Payment Reminder","New Patient Welcome","Treatment Plan Discussion","Recall"}, RANDBETWEEN(1,5))</f>
        <v>New Patient Welcome</v>
      </c>
      <c r="CR76" s="1" t="str" cm="1">
        <f t="array" aca="1" ref="CR76" ca="1">INDEX({"Template","Script","Marketing","Custom"}, RANDBETWEEN(1,4))</f>
        <v>Custom</v>
      </c>
      <c r="CS76" s="1" t="str">
        <f t="shared" ca="1" si="39"/>
        <v>True</v>
      </c>
      <c r="CT76" s="1" t="str">
        <f t="shared" ca="1" si="40"/>
        <v>2024-04-29</v>
      </c>
      <c r="CU76" s="1" t="str">
        <f t="shared" ca="1" si="41"/>
        <v>12:30 PM</v>
      </c>
      <c r="CV76" s="1" t="str" cm="1">
        <f t="array" aca="1" ref="CV76" ca="1">IF(CS76="True",
   INDEX({"Cancelled","Confirmed","Rescheduled","Question Answered"}, RANDBETWEEN(1,4)),
   ""
)</f>
        <v>Rescheduled</v>
      </c>
      <c r="CW76" s="1" t="str">
        <f t="shared" ca="1" si="42"/>
        <v>True</v>
      </c>
      <c r="CX76" s="1" t="str">
        <f t="shared" ca="1" si="43"/>
        <v>2024-05-06</v>
      </c>
      <c r="CY76" s="1" t="str" cm="1">
        <f t="array" aca="1" ref="CY76" ca="1">INDEX({"STF001","STF002","STF003","STF004","STF005"}, RANDBETWEEN(1,5))</f>
        <v>STF003</v>
      </c>
      <c r="CZ76" s="1" t="str">
        <f t="shared" ca="1" si="44"/>
        <v>False</v>
      </c>
      <c r="DA76" s="1" t="str" cm="1">
        <f t="array" aca="1" ref="DA76" ca="1">INDEX({"Westside Dental Group","Downtown Dental Center","Main Street Dental"}, RANDBETWEEN(1,3))</f>
        <v>Westside Dental Group</v>
      </c>
      <c r="DB76" s="1" t="str" cm="1">
        <f t="array" aca="1" ref="DB76" ca="1">_xlfn.SWITCH(DA76,
   "Westside Dental Group",     "789 West Avenue",
   "Downtown Dental Center",    "456 Downtown Plaza",
   "Main Street Dental",        "123 Main Street",
   ""
)</f>
        <v>789 West Avenue</v>
      </c>
      <c r="DC76" s="1" t="str" cm="1">
        <f t="array" aca="1" ref="DC76" ca="1">_xlfn.SWITCH(
   DA76,
   "Westside Dental Group",     "Riverside",
   "Downtown Dental Center",    "Springfield",
   "Main Street Dental",        "Springfield",
   ""
)</f>
        <v>Riverside</v>
      </c>
      <c r="DD76" s="1" t="s">
        <v>184</v>
      </c>
      <c r="DE76" s="1" t="str" cm="1">
        <f t="array" aca="1" ref="DE76" ca="1">_xlfn.SWITCH(
   DA76,
   "Westside Dental Group",     "62707",
   "Downtown Dental Center",    "62701",
   "Main Street Dental",        "62704",
   ""
)</f>
        <v>62707</v>
      </c>
      <c r="DF76" s="1" t="str" cm="1">
        <f t="array" aca="1" ref="DF76" ca="1">_xlfn.SWITCH(
   DA76,
   "Westside Dental Group",     "555-555-6666",
   "Downtown Dental Center",    "555-333-4444",
   "Main Street Dental",        "555-111-2222",
   ""
)</f>
        <v>555-555-6666</v>
      </c>
      <c r="DG76" s="1" t="str" cm="1">
        <f t="array" aca="1" ref="DG76" ca="1">_xlfn.SWITCH(
   DA76,
   "Westside Dental Group",     "Mon-Thu 9AM-6PM|Fri 9AM-4PM",
   "Downtown Dental Center",    "Mon-Thu 7AM-7PM|Fri 8AM-5PM|Sat 8AM-1PM",
   "Main Street Dental",        "Mon-Fri 8AM-5PM",
   ""
)</f>
        <v>Mon-Thu 9AM-6PM|Fri 9AM-4PM</v>
      </c>
      <c r="DH76" s="1" t="str" cm="1">
        <f t="array" aca="1" ref="DH76" ca="1">_xlfn.SWITCH(
   DA76,
   "Westside Dental Group",     "General|Periodontics|Endodontics",
   "Downtown Dental Center",    "General|Pediatric|Implants|Oral Surgery",
   "Main Street Dental",        "General|Cosmetic|Orthodontics",
   ""
)</f>
        <v>General|Periodontics|Endodontics</v>
      </c>
      <c r="DI76" s="1" t="str" cm="1">
        <f t="array" aca="1" ref="DI76" ca="1">_xlfn.SWITCH(
   DA76,
   "Westside Dental Group",     "General Dentistry|Periodontics|Endodontics",
   "Downtown Dental Center",    "General Dentistry|Oral Surgery|Pediatric Dentistry",
   "Main Street Dental",        "General Dentistry|Orthodontics",
   ""
)</f>
        <v>General Dentistry|Periodontics|Endodontics</v>
      </c>
      <c r="DJ76" s="1" cm="1">
        <f t="array" aca="1" ref="DJ76" ca="1">_xlfn.SWITCH($DA76,
   "Westside Dental Group", 6,
   "Downtown Dental Center", 12,
   "Main Street Dental",     8,
   6
)</f>
        <v>6</v>
      </c>
      <c r="DK76" s="1" cm="1">
        <f t="array" aca="1" ref="DK76" ca="1">_xlfn.SWITCH($DA76,
   "Westside Dental Group", 4.7,
   "Downtown Dental Center", 4.6,
   "Main Street Dental",     4.8,
   4.7
)</f>
        <v>4.7</v>
      </c>
      <c r="DL76" s="1" t="s">
        <v>1714</v>
      </c>
      <c r="DM76" s="1" t="str">
        <f t="shared" ca="1" si="45"/>
        <v>2024-11-04</v>
      </c>
      <c r="DN76" s="1" t="str" cm="1">
        <f t="array" aca="1" ref="DN76" ca="1">INDEX({"In Progress","Accepted","Completed","Proposed"}, RANDBETWEEN(1,4))</f>
        <v>Completed</v>
      </c>
      <c r="DO76" s="1">
        <f t="shared" ca="1" si="46"/>
        <v>2760.91</v>
      </c>
      <c r="DP76" s="1">
        <f t="shared" ca="1" si="47"/>
        <v>2153.5100000000002</v>
      </c>
      <c r="DQ76" s="1">
        <f t="shared" ca="1" si="48"/>
        <v>607.4</v>
      </c>
      <c r="DR76" s="1" t="str" cm="1">
        <f t="array" aca="1" ref="DR76" ca="1">INDEX({"N/A","CareCredit","QuickPay Discount","Monthly Payment"}, RANDBETWEEN(1,4))</f>
        <v>QuickPay Discount</v>
      </c>
      <c r="DS76" s="2">
        <v>44547</v>
      </c>
      <c r="DT76" s="1" t="str">
        <f t="shared" ca="1" si="49"/>
        <v>2021-12-31</v>
      </c>
      <c r="DU76" s="1">
        <f t="shared" ca="1" si="50"/>
        <v>100</v>
      </c>
    </row>
    <row r="77" spans="1:125" x14ac:dyDescent="0.15">
      <c r="A77" s="1" t="s">
        <v>580</v>
      </c>
      <c r="B77" s="1" t="str" cm="1">
        <f t="array" aca="1" ref="B77" ca="1">INDEX({"Liam","Noah","Oliver","Elijah","William","James","Benjamin","Lucas","Henry","Alexander","Olivia","Emma","Ava","Charlotte","Sophia","Amelia","Isabella","Mia","Evelyn","Harper","Jameson","Aria","Scarlett","Luna","Mila","Abigail","Ella","Avery","Eleanor","Madison"}, RANDBETWEEN(1, 30))</f>
        <v>Elijah</v>
      </c>
      <c r="C77" s="1" t="str" cm="1">
        <f t="array" aca="1" ref="C77" ca="1">INDEX({"Smith","Johnson","Williams","Jones","Brown","Davis","Miller","Wilson","Moore","Taylor","Anderson","Thomas","Jackson","White","Harris","Martin","Thompson","Garcia","Martinez","Robinson","Clark","Rodriguez","Lewis","Lee","Walker","Hall","Allen","Young","King","Wright"}, RANDBETWEEN(1, 30))</f>
        <v>Thomas</v>
      </c>
      <c r="D77" s="1" t="str">
        <f t="shared" ref="D77:D140" ca="1" si="52">TEXT(RANDBETWEEN(DATE(1940,1,1), DATE(2008,12,31)), "yyyy-mm-dd")</f>
        <v>1951-03-23</v>
      </c>
      <c r="E77" s="1">
        <f t="shared" ref="E77:E140" ca="1" si="53">DATEDIF(D77, TODAY(), "Y")</f>
        <v>74</v>
      </c>
      <c r="F77" s="1" t="str" cm="1">
        <f t="array" aca="1" ref="F77" ca="1">INDEX({"Male","Female","Non-Binary"}, RANDBETWEEN(1, 3))</f>
        <v>Male</v>
      </c>
      <c r="G77" s="1" t="str" cm="1">
        <f t="array" aca="1" ref="G77" ca="1">INDEX({"African American","Caucasian","Hispanic","Asian","Native American","Other"}, RANDBETWEEN(1,6))</f>
        <v>Caucasian</v>
      </c>
      <c r="H77" s="1" t="str" cm="1">
        <f t="array" aca="1" ref="H77" ca="1">RANDBETWEEN(1,1500) &amp; " " &amp; INDEX({"Main","Oak","Maple","Elm","Pine","Cedar","Rose","Hill","Park","Lake"}, RANDBETWEEN(1,10)) &amp; " " &amp; INDEX({"St","Rd","Ave"}, RANDBETWEEN(1,3))</f>
        <v>322 Elm Ave</v>
      </c>
      <c r="I77" s="1" t="str" cm="1">
        <f t="array" aca="1" ref="I77" ca="1">INDEX({"Springfield","Riverside","Franklin","Clinton","Fairview"}, RANDBETWEEN(1,5))</f>
        <v>Springfield</v>
      </c>
      <c r="J77" s="1" t="str" cm="1">
        <f t="array" aca="1" ref="J77" ca="1">INDEX({"FL","IL","CA","NY","TX"}, RANDBETWEEN(1,5))</f>
        <v>NY</v>
      </c>
      <c r="K77" s="1" t="str">
        <f t="shared" ref="K77:K140" ca="1" si="54">TEXT(RANDBETWEEN(10000,99999), "00000")</f>
        <v>43626</v>
      </c>
      <c r="L77" s="1" t="str">
        <f t="shared" ref="L77:L140" ca="1" si="55">LOWER(B77 &amp; "." &amp; C77 &amp; "@email.com")</f>
        <v>elijah.thomas@email.com</v>
      </c>
      <c r="M77" s="1" t="str">
        <f t="shared" ref="M77:M140" ca="1" si="56">RANDBETWEEN(100,999) &amp; "-" &amp; RANDBETWEEN(100,999) &amp; "-" &amp; RANDBETWEEN(1000,9999)</f>
        <v>159-469-5455</v>
      </c>
      <c r="N77" s="1" t="str" cm="1">
        <f t="array" aca="1" ref="N77" ca="1">INDEX({"Linda","Karen","Susan","Nancy","Deborah"}, RANDBETWEEN(1,5)) &amp; " " &amp; C77</f>
        <v>Susan Thomas</v>
      </c>
      <c r="O77" s="1" t="str">
        <f t="shared" ref="O77:O140" ca="1" si="57">RANDBETWEEN(100,999) &amp; "-" &amp; RANDBETWEEN(100,999) &amp; "-" &amp; RANDBETWEEN(1000,9999)</f>
        <v>892-510-9186</v>
      </c>
      <c r="P77" s="1" t="s">
        <v>137</v>
      </c>
      <c r="Q77" s="1" t="str" cm="1">
        <f t="array" aca="1" ref="Q77" ca="1">INDEX({"Walk-in","Google","Website","Patient Referral","Doctor Referral","Insurance"}, RANDBETWEEN(1,5))</f>
        <v>Google</v>
      </c>
      <c r="R77" s="1" t="str">
        <f t="shared" ref="R77:R140" ca="1" si="58">TEXT(RANDBETWEEN(DATE(2022,1,1), DATE(2023,12,31)), "yyyy-mm-dd")</f>
        <v>2023-08-17</v>
      </c>
      <c r="S77" s="1" t="str" cm="1">
        <f t="array" aca="1" ref="S77" ca="1">INDEX({"LOC001","LOC002","LOC003"}, RANDBETWEEN(1,3))</f>
        <v>LOC003</v>
      </c>
      <c r="T77" s="1" t="str" cm="1">
        <f t="array" aca="1" ref="T77" ca="1">INDEX({"Mail","Phone","Patient Portal","Email"}, RANDBETWEEN(1,4))</f>
        <v>Mail</v>
      </c>
      <c r="U77" s="1" t="str" cm="1">
        <f t="array" aca="1" ref="U77" ca="1">INDEX({"True","False"}, RANDBETWEEN(1,2))</f>
        <v>False</v>
      </c>
      <c r="V77" s="1" t="str" cm="1">
        <f t="array" aca="1" ref="V77" ca="1">INDEX({"True","False"}, RANDBETWEEN(1,2))</f>
        <v>False</v>
      </c>
      <c r="W77" s="1" t="str" cm="1">
        <f t="array" aca="1" ref="W77" ca="1">INDEX({"True","False"}, RANDBETWEEN(1,2))</f>
        <v>False</v>
      </c>
      <c r="X77" s="1" t="str" cm="1">
        <f t="array" aca="1" ref="X77" ca="1">INDEX({"True","False"}, RANDBETWEEN(1,2))</f>
        <v>False</v>
      </c>
      <c r="Y77" s="1" t="str" cm="1">
        <f t="array" aca="1" ref="Y77" ca="1">INDEX({"Codeine","Sulfa","Local Anesthetics","None","Latex","Penicillin"}, RANDBETWEEN(1,6))</f>
        <v>None</v>
      </c>
      <c r="Z77" s="1" t="str" cm="1">
        <f t="array" aca="1" ref="Z77" ca="1">INDEX({"None","Levothyroxine","Atorvastatin","Levothyroxine|Atorvastatin","Metformin|Lisinopril","Ibuprofen"}, RANDBETWEEN(1,6))</f>
        <v>Levothyroxine|Atorvastatin</v>
      </c>
      <c r="AA77" s="1" t="str" cm="1">
        <f t="array" aca="1" ref="AA77" ca="1">INDEX({"None","Wisdom teeth extraction (2020)","Cavity filling (2019)","Dental cleaning (2018)","Root canal (2021)"}, RANDBETWEEN(1,5))</f>
        <v>Cavity filling (2019)</v>
      </c>
      <c r="AB77" s="1" t="str">
        <f t="shared" ref="AB77:AB140" ca="1" si="59">TEXT(RANDBETWEEN(DATE(2023,1,1), TODAY()), "yyyy-mm-dd")</f>
        <v>2025-03-29</v>
      </c>
      <c r="AC77" s="1" t="str" cm="1">
        <f t="array" aca="1" ref="AC77" ca="1">INDEX({"N/A","No","Yes"}, RANDBETWEEN(1,3))</f>
        <v>N/A</v>
      </c>
      <c r="AD77" s="1" t="str" cm="1">
        <f t="array" aca="1" ref="AD77" ca="1">INDEX({"Non-smoker","Former-smoker","Current smoker"}, RANDBETWEEN(1,3))</f>
        <v>Former-smoker</v>
      </c>
      <c r="AE77" s="1" t="str" cm="1">
        <f t="array" aca="1" ref="AE77" ca="1">INDEX({"None","Allergic to penicillin","Requires wheelchair accessibility","Use caution due to fall risk","Special diet required"}, RANDBETWEEN(1,5))</f>
        <v>Use caution due to fall risk</v>
      </c>
      <c r="AF77" s="1" t="s">
        <v>769</v>
      </c>
      <c r="AG77" s="1" t="str" cm="1">
        <f t="array" aca="1" ref="AG77" ca="1">INDEX({"Humana","Aetna","MetLife","Cigna","United Healthcare","Guardian"}, RANDBETWEEN(1,6))</f>
        <v>Humana</v>
      </c>
      <c r="AH77" s="1" t="str" cm="1">
        <f t="array" aca="1" ref="AH77" ca="1">IF(AG77="Humana",
   INDEX({"HUM103","HUM523"}, RANDBETWEEN(1,2)),
IF(AG77="Aetna",
   INDEX({"AET532","AET548"}, RANDBETWEEN(1,2)),
IF(AG77="MetLife",
   "MET280",
IF(AG77="Cigna",
   "CIG881",
IF(AG77="United Healthcare",
   INDEX({"UNI967","UNI316"}, RANDBETWEEN(1,2)),
IF(AG77="Guardian",
   INDEX({"GUA459","GUA669"}, RANDBETWEEN(1,2)),
""))))))</f>
        <v>HUM523</v>
      </c>
      <c r="AI77" s="1" t="str" cm="1">
        <f t="array" aca="1" ref="AI77" ca="1">_xlfn.SWITCH(
    AH77,
    "HUM103", "Humana Discount",
    "HUM523", "Humana PPO",
    "AET532", "Aetna HMO",
    "AET548", "Aetna Indemnity",
    "MET280", "MetLife Discount",
    "CIG881", "Cigna HMO",
    "UNI967", "United Healthcare DPPO",
    "UNI316", "United Healthcare DMO",
    "GUA459", "Guardian Discount",
    "GUA669", "Guardian PPO",
    ""
)</f>
        <v>Humana PPO</v>
      </c>
      <c r="AJ77" s="1" t="str" cm="1">
        <f t="array" aca="1" ref="AJ77" ca="1">_xlfn.SWITCH(
    AH77,
    "HUM103", "HUM854639",
    "HUM523", "HUM296694",
    "AET532", "AET392075",
    "AET548", "AET837715",
    "MET280", "MET643118",
    "CIG881", "CIG755900",
    "UNI967", "UNI733052",
    "UNI316", "UNI442722",
    "GUA459", "GUA634150",
    "GUA669", "GUA641722",
    ""
)</f>
        <v>HUM296694</v>
      </c>
      <c r="AK77" s="1" t="str" cm="1">
        <f t="array" aca="1" ref="AK77" ca="1">INDEX({"GRP370","GRP369","GRP573","GRP409","GRP509","GRP575","GRP445","GRP295","GRP316","GRP630"}, RANDBETWEEN(1,10))</f>
        <v>GRP573</v>
      </c>
      <c r="AL77" s="1" cm="1">
        <f t="array" aca="1" ref="AL77" ca="1">_xlfn.SWITCH(
  AK77,
  "GRP370", 1000,
  "GRP369", 3000,
  "GRP573", 1500,
  "GRP409", 3000,
  "GRP509", 3000,
  "GRP575", 1000,
  "GRP445", 2500,
  "GRP295", 1000,
  "GRP316", 2000,
  "GRP630", 2000,
  ""
)</f>
        <v>1500</v>
      </c>
      <c r="AM77" s="1" cm="1">
        <f t="array" aca="1" ref="AM77" ca="1">_xlfn.SWITCH(
  AK77,
  "GRP370", 729.73,
  "GRP369", 2285.89,
  "GRP573", 1311.73,
  "GRP409", 2951.56,
  "GRP509", 993.45,
  "GRP575", 557.41,
  "GRP445", 695.64,
  "GRP295", 241.36,
  "GRP316", 1320.86,
  "GRP630", 1245.27,
  ""
)</f>
        <v>1311.73</v>
      </c>
      <c r="AN77" s="1" t="str" cm="1">
        <f t="array" aca="1" ref="AN77" ca="1">_xlfn.SWITCH(
  AK77,
  "GRP573", "Humana",
  "GRP509", "Aetna",
  "GRP316", "Aetna",
  ""
)</f>
        <v>Humana</v>
      </c>
      <c r="AO77" s="1" t="str" cm="1">
        <f t="array" aca="1" ref="AO77" ca="1">_xlfn.SWITCH(
  AK77,
  "GRP573", "HUM982",
  "GRP509", "AET282",
  "GRP316", "AET665",
  ""
)</f>
        <v>HUM982</v>
      </c>
      <c r="AP77" s="1" t="str" cm="1">
        <f t="array" aca="1" ref="AP77" ca="1">_xlfn.SWITCH(
  AK77,
  "GRP573", "MAAN82132",
  "GRP509", "JOWI86099",
  "GRP316", "CHTA19838",
  ""
)</f>
        <v>MAAN82132</v>
      </c>
      <c r="AQ77" s="1" t="str" cm="1">
        <f t="array" aca="1" ref="AQ77" ca="1">INDEX({"Yes","No"},RANDBETWEEN(1,2))</f>
        <v>No</v>
      </c>
      <c r="AR77" s="1" t="str" cm="1">
        <f t="array" aca="1" ref="AR77" ca="1">INDEX({"Apple Pay","Credit Card","Debit Card"}, RANDBETWEEN(1,3))</f>
        <v>Debit Card</v>
      </c>
      <c r="AS77" s="1" t="s">
        <v>958</v>
      </c>
      <c r="AT77" s="1" t="s">
        <v>1147</v>
      </c>
      <c r="AU77" s="1" t="str">
        <f t="shared" ref="AU77:AU140" ca="1" si="60">TEXT(RANDBETWEEN(TODAY(), TODAY()+60), "yyyy-mm-dd")</f>
        <v>2025-04-23</v>
      </c>
      <c r="AV77" s="1" t="str">
        <f t="shared" ref="AV77:AV140" ca="1" si="61">TEXT(DATEVALUE(AU77) + RANDBETWEEN(1,15), "yyyy-mm-dd")</f>
        <v>2025-05-06</v>
      </c>
      <c r="AW77" s="1" t="str">
        <f t="shared" ref="AW77:AW140" ca="1" si="62">TEXT(TIME(RANDBETWEEN(8,17), RANDBETWEEN(0,3)*15, 0), "h:mm AM/PM")</f>
        <v>10:15 AM</v>
      </c>
      <c r="AX77" s="1" t="str">
        <f t="shared" ref="AX77:AX140" ca="1" si="63">TEXT(TIMEVALUE(AW77) - TIME(0, RANDBETWEEN(5,15), 0), "h:mm AM/PM")</f>
        <v>10:05 AM</v>
      </c>
      <c r="AY77" s="1" t="str" cm="1">
        <f t="array" aca="1" ref="AY77" ca="1">INDEX({"LOC001","LOC002","LOC003"}, RANDBETWEEN(1,3))</f>
        <v>LOC001</v>
      </c>
      <c r="AZ77" s="1" t="str" cm="1">
        <f t="array" aca="1" ref="AZ77" ca="1">INDEX({"PRV001","PRV002","PRV003","PRV004","PRV005"}, RANDBETWEEN(1,5))</f>
        <v>PRV003</v>
      </c>
      <c r="BA77" s="1" t="str" cm="1">
        <f t="array" aca="1" ref="BA77" ca="1">INDEX({"AST001","AST002","AST003","AST004","AST005"}, RANDBETWEEN(1,5))</f>
        <v>AST001</v>
      </c>
      <c r="BB77" s="1" t="str" cm="1">
        <f t="array" aca="1" ref="BB77" ca="1">INDEX({"Room 1","Room 2","Room 3","Room 4","Room 5","Room 7","Room 8"}, RANDBETWEEN(1,7))</f>
        <v>Room 5</v>
      </c>
      <c r="BC77" s="1" t="str" cm="1">
        <f t="array" aca="1" ref="BC77" ca="1">INDEX({"Tooth Pain","Lost Filling","Cosmetic Concern","Sensitivity","Denture Adjustment","Jaw Pain","Routine Check-up"}, RANDBETWEEN(1,7))</f>
        <v>Routine Check-up</v>
      </c>
      <c r="BD77" s="1" cm="1">
        <f t="array" aca="1" ref="BD77" ca="1">INDEX({15,30,45,60,90,120}, RANDBETWEEN(1,6))</f>
        <v>15</v>
      </c>
      <c r="BE77" s="1">
        <f t="shared" ref="BE77:BE140" ca="1" si="64">MAX(1, BD77 + RANDBETWEEN(-10,10))</f>
        <v>7</v>
      </c>
      <c r="BF77" s="1" t="str">
        <f t="shared" ref="BF77:BF140" ca="1" si="65">IF(RANDBETWEEN(1,10)=1, "False", "True")</f>
        <v>True</v>
      </c>
      <c r="BG77" s="1" t="str">
        <f t="shared" ref="BG77:BG140" ca="1" si="66">IF(BF77="False", "Illness", "")</f>
        <v/>
      </c>
      <c r="BH77" s="1" t="str">
        <f t="shared" ref="BH77:BH140" ca="1" si="67">IF(BF77="False", "True", "False")</f>
        <v>False</v>
      </c>
      <c r="BI77" s="1">
        <f t="shared" ref="BI77:BI140" ca="1" si="68">DATEDIF(AU77, AV77, "D")</f>
        <v>13</v>
      </c>
      <c r="BJ77" s="1" t="s">
        <v>1337</v>
      </c>
      <c r="BK77" s="1" t="str">
        <f t="shared" ref="BK77:BK140" ca="1" si="69">IF($BF77="True",
   TEXT($AV77,"yyyy-mm-dd"),
   "N/A"
)</f>
        <v>2025-05-06</v>
      </c>
      <c r="BL77" s="1" t="str" cm="1">
        <f t="array" aca="1" ref="BL77" ca="1">INDEX({"Orthodontic","Prosthodontic","Oral Surgery","Periodontic","Restorative"}, RANDBETWEEN(1,5))</f>
        <v>Orthodontic</v>
      </c>
      <c r="BM77" s="1" t="str" cm="1">
        <f t="array" aca="1" ref="BM77" ca="1">INDEX({"D4341","D9110","D0274","D0120","D2330","D7140","D1110"}, RANDBETWEEN(1,7))</f>
        <v>D0120</v>
      </c>
      <c r="BN77" s="1" t="str" cm="1">
        <f t="array" aca="1" ref="BN77" ca="1">INDEX({"Periodontal Scaling &amp; Root Planing","Palliative Treatment","Bitewings - Four Films","Periodic Oral Evaluation","Resin Composite - One Surface","Extraction - Erupted Tooth","Adult Prophylaxis"}, RANDBETWEEN(1,7))</f>
        <v>Periodic Oral Evaluation</v>
      </c>
      <c r="BO77" s="1">
        <f t="shared" ref="BO77:BO140" ca="1" si="70">ROUND(RANDBETWEEN(100,2000) + RAND(), 2)</f>
        <v>1536.67</v>
      </c>
      <c r="BP77" s="1">
        <f t="shared" ref="BP77:BP140" ca="1" si="71">ROUND(RANDBETWEEN(50,1500) + RAND(), 2)</f>
        <v>366.91</v>
      </c>
      <c r="BQ77" s="1">
        <f t="shared" ref="BQ77:BQ140" ca="1" si="72">ROUND(RANDBETWEEN(0,1000) + RAND(), 2)</f>
        <v>20.77</v>
      </c>
      <c r="BR77" s="1">
        <f t="shared" ref="BR77:BR140" ca="1" si="73">ROUND(RANDBETWEEN(50,500) + RAND(), 2)</f>
        <v>70.03</v>
      </c>
      <c r="BS77" s="1">
        <f t="shared" ref="BS77:BS140" ca="1" si="74">ROUND(RANDBETWEEN(0,250) + RAND(), 2)</f>
        <v>81.95</v>
      </c>
      <c r="BT77" s="1" t="str">
        <f t="shared" ref="BT77:BT140" ca="1" si="75">TEXT(RANDBETWEEN(DATE(2021,1,1), DATE(2025,12,31)), "yyyy-mm-dd")</f>
        <v>2023-06-08</v>
      </c>
      <c r="BU77" s="1" t="str" cm="1">
        <f t="array" aca="1" ref="BU77" ca="1">INDEX({"Debit Card","Apple Pay","Credit Card","CareCredit"}, RANDBETWEEN(1,4))</f>
        <v>Credit Card</v>
      </c>
      <c r="BV77" s="1" t="str" cm="1">
        <f t="array" aca="1" ref="BV77" ca="1">INDEX({"Paid","Partial","Pending Insurance"}, RANDBETWEEN(1,3))</f>
        <v>Pending Insurance</v>
      </c>
      <c r="BW77" s="1">
        <f t="shared" ref="BW77:BW140" ca="1" si="76">IF(BV77="Paid",
   0,
   IF(RANDBETWEEN(1,5)=1, ROUND(RAND()*100, 2), 0)
)</f>
        <v>0</v>
      </c>
      <c r="BX77" s="1" t="str">
        <f t="shared" ref="BX77:BX140" ca="1" si="77">IF(BV77="Paid", "Completed", "In Progress")</f>
        <v>In Progress</v>
      </c>
      <c r="BY77" s="1" t="str" cm="1">
        <f t="array" aca="1" ref="BY77" ca="1">INDEX({"New","Returning"}, RANDBETWEEN(1,2))</f>
        <v>New</v>
      </c>
      <c r="BZ77" s="1">
        <f t="shared" ref="BZ77:BZ140" ca="1" si="78">RANDBETWEEN(0,3)</f>
        <v>3</v>
      </c>
      <c r="CA77" s="1">
        <f t="shared" ref="CA77:CA140" ca="1" si="79">BZ77*RANDBETWEEN(1,3)</f>
        <v>3</v>
      </c>
      <c r="CB77" s="1" t="str">
        <f t="shared" ref="CB77:CB140" ca="1" si="80">TEXT(RANDBETWEEN(DATE(2021,1,1), DATE(2023,12,31)), "yyyy-mm-dd")</f>
        <v>2023-08-06</v>
      </c>
      <c r="CC77" s="1" t="str">
        <f t="shared" ref="CC77:CC140" ca="1" si="81">TEXT(RANDBETWEEN(DATE(2024,1,1), DATE(2025,12,31)), "yyyy-mm-dd")</f>
        <v>2024-09-29</v>
      </c>
      <c r="CD77" s="1">
        <f t="shared" ref="CD77:CE108" ca="1" si="82">RANDBETWEEN(1,10)</f>
        <v>8</v>
      </c>
      <c r="CE77" s="1">
        <f t="shared" ca="1" si="82"/>
        <v>6</v>
      </c>
      <c r="CF77" s="1">
        <f t="shared" ref="CF77:CF140" ca="1" si="83">ROUND(RANDBETWEEN(1000,6000) + RAND(), 2)</f>
        <v>1388.89</v>
      </c>
      <c r="CG77" s="1">
        <f t="shared" ref="CG77:CG140" ca="1" si="84">DATEDIF($CB77, TODAY(), "M")</f>
        <v>20</v>
      </c>
      <c r="CH77" s="1" t="str">
        <f t="shared" ref="CH77:CH140" ca="1" si="85">IF($CD77&lt;7,"Low",IF($CD77&lt;=12,"Medium","High"))</f>
        <v>Medium</v>
      </c>
      <c r="CI77" s="1">
        <f t="shared" ref="CI77:CI140" ca="1" si="86">RANDBETWEEN(60,100)</f>
        <v>70</v>
      </c>
      <c r="CJ77" s="1" t="str">
        <f t="shared" ref="CJ77:CJ140" ca="1" si="87">IF(RANDBETWEEN(1,5)=1, "False", "True")</f>
        <v>True</v>
      </c>
      <c r="CK77" s="1" t="str" cm="1">
        <f t="array" aca="1" ref="CK77" ca="1">INDEX({"Basic","Silver","Gold","Platinum"}, RANDBETWEEN(1,4))</f>
        <v>Platinum</v>
      </c>
      <c r="CL77" s="1">
        <f t="shared" ref="CL77:CL140" ca="1" si="88">RANDBETWEEN(0,5)</f>
        <v>1</v>
      </c>
      <c r="CM77" s="1" t="s">
        <v>1526</v>
      </c>
      <c r="CN77" s="1" t="str">
        <f t="shared" ref="CN77:CN140" ca="1" si="89">TEXT(RANDBETWEEN(DATE(2021,1,1), DATE(2025,12,31)), "yyyy-mm-dd")</f>
        <v>2025-05-27</v>
      </c>
      <c r="CO77" s="1" t="str">
        <f t="shared" ref="CO77:CO140" ca="1" si="90">TEXT(TIME(RANDBETWEEN(8,17), RANDBETWEEN(0,3)*15, 0), "h:mm AM/PM")</f>
        <v>12:00 PM</v>
      </c>
      <c r="CP77" s="1" t="str" cm="1">
        <f t="array" aca="1" ref="CP77" ca="1">INDEX({"Patient Portal","Mail","Email","Phone","Text"}, RANDBETWEEN(1,5))</f>
        <v>Patient Portal</v>
      </c>
      <c r="CQ77" s="1" t="str" cm="1">
        <f t="array" aca="1" ref="CQ77" ca="1">INDEX({"Insurance Verification","Payment Reminder","New Patient Welcome","Treatment Plan Discussion","Recall"}, RANDBETWEEN(1,5))</f>
        <v>Recall</v>
      </c>
      <c r="CR77" s="1" t="str" cm="1">
        <f t="array" aca="1" ref="CR77" ca="1">INDEX({"Template","Script","Marketing","Custom"}, RANDBETWEEN(1,4))</f>
        <v>Script</v>
      </c>
      <c r="CS77" s="1" t="str">
        <f t="shared" ref="CS77:CS140" ca="1" si="91">IF(RANDBETWEEN(1,10)&gt;2, "True", "False")</f>
        <v>True</v>
      </c>
      <c r="CT77" s="1" t="str">
        <f t="shared" ref="CT77:CT140" ca="1" si="92">IF(CS77="True",
   TEXT(DATEVALUE(CN77) + RANDBETWEEN(0,5), "yyyy-mm-dd"),
   ""
)</f>
        <v>2025-05-29</v>
      </c>
      <c r="CU77" s="1" t="str">
        <f t="shared" ref="CU77:CU140" ca="1" si="93">IF(CS77="True",
   TEXT(TIME(RANDBETWEEN(8,17), RANDBETWEEN(0,3)*15, 0), "h:mm AM/PM"),
   ""
)</f>
        <v>12:00 PM</v>
      </c>
      <c r="CV77" s="1" t="str" cm="1">
        <f t="array" aca="1" ref="CV77" ca="1">IF(CS77="True",
   INDEX({"Cancelled","Confirmed","Rescheduled","Question Answered"}, RANDBETWEEN(1,4)),
   ""
)</f>
        <v>Rescheduled</v>
      </c>
      <c r="CW77" s="1" t="str">
        <f t="shared" ref="CW77:CW140" ca="1" si="94">IF(CS77="True",
   IF(RANDBETWEEN(1,2)=1, "True", "False"),
   ""
)</f>
        <v>False</v>
      </c>
      <c r="CX77" s="1" t="str">
        <f t="shared" ref="CX77:CX140" ca="1" si="95">IF(CW77="True",
   TEXT(DATEVALUE(CT77) + RANDBETWEEN(1,7), "yyyy-mm-dd"),
   ""
)</f>
        <v/>
      </c>
      <c r="CY77" s="1" t="str" cm="1">
        <f t="array" aca="1" ref="CY77" ca="1">INDEX({"STF001","STF002","STF003","STF004","STF005"}, RANDBETWEEN(1,5))</f>
        <v>STF004</v>
      </c>
      <c r="CZ77" s="1" t="str">
        <f t="shared" ref="CZ77:CZ140" ca="1" si="96">IF(RANDBETWEEN(1,2)=1, "True", "False")</f>
        <v>False</v>
      </c>
      <c r="DA77" s="1" t="str" cm="1">
        <f t="array" aca="1" ref="DA77" ca="1">INDEX({"Westside Dental Group","Downtown Dental Center","Main Street Dental"}, RANDBETWEEN(1,3))</f>
        <v>Main Street Dental</v>
      </c>
      <c r="DB77" s="1" t="str" cm="1">
        <f t="array" aca="1" ref="DB77" ca="1">_xlfn.SWITCH(DA77,
   "Westside Dental Group",     "789 West Avenue",
   "Downtown Dental Center",    "456 Downtown Plaza",
   "Main Street Dental",        "123 Main Street",
   ""
)</f>
        <v>123 Main Street</v>
      </c>
      <c r="DC77" s="1" t="str" cm="1">
        <f t="array" aca="1" ref="DC77" ca="1">_xlfn.SWITCH(
   DA77,
   "Westside Dental Group",     "Riverside",
   "Downtown Dental Center",    "Springfield",
   "Main Street Dental",        "Springfield",
   ""
)</f>
        <v>Springfield</v>
      </c>
      <c r="DD77" s="1" t="s">
        <v>184</v>
      </c>
      <c r="DE77" s="1" t="str" cm="1">
        <f t="array" aca="1" ref="DE77" ca="1">_xlfn.SWITCH(
   DA77,
   "Westside Dental Group",     "62707",
   "Downtown Dental Center",    "62701",
   "Main Street Dental",        "62704",
   ""
)</f>
        <v>62704</v>
      </c>
      <c r="DF77" s="1" t="str" cm="1">
        <f t="array" aca="1" ref="DF77" ca="1">_xlfn.SWITCH(
   DA77,
   "Westside Dental Group",     "555-555-6666",
   "Downtown Dental Center",    "555-333-4444",
   "Main Street Dental",        "555-111-2222",
   ""
)</f>
        <v>555-111-2222</v>
      </c>
      <c r="DG77" s="1" t="str" cm="1">
        <f t="array" aca="1" ref="DG77" ca="1">_xlfn.SWITCH(
   DA77,
   "Westside Dental Group",     "Mon-Thu 9AM-6PM|Fri 9AM-4PM",
   "Downtown Dental Center",    "Mon-Thu 7AM-7PM|Fri 8AM-5PM|Sat 8AM-1PM",
   "Main Street Dental",        "Mon-Fri 8AM-5PM",
   ""
)</f>
        <v>Mon-Fri 8AM-5PM</v>
      </c>
      <c r="DH77" s="1" t="str" cm="1">
        <f t="array" aca="1" ref="DH77" ca="1">_xlfn.SWITCH(
   DA77,
   "Westside Dental Group",     "General|Periodontics|Endodontics",
   "Downtown Dental Center",    "General|Pediatric|Implants|Oral Surgery",
   "Main Street Dental",        "General|Cosmetic|Orthodontics",
   ""
)</f>
        <v>General|Cosmetic|Orthodontics</v>
      </c>
      <c r="DI77" s="1" t="str" cm="1">
        <f t="array" aca="1" ref="DI77" ca="1">_xlfn.SWITCH(
   DA77,
   "Westside Dental Group",     "General Dentistry|Periodontics|Endodontics",
   "Downtown Dental Center",    "General Dentistry|Oral Surgery|Pediatric Dentistry",
   "Main Street Dental",        "General Dentistry|Orthodontics",
   ""
)</f>
        <v>General Dentistry|Orthodontics</v>
      </c>
      <c r="DJ77" s="1" cm="1">
        <f t="array" aca="1" ref="DJ77" ca="1">_xlfn.SWITCH($DA77,
   "Westside Dental Group", 6,
   "Downtown Dental Center", 12,
   "Main Street Dental",     8,
   6
)</f>
        <v>8</v>
      </c>
      <c r="DK77" s="1" cm="1">
        <f t="array" aca="1" ref="DK77" ca="1">_xlfn.SWITCH($DA77,
   "Westside Dental Group", 4.7,
   "Downtown Dental Center", 4.6,
   "Main Street Dental",     4.8,
   4.7
)</f>
        <v>4.8</v>
      </c>
      <c r="DL77" s="1" t="s">
        <v>1715</v>
      </c>
      <c r="DM77" s="1" t="str">
        <f t="shared" ref="DM77:DM140" ca="1" si="97">TEXT(RANDBETWEEN(DATE(2021,1,1), DATE(2024,12,31)), "yyyy-mm-dd")</f>
        <v>2022-03-21</v>
      </c>
      <c r="DN77" s="1" t="str" cm="1">
        <f t="array" aca="1" ref="DN77" ca="1">INDEX({"In Progress","Accepted","Completed","Proposed"}, RANDBETWEEN(1,4))</f>
        <v>Accepted</v>
      </c>
      <c r="DO77" s="1">
        <f t="shared" ref="DO77:DO140" ca="1" si="98">ROUND(RANDBETWEEN(500,5000) + RAND(), 2)</f>
        <v>4078.68</v>
      </c>
      <c r="DP77" s="1">
        <f t="shared" ref="DP77:DP140" ca="1" si="99">IF(DO77="",
   "",
   ROUND(DO77 * RANDBETWEEN(50,80)/100, 2)
)</f>
        <v>3181.37</v>
      </c>
      <c r="DQ77" s="1">
        <f t="shared" ref="DQ77:DQ140" ca="1" si="100">IF(DO77="",
   "",
   ROUND(DO77 - DP77, 2)
)</f>
        <v>897.31</v>
      </c>
      <c r="DR77" s="1" t="str" cm="1">
        <f t="array" aca="1" ref="DR77" ca="1">INDEX({"N/A","CareCredit","QuickPay Discount","Monthly Payment"}, RANDBETWEEN(1,4))</f>
        <v>N/A</v>
      </c>
      <c r="DS77" s="2">
        <v>44548</v>
      </c>
      <c r="DT77" s="1" t="str">
        <f t="shared" ref="DT77:DT140" ca="1" si="101">IF(DN77="Completed", TEXT(DS77 + RANDBETWEEN(1,30), "yyyy-mm-dd"), "")</f>
        <v/>
      </c>
      <c r="DU77" s="1">
        <f t="shared" ref="DU77:DU140" ca="1" si="102">IF(DN77="Completed",
   100,
   IF(OR(DN77="Accepted", DN77="In Progress"), RANDBETWEEN(1,99),
   IF(DN77="Proposed", 0, ""))
)</f>
        <v>20</v>
      </c>
    </row>
    <row r="78" spans="1:125" x14ac:dyDescent="0.15">
      <c r="A78" s="1" t="s">
        <v>581</v>
      </c>
      <c r="B78" s="1" t="str" cm="1">
        <f t="array" aca="1" ref="B78" ca="1">INDEX({"Liam","Noah","Oliver","Elijah","William","James","Benjamin","Lucas","Henry","Alexander","Olivia","Emma","Ava","Charlotte","Sophia","Amelia","Isabella","Mia","Evelyn","Harper","Jameson","Aria","Scarlett","Luna","Mila","Abigail","Ella","Avery","Eleanor","Madison"}, RANDBETWEEN(1, 30))</f>
        <v>Amelia</v>
      </c>
      <c r="C78" s="1" t="str" cm="1">
        <f t="array" aca="1" ref="C78" ca="1">INDEX({"Smith","Johnson","Williams","Jones","Brown","Davis","Miller","Wilson","Moore","Taylor","Anderson","Thomas","Jackson","White","Harris","Martin","Thompson","Garcia","Martinez","Robinson","Clark","Rodriguez","Lewis","Lee","Walker","Hall","Allen","Young","King","Wright"}, RANDBETWEEN(1, 30))</f>
        <v>Thompson</v>
      </c>
      <c r="D78" s="1" t="str">
        <f t="shared" ca="1" si="52"/>
        <v>1976-09-12</v>
      </c>
      <c r="E78" s="1">
        <f t="shared" ca="1" si="53"/>
        <v>48</v>
      </c>
      <c r="F78" s="1" t="str" cm="1">
        <f t="array" aca="1" ref="F78" ca="1">INDEX({"Male","Female","Non-Binary"}, RANDBETWEEN(1, 3))</f>
        <v>Female</v>
      </c>
      <c r="G78" s="1" t="str" cm="1">
        <f t="array" aca="1" ref="G78" ca="1">INDEX({"African American","Caucasian","Hispanic","Asian","Native American","Other"}, RANDBETWEEN(1,6))</f>
        <v>African American</v>
      </c>
      <c r="H78" s="1" t="str" cm="1">
        <f t="array" aca="1" ref="H78" ca="1">RANDBETWEEN(1,1500) &amp; " " &amp; INDEX({"Main","Oak","Maple","Elm","Pine","Cedar","Rose","Hill","Park","Lake"}, RANDBETWEEN(1,10)) &amp; " " &amp; INDEX({"St","Rd","Ave"}, RANDBETWEEN(1,3))</f>
        <v>741 Hill St</v>
      </c>
      <c r="I78" s="1" t="str" cm="1">
        <f t="array" aca="1" ref="I78" ca="1">INDEX({"Springfield","Riverside","Franklin","Clinton","Fairview"}, RANDBETWEEN(1,5))</f>
        <v>Clinton</v>
      </c>
      <c r="J78" s="1" t="str" cm="1">
        <f t="array" aca="1" ref="J78" ca="1">INDEX({"FL","IL","CA","NY","TX"}, RANDBETWEEN(1,5))</f>
        <v>IL</v>
      </c>
      <c r="K78" s="1" t="str">
        <f t="shared" ca="1" si="54"/>
        <v>80961</v>
      </c>
      <c r="L78" s="1" t="str">
        <f t="shared" ca="1" si="55"/>
        <v>amelia.thompson@email.com</v>
      </c>
      <c r="M78" s="1" t="str">
        <f t="shared" ca="1" si="56"/>
        <v>307-962-6435</v>
      </c>
      <c r="N78" s="1" t="str" cm="1">
        <f t="array" aca="1" ref="N78" ca="1">INDEX({"Linda","Karen","Susan","Nancy","Deborah"}, RANDBETWEEN(1,5)) &amp; " " &amp; C78</f>
        <v>Susan Thompson</v>
      </c>
      <c r="O78" s="1" t="str">
        <f t="shared" ca="1" si="57"/>
        <v>314-675-4267</v>
      </c>
      <c r="P78" s="1" t="s">
        <v>137</v>
      </c>
      <c r="Q78" s="1" t="str" cm="1">
        <f t="array" aca="1" ref="Q78" ca="1">INDEX({"Walk-in","Google","Website","Patient Referral","Doctor Referral","Insurance"}, RANDBETWEEN(1,5))</f>
        <v>Google</v>
      </c>
      <c r="R78" s="1" t="str">
        <f t="shared" ca="1" si="58"/>
        <v>2023-03-02</v>
      </c>
      <c r="S78" s="1" t="str" cm="1">
        <f t="array" aca="1" ref="S78" ca="1">INDEX({"LOC001","LOC002","LOC003"}, RANDBETWEEN(1,3))</f>
        <v>LOC003</v>
      </c>
      <c r="T78" s="1" t="str" cm="1">
        <f t="array" aca="1" ref="T78" ca="1">INDEX({"Mail","Phone","Patient Portal","Email"}, RANDBETWEEN(1,4))</f>
        <v>Patient Portal</v>
      </c>
      <c r="U78" s="1" t="str" cm="1">
        <f t="array" aca="1" ref="U78" ca="1">INDEX({"True","False"}, RANDBETWEEN(1,2))</f>
        <v>True</v>
      </c>
      <c r="V78" s="1" t="str" cm="1">
        <f t="array" aca="1" ref="V78" ca="1">INDEX({"True","False"}, RANDBETWEEN(1,2))</f>
        <v>False</v>
      </c>
      <c r="W78" s="1" t="str" cm="1">
        <f t="array" aca="1" ref="W78" ca="1">INDEX({"True","False"}, RANDBETWEEN(1,2))</f>
        <v>False</v>
      </c>
      <c r="X78" s="1" t="str" cm="1">
        <f t="array" aca="1" ref="X78" ca="1">INDEX({"True","False"}, RANDBETWEEN(1,2))</f>
        <v>True</v>
      </c>
      <c r="Y78" s="1" t="str" cm="1">
        <f t="array" aca="1" ref="Y78" ca="1">INDEX({"Codeine","Sulfa","Local Anesthetics","None","Latex","Penicillin"}, RANDBETWEEN(1,6))</f>
        <v>Latex</v>
      </c>
      <c r="Z78" s="1" t="str" cm="1">
        <f t="array" aca="1" ref="Z78" ca="1">INDEX({"None","Levothyroxine","Atorvastatin","Levothyroxine|Atorvastatin","Metformin|Lisinopril","Ibuprofen"}, RANDBETWEEN(1,6))</f>
        <v>None</v>
      </c>
      <c r="AA78" s="1" t="str" cm="1">
        <f t="array" aca="1" ref="AA78" ca="1">INDEX({"None","Wisdom teeth extraction (2020)","Cavity filling (2019)","Dental cleaning (2018)","Root canal (2021)"}, RANDBETWEEN(1,5))</f>
        <v>Root canal (2021)</v>
      </c>
      <c r="AB78" s="1" t="str">
        <f t="shared" ca="1" si="59"/>
        <v>2024-02-05</v>
      </c>
      <c r="AC78" s="1" t="str" cm="1">
        <f t="array" aca="1" ref="AC78" ca="1">INDEX({"N/A","No","Yes"}, RANDBETWEEN(1,3))</f>
        <v>Yes</v>
      </c>
      <c r="AD78" s="1" t="str" cm="1">
        <f t="array" aca="1" ref="AD78" ca="1">INDEX({"Non-smoker","Former-smoker","Current smoker"}, RANDBETWEEN(1,3))</f>
        <v>Former-smoker</v>
      </c>
      <c r="AE78" s="1" t="str" cm="1">
        <f t="array" aca="1" ref="AE78" ca="1">INDEX({"None","Allergic to penicillin","Requires wheelchair accessibility","Use caution due to fall risk","Special diet required"}, RANDBETWEEN(1,5))</f>
        <v>Requires wheelchair accessibility</v>
      </c>
      <c r="AF78" s="1" t="s">
        <v>770</v>
      </c>
      <c r="AG78" s="1" t="str" cm="1">
        <f t="array" aca="1" ref="AG78" ca="1">INDEX({"Humana","Aetna","MetLife","Cigna","United Healthcare","Guardian"}, RANDBETWEEN(1,6))</f>
        <v>Humana</v>
      </c>
      <c r="AH78" s="1" t="str" cm="1">
        <f t="array" aca="1" ref="AH78" ca="1">IF(AG78="Humana",
   INDEX({"HUM103","HUM523"}, RANDBETWEEN(1,2)),
IF(AG78="Aetna",
   INDEX({"AET532","AET548"}, RANDBETWEEN(1,2)),
IF(AG78="MetLife",
   "MET280",
IF(AG78="Cigna",
   "CIG881",
IF(AG78="United Healthcare",
   INDEX({"UNI967","UNI316"}, RANDBETWEEN(1,2)),
IF(AG78="Guardian",
   INDEX({"GUA459","GUA669"}, RANDBETWEEN(1,2)),
""))))))</f>
        <v>HUM103</v>
      </c>
      <c r="AI78" s="1" t="str" cm="1">
        <f t="array" aca="1" ref="AI78" ca="1">_xlfn.SWITCH(
    AH78,
    "HUM103", "Humana Discount",
    "HUM523", "Humana PPO",
    "AET532", "Aetna HMO",
    "AET548", "Aetna Indemnity",
    "MET280", "MetLife Discount",
    "CIG881", "Cigna HMO",
    "UNI967", "United Healthcare DPPO",
    "UNI316", "United Healthcare DMO",
    "GUA459", "Guardian Discount",
    "GUA669", "Guardian PPO",
    ""
)</f>
        <v>Humana Discount</v>
      </c>
      <c r="AJ78" s="1" t="str" cm="1">
        <f t="array" aca="1" ref="AJ78" ca="1">_xlfn.SWITCH(
    AH78,
    "HUM103", "HUM854639",
    "HUM523", "HUM296694",
    "AET532", "AET392075",
    "AET548", "AET837715",
    "MET280", "MET643118",
    "CIG881", "CIG755900",
    "UNI967", "UNI733052",
    "UNI316", "UNI442722",
    "GUA459", "GUA634150",
    "GUA669", "GUA641722",
    ""
)</f>
        <v>HUM854639</v>
      </c>
      <c r="AK78" s="1" t="str" cm="1">
        <f t="array" aca="1" ref="AK78" ca="1">INDEX({"GRP370","GRP369","GRP573","GRP409","GRP509","GRP575","GRP445","GRP295","GRP316","GRP630"}, RANDBETWEEN(1,10))</f>
        <v>GRP509</v>
      </c>
      <c r="AL78" s="1" cm="1">
        <f t="array" aca="1" ref="AL78" ca="1">_xlfn.SWITCH(
  AK78,
  "GRP370", 1000,
  "GRP369", 3000,
  "GRP573", 1500,
  "GRP409", 3000,
  "GRP509", 3000,
  "GRP575", 1000,
  "GRP445", 2500,
  "GRP295", 1000,
  "GRP316", 2000,
  "GRP630", 2000,
  ""
)</f>
        <v>3000</v>
      </c>
      <c r="AM78" s="1" cm="1">
        <f t="array" aca="1" ref="AM78" ca="1">_xlfn.SWITCH(
  AK78,
  "GRP370", 729.73,
  "GRP369", 2285.89,
  "GRP573", 1311.73,
  "GRP409", 2951.56,
  "GRP509", 993.45,
  "GRP575", 557.41,
  "GRP445", 695.64,
  "GRP295", 241.36,
  "GRP316", 1320.86,
  "GRP630", 1245.27,
  ""
)</f>
        <v>993.45</v>
      </c>
      <c r="AN78" s="1" t="str" cm="1">
        <f t="array" aca="1" ref="AN78" ca="1">_xlfn.SWITCH(
  AK78,
  "GRP573", "Humana",
  "GRP509", "Aetna",
  "GRP316", "Aetna",
  ""
)</f>
        <v>Aetna</v>
      </c>
      <c r="AO78" s="1" t="str" cm="1">
        <f t="array" aca="1" ref="AO78" ca="1">_xlfn.SWITCH(
  AK78,
  "GRP573", "HUM982",
  "GRP509", "AET282",
  "GRP316", "AET665",
  ""
)</f>
        <v>AET282</v>
      </c>
      <c r="AP78" s="1" t="str" cm="1">
        <f t="array" aca="1" ref="AP78" ca="1">_xlfn.SWITCH(
  AK78,
  "GRP573", "MAAN82132",
  "GRP509", "JOWI86099",
  "GRP316", "CHTA19838",
  ""
)</f>
        <v>JOWI86099</v>
      </c>
      <c r="AQ78" s="1" t="str" cm="1">
        <f t="array" aca="1" ref="AQ78" ca="1">INDEX({"Yes","No"},RANDBETWEEN(1,2))</f>
        <v>Yes</v>
      </c>
      <c r="AR78" s="1" t="str" cm="1">
        <f t="array" aca="1" ref="AR78" ca="1">INDEX({"Apple Pay","Credit Card","Debit Card"}, RANDBETWEEN(1,3))</f>
        <v>Credit Card</v>
      </c>
      <c r="AS78" s="1" t="s">
        <v>959</v>
      </c>
      <c r="AT78" s="1" t="s">
        <v>1148</v>
      </c>
      <c r="AU78" s="1" t="str">
        <f t="shared" ca="1" si="60"/>
        <v>2025-04-28</v>
      </c>
      <c r="AV78" s="1" t="str">
        <f t="shared" ca="1" si="61"/>
        <v>2025-05-13</v>
      </c>
      <c r="AW78" s="1" t="str">
        <f t="shared" ca="1" si="62"/>
        <v>8:30 AM</v>
      </c>
      <c r="AX78" s="1" t="str">
        <f t="shared" ca="1" si="63"/>
        <v>8:15 AM</v>
      </c>
      <c r="AY78" s="1" t="str" cm="1">
        <f t="array" aca="1" ref="AY78" ca="1">INDEX({"LOC001","LOC002","LOC003"}, RANDBETWEEN(1,3))</f>
        <v>LOC001</v>
      </c>
      <c r="AZ78" s="1" t="str" cm="1">
        <f t="array" aca="1" ref="AZ78" ca="1">INDEX({"PRV001","PRV002","PRV003","PRV004","PRV005"}, RANDBETWEEN(1,5))</f>
        <v>PRV005</v>
      </c>
      <c r="BA78" s="1" t="str" cm="1">
        <f t="array" aca="1" ref="BA78" ca="1">INDEX({"AST001","AST002","AST003","AST004","AST005"}, RANDBETWEEN(1,5))</f>
        <v>AST004</v>
      </c>
      <c r="BB78" s="1" t="str" cm="1">
        <f t="array" aca="1" ref="BB78" ca="1">INDEX({"Room 1","Room 2","Room 3","Room 4","Room 5","Room 7","Room 8"}, RANDBETWEEN(1,7))</f>
        <v>Room 1</v>
      </c>
      <c r="BC78" s="1" t="str" cm="1">
        <f t="array" aca="1" ref="BC78" ca="1">INDEX({"Tooth Pain","Lost Filling","Cosmetic Concern","Sensitivity","Denture Adjustment","Jaw Pain","Routine Check-up"}, RANDBETWEEN(1,7))</f>
        <v>Tooth Pain</v>
      </c>
      <c r="BD78" s="1" cm="1">
        <f t="array" aca="1" ref="BD78" ca="1">INDEX({15,30,45,60,90,120}, RANDBETWEEN(1,6))</f>
        <v>60</v>
      </c>
      <c r="BE78" s="1">
        <f t="shared" ca="1" si="64"/>
        <v>50</v>
      </c>
      <c r="BF78" s="1" t="str">
        <f t="shared" ca="1" si="65"/>
        <v>True</v>
      </c>
      <c r="BG78" s="1" t="str">
        <f t="shared" ca="1" si="66"/>
        <v/>
      </c>
      <c r="BH78" s="1" t="str">
        <f t="shared" ca="1" si="67"/>
        <v>False</v>
      </c>
      <c r="BI78" s="1">
        <f t="shared" ca="1" si="68"/>
        <v>15</v>
      </c>
      <c r="BJ78" s="1" t="s">
        <v>1338</v>
      </c>
      <c r="BK78" s="1" t="str">
        <f t="shared" ca="1" si="69"/>
        <v>2025-05-13</v>
      </c>
      <c r="BL78" s="1" t="str" cm="1">
        <f t="array" aca="1" ref="BL78" ca="1">INDEX({"Orthodontic","Prosthodontic","Oral Surgery","Periodontic","Restorative"}, RANDBETWEEN(1,5))</f>
        <v>Oral Surgery</v>
      </c>
      <c r="BM78" s="1" t="str" cm="1">
        <f t="array" aca="1" ref="BM78" ca="1">INDEX({"D4341","D9110","D0274","D0120","D2330","D7140","D1110"}, RANDBETWEEN(1,7))</f>
        <v>D1110</v>
      </c>
      <c r="BN78" s="1" t="str" cm="1">
        <f t="array" aca="1" ref="BN78" ca="1">INDEX({"Periodontal Scaling &amp; Root Planing","Palliative Treatment","Bitewings - Four Films","Periodic Oral Evaluation","Resin Composite - One Surface","Extraction - Erupted Tooth","Adult Prophylaxis"}, RANDBETWEEN(1,7))</f>
        <v>Palliative Treatment</v>
      </c>
      <c r="BO78" s="1">
        <f t="shared" ca="1" si="70"/>
        <v>1300.48</v>
      </c>
      <c r="BP78" s="1">
        <f t="shared" ca="1" si="71"/>
        <v>1500.34</v>
      </c>
      <c r="BQ78" s="1">
        <f t="shared" ca="1" si="72"/>
        <v>662.9</v>
      </c>
      <c r="BR78" s="1">
        <f t="shared" ca="1" si="73"/>
        <v>111.48</v>
      </c>
      <c r="BS78" s="1">
        <f t="shared" ca="1" si="74"/>
        <v>188.6</v>
      </c>
      <c r="BT78" s="1" t="str">
        <f t="shared" ca="1" si="75"/>
        <v>2022-04-08</v>
      </c>
      <c r="BU78" s="1" t="str" cm="1">
        <f t="array" aca="1" ref="BU78" ca="1">INDEX({"Debit Card","Apple Pay","Credit Card","CareCredit"}, RANDBETWEEN(1,4))</f>
        <v>Credit Card</v>
      </c>
      <c r="BV78" s="1" t="str" cm="1">
        <f t="array" aca="1" ref="BV78" ca="1">INDEX({"Paid","Partial","Pending Insurance"}, RANDBETWEEN(1,3))</f>
        <v>Paid</v>
      </c>
      <c r="BW78" s="1">
        <f t="shared" ca="1" si="76"/>
        <v>0</v>
      </c>
      <c r="BX78" s="1" t="str">
        <f t="shared" ca="1" si="77"/>
        <v>Completed</v>
      </c>
      <c r="BY78" s="1" t="str" cm="1">
        <f t="array" aca="1" ref="BY78" ca="1">INDEX({"New","Returning"}, RANDBETWEEN(1,2))</f>
        <v>New</v>
      </c>
      <c r="BZ78" s="1">
        <f t="shared" ca="1" si="78"/>
        <v>3</v>
      </c>
      <c r="CA78" s="1">
        <f t="shared" ca="1" si="79"/>
        <v>9</v>
      </c>
      <c r="CB78" s="1" t="str">
        <f t="shared" ca="1" si="80"/>
        <v>2021-11-17</v>
      </c>
      <c r="CC78" s="1" t="str">
        <f t="shared" ca="1" si="81"/>
        <v>2025-10-14</v>
      </c>
      <c r="CD78" s="1">
        <f t="shared" ca="1" si="82"/>
        <v>6</v>
      </c>
      <c r="CE78" s="1">
        <f t="shared" ca="1" si="82"/>
        <v>7</v>
      </c>
      <c r="CF78" s="1">
        <f t="shared" ca="1" si="83"/>
        <v>5783.21</v>
      </c>
      <c r="CG78" s="1">
        <f t="shared" ca="1" si="84"/>
        <v>40</v>
      </c>
      <c r="CH78" s="1" t="str">
        <f t="shared" ca="1" si="85"/>
        <v>Low</v>
      </c>
      <c r="CI78" s="1">
        <f t="shared" ca="1" si="86"/>
        <v>79</v>
      </c>
      <c r="CJ78" s="1" t="str">
        <f t="shared" ca="1" si="87"/>
        <v>True</v>
      </c>
      <c r="CK78" s="1" t="str" cm="1">
        <f t="array" aca="1" ref="CK78" ca="1">INDEX({"Basic","Silver","Gold","Platinum"}, RANDBETWEEN(1,4))</f>
        <v>Platinum</v>
      </c>
      <c r="CL78" s="1">
        <f t="shared" ca="1" si="88"/>
        <v>0</v>
      </c>
      <c r="CM78" s="1" t="s">
        <v>1527</v>
      </c>
      <c r="CN78" s="1" t="str">
        <f t="shared" ca="1" si="89"/>
        <v>2024-08-16</v>
      </c>
      <c r="CO78" s="1" t="str">
        <f t="shared" ca="1" si="90"/>
        <v>10:15 AM</v>
      </c>
      <c r="CP78" s="1" t="str" cm="1">
        <f t="array" aca="1" ref="CP78" ca="1">INDEX({"Patient Portal","Mail","Email","Phone","Text"}, RANDBETWEEN(1,5))</f>
        <v>Email</v>
      </c>
      <c r="CQ78" s="1" t="str" cm="1">
        <f t="array" aca="1" ref="CQ78" ca="1">INDEX({"Insurance Verification","Payment Reminder","New Patient Welcome","Treatment Plan Discussion","Recall"}, RANDBETWEEN(1,5))</f>
        <v>Treatment Plan Discussion</v>
      </c>
      <c r="CR78" s="1" t="str" cm="1">
        <f t="array" aca="1" ref="CR78" ca="1">INDEX({"Template","Script","Marketing","Custom"}, RANDBETWEEN(1,4))</f>
        <v>Marketing</v>
      </c>
      <c r="CS78" s="1" t="str">
        <f t="shared" ca="1" si="91"/>
        <v>True</v>
      </c>
      <c r="CT78" s="1" t="str">
        <f t="shared" ca="1" si="92"/>
        <v>2024-08-19</v>
      </c>
      <c r="CU78" s="1" t="str">
        <f t="shared" ca="1" si="93"/>
        <v>10:15 AM</v>
      </c>
      <c r="CV78" s="1" t="str" cm="1">
        <f t="array" aca="1" ref="CV78" ca="1">IF(CS78="True",
   INDEX({"Cancelled","Confirmed","Rescheduled","Question Answered"}, RANDBETWEEN(1,4)),
   ""
)</f>
        <v>Cancelled</v>
      </c>
      <c r="CW78" s="1" t="str">
        <f t="shared" ca="1" si="94"/>
        <v>False</v>
      </c>
      <c r="CX78" s="1" t="str">
        <f t="shared" ca="1" si="95"/>
        <v/>
      </c>
      <c r="CY78" s="1" t="str" cm="1">
        <f t="array" aca="1" ref="CY78" ca="1">INDEX({"STF001","STF002","STF003","STF004","STF005"}, RANDBETWEEN(1,5))</f>
        <v>STF005</v>
      </c>
      <c r="CZ78" s="1" t="str">
        <f t="shared" ca="1" si="96"/>
        <v>False</v>
      </c>
      <c r="DA78" s="1" t="str" cm="1">
        <f t="array" aca="1" ref="DA78" ca="1">INDEX({"Westside Dental Group","Downtown Dental Center","Main Street Dental"}, RANDBETWEEN(1,3))</f>
        <v>Main Street Dental</v>
      </c>
      <c r="DB78" s="1" t="str" cm="1">
        <f t="array" aca="1" ref="DB78" ca="1">_xlfn.SWITCH(DA78,
   "Westside Dental Group",     "789 West Avenue",
   "Downtown Dental Center",    "456 Downtown Plaza",
   "Main Street Dental",        "123 Main Street",
   ""
)</f>
        <v>123 Main Street</v>
      </c>
      <c r="DC78" s="1" t="str" cm="1">
        <f t="array" aca="1" ref="DC78" ca="1">_xlfn.SWITCH(
   DA78,
   "Westside Dental Group",     "Riverside",
   "Downtown Dental Center",    "Springfield",
   "Main Street Dental",        "Springfield",
   ""
)</f>
        <v>Springfield</v>
      </c>
      <c r="DD78" s="1" t="s">
        <v>184</v>
      </c>
      <c r="DE78" s="1" t="str" cm="1">
        <f t="array" aca="1" ref="DE78" ca="1">_xlfn.SWITCH(
   DA78,
   "Westside Dental Group",     "62707",
   "Downtown Dental Center",    "62701",
   "Main Street Dental",        "62704",
   ""
)</f>
        <v>62704</v>
      </c>
      <c r="DF78" s="1" t="str" cm="1">
        <f t="array" aca="1" ref="DF78" ca="1">_xlfn.SWITCH(
   DA78,
   "Westside Dental Group",     "555-555-6666",
   "Downtown Dental Center",    "555-333-4444",
   "Main Street Dental",        "555-111-2222",
   ""
)</f>
        <v>555-111-2222</v>
      </c>
      <c r="DG78" s="1" t="str" cm="1">
        <f t="array" aca="1" ref="DG78" ca="1">_xlfn.SWITCH(
   DA78,
   "Westside Dental Group",     "Mon-Thu 9AM-6PM|Fri 9AM-4PM",
   "Downtown Dental Center",    "Mon-Thu 7AM-7PM|Fri 8AM-5PM|Sat 8AM-1PM",
   "Main Street Dental",        "Mon-Fri 8AM-5PM",
   ""
)</f>
        <v>Mon-Fri 8AM-5PM</v>
      </c>
      <c r="DH78" s="1" t="str" cm="1">
        <f t="array" aca="1" ref="DH78" ca="1">_xlfn.SWITCH(
   DA78,
   "Westside Dental Group",     "General|Periodontics|Endodontics",
   "Downtown Dental Center",    "General|Pediatric|Implants|Oral Surgery",
   "Main Street Dental",        "General|Cosmetic|Orthodontics",
   ""
)</f>
        <v>General|Cosmetic|Orthodontics</v>
      </c>
      <c r="DI78" s="1" t="str" cm="1">
        <f t="array" aca="1" ref="DI78" ca="1">_xlfn.SWITCH(
   DA78,
   "Westside Dental Group",     "General Dentistry|Periodontics|Endodontics",
   "Downtown Dental Center",    "General Dentistry|Oral Surgery|Pediatric Dentistry",
   "Main Street Dental",        "General Dentistry|Orthodontics",
   ""
)</f>
        <v>General Dentistry|Orthodontics</v>
      </c>
      <c r="DJ78" s="1" cm="1">
        <f t="array" aca="1" ref="DJ78" ca="1">_xlfn.SWITCH($DA78,
   "Westside Dental Group", 6,
   "Downtown Dental Center", 12,
   "Main Street Dental",     8,
   6
)</f>
        <v>8</v>
      </c>
      <c r="DK78" s="1" cm="1">
        <f t="array" aca="1" ref="DK78" ca="1">_xlfn.SWITCH($DA78,
   "Westside Dental Group", 4.7,
   "Downtown Dental Center", 4.6,
   "Main Street Dental",     4.8,
   4.7
)</f>
        <v>4.8</v>
      </c>
      <c r="DL78" s="1" t="s">
        <v>1716</v>
      </c>
      <c r="DM78" s="1" t="str">
        <f t="shared" ca="1" si="97"/>
        <v>2022-10-01</v>
      </c>
      <c r="DN78" s="1" t="str" cm="1">
        <f t="array" aca="1" ref="DN78" ca="1">INDEX({"In Progress","Accepted","Completed","Proposed"}, RANDBETWEEN(1,4))</f>
        <v>Proposed</v>
      </c>
      <c r="DO78" s="1">
        <f t="shared" ca="1" si="98"/>
        <v>3434.94</v>
      </c>
      <c r="DP78" s="1">
        <f t="shared" ca="1" si="99"/>
        <v>1923.57</v>
      </c>
      <c r="DQ78" s="1">
        <f t="shared" ca="1" si="100"/>
        <v>1511.37</v>
      </c>
      <c r="DR78" s="1" t="str" cm="1">
        <f t="array" aca="1" ref="DR78" ca="1">INDEX({"N/A","CareCredit","QuickPay Discount","Monthly Payment"}, RANDBETWEEN(1,4))</f>
        <v>Monthly Payment</v>
      </c>
      <c r="DS78" s="2">
        <v>44549</v>
      </c>
      <c r="DT78" s="1" t="str">
        <f t="shared" ca="1" si="101"/>
        <v/>
      </c>
      <c r="DU78" s="1">
        <f t="shared" ca="1" si="102"/>
        <v>0</v>
      </c>
    </row>
    <row r="79" spans="1:125" x14ac:dyDescent="0.15">
      <c r="A79" s="1" t="s">
        <v>582</v>
      </c>
      <c r="B79" s="1" t="str" cm="1">
        <f t="array" aca="1" ref="B79" ca="1">INDEX({"Liam","Noah","Oliver","Elijah","William","James","Benjamin","Lucas","Henry","Alexander","Olivia","Emma","Ava","Charlotte","Sophia","Amelia","Isabella","Mia","Evelyn","Harper","Jameson","Aria","Scarlett","Luna","Mila","Abigail","Ella","Avery","Eleanor","Madison"}, RANDBETWEEN(1, 30))</f>
        <v>Ella</v>
      </c>
      <c r="C79" s="1" t="str" cm="1">
        <f t="array" aca="1" ref="C79" ca="1">INDEX({"Smith","Johnson","Williams","Jones","Brown","Davis","Miller","Wilson","Moore","Taylor","Anderson","Thomas","Jackson","White","Harris","Martin","Thompson","Garcia","Martinez","Robinson","Clark","Rodriguez","Lewis","Lee","Walker","Hall","Allen","Young","King","Wright"}, RANDBETWEEN(1, 30))</f>
        <v>Wright</v>
      </c>
      <c r="D79" s="1" t="str">
        <f t="shared" ca="1" si="52"/>
        <v>1967-08-26</v>
      </c>
      <c r="E79" s="1">
        <f t="shared" ca="1" si="53"/>
        <v>57</v>
      </c>
      <c r="F79" s="1" t="str" cm="1">
        <f t="array" aca="1" ref="F79" ca="1">INDEX({"Male","Female","Non-Binary"}, RANDBETWEEN(1, 3))</f>
        <v>Non-Binary</v>
      </c>
      <c r="G79" s="1" t="str" cm="1">
        <f t="array" aca="1" ref="G79" ca="1">INDEX({"African American","Caucasian","Hispanic","Asian","Native American","Other"}, RANDBETWEEN(1,6))</f>
        <v>Native American</v>
      </c>
      <c r="H79" s="1" t="str" cm="1">
        <f t="array" aca="1" ref="H79" ca="1">RANDBETWEEN(1,1500) &amp; " " &amp; INDEX({"Main","Oak","Maple","Elm","Pine","Cedar","Rose","Hill","Park","Lake"}, RANDBETWEEN(1,10)) &amp; " " &amp; INDEX({"St","Rd","Ave"}, RANDBETWEEN(1,3))</f>
        <v>243 Maple Rd</v>
      </c>
      <c r="I79" s="1" t="str" cm="1">
        <f t="array" aca="1" ref="I79" ca="1">INDEX({"Springfield","Riverside","Franklin","Clinton","Fairview"}, RANDBETWEEN(1,5))</f>
        <v>Springfield</v>
      </c>
      <c r="J79" s="1" t="str" cm="1">
        <f t="array" aca="1" ref="J79" ca="1">INDEX({"FL","IL","CA","NY","TX"}, RANDBETWEEN(1,5))</f>
        <v>CA</v>
      </c>
      <c r="K79" s="1" t="str">
        <f t="shared" ca="1" si="54"/>
        <v>16802</v>
      </c>
      <c r="L79" s="1" t="str">
        <f t="shared" ca="1" si="55"/>
        <v>ella.wright@email.com</v>
      </c>
      <c r="M79" s="1" t="str">
        <f t="shared" ca="1" si="56"/>
        <v>438-548-6533</v>
      </c>
      <c r="N79" s="1" t="str" cm="1">
        <f t="array" aca="1" ref="N79" ca="1">INDEX({"Linda","Karen","Susan","Nancy","Deborah"}, RANDBETWEEN(1,5)) &amp; " " &amp; C79</f>
        <v>Deborah Wright</v>
      </c>
      <c r="O79" s="1" t="str">
        <f t="shared" ca="1" si="57"/>
        <v>631-280-4091</v>
      </c>
      <c r="P79" s="1" t="s">
        <v>137</v>
      </c>
      <c r="Q79" s="1" t="str" cm="1">
        <f t="array" aca="1" ref="Q79" ca="1">INDEX({"Walk-in","Google","Website","Patient Referral","Doctor Referral","Insurance"}, RANDBETWEEN(1,5))</f>
        <v>Walk-in</v>
      </c>
      <c r="R79" s="1" t="str">
        <f t="shared" ca="1" si="58"/>
        <v>2022-10-27</v>
      </c>
      <c r="S79" s="1" t="str" cm="1">
        <f t="array" aca="1" ref="S79" ca="1">INDEX({"LOC001","LOC002","LOC003"}, RANDBETWEEN(1,3))</f>
        <v>LOC002</v>
      </c>
      <c r="T79" s="1" t="str" cm="1">
        <f t="array" aca="1" ref="T79" ca="1">INDEX({"Mail","Phone","Patient Portal","Email"}, RANDBETWEEN(1,4))</f>
        <v>Email</v>
      </c>
      <c r="U79" s="1" t="str" cm="1">
        <f t="array" aca="1" ref="U79" ca="1">INDEX({"True","False"}, RANDBETWEEN(1,2))</f>
        <v>True</v>
      </c>
      <c r="V79" s="1" t="str" cm="1">
        <f t="array" aca="1" ref="V79" ca="1">INDEX({"True","False"}, RANDBETWEEN(1,2))</f>
        <v>True</v>
      </c>
      <c r="W79" s="1" t="str" cm="1">
        <f t="array" aca="1" ref="W79" ca="1">INDEX({"True","False"}, RANDBETWEEN(1,2))</f>
        <v>False</v>
      </c>
      <c r="X79" s="1" t="str" cm="1">
        <f t="array" aca="1" ref="X79" ca="1">INDEX({"True","False"}, RANDBETWEEN(1,2))</f>
        <v>True</v>
      </c>
      <c r="Y79" s="1" t="str" cm="1">
        <f t="array" aca="1" ref="Y79" ca="1">INDEX({"Codeine","Sulfa","Local Anesthetics","None","Latex","Penicillin"}, RANDBETWEEN(1,6))</f>
        <v>None</v>
      </c>
      <c r="Z79" s="1" t="str" cm="1">
        <f t="array" aca="1" ref="Z79" ca="1">INDEX({"None","Levothyroxine","Atorvastatin","Levothyroxine|Atorvastatin","Metformin|Lisinopril","Ibuprofen"}, RANDBETWEEN(1,6))</f>
        <v>Levothyroxine|Atorvastatin</v>
      </c>
      <c r="AA79" s="1" t="str" cm="1">
        <f t="array" aca="1" ref="AA79" ca="1">INDEX({"None","Wisdom teeth extraction (2020)","Cavity filling (2019)","Dental cleaning (2018)","Root canal (2021)"}, RANDBETWEEN(1,5))</f>
        <v>Wisdom teeth extraction (2020)</v>
      </c>
      <c r="AB79" s="1" t="str">
        <f t="shared" ca="1" si="59"/>
        <v>2024-05-13</v>
      </c>
      <c r="AC79" s="1" t="str" cm="1">
        <f t="array" aca="1" ref="AC79" ca="1">INDEX({"N/A","No","Yes"}, RANDBETWEEN(1,3))</f>
        <v>N/A</v>
      </c>
      <c r="AD79" s="1" t="str" cm="1">
        <f t="array" aca="1" ref="AD79" ca="1">INDEX({"Non-smoker","Former-smoker","Current smoker"}, RANDBETWEEN(1,3))</f>
        <v>Former-smoker</v>
      </c>
      <c r="AE79" s="1" t="str" cm="1">
        <f t="array" aca="1" ref="AE79" ca="1">INDEX({"None","Allergic to penicillin","Requires wheelchair accessibility","Use caution due to fall risk","Special diet required"}, RANDBETWEEN(1,5))</f>
        <v>Requires wheelchair accessibility</v>
      </c>
      <c r="AF79" s="1" t="s">
        <v>771</v>
      </c>
      <c r="AG79" s="1" t="str" cm="1">
        <f t="array" aca="1" ref="AG79" ca="1">INDEX({"Humana","Aetna","MetLife","Cigna","United Healthcare","Guardian"}, RANDBETWEEN(1,6))</f>
        <v>MetLife</v>
      </c>
      <c r="AH79" s="1" t="str" cm="1">
        <f t="array" aca="1" ref="AH79" ca="1">IF(AG79="Humana",
   INDEX({"HUM103","HUM523"}, RANDBETWEEN(1,2)),
IF(AG79="Aetna",
   INDEX({"AET532","AET548"}, RANDBETWEEN(1,2)),
IF(AG79="MetLife",
   "MET280",
IF(AG79="Cigna",
   "CIG881",
IF(AG79="United Healthcare",
   INDEX({"UNI967","UNI316"}, RANDBETWEEN(1,2)),
IF(AG79="Guardian",
   INDEX({"GUA459","GUA669"}, RANDBETWEEN(1,2)),
""))))))</f>
        <v>MET280</v>
      </c>
      <c r="AI79" s="1" t="str" cm="1">
        <f t="array" aca="1" ref="AI79" ca="1">_xlfn.SWITCH(
    AH79,
    "HUM103", "Humana Discount",
    "HUM523", "Humana PPO",
    "AET532", "Aetna HMO",
    "AET548", "Aetna Indemnity",
    "MET280", "MetLife Discount",
    "CIG881", "Cigna HMO",
    "UNI967", "United Healthcare DPPO",
    "UNI316", "United Healthcare DMO",
    "GUA459", "Guardian Discount",
    "GUA669", "Guardian PPO",
    ""
)</f>
        <v>MetLife Discount</v>
      </c>
      <c r="AJ79" s="1" t="str" cm="1">
        <f t="array" aca="1" ref="AJ79" ca="1">_xlfn.SWITCH(
    AH79,
    "HUM103", "HUM854639",
    "HUM523", "HUM296694",
    "AET532", "AET392075",
    "AET548", "AET837715",
    "MET280", "MET643118",
    "CIG881", "CIG755900",
    "UNI967", "UNI733052",
    "UNI316", "UNI442722",
    "GUA459", "GUA634150",
    "GUA669", "GUA641722",
    ""
)</f>
        <v>MET643118</v>
      </c>
      <c r="AK79" s="1" t="str" cm="1">
        <f t="array" aca="1" ref="AK79" ca="1">INDEX({"GRP370","GRP369","GRP573","GRP409","GRP509","GRP575","GRP445","GRP295","GRP316","GRP630"}, RANDBETWEEN(1,10))</f>
        <v>GRP575</v>
      </c>
      <c r="AL79" s="1" cm="1">
        <f t="array" aca="1" ref="AL79" ca="1">_xlfn.SWITCH(
  AK79,
  "GRP370", 1000,
  "GRP369", 3000,
  "GRP573", 1500,
  "GRP409", 3000,
  "GRP509", 3000,
  "GRP575", 1000,
  "GRP445", 2500,
  "GRP295", 1000,
  "GRP316", 2000,
  "GRP630", 2000,
  ""
)</f>
        <v>1000</v>
      </c>
      <c r="AM79" s="1" cm="1">
        <f t="array" aca="1" ref="AM79" ca="1">_xlfn.SWITCH(
  AK79,
  "GRP370", 729.73,
  "GRP369", 2285.89,
  "GRP573", 1311.73,
  "GRP409", 2951.56,
  "GRP509", 993.45,
  "GRP575", 557.41,
  "GRP445", 695.64,
  "GRP295", 241.36,
  "GRP316", 1320.86,
  "GRP630", 1245.27,
  ""
)</f>
        <v>557.41</v>
      </c>
      <c r="AN79" s="1" t="str" cm="1">
        <f t="array" aca="1" ref="AN79" ca="1">_xlfn.SWITCH(
  AK79,
  "GRP573", "Humana",
  "GRP509", "Aetna",
  "GRP316", "Aetna",
  ""
)</f>
        <v/>
      </c>
      <c r="AO79" s="1" t="str" cm="1">
        <f t="array" aca="1" ref="AO79" ca="1">_xlfn.SWITCH(
  AK79,
  "GRP573", "HUM982",
  "GRP509", "AET282",
  "GRP316", "AET665",
  ""
)</f>
        <v/>
      </c>
      <c r="AP79" s="1" t="str" cm="1">
        <f t="array" aca="1" ref="AP79" ca="1">_xlfn.SWITCH(
  AK79,
  "GRP573", "MAAN82132",
  "GRP509", "JOWI86099",
  "GRP316", "CHTA19838",
  ""
)</f>
        <v/>
      </c>
      <c r="AQ79" s="1" t="str" cm="1">
        <f t="array" aca="1" ref="AQ79" ca="1">INDEX({"Yes","No"},RANDBETWEEN(1,2))</f>
        <v>No</v>
      </c>
      <c r="AR79" s="1" t="str" cm="1">
        <f t="array" aca="1" ref="AR79" ca="1">INDEX({"Apple Pay","Credit Card","Debit Card"}, RANDBETWEEN(1,3))</f>
        <v>Apple Pay</v>
      </c>
      <c r="AS79" s="1" t="s">
        <v>960</v>
      </c>
      <c r="AT79" s="1" t="s">
        <v>1149</v>
      </c>
      <c r="AU79" s="1" t="str">
        <f t="shared" ca="1" si="60"/>
        <v>2025-05-30</v>
      </c>
      <c r="AV79" s="1" t="str">
        <f t="shared" ca="1" si="61"/>
        <v>2025-06-10</v>
      </c>
      <c r="AW79" s="1" t="str">
        <f t="shared" ca="1" si="62"/>
        <v>1:15 PM</v>
      </c>
      <c r="AX79" s="1" t="str">
        <f t="shared" ca="1" si="63"/>
        <v>1:05 PM</v>
      </c>
      <c r="AY79" s="1" t="str" cm="1">
        <f t="array" aca="1" ref="AY79" ca="1">INDEX({"LOC001","LOC002","LOC003"}, RANDBETWEEN(1,3))</f>
        <v>LOC001</v>
      </c>
      <c r="AZ79" s="1" t="str" cm="1">
        <f t="array" aca="1" ref="AZ79" ca="1">INDEX({"PRV001","PRV002","PRV003","PRV004","PRV005"}, RANDBETWEEN(1,5))</f>
        <v>PRV004</v>
      </c>
      <c r="BA79" s="1" t="str" cm="1">
        <f t="array" aca="1" ref="BA79" ca="1">INDEX({"AST001","AST002","AST003","AST004","AST005"}, RANDBETWEEN(1,5))</f>
        <v>AST004</v>
      </c>
      <c r="BB79" s="1" t="str" cm="1">
        <f t="array" aca="1" ref="BB79" ca="1">INDEX({"Room 1","Room 2","Room 3","Room 4","Room 5","Room 7","Room 8"}, RANDBETWEEN(1,7))</f>
        <v>Room 8</v>
      </c>
      <c r="BC79" s="1" t="str" cm="1">
        <f t="array" aca="1" ref="BC79" ca="1">INDEX({"Tooth Pain","Lost Filling","Cosmetic Concern","Sensitivity","Denture Adjustment","Jaw Pain","Routine Check-up"}, RANDBETWEEN(1,7))</f>
        <v>Routine Check-up</v>
      </c>
      <c r="BD79" s="1" cm="1">
        <f t="array" aca="1" ref="BD79" ca="1">INDEX({15,30,45,60,90,120}, RANDBETWEEN(1,6))</f>
        <v>30</v>
      </c>
      <c r="BE79" s="1">
        <f t="shared" ca="1" si="64"/>
        <v>26</v>
      </c>
      <c r="BF79" s="1" t="str">
        <f t="shared" ca="1" si="65"/>
        <v>False</v>
      </c>
      <c r="BG79" s="1" t="str">
        <f t="shared" ca="1" si="66"/>
        <v>Illness</v>
      </c>
      <c r="BH79" s="1" t="str">
        <f t="shared" ca="1" si="67"/>
        <v>True</v>
      </c>
      <c r="BI79" s="1">
        <f t="shared" ca="1" si="68"/>
        <v>11</v>
      </c>
      <c r="BJ79" s="1" t="s">
        <v>1339</v>
      </c>
      <c r="BK79" s="1" t="str">
        <f t="shared" ca="1" si="69"/>
        <v>N/A</v>
      </c>
      <c r="BL79" s="1" t="str" cm="1">
        <f t="array" aca="1" ref="BL79" ca="1">INDEX({"Orthodontic","Prosthodontic","Oral Surgery","Periodontic","Restorative"}, RANDBETWEEN(1,5))</f>
        <v>Restorative</v>
      </c>
      <c r="BM79" s="1" t="str" cm="1">
        <f t="array" aca="1" ref="BM79" ca="1">INDEX({"D4341","D9110","D0274","D0120","D2330","D7140","D1110"}, RANDBETWEEN(1,7))</f>
        <v>D0120</v>
      </c>
      <c r="BN79" s="1" t="str" cm="1">
        <f t="array" aca="1" ref="BN79" ca="1">INDEX({"Periodontal Scaling &amp; Root Planing","Palliative Treatment","Bitewings - Four Films","Periodic Oral Evaluation","Resin Composite - One Surface","Extraction - Erupted Tooth","Adult Prophylaxis"}, RANDBETWEEN(1,7))</f>
        <v>Palliative Treatment</v>
      </c>
      <c r="BO79" s="1">
        <f t="shared" ca="1" si="70"/>
        <v>452.41</v>
      </c>
      <c r="BP79" s="1">
        <f t="shared" ca="1" si="71"/>
        <v>1078.06</v>
      </c>
      <c r="BQ79" s="1">
        <f t="shared" ca="1" si="72"/>
        <v>772.31</v>
      </c>
      <c r="BR79" s="1">
        <f t="shared" ca="1" si="73"/>
        <v>160.07</v>
      </c>
      <c r="BS79" s="1">
        <f t="shared" ca="1" si="74"/>
        <v>128.18</v>
      </c>
      <c r="BT79" s="1" t="str">
        <f t="shared" ca="1" si="75"/>
        <v>2021-02-12</v>
      </c>
      <c r="BU79" s="1" t="str" cm="1">
        <f t="array" aca="1" ref="BU79" ca="1">INDEX({"Debit Card","Apple Pay","Credit Card","CareCredit"}, RANDBETWEEN(1,4))</f>
        <v>Debit Card</v>
      </c>
      <c r="BV79" s="1" t="str" cm="1">
        <f t="array" aca="1" ref="BV79" ca="1">INDEX({"Paid","Partial","Pending Insurance"}, RANDBETWEEN(1,3))</f>
        <v>Pending Insurance</v>
      </c>
      <c r="BW79" s="1">
        <f t="shared" ca="1" si="76"/>
        <v>0</v>
      </c>
      <c r="BX79" s="1" t="str">
        <f t="shared" ca="1" si="77"/>
        <v>In Progress</v>
      </c>
      <c r="BY79" s="1" t="str" cm="1">
        <f t="array" aca="1" ref="BY79" ca="1">INDEX({"New","Returning"}, RANDBETWEEN(1,2))</f>
        <v>New</v>
      </c>
      <c r="BZ79" s="1">
        <f t="shared" ca="1" si="78"/>
        <v>2</v>
      </c>
      <c r="CA79" s="1">
        <f t="shared" ca="1" si="79"/>
        <v>4</v>
      </c>
      <c r="CB79" s="1" t="str">
        <f t="shared" ca="1" si="80"/>
        <v>2021-10-28</v>
      </c>
      <c r="CC79" s="1" t="str">
        <f t="shared" ca="1" si="81"/>
        <v>2025-06-01</v>
      </c>
      <c r="CD79" s="1">
        <f t="shared" ca="1" si="82"/>
        <v>3</v>
      </c>
      <c r="CE79" s="1">
        <f t="shared" ca="1" si="82"/>
        <v>5</v>
      </c>
      <c r="CF79" s="1">
        <f t="shared" ca="1" si="83"/>
        <v>4901.04</v>
      </c>
      <c r="CG79" s="1">
        <f t="shared" ca="1" si="84"/>
        <v>41</v>
      </c>
      <c r="CH79" s="1" t="str">
        <f t="shared" ca="1" si="85"/>
        <v>Low</v>
      </c>
      <c r="CI79" s="1">
        <f t="shared" ca="1" si="86"/>
        <v>88</v>
      </c>
      <c r="CJ79" s="1" t="str">
        <f t="shared" ca="1" si="87"/>
        <v>True</v>
      </c>
      <c r="CK79" s="1" t="str" cm="1">
        <f t="array" aca="1" ref="CK79" ca="1">INDEX({"Basic","Silver","Gold","Platinum"}, RANDBETWEEN(1,4))</f>
        <v>Platinum</v>
      </c>
      <c r="CL79" s="1">
        <f t="shared" ca="1" si="88"/>
        <v>2</v>
      </c>
      <c r="CM79" s="1" t="s">
        <v>1528</v>
      </c>
      <c r="CN79" s="1" t="str">
        <f t="shared" ca="1" si="89"/>
        <v>2022-07-03</v>
      </c>
      <c r="CO79" s="1" t="str">
        <f t="shared" ca="1" si="90"/>
        <v>3:45 PM</v>
      </c>
      <c r="CP79" s="1" t="str" cm="1">
        <f t="array" aca="1" ref="CP79" ca="1">INDEX({"Patient Portal","Mail","Email","Phone","Text"}, RANDBETWEEN(1,5))</f>
        <v>Text</v>
      </c>
      <c r="CQ79" s="1" t="str" cm="1">
        <f t="array" aca="1" ref="CQ79" ca="1">INDEX({"Insurance Verification","Payment Reminder","New Patient Welcome","Treatment Plan Discussion","Recall"}, RANDBETWEEN(1,5))</f>
        <v>New Patient Welcome</v>
      </c>
      <c r="CR79" s="1" t="str" cm="1">
        <f t="array" aca="1" ref="CR79" ca="1">INDEX({"Template","Script","Marketing","Custom"}, RANDBETWEEN(1,4))</f>
        <v>Script</v>
      </c>
      <c r="CS79" s="1" t="str">
        <f t="shared" ca="1" si="91"/>
        <v>True</v>
      </c>
      <c r="CT79" s="1" t="str">
        <f t="shared" ca="1" si="92"/>
        <v>2022-07-03</v>
      </c>
      <c r="CU79" s="1" t="str">
        <f t="shared" ca="1" si="93"/>
        <v>10:00 AM</v>
      </c>
      <c r="CV79" s="1" t="str" cm="1">
        <f t="array" aca="1" ref="CV79" ca="1">IF(CS79="True",
   INDEX({"Cancelled","Confirmed","Rescheduled","Question Answered"}, RANDBETWEEN(1,4)),
   ""
)</f>
        <v>Question Answered</v>
      </c>
      <c r="CW79" s="1" t="str">
        <f t="shared" ca="1" si="94"/>
        <v>False</v>
      </c>
      <c r="CX79" s="1" t="str">
        <f t="shared" ca="1" si="95"/>
        <v/>
      </c>
      <c r="CY79" s="1" t="str" cm="1">
        <f t="array" aca="1" ref="CY79" ca="1">INDEX({"STF001","STF002","STF003","STF004","STF005"}, RANDBETWEEN(1,5))</f>
        <v>STF004</v>
      </c>
      <c r="CZ79" s="1" t="str">
        <f t="shared" ca="1" si="96"/>
        <v>False</v>
      </c>
      <c r="DA79" s="1" t="str" cm="1">
        <f t="array" aca="1" ref="DA79" ca="1">INDEX({"Westside Dental Group","Downtown Dental Center","Main Street Dental"}, RANDBETWEEN(1,3))</f>
        <v>Downtown Dental Center</v>
      </c>
      <c r="DB79" s="1" t="str" cm="1">
        <f t="array" aca="1" ref="DB79" ca="1">_xlfn.SWITCH(DA79,
   "Westside Dental Group",     "789 West Avenue",
   "Downtown Dental Center",    "456 Downtown Plaza",
   "Main Street Dental",        "123 Main Street",
   ""
)</f>
        <v>456 Downtown Plaza</v>
      </c>
      <c r="DC79" s="1" t="str" cm="1">
        <f t="array" aca="1" ref="DC79" ca="1">_xlfn.SWITCH(
   DA79,
   "Westside Dental Group",     "Riverside",
   "Downtown Dental Center",    "Springfield",
   "Main Street Dental",        "Springfield",
   ""
)</f>
        <v>Springfield</v>
      </c>
      <c r="DD79" s="1" t="s">
        <v>184</v>
      </c>
      <c r="DE79" s="1" t="str" cm="1">
        <f t="array" aca="1" ref="DE79" ca="1">_xlfn.SWITCH(
   DA79,
   "Westside Dental Group",     "62707",
   "Downtown Dental Center",    "62701",
   "Main Street Dental",        "62704",
   ""
)</f>
        <v>62701</v>
      </c>
      <c r="DF79" s="1" t="str" cm="1">
        <f t="array" aca="1" ref="DF79" ca="1">_xlfn.SWITCH(
   DA79,
   "Westside Dental Group",     "555-555-6666",
   "Downtown Dental Center",    "555-333-4444",
   "Main Street Dental",        "555-111-2222",
   ""
)</f>
        <v>555-333-4444</v>
      </c>
      <c r="DG79" s="1" t="str" cm="1">
        <f t="array" aca="1" ref="DG79" ca="1">_xlfn.SWITCH(
   DA79,
   "Westside Dental Group",     "Mon-Thu 9AM-6PM|Fri 9AM-4PM",
   "Downtown Dental Center",    "Mon-Thu 7AM-7PM|Fri 8AM-5PM|Sat 8AM-1PM",
   "Main Street Dental",        "Mon-Fri 8AM-5PM",
   ""
)</f>
        <v>Mon-Thu 7AM-7PM|Fri 8AM-5PM|Sat 8AM-1PM</v>
      </c>
      <c r="DH79" s="1" t="str" cm="1">
        <f t="array" aca="1" ref="DH79" ca="1">_xlfn.SWITCH(
   DA79,
   "Westside Dental Group",     "General|Periodontics|Endodontics",
   "Downtown Dental Center",    "General|Pediatric|Implants|Oral Surgery",
   "Main Street Dental",        "General|Cosmetic|Orthodontics",
   ""
)</f>
        <v>General|Pediatric|Implants|Oral Surgery</v>
      </c>
      <c r="DI79" s="1" t="str" cm="1">
        <f t="array" aca="1" ref="DI79" ca="1">_xlfn.SWITCH(
   DA79,
   "Westside Dental Group",     "General Dentistry|Periodontics|Endodontics",
   "Downtown Dental Center",    "General Dentistry|Oral Surgery|Pediatric Dentistry",
   "Main Street Dental",        "General Dentistry|Orthodontics",
   ""
)</f>
        <v>General Dentistry|Oral Surgery|Pediatric Dentistry</v>
      </c>
      <c r="DJ79" s="1" cm="1">
        <f t="array" aca="1" ref="DJ79" ca="1">_xlfn.SWITCH($DA79,
   "Westside Dental Group", 6,
   "Downtown Dental Center", 12,
   "Main Street Dental",     8,
   6
)</f>
        <v>12</v>
      </c>
      <c r="DK79" s="1" cm="1">
        <f t="array" aca="1" ref="DK79" ca="1">_xlfn.SWITCH($DA79,
   "Westside Dental Group", 4.7,
   "Downtown Dental Center", 4.6,
   "Main Street Dental",     4.8,
   4.7
)</f>
        <v>4.5999999999999996</v>
      </c>
      <c r="DL79" s="1" t="s">
        <v>1717</v>
      </c>
      <c r="DM79" s="1" t="str">
        <f t="shared" ca="1" si="97"/>
        <v>2022-04-06</v>
      </c>
      <c r="DN79" s="1" t="str" cm="1">
        <f t="array" aca="1" ref="DN79" ca="1">INDEX({"In Progress","Accepted","Completed","Proposed"}, RANDBETWEEN(1,4))</f>
        <v>Completed</v>
      </c>
      <c r="DO79" s="1">
        <f t="shared" ca="1" si="98"/>
        <v>3607.87</v>
      </c>
      <c r="DP79" s="1">
        <f t="shared" ca="1" si="99"/>
        <v>2561.59</v>
      </c>
      <c r="DQ79" s="1">
        <f t="shared" ca="1" si="100"/>
        <v>1046.28</v>
      </c>
      <c r="DR79" s="1" t="str" cm="1">
        <f t="array" aca="1" ref="DR79" ca="1">INDEX({"N/A","CareCredit","QuickPay Discount","Monthly Payment"}, RANDBETWEEN(1,4))</f>
        <v>CareCredit</v>
      </c>
      <c r="DS79" s="2">
        <v>44550</v>
      </c>
      <c r="DT79" s="1" t="str">
        <f t="shared" ca="1" si="101"/>
        <v>2021-12-24</v>
      </c>
      <c r="DU79" s="1">
        <f t="shared" ca="1" si="102"/>
        <v>100</v>
      </c>
    </row>
    <row r="80" spans="1:125" x14ac:dyDescent="0.15">
      <c r="A80" s="1" t="s">
        <v>583</v>
      </c>
      <c r="B80" s="1" t="str" cm="1">
        <f t="array" aca="1" ref="B80" ca="1">INDEX({"Liam","Noah","Oliver","Elijah","William","James","Benjamin","Lucas","Henry","Alexander","Olivia","Emma","Ava","Charlotte","Sophia","Amelia","Isabella","Mia","Evelyn","Harper","Jameson","Aria","Scarlett","Luna","Mila","Abigail","Ella","Avery","Eleanor","Madison"}, RANDBETWEEN(1, 30))</f>
        <v>Abigail</v>
      </c>
      <c r="C80" s="1" t="str" cm="1">
        <f t="array" aca="1" ref="C80" ca="1">INDEX({"Smith","Johnson","Williams","Jones","Brown","Davis","Miller","Wilson","Moore","Taylor","Anderson","Thomas","Jackson","White","Harris","Martin","Thompson","Garcia","Martinez","Robinson","Clark","Rodriguez","Lewis","Lee","Walker","Hall","Allen","Young","King","Wright"}, RANDBETWEEN(1, 30))</f>
        <v>Martinez</v>
      </c>
      <c r="D80" s="1" t="str">
        <f t="shared" ca="1" si="52"/>
        <v>1970-10-06</v>
      </c>
      <c r="E80" s="1">
        <f t="shared" ca="1" si="53"/>
        <v>54</v>
      </c>
      <c r="F80" s="1" t="str" cm="1">
        <f t="array" aca="1" ref="F80" ca="1">INDEX({"Male","Female","Non-Binary"}, RANDBETWEEN(1, 3))</f>
        <v>Male</v>
      </c>
      <c r="G80" s="1" t="str" cm="1">
        <f t="array" aca="1" ref="G80" ca="1">INDEX({"African American","Caucasian","Hispanic","Asian","Native American","Other"}, RANDBETWEEN(1,6))</f>
        <v>Asian</v>
      </c>
      <c r="H80" s="1" t="str" cm="1">
        <f t="array" aca="1" ref="H80" ca="1">RANDBETWEEN(1,1500) &amp; " " &amp; INDEX({"Main","Oak","Maple","Elm","Pine","Cedar","Rose","Hill","Park","Lake"}, RANDBETWEEN(1,10)) &amp; " " &amp; INDEX({"St","Rd","Ave"}, RANDBETWEEN(1,3))</f>
        <v>608 Pine Ave</v>
      </c>
      <c r="I80" s="1" t="str" cm="1">
        <f t="array" aca="1" ref="I80" ca="1">INDEX({"Springfield","Riverside","Franklin","Clinton","Fairview"}, RANDBETWEEN(1,5))</f>
        <v>Clinton</v>
      </c>
      <c r="J80" s="1" t="str" cm="1">
        <f t="array" aca="1" ref="J80" ca="1">INDEX({"FL","IL","CA","NY","TX"}, RANDBETWEEN(1,5))</f>
        <v>FL</v>
      </c>
      <c r="K80" s="1" t="str">
        <f t="shared" ca="1" si="54"/>
        <v>90020</v>
      </c>
      <c r="L80" s="1" t="str">
        <f t="shared" ca="1" si="55"/>
        <v>abigail.martinez@email.com</v>
      </c>
      <c r="M80" s="1" t="str">
        <f t="shared" ca="1" si="56"/>
        <v>158-293-7543</v>
      </c>
      <c r="N80" s="1" t="str" cm="1">
        <f t="array" aca="1" ref="N80" ca="1">INDEX({"Linda","Karen","Susan","Nancy","Deborah"}, RANDBETWEEN(1,5)) &amp; " " &amp; C80</f>
        <v>Susan Martinez</v>
      </c>
      <c r="O80" s="1" t="str">
        <f t="shared" ca="1" si="57"/>
        <v>162-418-6570</v>
      </c>
      <c r="P80" s="1" t="s">
        <v>137</v>
      </c>
      <c r="Q80" s="1" t="str" cm="1">
        <f t="array" aca="1" ref="Q80" ca="1">INDEX({"Walk-in","Google","Website","Patient Referral","Doctor Referral","Insurance"}, RANDBETWEEN(1,5))</f>
        <v>Doctor Referral</v>
      </c>
      <c r="R80" s="1" t="str">
        <f t="shared" ca="1" si="58"/>
        <v>2023-09-26</v>
      </c>
      <c r="S80" s="1" t="str" cm="1">
        <f t="array" aca="1" ref="S80" ca="1">INDEX({"LOC001","LOC002","LOC003"}, RANDBETWEEN(1,3))</f>
        <v>LOC002</v>
      </c>
      <c r="T80" s="1" t="str" cm="1">
        <f t="array" aca="1" ref="T80" ca="1">INDEX({"Mail","Phone","Patient Portal","Email"}, RANDBETWEEN(1,4))</f>
        <v>Phone</v>
      </c>
      <c r="U80" s="1" t="str" cm="1">
        <f t="array" aca="1" ref="U80" ca="1">INDEX({"True","False"}, RANDBETWEEN(1,2))</f>
        <v>True</v>
      </c>
      <c r="V80" s="1" t="str" cm="1">
        <f t="array" aca="1" ref="V80" ca="1">INDEX({"True","False"}, RANDBETWEEN(1,2))</f>
        <v>True</v>
      </c>
      <c r="W80" s="1" t="str" cm="1">
        <f t="array" aca="1" ref="W80" ca="1">INDEX({"True","False"}, RANDBETWEEN(1,2))</f>
        <v>True</v>
      </c>
      <c r="X80" s="1" t="str" cm="1">
        <f t="array" aca="1" ref="X80" ca="1">INDEX({"True","False"}, RANDBETWEEN(1,2))</f>
        <v>True</v>
      </c>
      <c r="Y80" s="1" t="str" cm="1">
        <f t="array" aca="1" ref="Y80" ca="1">INDEX({"Codeine","Sulfa","Local Anesthetics","None","Latex","Penicillin"}, RANDBETWEEN(1,6))</f>
        <v>Penicillin</v>
      </c>
      <c r="Z80" s="1" t="str" cm="1">
        <f t="array" aca="1" ref="Z80" ca="1">INDEX({"None","Levothyroxine","Atorvastatin","Levothyroxine|Atorvastatin","Metformin|Lisinopril","Ibuprofen"}, RANDBETWEEN(1,6))</f>
        <v>Ibuprofen</v>
      </c>
      <c r="AA80" s="1" t="str" cm="1">
        <f t="array" aca="1" ref="AA80" ca="1">INDEX({"None","Wisdom teeth extraction (2020)","Cavity filling (2019)","Dental cleaning (2018)","Root canal (2021)"}, RANDBETWEEN(1,5))</f>
        <v>Cavity filling (2019)</v>
      </c>
      <c r="AB80" s="1" t="str">
        <f t="shared" ca="1" si="59"/>
        <v>2024-05-07</v>
      </c>
      <c r="AC80" s="1" t="str" cm="1">
        <f t="array" aca="1" ref="AC80" ca="1">INDEX({"N/A","No","Yes"}, RANDBETWEEN(1,3))</f>
        <v>No</v>
      </c>
      <c r="AD80" s="1" t="str" cm="1">
        <f t="array" aca="1" ref="AD80" ca="1">INDEX({"Non-smoker","Former-smoker","Current smoker"}, RANDBETWEEN(1,3))</f>
        <v>Non-smoker</v>
      </c>
      <c r="AE80" s="1" t="str" cm="1">
        <f t="array" aca="1" ref="AE80" ca="1">INDEX({"None","Allergic to penicillin","Requires wheelchair accessibility","Use caution due to fall risk","Special diet required"}, RANDBETWEEN(1,5))</f>
        <v>Allergic to penicillin</v>
      </c>
      <c r="AF80" s="1" t="s">
        <v>772</v>
      </c>
      <c r="AG80" s="1" t="str" cm="1">
        <f t="array" aca="1" ref="AG80" ca="1">INDEX({"Humana","Aetna","MetLife","Cigna","United Healthcare","Guardian"}, RANDBETWEEN(1,6))</f>
        <v>MetLife</v>
      </c>
      <c r="AH80" s="1" t="str" cm="1">
        <f t="array" aca="1" ref="AH80" ca="1">IF(AG80="Humana",
   INDEX({"HUM103","HUM523"}, RANDBETWEEN(1,2)),
IF(AG80="Aetna",
   INDEX({"AET532","AET548"}, RANDBETWEEN(1,2)),
IF(AG80="MetLife",
   "MET280",
IF(AG80="Cigna",
   "CIG881",
IF(AG80="United Healthcare",
   INDEX({"UNI967","UNI316"}, RANDBETWEEN(1,2)),
IF(AG80="Guardian",
   INDEX({"GUA459","GUA669"}, RANDBETWEEN(1,2)),
""))))))</f>
        <v>MET280</v>
      </c>
      <c r="AI80" s="1" t="str" cm="1">
        <f t="array" aca="1" ref="AI80" ca="1">_xlfn.SWITCH(
    AH80,
    "HUM103", "Humana Discount",
    "HUM523", "Humana PPO",
    "AET532", "Aetna HMO",
    "AET548", "Aetna Indemnity",
    "MET280", "MetLife Discount",
    "CIG881", "Cigna HMO",
    "UNI967", "United Healthcare DPPO",
    "UNI316", "United Healthcare DMO",
    "GUA459", "Guardian Discount",
    "GUA669", "Guardian PPO",
    ""
)</f>
        <v>MetLife Discount</v>
      </c>
      <c r="AJ80" s="1" t="str" cm="1">
        <f t="array" aca="1" ref="AJ80" ca="1">_xlfn.SWITCH(
    AH80,
    "HUM103", "HUM854639",
    "HUM523", "HUM296694",
    "AET532", "AET392075",
    "AET548", "AET837715",
    "MET280", "MET643118",
    "CIG881", "CIG755900",
    "UNI967", "UNI733052",
    "UNI316", "UNI442722",
    "GUA459", "GUA634150",
    "GUA669", "GUA641722",
    ""
)</f>
        <v>MET643118</v>
      </c>
      <c r="AK80" s="1" t="str" cm="1">
        <f t="array" aca="1" ref="AK80" ca="1">INDEX({"GRP370","GRP369","GRP573","GRP409","GRP509","GRP575","GRP445","GRP295","GRP316","GRP630"}, RANDBETWEEN(1,10))</f>
        <v>GRP509</v>
      </c>
      <c r="AL80" s="1" cm="1">
        <f t="array" aca="1" ref="AL80" ca="1">_xlfn.SWITCH(
  AK80,
  "GRP370", 1000,
  "GRP369", 3000,
  "GRP573", 1500,
  "GRP409", 3000,
  "GRP509", 3000,
  "GRP575", 1000,
  "GRP445", 2500,
  "GRP295", 1000,
  "GRP316", 2000,
  "GRP630", 2000,
  ""
)</f>
        <v>3000</v>
      </c>
      <c r="AM80" s="1" cm="1">
        <f t="array" aca="1" ref="AM80" ca="1">_xlfn.SWITCH(
  AK80,
  "GRP370", 729.73,
  "GRP369", 2285.89,
  "GRP573", 1311.73,
  "GRP409", 2951.56,
  "GRP509", 993.45,
  "GRP575", 557.41,
  "GRP445", 695.64,
  "GRP295", 241.36,
  "GRP316", 1320.86,
  "GRP630", 1245.27,
  ""
)</f>
        <v>993.45</v>
      </c>
      <c r="AN80" s="1" t="str" cm="1">
        <f t="array" aca="1" ref="AN80" ca="1">_xlfn.SWITCH(
  AK80,
  "GRP573", "Humana",
  "GRP509", "Aetna",
  "GRP316", "Aetna",
  ""
)</f>
        <v>Aetna</v>
      </c>
      <c r="AO80" s="1" t="str" cm="1">
        <f t="array" aca="1" ref="AO80" ca="1">_xlfn.SWITCH(
  AK80,
  "GRP573", "HUM982",
  "GRP509", "AET282",
  "GRP316", "AET665",
  ""
)</f>
        <v>AET282</v>
      </c>
      <c r="AP80" s="1" t="str" cm="1">
        <f t="array" aca="1" ref="AP80" ca="1">_xlfn.SWITCH(
  AK80,
  "GRP573", "MAAN82132",
  "GRP509", "JOWI86099",
  "GRP316", "CHTA19838",
  ""
)</f>
        <v>JOWI86099</v>
      </c>
      <c r="AQ80" s="1" t="str" cm="1">
        <f t="array" aca="1" ref="AQ80" ca="1">INDEX({"Yes","No"},RANDBETWEEN(1,2))</f>
        <v>Yes</v>
      </c>
      <c r="AR80" s="1" t="str" cm="1">
        <f t="array" aca="1" ref="AR80" ca="1">INDEX({"Apple Pay","Credit Card","Debit Card"}, RANDBETWEEN(1,3))</f>
        <v>Debit Card</v>
      </c>
      <c r="AS80" s="1" t="s">
        <v>961</v>
      </c>
      <c r="AT80" s="1" t="s">
        <v>1150</v>
      </c>
      <c r="AU80" s="1" t="str">
        <f t="shared" ca="1" si="60"/>
        <v>2025-05-08</v>
      </c>
      <c r="AV80" s="1" t="str">
        <f t="shared" ca="1" si="61"/>
        <v>2025-05-19</v>
      </c>
      <c r="AW80" s="1" t="str">
        <f t="shared" ca="1" si="62"/>
        <v>4:00 PM</v>
      </c>
      <c r="AX80" s="1" t="str">
        <f t="shared" ca="1" si="63"/>
        <v>3:46 PM</v>
      </c>
      <c r="AY80" s="1" t="str" cm="1">
        <f t="array" aca="1" ref="AY80" ca="1">INDEX({"LOC001","LOC002","LOC003"}, RANDBETWEEN(1,3))</f>
        <v>LOC001</v>
      </c>
      <c r="AZ80" s="1" t="str" cm="1">
        <f t="array" aca="1" ref="AZ80" ca="1">INDEX({"PRV001","PRV002","PRV003","PRV004","PRV005"}, RANDBETWEEN(1,5))</f>
        <v>PRV004</v>
      </c>
      <c r="BA80" s="1" t="str" cm="1">
        <f t="array" aca="1" ref="BA80" ca="1">INDEX({"AST001","AST002","AST003","AST004","AST005"}, RANDBETWEEN(1,5))</f>
        <v>AST005</v>
      </c>
      <c r="BB80" s="1" t="str" cm="1">
        <f t="array" aca="1" ref="BB80" ca="1">INDEX({"Room 1","Room 2","Room 3","Room 4","Room 5","Room 7","Room 8"}, RANDBETWEEN(1,7))</f>
        <v>Room 2</v>
      </c>
      <c r="BC80" s="1" t="str" cm="1">
        <f t="array" aca="1" ref="BC80" ca="1">INDEX({"Tooth Pain","Lost Filling","Cosmetic Concern","Sensitivity","Denture Adjustment","Jaw Pain","Routine Check-up"}, RANDBETWEEN(1,7))</f>
        <v>Denture Adjustment</v>
      </c>
      <c r="BD80" s="1" cm="1">
        <f t="array" aca="1" ref="BD80" ca="1">INDEX({15,30,45,60,90,120}, RANDBETWEEN(1,6))</f>
        <v>90</v>
      </c>
      <c r="BE80" s="1">
        <f t="shared" ca="1" si="64"/>
        <v>89</v>
      </c>
      <c r="BF80" s="1" t="str">
        <f t="shared" ca="1" si="65"/>
        <v>True</v>
      </c>
      <c r="BG80" s="1" t="str">
        <f t="shared" ca="1" si="66"/>
        <v/>
      </c>
      <c r="BH80" s="1" t="str">
        <f t="shared" ca="1" si="67"/>
        <v>False</v>
      </c>
      <c r="BI80" s="1">
        <f t="shared" ca="1" si="68"/>
        <v>11</v>
      </c>
      <c r="BJ80" s="1" t="s">
        <v>1340</v>
      </c>
      <c r="BK80" s="1" t="str">
        <f t="shared" ca="1" si="69"/>
        <v>2025-05-19</v>
      </c>
      <c r="BL80" s="1" t="str" cm="1">
        <f t="array" aca="1" ref="BL80" ca="1">INDEX({"Orthodontic","Prosthodontic","Oral Surgery","Periodontic","Restorative"}, RANDBETWEEN(1,5))</f>
        <v>Prosthodontic</v>
      </c>
      <c r="BM80" s="1" t="str" cm="1">
        <f t="array" aca="1" ref="BM80" ca="1">INDEX({"D4341","D9110","D0274","D0120","D2330","D7140","D1110"}, RANDBETWEEN(1,7))</f>
        <v>D1110</v>
      </c>
      <c r="BN80" s="1" t="str" cm="1">
        <f t="array" aca="1" ref="BN80" ca="1">INDEX({"Periodontal Scaling &amp; Root Planing","Palliative Treatment","Bitewings - Four Films","Periodic Oral Evaluation","Resin Composite - One Surface","Extraction - Erupted Tooth","Adult Prophylaxis"}, RANDBETWEEN(1,7))</f>
        <v>Periodontal Scaling &amp; Root Planing</v>
      </c>
      <c r="BO80" s="1">
        <f t="shared" ca="1" si="70"/>
        <v>1844.91</v>
      </c>
      <c r="BP80" s="1">
        <f t="shared" ca="1" si="71"/>
        <v>292.44</v>
      </c>
      <c r="BQ80" s="1">
        <f t="shared" ca="1" si="72"/>
        <v>337.09</v>
      </c>
      <c r="BR80" s="1">
        <f t="shared" ca="1" si="73"/>
        <v>404.83</v>
      </c>
      <c r="BS80" s="1">
        <f t="shared" ca="1" si="74"/>
        <v>94.16</v>
      </c>
      <c r="BT80" s="1" t="str">
        <f t="shared" ca="1" si="75"/>
        <v>2023-06-21</v>
      </c>
      <c r="BU80" s="1" t="str" cm="1">
        <f t="array" aca="1" ref="BU80" ca="1">INDEX({"Debit Card","Apple Pay","Credit Card","CareCredit"}, RANDBETWEEN(1,4))</f>
        <v>CareCredit</v>
      </c>
      <c r="BV80" s="1" t="str" cm="1">
        <f t="array" aca="1" ref="BV80" ca="1">INDEX({"Paid","Partial","Pending Insurance"}, RANDBETWEEN(1,3))</f>
        <v>Paid</v>
      </c>
      <c r="BW80" s="1">
        <f t="shared" ca="1" si="76"/>
        <v>0</v>
      </c>
      <c r="BX80" s="1" t="str">
        <f t="shared" ca="1" si="77"/>
        <v>Completed</v>
      </c>
      <c r="BY80" s="1" t="str" cm="1">
        <f t="array" aca="1" ref="BY80" ca="1">INDEX({"New","Returning"}, RANDBETWEEN(1,2))</f>
        <v>New</v>
      </c>
      <c r="BZ80" s="1">
        <f t="shared" ca="1" si="78"/>
        <v>2</v>
      </c>
      <c r="CA80" s="1">
        <f t="shared" ca="1" si="79"/>
        <v>2</v>
      </c>
      <c r="CB80" s="1" t="str">
        <f t="shared" ca="1" si="80"/>
        <v>2023-01-27</v>
      </c>
      <c r="CC80" s="1" t="str">
        <f t="shared" ca="1" si="81"/>
        <v>2024-05-10</v>
      </c>
      <c r="CD80" s="1">
        <f t="shared" ca="1" si="82"/>
        <v>9</v>
      </c>
      <c r="CE80" s="1">
        <f t="shared" ca="1" si="82"/>
        <v>9</v>
      </c>
      <c r="CF80" s="1">
        <f t="shared" ca="1" si="83"/>
        <v>3578.82</v>
      </c>
      <c r="CG80" s="1">
        <f t="shared" ca="1" si="84"/>
        <v>26</v>
      </c>
      <c r="CH80" s="1" t="str">
        <f t="shared" ca="1" si="85"/>
        <v>Medium</v>
      </c>
      <c r="CI80" s="1">
        <f t="shared" ca="1" si="86"/>
        <v>95</v>
      </c>
      <c r="CJ80" s="1" t="str">
        <f t="shared" ca="1" si="87"/>
        <v>True</v>
      </c>
      <c r="CK80" s="1" t="str" cm="1">
        <f t="array" aca="1" ref="CK80" ca="1">INDEX({"Basic","Silver","Gold","Platinum"}, RANDBETWEEN(1,4))</f>
        <v>Platinum</v>
      </c>
      <c r="CL80" s="1">
        <f t="shared" ca="1" si="88"/>
        <v>0</v>
      </c>
      <c r="CM80" s="1" t="s">
        <v>1529</v>
      </c>
      <c r="CN80" s="1" t="str">
        <f t="shared" ca="1" si="89"/>
        <v>2021-11-26</v>
      </c>
      <c r="CO80" s="1" t="str">
        <f t="shared" ca="1" si="90"/>
        <v>10:00 AM</v>
      </c>
      <c r="CP80" s="1" t="str" cm="1">
        <f t="array" aca="1" ref="CP80" ca="1">INDEX({"Patient Portal","Mail","Email","Phone","Text"}, RANDBETWEEN(1,5))</f>
        <v>Text</v>
      </c>
      <c r="CQ80" s="1" t="str" cm="1">
        <f t="array" aca="1" ref="CQ80" ca="1">INDEX({"Insurance Verification","Payment Reminder","New Patient Welcome","Treatment Plan Discussion","Recall"}, RANDBETWEEN(1,5))</f>
        <v>Treatment Plan Discussion</v>
      </c>
      <c r="CR80" s="1" t="str" cm="1">
        <f t="array" aca="1" ref="CR80" ca="1">INDEX({"Template","Script","Marketing","Custom"}, RANDBETWEEN(1,4))</f>
        <v>Script</v>
      </c>
      <c r="CS80" s="1" t="str">
        <f t="shared" ca="1" si="91"/>
        <v>True</v>
      </c>
      <c r="CT80" s="1" t="str">
        <f t="shared" ca="1" si="92"/>
        <v>2021-11-28</v>
      </c>
      <c r="CU80" s="1" t="str">
        <f t="shared" ca="1" si="93"/>
        <v>3:15 PM</v>
      </c>
      <c r="CV80" s="1" t="str" cm="1">
        <f t="array" aca="1" ref="CV80" ca="1">IF(CS80="True",
   INDEX({"Cancelled","Confirmed","Rescheduled","Question Answered"}, RANDBETWEEN(1,4)),
   ""
)</f>
        <v>Confirmed</v>
      </c>
      <c r="CW80" s="1" t="str">
        <f t="shared" ca="1" si="94"/>
        <v>True</v>
      </c>
      <c r="CX80" s="1" t="str">
        <f t="shared" ca="1" si="95"/>
        <v>2021-12-01</v>
      </c>
      <c r="CY80" s="1" t="str" cm="1">
        <f t="array" aca="1" ref="CY80" ca="1">INDEX({"STF001","STF002","STF003","STF004","STF005"}, RANDBETWEEN(1,5))</f>
        <v>STF005</v>
      </c>
      <c r="CZ80" s="1" t="str">
        <f t="shared" ca="1" si="96"/>
        <v>True</v>
      </c>
      <c r="DA80" s="1" t="str" cm="1">
        <f t="array" aca="1" ref="DA80" ca="1">INDEX({"Westside Dental Group","Downtown Dental Center","Main Street Dental"}, RANDBETWEEN(1,3))</f>
        <v>Westside Dental Group</v>
      </c>
      <c r="DB80" s="1" t="str" cm="1">
        <f t="array" aca="1" ref="DB80" ca="1">_xlfn.SWITCH(DA80,
   "Westside Dental Group",     "789 West Avenue",
   "Downtown Dental Center",    "456 Downtown Plaza",
   "Main Street Dental",        "123 Main Street",
   ""
)</f>
        <v>789 West Avenue</v>
      </c>
      <c r="DC80" s="1" t="str" cm="1">
        <f t="array" aca="1" ref="DC80" ca="1">_xlfn.SWITCH(
   DA80,
   "Westside Dental Group",     "Riverside",
   "Downtown Dental Center",    "Springfield",
   "Main Street Dental",        "Springfield",
   ""
)</f>
        <v>Riverside</v>
      </c>
      <c r="DD80" s="1" t="s">
        <v>184</v>
      </c>
      <c r="DE80" s="1" t="str" cm="1">
        <f t="array" aca="1" ref="DE80" ca="1">_xlfn.SWITCH(
   DA80,
   "Westside Dental Group",     "62707",
   "Downtown Dental Center",    "62701",
   "Main Street Dental",        "62704",
   ""
)</f>
        <v>62707</v>
      </c>
      <c r="DF80" s="1" t="str" cm="1">
        <f t="array" aca="1" ref="DF80" ca="1">_xlfn.SWITCH(
   DA80,
   "Westside Dental Group",     "555-555-6666",
   "Downtown Dental Center",    "555-333-4444",
   "Main Street Dental",        "555-111-2222",
   ""
)</f>
        <v>555-555-6666</v>
      </c>
      <c r="DG80" s="1" t="str" cm="1">
        <f t="array" aca="1" ref="DG80" ca="1">_xlfn.SWITCH(
   DA80,
   "Westside Dental Group",     "Mon-Thu 9AM-6PM|Fri 9AM-4PM",
   "Downtown Dental Center",    "Mon-Thu 7AM-7PM|Fri 8AM-5PM|Sat 8AM-1PM",
   "Main Street Dental",        "Mon-Fri 8AM-5PM",
   ""
)</f>
        <v>Mon-Thu 9AM-6PM|Fri 9AM-4PM</v>
      </c>
      <c r="DH80" s="1" t="str" cm="1">
        <f t="array" aca="1" ref="DH80" ca="1">_xlfn.SWITCH(
   DA80,
   "Westside Dental Group",     "General|Periodontics|Endodontics",
   "Downtown Dental Center",    "General|Pediatric|Implants|Oral Surgery",
   "Main Street Dental",        "General|Cosmetic|Orthodontics",
   ""
)</f>
        <v>General|Periodontics|Endodontics</v>
      </c>
      <c r="DI80" s="1" t="str" cm="1">
        <f t="array" aca="1" ref="DI80" ca="1">_xlfn.SWITCH(
   DA80,
   "Westside Dental Group",     "General Dentistry|Periodontics|Endodontics",
   "Downtown Dental Center",    "General Dentistry|Oral Surgery|Pediatric Dentistry",
   "Main Street Dental",        "General Dentistry|Orthodontics",
   ""
)</f>
        <v>General Dentistry|Periodontics|Endodontics</v>
      </c>
      <c r="DJ80" s="1" cm="1">
        <f t="array" aca="1" ref="DJ80" ca="1">_xlfn.SWITCH($DA80,
   "Westside Dental Group", 6,
   "Downtown Dental Center", 12,
   "Main Street Dental",     8,
   6
)</f>
        <v>6</v>
      </c>
      <c r="DK80" s="1" cm="1">
        <f t="array" aca="1" ref="DK80" ca="1">_xlfn.SWITCH($DA80,
   "Westside Dental Group", 4.7,
   "Downtown Dental Center", 4.6,
   "Main Street Dental",     4.8,
   4.7
)</f>
        <v>4.7</v>
      </c>
      <c r="DL80" s="1" t="s">
        <v>1718</v>
      </c>
      <c r="DM80" s="1" t="str">
        <f t="shared" ca="1" si="97"/>
        <v>2024-04-06</v>
      </c>
      <c r="DN80" s="1" t="str" cm="1">
        <f t="array" aca="1" ref="DN80" ca="1">INDEX({"In Progress","Accepted","Completed","Proposed"}, RANDBETWEEN(1,4))</f>
        <v>In Progress</v>
      </c>
      <c r="DO80" s="1">
        <f t="shared" ca="1" si="98"/>
        <v>1353.95</v>
      </c>
      <c r="DP80" s="1">
        <f t="shared" ca="1" si="99"/>
        <v>744.67</v>
      </c>
      <c r="DQ80" s="1">
        <f t="shared" ca="1" si="100"/>
        <v>609.28</v>
      </c>
      <c r="DR80" s="1" t="str" cm="1">
        <f t="array" aca="1" ref="DR80" ca="1">INDEX({"N/A","CareCredit","QuickPay Discount","Monthly Payment"}, RANDBETWEEN(1,4))</f>
        <v>N/A</v>
      </c>
      <c r="DS80" s="2">
        <v>44551</v>
      </c>
      <c r="DT80" s="1" t="str">
        <f t="shared" ca="1" si="101"/>
        <v/>
      </c>
      <c r="DU80" s="1">
        <f t="shared" ca="1" si="102"/>
        <v>53</v>
      </c>
    </row>
    <row r="81" spans="1:125" x14ac:dyDescent="0.15">
      <c r="A81" s="1" t="s">
        <v>584</v>
      </c>
      <c r="B81" s="1" t="str" cm="1">
        <f t="array" aca="1" ref="B81" ca="1">INDEX({"Liam","Noah","Oliver","Elijah","William","James","Benjamin","Lucas","Henry","Alexander","Olivia","Emma","Ava","Charlotte","Sophia","Amelia","Isabella","Mia","Evelyn","Harper","Jameson","Aria","Scarlett","Luna","Mila","Abigail","Ella","Avery","Eleanor","Madison"}, RANDBETWEEN(1, 30))</f>
        <v>Ella</v>
      </c>
      <c r="C81" s="1" t="str" cm="1">
        <f t="array" aca="1" ref="C81" ca="1">INDEX({"Smith","Johnson","Williams","Jones","Brown","Davis","Miller","Wilson","Moore","Taylor","Anderson","Thomas","Jackson","White","Harris","Martin","Thompson","Garcia","Martinez","Robinson","Clark","Rodriguez","Lewis","Lee","Walker","Hall","Allen","Young","King","Wright"}, RANDBETWEEN(1, 30))</f>
        <v>Thompson</v>
      </c>
      <c r="D81" s="1" t="str">
        <f t="shared" ca="1" si="52"/>
        <v>1940-02-16</v>
      </c>
      <c r="E81" s="1">
        <f t="shared" ca="1" si="53"/>
        <v>85</v>
      </c>
      <c r="F81" s="1" t="str" cm="1">
        <f t="array" aca="1" ref="F81" ca="1">INDEX({"Male","Female","Non-Binary"}, RANDBETWEEN(1, 3))</f>
        <v>Non-Binary</v>
      </c>
      <c r="G81" s="1" t="str" cm="1">
        <f t="array" aca="1" ref="G81" ca="1">INDEX({"African American","Caucasian","Hispanic","Asian","Native American","Other"}, RANDBETWEEN(1,6))</f>
        <v>Other</v>
      </c>
      <c r="H81" s="1" t="str" cm="1">
        <f t="array" aca="1" ref="H81" ca="1">RANDBETWEEN(1,1500) &amp; " " &amp; INDEX({"Main","Oak","Maple","Elm","Pine","Cedar","Rose","Hill","Park","Lake"}, RANDBETWEEN(1,10)) &amp; " " &amp; INDEX({"St","Rd","Ave"}, RANDBETWEEN(1,3))</f>
        <v>1229 Hill St</v>
      </c>
      <c r="I81" s="1" t="str" cm="1">
        <f t="array" aca="1" ref="I81" ca="1">INDEX({"Springfield","Riverside","Franklin","Clinton","Fairview"}, RANDBETWEEN(1,5))</f>
        <v>Clinton</v>
      </c>
      <c r="J81" s="1" t="str" cm="1">
        <f t="array" aca="1" ref="J81" ca="1">INDEX({"FL","IL","CA","NY","TX"}, RANDBETWEEN(1,5))</f>
        <v>FL</v>
      </c>
      <c r="K81" s="1" t="str">
        <f t="shared" ca="1" si="54"/>
        <v>96481</v>
      </c>
      <c r="L81" s="1" t="str">
        <f t="shared" ca="1" si="55"/>
        <v>ella.thompson@email.com</v>
      </c>
      <c r="M81" s="1" t="str">
        <f t="shared" ca="1" si="56"/>
        <v>344-856-4359</v>
      </c>
      <c r="N81" s="1" t="str" cm="1">
        <f t="array" aca="1" ref="N81" ca="1">INDEX({"Linda","Karen","Susan","Nancy","Deborah"}, RANDBETWEEN(1,5)) &amp; " " &amp; C81</f>
        <v>Linda Thompson</v>
      </c>
      <c r="O81" s="1" t="str">
        <f t="shared" ca="1" si="57"/>
        <v>760-751-7460</v>
      </c>
      <c r="P81" s="1" t="s">
        <v>137</v>
      </c>
      <c r="Q81" s="1" t="str" cm="1">
        <f t="array" aca="1" ref="Q81" ca="1">INDEX({"Walk-in","Google","Website","Patient Referral","Doctor Referral","Insurance"}, RANDBETWEEN(1,5))</f>
        <v>Google</v>
      </c>
      <c r="R81" s="1" t="str">
        <f t="shared" ca="1" si="58"/>
        <v>2022-03-18</v>
      </c>
      <c r="S81" s="1" t="str" cm="1">
        <f t="array" aca="1" ref="S81" ca="1">INDEX({"LOC001","LOC002","LOC003"}, RANDBETWEEN(1,3))</f>
        <v>LOC001</v>
      </c>
      <c r="T81" s="1" t="str" cm="1">
        <f t="array" aca="1" ref="T81" ca="1">INDEX({"Mail","Phone","Patient Portal","Email"}, RANDBETWEEN(1,4))</f>
        <v>Email</v>
      </c>
      <c r="U81" s="1" t="str" cm="1">
        <f t="array" aca="1" ref="U81" ca="1">INDEX({"True","False"}, RANDBETWEEN(1,2))</f>
        <v>True</v>
      </c>
      <c r="V81" s="1" t="str" cm="1">
        <f t="array" aca="1" ref="V81" ca="1">INDEX({"True","False"}, RANDBETWEEN(1,2))</f>
        <v>True</v>
      </c>
      <c r="W81" s="1" t="str" cm="1">
        <f t="array" aca="1" ref="W81" ca="1">INDEX({"True","False"}, RANDBETWEEN(1,2))</f>
        <v>False</v>
      </c>
      <c r="X81" s="1" t="str" cm="1">
        <f t="array" aca="1" ref="X81" ca="1">INDEX({"True","False"}, RANDBETWEEN(1,2))</f>
        <v>True</v>
      </c>
      <c r="Y81" s="1" t="str" cm="1">
        <f t="array" aca="1" ref="Y81" ca="1">INDEX({"Codeine","Sulfa","Local Anesthetics","None","Latex","Penicillin"}, RANDBETWEEN(1,6))</f>
        <v>Local Anesthetics</v>
      </c>
      <c r="Z81" s="1" t="str" cm="1">
        <f t="array" aca="1" ref="Z81" ca="1">INDEX({"None","Levothyroxine","Atorvastatin","Levothyroxine|Atorvastatin","Metformin|Lisinopril","Ibuprofen"}, RANDBETWEEN(1,6))</f>
        <v>Ibuprofen</v>
      </c>
      <c r="AA81" s="1" t="str" cm="1">
        <f t="array" aca="1" ref="AA81" ca="1">INDEX({"None","Wisdom teeth extraction (2020)","Cavity filling (2019)","Dental cleaning (2018)","Root canal (2021)"}, RANDBETWEEN(1,5))</f>
        <v>Dental cleaning (2018)</v>
      </c>
      <c r="AB81" s="1" t="str">
        <f t="shared" ca="1" si="59"/>
        <v>2023-11-21</v>
      </c>
      <c r="AC81" s="1" t="str" cm="1">
        <f t="array" aca="1" ref="AC81" ca="1">INDEX({"N/A","No","Yes"}, RANDBETWEEN(1,3))</f>
        <v>Yes</v>
      </c>
      <c r="AD81" s="1" t="str" cm="1">
        <f t="array" aca="1" ref="AD81" ca="1">INDEX({"Non-smoker","Former-smoker","Current smoker"}, RANDBETWEEN(1,3))</f>
        <v>Non-smoker</v>
      </c>
      <c r="AE81" s="1" t="str" cm="1">
        <f t="array" aca="1" ref="AE81" ca="1">INDEX({"None","Allergic to penicillin","Requires wheelchair accessibility","Use caution due to fall risk","Special diet required"}, RANDBETWEEN(1,5))</f>
        <v>Special diet required</v>
      </c>
      <c r="AF81" s="1" t="s">
        <v>773</v>
      </c>
      <c r="AG81" s="1" t="str" cm="1">
        <f t="array" aca="1" ref="AG81" ca="1">INDEX({"Humana","Aetna","MetLife","Cigna","United Healthcare","Guardian"}, RANDBETWEEN(1,6))</f>
        <v>Aetna</v>
      </c>
      <c r="AH81" s="1" t="str" cm="1">
        <f t="array" aca="1" ref="AH81" ca="1">IF(AG81="Humana",
   INDEX({"HUM103","HUM523"}, RANDBETWEEN(1,2)),
IF(AG81="Aetna",
   INDEX({"AET532","AET548"}, RANDBETWEEN(1,2)),
IF(AG81="MetLife",
   "MET280",
IF(AG81="Cigna",
   "CIG881",
IF(AG81="United Healthcare",
   INDEX({"UNI967","UNI316"}, RANDBETWEEN(1,2)),
IF(AG81="Guardian",
   INDEX({"GUA459","GUA669"}, RANDBETWEEN(1,2)),
""))))))</f>
        <v>AET532</v>
      </c>
      <c r="AI81" s="1" t="str" cm="1">
        <f t="array" aca="1" ref="AI81" ca="1">_xlfn.SWITCH(
    AH81,
    "HUM103", "Humana Discount",
    "HUM523", "Humana PPO",
    "AET532", "Aetna HMO",
    "AET548", "Aetna Indemnity",
    "MET280", "MetLife Discount",
    "CIG881", "Cigna HMO",
    "UNI967", "United Healthcare DPPO",
    "UNI316", "United Healthcare DMO",
    "GUA459", "Guardian Discount",
    "GUA669", "Guardian PPO",
    ""
)</f>
        <v>Aetna HMO</v>
      </c>
      <c r="AJ81" s="1" t="str" cm="1">
        <f t="array" aca="1" ref="AJ81" ca="1">_xlfn.SWITCH(
    AH81,
    "HUM103", "HUM854639",
    "HUM523", "HUM296694",
    "AET532", "AET392075",
    "AET548", "AET837715",
    "MET280", "MET643118",
    "CIG881", "CIG755900",
    "UNI967", "UNI733052",
    "UNI316", "UNI442722",
    "GUA459", "GUA634150",
    "GUA669", "GUA641722",
    ""
)</f>
        <v>AET392075</v>
      </c>
      <c r="AK81" s="1" t="str" cm="1">
        <f t="array" aca="1" ref="AK81" ca="1">INDEX({"GRP370","GRP369","GRP573","GRP409","GRP509","GRP575","GRP445","GRP295","GRP316","GRP630"}, RANDBETWEEN(1,10))</f>
        <v>GRP295</v>
      </c>
      <c r="AL81" s="1" cm="1">
        <f t="array" aca="1" ref="AL81" ca="1">_xlfn.SWITCH(
  AK81,
  "GRP370", 1000,
  "GRP369", 3000,
  "GRP573", 1500,
  "GRP409", 3000,
  "GRP509", 3000,
  "GRP575", 1000,
  "GRP445", 2500,
  "GRP295", 1000,
  "GRP316", 2000,
  "GRP630", 2000,
  ""
)</f>
        <v>1000</v>
      </c>
      <c r="AM81" s="1" cm="1">
        <f t="array" aca="1" ref="AM81" ca="1">_xlfn.SWITCH(
  AK81,
  "GRP370", 729.73,
  "GRP369", 2285.89,
  "GRP573", 1311.73,
  "GRP409", 2951.56,
  "GRP509", 993.45,
  "GRP575", 557.41,
  "GRP445", 695.64,
  "GRP295", 241.36,
  "GRP316", 1320.86,
  "GRP630", 1245.27,
  ""
)</f>
        <v>241.36</v>
      </c>
      <c r="AN81" s="1" t="str" cm="1">
        <f t="array" aca="1" ref="AN81" ca="1">_xlfn.SWITCH(
  AK81,
  "GRP573", "Humana",
  "GRP509", "Aetna",
  "GRP316", "Aetna",
  ""
)</f>
        <v/>
      </c>
      <c r="AO81" s="1" t="str" cm="1">
        <f t="array" aca="1" ref="AO81" ca="1">_xlfn.SWITCH(
  AK81,
  "GRP573", "HUM982",
  "GRP509", "AET282",
  "GRP316", "AET665",
  ""
)</f>
        <v/>
      </c>
      <c r="AP81" s="1" t="str" cm="1">
        <f t="array" aca="1" ref="AP81" ca="1">_xlfn.SWITCH(
  AK81,
  "GRP573", "MAAN82132",
  "GRP509", "JOWI86099",
  "GRP316", "CHTA19838",
  ""
)</f>
        <v/>
      </c>
      <c r="AQ81" s="1" t="str" cm="1">
        <f t="array" aca="1" ref="AQ81" ca="1">INDEX({"Yes","No"},RANDBETWEEN(1,2))</f>
        <v>No</v>
      </c>
      <c r="AR81" s="1" t="str" cm="1">
        <f t="array" aca="1" ref="AR81" ca="1">INDEX({"Apple Pay","Credit Card","Debit Card"}, RANDBETWEEN(1,3))</f>
        <v>Debit Card</v>
      </c>
      <c r="AS81" s="1" t="s">
        <v>962</v>
      </c>
      <c r="AT81" s="1" t="s">
        <v>1151</v>
      </c>
      <c r="AU81" s="1" t="str">
        <f t="shared" ca="1" si="60"/>
        <v>2025-05-12</v>
      </c>
      <c r="AV81" s="1" t="str">
        <f t="shared" ca="1" si="61"/>
        <v>2025-05-17</v>
      </c>
      <c r="AW81" s="1" t="str">
        <f t="shared" ca="1" si="62"/>
        <v>3:00 PM</v>
      </c>
      <c r="AX81" s="1" t="str">
        <f t="shared" ca="1" si="63"/>
        <v>2:45 PM</v>
      </c>
      <c r="AY81" s="1" t="str" cm="1">
        <f t="array" aca="1" ref="AY81" ca="1">INDEX({"LOC001","LOC002","LOC003"}, RANDBETWEEN(1,3))</f>
        <v>LOC002</v>
      </c>
      <c r="AZ81" s="1" t="str" cm="1">
        <f t="array" aca="1" ref="AZ81" ca="1">INDEX({"PRV001","PRV002","PRV003","PRV004","PRV005"}, RANDBETWEEN(1,5))</f>
        <v>PRV001</v>
      </c>
      <c r="BA81" s="1" t="str" cm="1">
        <f t="array" aca="1" ref="BA81" ca="1">INDEX({"AST001","AST002","AST003","AST004","AST005"}, RANDBETWEEN(1,5))</f>
        <v>AST001</v>
      </c>
      <c r="BB81" s="1" t="str" cm="1">
        <f t="array" aca="1" ref="BB81" ca="1">INDEX({"Room 1","Room 2","Room 3","Room 4","Room 5","Room 7","Room 8"}, RANDBETWEEN(1,7))</f>
        <v>Room 3</v>
      </c>
      <c r="BC81" s="1" t="str" cm="1">
        <f t="array" aca="1" ref="BC81" ca="1">INDEX({"Tooth Pain","Lost Filling","Cosmetic Concern","Sensitivity","Denture Adjustment","Jaw Pain","Routine Check-up"}, RANDBETWEEN(1,7))</f>
        <v>Sensitivity</v>
      </c>
      <c r="BD81" s="1" cm="1">
        <f t="array" aca="1" ref="BD81" ca="1">INDEX({15,30,45,60,90,120}, RANDBETWEEN(1,6))</f>
        <v>90</v>
      </c>
      <c r="BE81" s="1">
        <f t="shared" ca="1" si="64"/>
        <v>99</v>
      </c>
      <c r="BF81" s="1" t="str">
        <f t="shared" ca="1" si="65"/>
        <v>True</v>
      </c>
      <c r="BG81" s="1" t="str">
        <f t="shared" ca="1" si="66"/>
        <v/>
      </c>
      <c r="BH81" s="1" t="str">
        <f t="shared" ca="1" si="67"/>
        <v>False</v>
      </c>
      <c r="BI81" s="1">
        <f t="shared" ca="1" si="68"/>
        <v>5</v>
      </c>
      <c r="BJ81" s="1" t="s">
        <v>1341</v>
      </c>
      <c r="BK81" s="1" t="str">
        <f t="shared" ca="1" si="69"/>
        <v>2025-05-17</v>
      </c>
      <c r="BL81" s="1" t="str" cm="1">
        <f t="array" aca="1" ref="BL81" ca="1">INDEX({"Orthodontic","Prosthodontic","Oral Surgery","Periodontic","Restorative"}, RANDBETWEEN(1,5))</f>
        <v>Restorative</v>
      </c>
      <c r="BM81" s="1" t="str" cm="1">
        <f t="array" aca="1" ref="BM81" ca="1">INDEX({"D4341","D9110","D0274","D0120","D2330","D7140","D1110"}, RANDBETWEEN(1,7))</f>
        <v>D7140</v>
      </c>
      <c r="BN81" s="1" t="str" cm="1">
        <f t="array" aca="1" ref="BN81" ca="1">INDEX({"Periodontal Scaling &amp; Root Planing","Palliative Treatment","Bitewings - Four Films","Periodic Oral Evaluation","Resin Composite - One Surface","Extraction - Erupted Tooth","Adult Prophylaxis"}, RANDBETWEEN(1,7))</f>
        <v>Adult Prophylaxis</v>
      </c>
      <c r="BO81" s="1">
        <f t="shared" ca="1" si="70"/>
        <v>456.76</v>
      </c>
      <c r="BP81" s="1">
        <f t="shared" ca="1" si="71"/>
        <v>1269.17</v>
      </c>
      <c r="BQ81" s="1">
        <f t="shared" ca="1" si="72"/>
        <v>532.75</v>
      </c>
      <c r="BR81" s="1">
        <f t="shared" ca="1" si="73"/>
        <v>64.25</v>
      </c>
      <c r="BS81" s="1">
        <f t="shared" ca="1" si="74"/>
        <v>66.86</v>
      </c>
      <c r="BT81" s="1" t="str">
        <f t="shared" ca="1" si="75"/>
        <v>2023-04-23</v>
      </c>
      <c r="BU81" s="1" t="str" cm="1">
        <f t="array" aca="1" ref="BU81" ca="1">INDEX({"Debit Card","Apple Pay","Credit Card","CareCredit"}, RANDBETWEEN(1,4))</f>
        <v>CareCredit</v>
      </c>
      <c r="BV81" s="1" t="str" cm="1">
        <f t="array" aca="1" ref="BV81" ca="1">INDEX({"Paid","Partial","Pending Insurance"}, RANDBETWEEN(1,3))</f>
        <v>Paid</v>
      </c>
      <c r="BW81" s="1">
        <f t="shared" ca="1" si="76"/>
        <v>0</v>
      </c>
      <c r="BX81" s="1" t="str">
        <f t="shared" ca="1" si="77"/>
        <v>Completed</v>
      </c>
      <c r="BY81" s="1" t="str" cm="1">
        <f t="array" aca="1" ref="BY81" ca="1">INDEX({"New","Returning"}, RANDBETWEEN(1,2))</f>
        <v>New</v>
      </c>
      <c r="BZ81" s="1">
        <f t="shared" ca="1" si="78"/>
        <v>0</v>
      </c>
      <c r="CA81" s="1">
        <f t="shared" ca="1" si="79"/>
        <v>0</v>
      </c>
      <c r="CB81" s="1" t="str">
        <f t="shared" ca="1" si="80"/>
        <v>2021-10-11</v>
      </c>
      <c r="CC81" s="1" t="str">
        <f t="shared" ca="1" si="81"/>
        <v>2025-04-22</v>
      </c>
      <c r="CD81" s="1">
        <f t="shared" ca="1" si="82"/>
        <v>6</v>
      </c>
      <c r="CE81" s="1">
        <f t="shared" ca="1" si="82"/>
        <v>5</v>
      </c>
      <c r="CF81" s="1">
        <f t="shared" ca="1" si="83"/>
        <v>3510.94</v>
      </c>
      <c r="CG81" s="1">
        <f t="shared" ca="1" si="84"/>
        <v>41</v>
      </c>
      <c r="CH81" s="1" t="str">
        <f t="shared" ca="1" si="85"/>
        <v>Low</v>
      </c>
      <c r="CI81" s="1">
        <f t="shared" ca="1" si="86"/>
        <v>79</v>
      </c>
      <c r="CJ81" s="1" t="str">
        <f t="shared" ca="1" si="87"/>
        <v>False</v>
      </c>
      <c r="CK81" s="1" t="str" cm="1">
        <f t="array" aca="1" ref="CK81" ca="1">INDEX({"Basic","Silver","Gold","Platinum"}, RANDBETWEEN(1,4))</f>
        <v>Silver</v>
      </c>
      <c r="CL81" s="1">
        <f t="shared" ca="1" si="88"/>
        <v>0</v>
      </c>
      <c r="CM81" s="1" t="s">
        <v>1530</v>
      </c>
      <c r="CN81" s="1" t="str">
        <f t="shared" ca="1" si="89"/>
        <v>2024-08-01</v>
      </c>
      <c r="CO81" s="1" t="str">
        <f t="shared" ca="1" si="90"/>
        <v>5:00 PM</v>
      </c>
      <c r="CP81" s="1" t="str" cm="1">
        <f t="array" aca="1" ref="CP81" ca="1">INDEX({"Patient Portal","Mail","Email","Phone","Text"}, RANDBETWEEN(1,5))</f>
        <v>Phone</v>
      </c>
      <c r="CQ81" s="1" t="str" cm="1">
        <f t="array" aca="1" ref="CQ81" ca="1">INDEX({"Insurance Verification","Payment Reminder","New Patient Welcome","Treatment Plan Discussion","Recall"}, RANDBETWEEN(1,5))</f>
        <v>Insurance Verification</v>
      </c>
      <c r="CR81" s="1" t="str" cm="1">
        <f t="array" aca="1" ref="CR81" ca="1">INDEX({"Template","Script","Marketing","Custom"}, RANDBETWEEN(1,4))</f>
        <v>Template</v>
      </c>
      <c r="CS81" s="1" t="str">
        <f t="shared" ca="1" si="91"/>
        <v>True</v>
      </c>
      <c r="CT81" s="1" t="str">
        <f t="shared" ca="1" si="92"/>
        <v>2024-08-03</v>
      </c>
      <c r="CU81" s="1" t="str">
        <f t="shared" ca="1" si="93"/>
        <v>5:45 PM</v>
      </c>
      <c r="CV81" s="1" t="str" cm="1">
        <f t="array" aca="1" ref="CV81" ca="1">IF(CS81="True",
   INDEX({"Cancelled","Confirmed","Rescheduled","Question Answered"}, RANDBETWEEN(1,4)),
   ""
)</f>
        <v>Cancelled</v>
      </c>
      <c r="CW81" s="1" t="str">
        <f t="shared" ca="1" si="94"/>
        <v>False</v>
      </c>
      <c r="CX81" s="1" t="str">
        <f t="shared" ca="1" si="95"/>
        <v/>
      </c>
      <c r="CY81" s="1" t="str" cm="1">
        <f t="array" aca="1" ref="CY81" ca="1">INDEX({"STF001","STF002","STF003","STF004","STF005"}, RANDBETWEEN(1,5))</f>
        <v>STF003</v>
      </c>
      <c r="CZ81" s="1" t="str">
        <f t="shared" ca="1" si="96"/>
        <v>False</v>
      </c>
      <c r="DA81" s="1" t="str" cm="1">
        <f t="array" aca="1" ref="DA81" ca="1">INDEX({"Westside Dental Group","Downtown Dental Center","Main Street Dental"}, RANDBETWEEN(1,3))</f>
        <v>Westside Dental Group</v>
      </c>
      <c r="DB81" s="1" t="str" cm="1">
        <f t="array" aca="1" ref="DB81" ca="1">_xlfn.SWITCH(DA81,
   "Westside Dental Group",     "789 West Avenue",
   "Downtown Dental Center",    "456 Downtown Plaza",
   "Main Street Dental",        "123 Main Street",
   ""
)</f>
        <v>789 West Avenue</v>
      </c>
      <c r="DC81" s="1" t="str" cm="1">
        <f t="array" aca="1" ref="DC81" ca="1">_xlfn.SWITCH(
   DA81,
   "Westside Dental Group",     "Riverside",
   "Downtown Dental Center",    "Springfield",
   "Main Street Dental",        "Springfield",
   ""
)</f>
        <v>Riverside</v>
      </c>
      <c r="DD81" s="1" t="s">
        <v>184</v>
      </c>
      <c r="DE81" s="1" t="str" cm="1">
        <f t="array" aca="1" ref="DE81" ca="1">_xlfn.SWITCH(
   DA81,
   "Westside Dental Group",     "62707",
   "Downtown Dental Center",    "62701",
   "Main Street Dental",        "62704",
   ""
)</f>
        <v>62707</v>
      </c>
      <c r="DF81" s="1" t="str" cm="1">
        <f t="array" aca="1" ref="DF81" ca="1">_xlfn.SWITCH(
   DA81,
   "Westside Dental Group",     "555-555-6666",
   "Downtown Dental Center",    "555-333-4444",
   "Main Street Dental",        "555-111-2222",
   ""
)</f>
        <v>555-555-6666</v>
      </c>
      <c r="DG81" s="1" t="str" cm="1">
        <f t="array" aca="1" ref="DG81" ca="1">_xlfn.SWITCH(
   DA81,
   "Westside Dental Group",     "Mon-Thu 9AM-6PM|Fri 9AM-4PM",
   "Downtown Dental Center",    "Mon-Thu 7AM-7PM|Fri 8AM-5PM|Sat 8AM-1PM",
   "Main Street Dental",        "Mon-Fri 8AM-5PM",
   ""
)</f>
        <v>Mon-Thu 9AM-6PM|Fri 9AM-4PM</v>
      </c>
      <c r="DH81" s="1" t="str" cm="1">
        <f t="array" aca="1" ref="DH81" ca="1">_xlfn.SWITCH(
   DA81,
   "Westside Dental Group",     "General|Periodontics|Endodontics",
   "Downtown Dental Center",    "General|Pediatric|Implants|Oral Surgery",
   "Main Street Dental",        "General|Cosmetic|Orthodontics",
   ""
)</f>
        <v>General|Periodontics|Endodontics</v>
      </c>
      <c r="DI81" s="1" t="str" cm="1">
        <f t="array" aca="1" ref="DI81" ca="1">_xlfn.SWITCH(
   DA81,
   "Westside Dental Group",     "General Dentistry|Periodontics|Endodontics",
   "Downtown Dental Center",    "General Dentistry|Oral Surgery|Pediatric Dentistry",
   "Main Street Dental",        "General Dentistry|Orthodontics",
   ""
)</f>
        <v>General Dentistry|Periodontics|Endodontics</v>
      </c>
      <c r="DJ81" s="1" cm="1">
        <f t="array" aca="1" ref="DJ81" ca="1">_xlfn.SWITCH($DA81,
   "Westside Dental Group", 6,
   "Downtown Dental Center", 12,
   "Main Street Dental",     8,
   6
)</f>
        <v>6</v>
      </c>
      <c r="DK81" s="1" cm="1">
        <f t="array" aca="1" ref="DK81" ca="1">_xlfn.SWITCH($DA81,
   "Westside Dental Group", 4.7,
   "Downtown Dental Center", 4.6,
   "Main Street Dental",     4.8,
   4.7
)</f>
        <v>4.7</v>
      </c>
      <c r="DL81" s="1" t="s">
        <v>1719</v>
      </c>
      <c r="DM81" s="1" t="str">
        <f t="shared" ca="1" si="97"/>
        <v>2024-04-29</v>
      </c>
      <c r="DN81" s="1" t="str" cm="1">
        <f t="array" aca="1" ref="DN81" ca="1">INDEX({"In Progress","Accepted","Completed","Proposed"}, RANDBETWEEN(1,4))</f>
        <v>Accepted</v>
      </c>
      <c r="DO81" s="1">
        <f t="shared" ca="1" si="98"/>
        <v>3699.66</v>
      </c>
      <c r="DP81" s="1">
        <f t="shared" ca="1" si="99"/>
        <v>2404.7800000000002</v>
      </c>
      <c r="DQ81" s="1">
        <f t="shared" ca="1" si="100"/>
        <v>1294.8800000000001</v>
      </c>
      <c r="DR81" s="1" t="str" cm="1">
        <f t="array" aca="1" ref="DR81" ca="1">INDEX({"N/A","CareCredit","QuickPay Discount","Monthly Payment"}, RANDBETWEEN(1,4))</f>
        <v>QuickPay Discount</v>
      </c>
      <c r="DS81" s="2">
        <v>44552</v>
      </c>
      <c r="DT81" s="1" t="str">
        <f t="shared" ca="1" si="101"/>
        <v/>
      </c>
      <c r="DU81" s="1">
        <f t="shared" ca="1" si="102"/>
        <v>22</v>
      </c>
    </row>
    <row r="82" spans="1:125" x14ac:dyDescent="0.15">
      <c r="A82" s="1" t="s">
        <v>585</v>
      </c>
      <c r="B82" s="1" t="str" cm="1">
        <f t="array" aca="1" ref="B82" ca="1">INDEX({"Liam","Noah","Oliver","Elijah","William","James","Benjamin","Lucas","Henry","Alexander","Olivia","Emma","Ava","Charlotte","Sophia","Amelia","Isabella","Mia","Evelyn","Harper","Jameson","Aria","Scarlett","Luna","Mila","Abigail","Ella","Avery","Eleanor","Madison"}, RANDBETWEEN(1, 30))</f>
        <v>Elijah</v>
      </c>
      <c r="C82" s="1" t="str" cm="1">
        <f t="array" aca="1" ref="C82" ca="1">INDEX({"Smith","Johnson","Williams","Jones","Brown","Davis","Miller","Wilson","Moore","Taylor","Anderson","Thomas","Jackson","White","Harris","Martin","Thompson","Garcia","Martinez","Robinson","Clark","Rodriguez","Lewis","Lee","Walker","Hall","Allen","Young","King","Wright"}, RANDBETWEEN(1, 30))</f>
        <v>Robinson</v>
      </c>
      <c r="D82" s="1" t="str">
        <f t="shared" ca="1" si="52"/>
        <v>1999-09-07</v>
      </c>
      <c r="E82" s="1">
        <f t="shared" ca="1" si="53"/>
        <v>25</v>
      </c>
      <c r="F82" s="1" t="str" cm="1">
        <f t="array" aca="1" ref="F82" ca="1">INDEX({"Male","Female","Non-Binary"}, RANDBETWEEN(1, 3))</f>
        <v>Male</v>
      </c>
      <c r="G82" s="1" t="str" cm="1">
        <f t="array" aca="1" ref="G82" ca="1">INDEX({"African American","Caucasian","Hispanic","Asian","Native American","Other"}, RANDBETWEEN(1,6))</f>
        <v>Other</v>
      </c>
      <c r="H82" s="1" t="str" cm="1">
        <f t="array" aca="1" ref="H82" ca="1">RANDBETWEEN(1,1500) &amp; " " &amp; INDEX({"Main","Oak","Maple","Elm","Pine","Cedar","Rose","Hill","Park","Lake"}, RANDBETWEEN(1,10)) &amp; " " &amp; INDEX({"St","Rd","Ave"}, RANDBETWEEN(1,3))</f>
        <v>1273 Main St</v>
      </c>
      <c r="I82" s="1" t="str" cm="1">
        <f t="array" aca="1" ref="I82" ca="1">INDEX({"Springfield","Riverside","Franklin","Clinton","Fairview"}, RANDBETWEEN(1,5))</f>
        <v>Riverside</v>
      </c>
      <c r="J82" s="1" t="str" cm="1">
        <f t="array" aca="1" ref="J82" ca="1">INDEX({"FL","IL","CA","NY","TX"}, RANDBETWEEN(1,5))</f>
        <v>NY</v>
      </c>
      <c r="K82" s="1" t="str">
        <f t="shared" ca="1" si="54"/>
        <v>29350</v>
      </c>
      <c r="L82" s="1" t="str">
        <f t="shared" ca="1" si="55"/>
        <v>elijah.robinson@email.com</v>
      </c>
      <c r="M82" s="1" t="str">
        <f t="shared" ca="1" si="56"/>
        <v>775-400-4096</v>
      </c>
      <c r="N82" s="1" t="str" cm="1">
        <f t="array" aca="1" ref="N82" ca="1">INDEX({"Linda","Karen","Susan","Nancy","Deborah"}, RANDBETWEEN(1,5)) &amp; " " &amp; C82</f>
        <v>Karen Robinson</v>
      </c>
      <c r="O82" s="1" t="str">
        <f t="shared" ca="1" si="57"/>
        <v>128-504-5182</v>
      </c>
      <c r="P82" s="1" t="s">
        <v>137</v>
      </c>
      <c r="Q82" s="1" t="str" cm="1">
        <f t="array" aca="1" ref="Q82" ca="1">INDEX({"Walk-in","Google","Website","Patient Referral","Doctor Referral","Insurance"}, RANDBETWEEN(1,5))</f>
        <v>Doctor Referral</v>
      </c>
      <c r="R82" s="1" t="str">
        <f t="shared" ca="1" si="58"/>
        <v>2022-04-20</v>
      </c>
      <c r="S82" s="1" t="str" cm="1">
        <f t="array" aca="1" ref="S82" ca="1">INDEX({"LOC001","LOC002","LOC003"}, RANDBETWEEN(1,3))</f>
        <v>LOC002</v>
      </c>
      <c r="T82" s="1" t="str" cm="1">
        <f t="array" aca="1" ref="T82" ca="1">INDEX({"Mail","Phone","Patient Portal","Email"}, RANDBETWEEN(1,4))</f>
        <v>Email</v>
      </c>
      <c r="U82" s="1" t="str" cm="1">
        <f t="array" aca="1" ref="U82" ca="1">INDEX({"True","False"}, RANDBETWEEN(1,2))</f>
        <v>True</v>
      </c>
      <c r="V82" s="1" t="str" cm="1">
        <f t="array" aca="1" ref="V82" ca="1">INDEX({"True","False"}, RANDBETWEEN(1,2))</f>
        <v>True</v>
      </c>
      <c r="W82" s="1" t="str" cm="1">
        <f t="array" aca="1" ref="W82" ca="1">INDEX({"True","False"}, RANDBETWEEN(1,2))</f>
        <v>False</v>
      </c>
      <c r="X82" s="1" t="str" cm="1">
        <f t="array" aca="1" ref="X82" ca="1">INDEX({"True","False"}, RANDBETWEEN(1,2))</f>
        <v>True</v>
      </c>
      <c r="Y82" s="1" t="str" cm="1">
        <f t="array" aca="1" ref="Y82" ca="1">INDEX({"Codeine","Sulfa","Local Anesthetics","None","Latex","Penicillin"}, RANDBETWEEN(1,6))</f>
        <v>Penicillin</v>
      </c>
      <c r="Z82" s="1" t="str" cm="1">
        <f t="array" aca="1" ref="Z82" ca="1">INDEX({"None","Levothyroxine","Atorvastatin","Levothyroxine|Atorvastatin","Metformin|Lisinopril","Ibuprofen"}, RANDBETWEEN(1,6))</f>
        <v>Metformin|Lisinopril</v>
      </c>
      <c r="AA82" s="1" t="str" cm="1">
        <f t="array" aca="1" ref="AA82" ca="1">INDEX({"None","Wisdom teeth extraction (2020)","Cavity filling (2019)","Dental cleaning (2018)","Root canal (2021)"}, RANDBETWEEN(1,5))</f>
        <v>Dental cleaning (2018)</v>
      </c>
      <c r="AB82" s="1" t="str">
        <f t="shared" ca="1" si="59"/>
        <v>2023-05-13</v>
      </c>
      <c r="AC82" s="1" t="str" cm="1">
        <f t="array" aca="1" ref="AC82" ca="1">INDEX({"N/A","No","Yes"}, RANDBETWEEN(1,3))</f>
        <v>N/A</v>
      </c>
      <c r="AD82" s="1" t="str" cm="1">
        <f t="array" aca="1" ref="AD82" ca="1">INDEX({"Non-smoker","Former-smoker","Current smoker"}, RANDBETWEEN(1,3))</f>
        <v>Non-smoker</v>
      </c>
      <c r="AE82" s="1" t="str" cm="1">
        <f t="array" aca="1" ref="AE82" ca="1">INDEX({"None","Allergic to penicillin","Requires wheelchair accessibility","Use caution due to fall risk","Special diet required"}, RANDBETWEEN(1,5))</f>
        <v>Special diet required</v>
      </c>
      <c r="AF82" s="1" t="s">
        <v>774</v>
      </c>
      <c r="AG82" s="1" t="str" cm="1">
        <f t="array" aca="1" ref="AG82" ca="1">INDEX({"Humana","Aetna","MetLife","Cigna","United Healthcare","Guardian"}, RANDBETWEEN(1,6))</f>
        <v>United Healthcare</v>
      </c>
      <c r="AH82" s="1" t="str" cm="1">
        <f t="array" aca="1" ref="AH82" ca="1">IF(AG82="Humana",
   INDEX({"HUM103","HUM523"}, RANDBETWEEN(1,2)),
IF(AG82="Aetna",
   INDEX({"AET532","AET548"}, RANDBETWEEN(1,2)),
IF(AG82="MetLife",
   "MET280",
IF(AG82="Cigna",
   "CIG881",
IF(AG82="United Healthcare",
   INDEX({"UNI967","UNI316"}, RANDBETWEEN(1,2)),
IF(AG82="Guardian",
   INDEX({"GUA459","GUA669"}, RANDBETWEEN(1,2)),
""))))))</f>
        <v>UNI967</v>
      </c>
      <c r="AI82" s="1" t="str" cm="1">
        <f t="array" aca="1" ref="AI82" ca="1">_xlfn.SWITCH(
    AH82,
    "HUM103", "Humana Discount",
    "HUM523", "Humana PPO",
    "AET532", "Aetna HMO",
    "AET548", "Aetna Indemnity",
    "MET280", "MetLife Discount",
    "CIG881", "Cigna HMO",
    "UNI967", "United Healthcare DPPO",
    "UNI316", "United Healthcare DMO",
    "GUA459", "Guardian Discount",
    "GUA669", "Guardian PPO",
    ""
)</f>
        <v>United Healthcare DPPO</v>
      </c>
      <c r="AJ82" s="1" t="str" cm="1">
        <f t="array" aca="1" ref="AJ82" ca="1">_xlfn.SWITCH(
    AH82,
    "HUM103", "HUM854639",
    "HUM523", "HUM296694",
    "AET532", "AET392075",
    "AET548", "AET837715",
    "MET280", "MET643118",
    "CIG881", "CIG755900",
    "UNI967", "UNI733052",
    "UNI316", "UNI442722",
    "GUA459", "GUA634150",
    "GUA669", "GUA641722",
    ""
)</f>
        <v>UNI733052</v>
      </c>
      <c r="AK82" s="1" t="str" cm="1">
        <f t="array" aca="1" ref="AK82" ca="1">INDEX({"GRP370","GRP369","GRP573","GRP409","GRP509","GRP575","GRP445","GRP295","GRP316","GRP630"}, RANDBETWEEN(1,10))</f>
        <v>GRP370</v>
      </c>
      <c r="AL82" s="1" cm="1">
        <f t="array" aca="1" ref="AL82" ca="1">_xlfn.SWITCH(
  AK82,
  "GRP370", 1000,
  "GRP369", 3000,
  "GRP573", 1500,
  "GRP409", 3000,
  "GRP509", 3000,
  "GRP575", 1000,
  "GRP445", 2500,
  "GRP295", 1000,
  "GRP316", 2000,
  "GRP630", 2000,
  ""
)</f>
        <v>1000</v>
      </c>
      <c r="AM82" s="1" cm="1">
        <f t="array" aca="1" ref="AM82" ca="1">_xlfn.SWITCH(
  AK82,
  "GRP370", 729.73,
  "GRP369", 2285.89,
  "GRP573", 1311.73,
  "GRP409", 2951.56,
  "GRP509", 993.45,
  "GRP575", 557.41,
  "GRP445", 695.64,
  "GRP295", 241.36,
  "GRP316", 1320.86,
  "GRP630", 1245.27,
  ""
)</f>
        <v>729.73</v>
      </c>
      <c r="AN82" s="1" t="str" cm="1">
        <f t="array" aca="1" ref="AN82" ca="1">_xlfn.SWITCH(
  AK82,
  "GRP573", "Humana",
  "GRP509", "Aetna",
  "GRP316", "Aetna",
  ""
)</f>
        <v/>
      </c>
      <c r="AO82" s="1" t="str" cm="1">
        <f t="array" aca="1" ref="AO82" ca="1">_xlfn.SWITCH(
  AK82,
  "GRP573", "HUM982",
  "GRP509", "AET282",
  "GRP316", "AET665",
  ""
)</f>
        <v/>
      </c>
      <c r="AP82" s="1" t="str" cm="1">
        <f t="array" aca="1" ref="AP82" ca="1">_xlfn.SWITCH(
  AK82,
  "GRP573", "MAAN82132",
  "GRP509", "JOWI86099",
  "GRP316", "CHTA19838",
  ""
)</f>
        <v/>
      </c>
      <c r="AQ82" s="1" t="str" cm="1">
        <f t="array" aca="1" ref="AQ82" ca="1">INDEX({"Yes","No"},RANDBETWEEN(1,2))</f>
        <v>Yes</v>
      </c>
      <c r="AR82" s="1" t="str" cm="1">
        <f t="array" aca="1" ref="AR82" ca="1">INDEX({"Apple Pay","Credit Card","Debit Card"}, RANDBETWEEN(1,3))</f>
        <v>Credit Card</v>
      </c>
      <c r="AS82" s="1" t="s">
        <v>963</v>
      </c>
      <c r="AT82" s="1" t="s">
        <v>1152</v>
      </c>
      <c r="AU82" s="1" t="str">
        <f t="shared" ca="1" si="60"/>
        <v>2025-04-23</v>
      </c>
      <c r="AV82" s="1" t="str">
        <f t="shared" ca="1" si="61"/>
        <v>2025-05-07</v>
      </c>
      <c r="AW82" s="1" t="str">
        <f t="shared" ca="1" si="62"/>
        <v>8:45 AM</v>
      </c>
      <c r="AX82" s="1" t="str">
        <f t="shared" ca="1" si="63"/>
        <v>8:39 AM</v>
      </c>
      <c r="AY82" s="1" t="str" cm="1">
        <f t="array" aca="1" ref="AY82" ca="1">INDEX({"LOC001","LOC002","LOC003"}, RANDBETWEEN(1,3))</f>
        <v>LOC001</v>
      </c>
      <c r="AZ82" s="1" t="str" cm="1">
        <f t="array" aca="1" ref="AZ82" ca="1">INDEX({"PRV001","PRV002","PRV003","PRV004","PRV005"}, RANDBETWEEN(1,5))</f>
        <v>PRV002</v>
      </c>
      <c r="BA82" s="1" t="str" cm="1">
        <f t="array" aca="1" ref="BA82" ca="1">INDEX({"AST001","AST002","AST003","AST004","AST005"}, RANDBETWEEN(1,5))</f>
        <v>AST004</v>
      </c>
      <c r="BB82" s="1" t="str" cm="1">
        <f t="array" aca="1" ref="BB82" ca="1">INDEX({"Room 1","Room 2","Room 3","Room 4","Room 5","Room 7","Room 8"}, RANDBETWEEN(1,7))</f>
        <v>Room 5</v>
      </c>
      <c r="BC82" s="1" t="str" cm="1">
        <f t="array" aca="1" ref="BC82" ca="1">INDEX({"Tooth Pain","Lost Filling","Cosmetic Concern","Sensitivity","Denture Adjustment","Jaw Pain","Routine Check-up"}, RANDBETWEEN(1,7))</f>
        <v>Denture Adjustment</v>
      </c>
      <c r="BD82" s="1" cm="1">
        <f t="array" aca="1" ref="BD82" ca="1">INDEX({15,30,45,60,90,120}, RANDBETWEEN(1,6))</f>
        <v>15</v>
      </c>
      <c r="BE82" s="1">
        <f t="shared" ca="1" si="64"/>
        <v>6</v>
      </c>
      <c r="BF82" s="1" t="str">
        <f t="shared" ca="1" si="65"/>
        <v>False</v>
      </c>
      <c r="BG82" s="1" t="str">
        <f t="shared" ca="1" si="66"/>
        <v>Illness</v>
      </c>
      <c r="BH82" s="1" t="str">
        <f t="shared" ca="1" si="67"/>
        <v>True</v>
      </c>
      <c r="BI82" s="1">
        <f t="shared" ca="1" si="68"/>
        <v>14</v>
      </c>
      <c r="BJ82" s="1" t="s">
        <v>1342</v>
      </c>
      <c r="BK82" s="1" t="str">
        <f t="shared" ca="1" si="69"/>
        <v>N/A</v>
      </c>
      <c r="BL82" s="1" t="str" cm="1">
        <f t="array" aca="1" ref="BL82" ca="1">INDEX({"Orthodontic","Prosthodontic","Oral Surgery","Periodontic","Restorative"}, RANDBETWEEN(1,5))</f>
        <v>Restorative</v>
      </c>
      <c r="BM82" s="1" t="str" cm="1">
        <f t="array" aca="1" ref="BM82" ca="1">INDEX({"D4341","D9110","D0274","D0120","D2330","D7140","D1110"}, RANDBETWEEN(1,7))</f>
        <v>D7140</v>
      </c>
      <c r="BN82" s="1" t="str" cm="1">
        <f t="array" aca="1" ref="BN82" ca="1">INDEX({"Periodontal Scaling &amp; Root Planing","Palliative Treatment","Bitewings - Four Films","Periodic Oral Evaluation","Resin Composite - One Surface","Extraction - Erupted Tooth","Adult Prophylaxis"}, RANDBETWEEN(1,7))</f>
        <v>Palliative Treatment</v>
      </c>
      <c r="BO82" s="1">
        <f t="shared" ca="1" si="70"/>
        <v>654.9</v>
      </c>
      <c r="BP82" s="1">
        <f t="shared" ca="1" si="71"/>
        <v>935.38</v>
      </c>
      <c r="BQ82" s="1">
        <f t="shared" ca="1" si="72"/>
        <v>942.86</v>
      </c>
      <c r="BR82" s="1">
        <f t="shared" ca="1" si="73"/>
        <v>373.09</v>
      </c>
      <c r="BS82" s="1">
        <f t="shared" ca="1" si="74"/>
        <v>217.78</v>
      </c>
      <c r="BT82" s="1" t="str">
        <f t="shared" ca="1" si="75"/>
        <v>2021-10-15</v>
      </c>
      <c r="BU82" s="1" t="str" cm="1">
        <f t="array" aca="1" ref="BU82" ca="1">INDEX({"Debit Card","Apple Pay","Credit Card","CareCredit"}, RANDBETWEEN(1,4))</f>
        <v>CareCredit</v>
      </c>
      <c r="BV82" s="1" t="str" cm="1">
        <f t="array" aca="1" ref="BV82" ca="1">INDEX({"Paid","Partial","Pending Insurance"}, RANDBETWEEN(1,3))</f>
        <v>Pending Insurance</v>
      </c>
      <c r="BW82" s="1">
        <f t="shared" ca="1" si="76"/>
        <v>85.23</v>
      </c>
      <c r="BX82" s="1" t="str">
        <f t="shared" ca="1" si="77"/>
        <v>In Progress</v>
      </c>
      <c r="BY82" s="1" t="str" cm="1">
        <f t="array" aca="1" ref="BY82" ca="1">INDEX({"New","Returning"}, RANDBETWEEN(1,2))</f>
        <v>New</v>
      </c>
      <c r="BZ82" s="1">
        <f t="shared" ca="1" si="78"/>
        <v>0</v>
      </c>
      <c r="CA82" s="1">
        <f t="shared" ca="1" si="79"/>
        <v>0</v>
      </c>
      <c r="CB82" s="1" t="str">
        <f t="shared" ca="1" si="80"/>
        <v>2023-02-28</v>
      </c>
      <c r="CC82" s="1" t="str">
        <f t="shared" ca="1" si="81"/>
        <v>2024-10-20</v>
      </c>
      <c r="CD82" s="1">
        <f t="shared" ca="1" si="82"/>
        <v>6</v>
      </c>
      <c r="CE82" s="1">
        <f t="shared" ca="1" si="82"/>
        <v>3</v>
      </c>
      <c r="CF82" s="1">
        <f t="shared" ca="1" si="83"/>
        <v>5443.51</v>
      </c>
      <c r="CG82" s="1">
        <f t="shared" ca="1" si="84"/>
        <v>25</v>
      </c>
      <c r="CH82" s="1" t="str">
        <f t="shared" ca="1" si="85"/>
        <v>Low</v>
      </c>
      <c r="CI82" s="1">
        <f t="shared" ca="1" si="86"/>
        <v>96</v>
      </c>
      <c r="CJ82" s="1" t="str">
        <f t="shared" ca="1" si="87"/>
        <v>False</v>
      </c>
      <c r="CK82" s="1" t="str" cm="1">
        <f t="array" aca="1" ref="CK82" ca="1">INDEX({"Basic","Silver","Gold","Platinum"}, RANDBETWEEN(1,4))</f>
        <v>Silver</v>
      </c>
      <c r="CL82" s="1">
        <f t="shared" ca="1" si="88"/>
        <v>1</v>
      </c>
      <c r="CM82" s="1" t="s">
        <v>1531</v>
      </c>
      <c r="CN82" s="1" t="str">
        <f t="shared" ca="1" si="89"/>
        <v>2023-05-06</v>
      </c>
      <c r="CO82" s="1" t="str">
        <f t="shared" ca="1" si="90"/>
        <v>1:45 PM</v>
      </c>
      <c r="CP82" s="1" t="str" cm="1">
        <f t="array" aca="1" ref="CP82" ca="1">INDEX({"Patient Portal","Mail","Email","Phone","Text"}, RANDBETWEEN(1,5))</f>
        <v>Patient Portal</v>
      </c>
      <c r="CQ82" s="1" t="str" cm="1">
        <f t="array" aca="1" ref="CQ82" ca="1">INDEX({"Insurance Verification","Payment Reminder","New Patient Welcome","Treatment Plan Discussion","Recall"}, RANDBETWEEN(1,5))</f>
        <v>Recall</v>
      </c>
      <c r="CR82" s="1" t="str" cm="1">
        <f t="array" aca="1" ref="CR82" ca="1">INDEX({"Template","Script","Marketing","Custom"}, RANDBETWEEN(1,4))</f>
        <v>Script</v>
      </c>
      <c r="CS82" s="1" t="str">
        <f t="shared" ca="1" si="91"/>
        <v>True</v>
      </c>
      <c r="CT82" s="1" t="str">
        <f t="shared" ca="1" si="92"/>
        <v>2023-05-09</v>
      </c>
      <c r="CU82" s="1" t="str">
        <f t="shared" ca="1" si="93"/>
        <v>8:30 AM</v>
      </c>
      <c r="CV82" s="1" t="str" cm="1">
        <f t="array" aca="1" ref="CV82" ca="1">IF(CS82="True",
   INDEX({"Cancelled","Confirmed","Rescheduled","Question Answered"}, RANDBETWEEN(1,4)),
   ""
)</f>
        <v>Cancelled</v>
      </c>
      <c r="CW82" s="1" t="str">
        <f t="shared" ca="1" si="94"/>
        <v>True</v>
      </c>
      <c r="CX82" s="1" t="str">
        <f t="shared" ca="1" si="95"/>
        <v>2023-05-16</v>
      </c>
      <c r="CY82" s="1" t="str" cm="1">
        <f t="array" aca="1" ref="CY82" ca="1">INDEX({"STF001","STF002","STF003","STF004","STF005"}, RANDBETWEEN(1,5))</f>
        <v>STF004</v>
      </c>
      <c r="CZ82" s="1" t="str">
        <f t="shared" ca="1" si="96"/>
        <v>True</v>
      </c>
      <c r="DA82" s="1" t="str" cm="1">
        <f t="array" aca="1" ref="DA82" ca="1">INDEX({"Westside Dental Group","Downtown Dental Center","Main Street Dental"}, RANDBETWEEN(1,3))</f>
        <v>Westside Dental Group</v>
      </c>
      <c r="DB82" s="1" t="str" cm="1">
        <f t="array" aca="1" ref="DB82" ca="1">_xlfn.SWITCH(DA82,
   "Westside Dental Group",     "789 West Avenue",
   "Downtown Dental Center",    "456 Downtown Plaza",
   "Main Street Dental",        "123 Main Street",
   ""
)</f>
        <v>789 West Avenue</v>
      </c>
      <c r="DC82" s="1" t="str" cm="1">
        <f t="array" aca="1" ref="DC82" ca="1">_xlfn.SWITCH(
   DA82,
   "Westside Dental Group",     "Riverside",
   "Downtown Dental Center",    "Springfield",
   "Main Street Dental",        "Springfield",
   ""
)</f>
        <v>Riverside</v>
      </c>
      <c r="DD82" s="1" t="s">
        <v>184</v>
      </c>
      <c r="DE82" s="1" t="str" cm="1">
        <f t="array" aca="1" ref="DE82" ca="1">_xlfn.SWITCH(
   DA82,
   "Westside Dental Group",     "62707",
   "Downtown Dental Center",    "62701",
   "Main Street Dental",        "62704",
   ""
)</f>
        <v>62707</v>
      </c>
      <c r="DF82" s="1" t="str" cm="1">
        <f t="array" aca="1" ref="DF82" ca="1">_xlfn.SWITCH(
   DA82,
   "Westside Dental Group",     "555-555-6666",
   "Downtown Dental Center",    "555-333-4444",
   "Main Street Dental",        "555-111-2222",
   ""
)</f>
        <v>555-555-6666</v>
      </c>
      <c r="DG82" s="1" t="str" cm="1">
        <f t="array" aca="1" ref="DG82" ca="1">_xlfn.SWITCH(
   DA82,
   "Westside Dental Group",     "Mon-Thu 9AM-6PM|Fri 9AM-4PM",
   "Downtown Dental Center",    "Mon-Thu 7AM-7PM|Fri 8AM-5PM|Sat 8AM-1PM",
   "Main Street Dental",        "Mon-Fri 8AM-5PM",
   ""
)</f>
        <v>Mon-Thu 9AM-6PM|Fri 9AM-4PM</v>
      </c>
      <c r="DH82" s="1" t="str" cm="1">
        <f t="array" aca="1" ref="DH82" ca="1">_xlfn.SWITCH(
   DA82,
   "Westside Dental Group",     "General|Periodontics|Endodontics",
   "Downtown Dental Center",    "General|Pediatric|Implants|Oral Surgery",
   "Main Street Dental",        "General|Cosmetic|Orthodontics",
   ""
)</f>
        <v>General|Periodontics|Endodontics</v>
      </c>
      <c r="DI82" s="1" t="str" cm="1">
        <f t="array" aca="1" ref="DI82" ca="1">_xlfn.SWITCH(
   DA82,
   "Westside Dental Group",     "General Dentistry|Periodontics|Endodontics",
   "Downtown Dental Center",    "General Dentistry|Oral Surgery|Pediatric Dentistry",
   "Main Street Dental",        "General Dentistry|Orthodontics",
   ""
)</f>
        <v>General Dentistry|Periodontics|Endodontics</v>
      </c>
      <c r="DJ82" s="1" cm="1">
        <f t="array" aca="1" ref="DJ82" ca="1">_xlfn.SWITCH($DA82,
   "Westside Dental Group", 6,
   "Downtown Dental Center", 12,
   "Main Street Dental",     8,
   6
)</f>
        <v>6</v>
      </c>
      <c r="DK82" s="1" cm="1">
        <f t="array" aca="1" ref="DK82" ca="1">_xlfn.SWITCH($DA82,
   "Westside Dental Group", 4.7,
   "Downtown Dental Center", 4.6,
   "Main Street Dental",     4.8,
   4.7
)</f>
        <v>4.7</v>
      </c>
      <c r="DL82" s="1" t="s">
        <v>1720</v>
      </c>
      <c r="DM82" s="1" t="str">
        <f t="shared" ca="1" si="97"/>
        <v>2021-07-13</v>
      </c>
      <c r="DN82" s="1" t="str" cm="1">
        <f t="array" aca="1" ref="DN82" ca="1">INDEX({"In Progress","Accepted","Completed","Proposed"}, RANDBETWEEN(1,4))</f>
        <v>Proposed</v>
      </c>
      <c r="DO82" s="1">
        <f t="shared" ca="1" si="98"/>
        <v>1705.71</v>
      </c>
      <c r="DP82" s="1">
        <f t="shared" ca="1" si="99"/>
        <v>1040.48</v>
      </c>
      <c r="DQ82" s="1">
        <f t="shared" ca="1" si="100"/>
        <v>665.23</v>
      </c>
      <c r="DR82" s="1" t="str" cm="1">
        <f t="array" aca="1" ref="DR82" ca="1">INDEX({"N/A","CareCredit","QuickPay Discount","Monthly Payment"}, RANDBETWEEN(1,4))</f>
        <v>Monthly Payment</v>
      </c>
      <c r="DS82" s="2">
        <v>44553</v>
      </c>
      <c r="DT82" s="1" t="str">
        <f t="shared" ca="1" si="101"/>
        <v/>
      </c>
      <c r="DU82" s="1">
        <f t="shared" ca="1" si="102"/>
        <v>0</v>
      </c>
    </row>
    <row r="83" spans="1:125" x14ac:dyDescent="0.15">
      <c r="A83" s="1" t="s">
        <v>586</v>
      </c>
      <c r="B83" s="1" t="str" cm="1">
        <f t="array" aca="1" ref="B83" ca="1">INDEX({"Liam","Noah","Oliver","Elijah","William","James","Benjamin","Lucas","Henry","Alexander","Olivia","Emma","Ava","Charlotte","Sophia","Amelia","Isabella","Mia","Evelyn","Harper","Jameson","Aria","Scarlett","Luna","Mila","Abigail","Ella","Avery","Eleanor","Madison"}, RANDBETWEEN(1, 30))</f>
        <v>Alexander</v>
      </c>
      <c r="C83" s="1" t="str" cm="1">
        <f t="array" aca="1" ref="C83" ca="1">INDEX({"Smith","Johnson","Williams","Jones","Brown","Davis","Miller","Wilson","Moore","Taylor","Anderson","Thomas","Jackson","White","Harris","Martin","Thompson","Garcia","Martinez","Robinson","Clark","Rodriguez","Lewis","Lee","Walker","Hall","Allen","Young","King","Wright"}, RANDBETWEEN(1, 30))</f>
        <v>Jones</v>
      </c>
      <c r="D83" s="1" t="str">
        <f t="shared" ca="1" si="52"/>
        <v>1985-04-28</v>
      </c>
      <c r="E83" s="1">
        <f t="shared" ca="1" si="53"/>
        <v>39</v>
      </c>
      <c r="F83" s="1" t="str" cm="1">
        <f t="array" aca="1" ref="F83" ca="1">INDEX({"Male","Female","Non-Binary"}, RANDBETWEEN(1, 3))</f>
        <v>Non-Binary</v>
      </c>
      <c r="G83" s="1" t="str" cm="1">
        <f t="array" aca="1" ref="G83" ca="1">INDEX({"African American","Caucasian","Hispanic","Asian","Native American","Other"}, RANDBETWEEN(1,6))</f>
        <v>Native American</v>
      </c>
      <c r="H83" s="1" t="str" cm="1">
        <f t="array" aca="1" ref="H83" ca="1">RANDBETWEEN(1,1500) &amp; " " &amp; INDEX({"Main","Oak","Maple","Elm","Pine","Cedar","Rose","Hill","Park","Lake"}, RANDBETWEEN(1,10)) &amp; " " &amp; INDEX({"St","Rd","Ave"}, RANDBETWEEN(1,3))</f>
        <v>499 Oak Ave</v>
      </c>
      <c r="I83" s="1" t="str" cm="1">
        <f t="array" aca="1" ref="I83" ca="1">INDEX({"Springfield","Riverside","Franklin","Clinton","Fairview"}, RANDBETWEEN(1,5))</f>
        <v>Riverside</v>
      </c>
      <c r="J83" s="1" t="str" cm="1">
        <f t="array" aca="1" ref="J83" ca="1">INDEX({"FL","IL","CA","NY","TX"}, RANDBETWEEN(1,5))</f>
        <v>NY</v>
      </c>
      <c r="K83" s="1" t="str">
        <f t="shared" ca="1" si="54"/>
        <v>30052</v>
      </c>
      <c r="L83" s="1" t="str">
        <f t="shared" ca="1" si="55"/>
        <v>alexander.jones@email.com</v>
      </c>
      <c r="M83" s="1" t="str">
        <f t="shared" ca="1" si="56"/>
        <v>758-118-6129</v>
      </c>
      <c r="N83" s="1" t="str" cm="1">
        <f t="array" aca="1" ref="N83" ca="1">INDEX({"Linda","Karen","Susan","Nancy","Deborah"}, RANDBETWEEN(1,5)) &amp; " " &amp; C83</f>
        <v>Susan Jones</v>
      </c>
      <c r="O83" s="1" t="str">
        <f t="shared" ca="1" si="57"/>
        <v>949-319-6064</v>
      </c>
      <c r="P83" s="1" t="s">
        <v>137</v>
      </c>
      <c r="Q83" s="1" t="str" cm="1">
        <f t="array" aca="1" ref="Q83" ca="1">INDEX({"Walk-in","Google","Website","Patient Referral","Doctor Referral","Insurance"}, RANDBETWEEN(1,5))</f>
        <v>Walk-in</v>
      </c>
      <c r="R83" s="1" t="str">
        <f t="shared" ca="1" si="58"/>
        <v>2022-07-04</v>
      </c>
      <c r="S83" s="1" t="str" cm="1">
        <f t="array" aca="1" ref="S83" ca="1">INDEX({"LOC001","LOC002","LOC003"}, RANDBETWEEN(1,3))</f>
        <v>LOC003</v>
      </c>
      <c r="T83" s="1" t="str" cm="1">
        <f t="array" aca="1" ref="T83" ca="1">INDEX({"Mail","Phone","Patient Portal","Email"}, RANDBETWEEN(1,4))</f>
        <v>Phone</v>
      </c>
      <c r="U83" s="1" t="str" cm="1">
        <f t="array" aca="1" ref="U83" ca="1">INDEX({"True","False"}, RANDBETWEEN(1,2))</f>
        <v>True</v>
      </c>
      <c r="V83" s="1" t="str" cm="1">
        <f t="array" aca="1" ref="V83" ca="1">INDEX({"True","False"}, RANDBETWEEN(1,2))</f>
        <v>False</v>
      </c>
      <c r="W83" s="1" t="str" cm="1">
        <f t="array" aca="1" ref="W83" ca="1">INDEX({"True","False"}, RANDBETWEEN(1,2))</f>
        <v>False</v>
      </c>
      <c r="X83" s="1" t="str" cm="1">
        <f t="array" aca="1" ref="X83" ca="1">INDEX({"True","False"}, RANDBETWEEN(1,2))</f>
        <v>True</v>
      </c>
      <c r="Y83" s="1" t="str" cm="1">
        <f t="array" aca="1" ref="Y83" ca="1">INDEX({"Codeine","Sulfa","Local Anesthetics","None","Latex","Penicillin"}, RANDBETWEEN(1,6))</f>
        <v>Codeine</v>
      </c>
      <c r="Z83" s="1" t="str" cm="1">
        <f t="array" aca="1" ref="Z83" ca="1">INDEX({"None","Levothyroxine","Atorvastatin","Levothyroxine|Atorvastatin","Metformin|Lisinopril","Ibuprofen"}, RANDBETWEEN(1,6))</f>
        <v>Ibuprofen</v>
      </c>
      <c r="AA83" s="1" t="str" cm="1">
        <f t="array" aca="1" ref="AA83" ca="1">INDEX({"None","Wisdom teeth extraction (2020)","Cavity filling (2019)","Dental cleaning (2018)","Root canal (2021)"}, RANDBETWEEN(1,5))</f>
        <v>Cavity filling (2019)</v>
      </c>
      <c r="AB83" s="1" t="str">
        <f t="shared" ca="1" si="59"/>
        <v>2024-05-07</v>
      </c>
      <c r="AC83" s="1" t="str" cm="1">
        <f t="array" aca="1" ref="AC83" ca="1">INDEX({"N/A","No","Yes"}, RANDBETWEEN(1,3))</f>
        <v>No</v>
      </c>
      <c r="AD83" s="1" t="str" cm="1">
        <f t="array" aca="1" ref="AD83" ca="1">INDEX({"Non-smoker","Former-smoker","Current smoker"}, RANDBETWEEN(1,3))</f>
        <v>Former-smoker</v>
      </c>
      <c r="AE83" s="1" t="str" cm="1">
        <f t="array" aca="1" ref="AE83" ca="1">INDEX({"None","Allergic to penicillin","Requires wheelchair accessibility","Use caution due to fall risk","Special diet required"}, RANDBETWEEN(1,5))</f>
        <v>Requires wheelchair accessibility</v>
      </c>
      <c r="AF83" s="1" t="s">
        <v>775</v>
      </c>
      <c r="AG83" s="1" t="str" cm="1">
        <f t="array" aca="1" ref="AG83" ca="1">INDEX({"Humana","Aetna","MetLife","Cigna","United Healthcare","Guardian"}, RANDBETWEEN(1,6))</f>
        <v>Guardian</v>
      </c>
      <c r="AH83" s="1" t="str" cm="1">
        <f t="array" aca="1" ref="AH83" ca="1">IF(AG83="Humana",
   INDEX({"HUM103","HUM523"}, RANDBETWEEN(1,2)),
IF(AG83="Aetna",
   INDEX({"AET532","AET548"}, RANDBETWEEN(1,2)),
IF(AG83="MetLife",
   "MET280",
IF(AG83="Cigna",
   "CIG881",
IF(AG83="United Healthcare",
   INDEX({"UNI967","UNI316"}, RANDBETWEEN(1,2)),
IF(AG83="Guardian",
   INDEX({"GUA459","GUA669"}, RANDBETWEEN(1,2)),
""))))))</f>
        <v>GUA459</v>
      </c>
      <c r="AI83" s="1" t="str" cm="1">
        <f t="array" aca="1" ref="AI83" ca="1">_xlfn.SWITCH(
    AH83,
    "HUM103", "Humana Discount",
    "HUM523", "Humana PPO",
    "AET532", "Aetna HMO",
    "AET548", "Aetna Indemnity",
    "MET280", "MetLife Discount",
    "CIG881", "Cigna HMO",
    "UNI967", "United Healthcare DPPO",
    "UNI316", "United Healthcare DMO",
    "GUA459", "Guardian Discount",
    "GUA669", "Guardian PPO",
    ""
)</f>
        <v>Guardian Discount</v>
      </c>
      <c r="AJ83" s="1" t="str" cm="1">
        <f t="array" aca="1" ref="AJ83" ca="1">_xlfn.SWITCH(
    AH83,
    "HUM103", "HUM854639",
    "HUM523", "HUM296694",
    "AET532", "AET392075",
    "AET548", "AET837715",
    "MET280", "MET643118",
    "CIG881", "CIG755900",
    "UNI967", "UNI733052",
    "UNI316", "UNI442722",
    "GUA459", "GUA634150",
    "GUA669", "GUA641722",
    ""
)</f>
        <v>GUA634150</v>
      </c>
      <c r="AK83" s="1" t="str" cm="1">
        <f t="array" aca="1" ref="AK83" ca="1">INDEX({"GRP370","GRP369","GRP573","GRP409","GRP509","GRP575","GRP445","GRP295","GRP316","GRP630"}, RANDBETWEEN(1,10))</f>
        <v>GRP573</v>
      </c>
      <c r="AL83" s="1" cm="1">
        <f t="array" aca="1" ref="AL83" ca="1">_xlfn.SWITCH(
  AK83,
  "GRP370", 1000,
  "GRP369", 3000,
  "GRP573", 1500,
  "GRP409", 3000,
  "GRP509", 3000,
  "GRP575", 1000,
  "GRP445", 2500,
  "GRP295", 1000,
  "GRP316", 2000,
  "GRP630", 2000,
  ""
)</f>
        <v>1500</v>
      </c>
      <c r="AM83" s="1" cm="1">
        <f t="array" aca="1" ref="AM83" ca="1">_xlfn.SWITCH(
  AK83,
  "GRP370", 729.73,
  "GRP369", 2285.89,
  "GRP573", 1311.73,
  "GRP409", 2951.56,
  "GRP509", 993.45,
  "GRP575", 557.41,
  "GRP445", 695.64,
  "GRP295", 241.36,
  "GRP316", 1320.86,
  "GRP630", 1245.27,
  ""
)</f>
        <v>1311.73</v>
      </c>
      <c r="AN83" s="1" t="str" cm="1">
        <f t="array" aca="1" ref="AN83" ca="1">_xlfn.SWITCH(
  AK83,
  "GRP573", "Humana",
  "GRP509", "Aetna",
  "GRP316", "Aetna",
  ""
)</f>
        <v>Humana</v>
      </c>
      <c r="AO83" s="1" t="str" cm="1">
        <f t="array" aca="1" ref="AO83" ca="1">_xlfn.SWITCH(
  AK83,
  "GRP573", "HUM982",
  "GRP509", "AET282",
  "GRP316", "AET665",
  ""
)</f>
        <v>HUM982</v>
      </c>
      <c r="AP83" s="1" t="str" cm="1">
        <f t="array" aca="1" ref="AP83" ca="1">_xlfn.SWITCH(
  AK83,
  "GRP573", "MAAN82132",
  "GRP509", "JOWI86099",
  "GRP316", "CHTA19838",
  ""
)</f>
        <v>MAAN82132</v>
      </c>
      <c r="AQ83" s="1" t="str" cm="1">
        <f t="array" aca="1" ref="AQ83" ca="1">INDEX({"Yes","No"},RANDBETWEEN(1,2))</f>
        <v>Yes</v>
      </c>
      <c r="AR83" s="1" t="str" cm="1">
        <f t="array" aca="1" ref="AR83" ca="1">INDEX({"Apple Pay","Credit Card","Debit Card"}, RANDBETWEEN(1,3))</f>
        <v>Credit Card</v>
      </c>
      <c r="AS83" s="1" t="s">
        <v>964</v>
      </c>
      <c r="AT83" s="1" t="s">
        <v>1153</v>
      </c>
      <c r="AU83" s="1" t="str">
        <f t="shared" ca="1" si="60"/>
        <v>2025-05-28</v>
      </c>
      <c r="AV83" s="1" t="str">
        <f t="shared" ca="1" si="61"/>
        <v>2025-06-09</v>
      </c>
      <c r="AW83" s="1" t="str">
        <f t="shared" ca="1" si="62"/>
        <v>11:45 AM</v>
      </c>
      <c r="AX83" s="1" t="str">
        <f t="shared" ca="1" si="63"/>
        <v>11:31 AM</v>
      </c>
      <c r="AY83" s="1" t="str" cm="1">
        <f t="array" aca="1" ref="AY83" ca="1">INDEX({"LOC001","LOC002","LOC003"}, RANDBETWEEN(1,3))</f>
        <v>LOC001</v>
      </c>
      <c r="AZ83" s="1" t="str" cm="1">
        <f t="array" aca="1" ref="AZ83" ca="1">INDEX({"PRV001","PRV002","PRV003","PRV004","PRV005"}, RANDBETWEEN(1,5))</f>
        <v>PRV004</v>
      </c>
      <c r="BA83" s="1" t="str" cm="1">
        <f t="array" aca="1" ref="BA83" ca="1">INDEX({"AST001","AST002","AST003","AST004","AST005"}, RANDBETWEEN(1,5))</f>
        <v>AST005</v>
      </c>
      <c r="BB83" s="1" t="str" cm="1">
        <f t="array" aca="1" ref="BB83" ca="1">INDEX({"Room 1","Room 2","Room 3","Room 4","Room 5","Room 7","Room 8"}, RANDBETWEEN(1,7))</f>
        <v>Room 1</v>
      </c>
      <c r="BC83" s="1" t="str" cm="1">
        <f t="array" aca="1" ref="BC83" ca="1">INDEX({"Tooth Pain","Lost Filling","Cosmetic Concern","Sensitivity","Denture Adjustment","Jaw Pain","Routine Check-up"}, RANDBETWEEN(1,7))</f>
        <v>Tooth Pain</v>
      </c>
      <c r="BD83" s="1" cm="1">
        <f t="array" aca="1" ref="BD83" ca="1">INDEX({15,30,45,60,90,120}, RANDBETWEEN(1,6))</f>
        <v>60</v>
      </c>
      <c r="BE83" s="1">
        <f t="shared" ca="1" si="64"/>
        <v>65</v>
      </c>
      <c r="BF83" s="1" t="str">
        <f t="shared" ca="1" si="65"/>
        <v>True</v>
      </c>
      <c r="BG83" s="1" t="str">
        <f t="shared" ca="1" si="66"/>
        <v/>
      </c>
      <c r="BH83" s="1" t="str">
        <f t="shared" ca="1" si="67"/>
        <v>False</v>
      </c>
      <c r="BI83" s="1">
        <f t="shared" ca="1" si="68"/>
        <v>12</v>
      </c>
      <c r="BJ83" s="1" t="s">
        <v>1343</v>
      </c>
      <c r="BK83" s="1" t="str">
        <f t="shared" ca="1" si="69"/>
        <v>2025-06-09</v>
      </c>
      <c r="BL83" s="1" t="str" cm="1">
        <f t="array" aca="1" ref="BL83" ca="1">INDEX({"Orthodontic","Prosthodontic","Oral Surgery","Periodontic","Restorative"}, RANDBETWEEN(1,5))</f>
        <v>Prosthodontic</v>
      </c>
      <c r="BM83" s="1" t="str" cm="1">
        <f t="array" aca="1" ref="BM83" ca="1">INDEX({"D4341","D9110","D0274","D0120","D2330","D7140","D1110"}, RANDBETWEEN(1,7))</f>
        <v>D4341</v>
      </c>
      <c r="BN83" s="1" t="str" cm="1">
        <f t="array" aca="1" ref="BN83" ca="1">INDEX({"Periodontal Scaling &amp; Root Planing","Palliative Treatment","Bitewings - Four Films","Periodic Oral Evaluation","Resin Composite - One Surface","Extraction - Erupted Tooth","Adult Prophylaxis"}, RANDBETWEEN(1,7))</f>
        <v>Palliative Treatment</v>
      </c>
      <c r="BO83" s="1">
        <f t="shared" ca="1" si="70"/>
        <v>310.43</v>
      </c>
      <c r="BP83" s="1">
        <f t="shared" ca="1" si="71"/>
        <v>1300.56</v>
      </c>
      <c r="BQ83" s="1">
        <f t="shared" ca="1" si="72"/>
        <v>334.41</v>
      </c>
      <c r="BR83" s="1">
        <f t="shared" ca="1" si="73"/>
        <v>141.62</v>
      </c>
      <c r="BS83" s="1">
        <f t="shared" ca="1" si="74"/>
        <v>118.83</v>
      </c>
      <c r="BT83" s="1" t="str">
        <f t="shared" ca="1" si="75"/>
        <v>2021-08-05</v>
      </c>
      <c r="BU83" s="1" t="str" cm="1">
        <f t="array" aca="1" ref="BU83" ca="1">INDEX({"Debit Card","Apple Pay","Credit Card","CareCredit"}, RANDBETWEEN(1,4))</f>
        <v>CareCredit</v>
      </c>
      <c r="BV83" s="1" t="str" cm="1">
        <f t="array" aca="1" ref="BV83" ca="1">INDEX({"Paid","Partial","Pending Insurance"}, RANDBETWEEN(1,3))</f>
        <v>Pending Insurance</v>
      </c>
      <c r="BW83" s="1">
        <f t="shared" ca="1" si="76"/>
        <v>0</v>
      </c>
      <c r="BX83" s="1" t="str">
        <f t="shared" ca="1" si="77"/>
        <v>In Progress</v>
      </c>
      <c r="BY83" s="1" t="str" cm="1">
        <f t="array" aca="1" ref="BY83" ca="1">INDEX({"New","Returning"}, RANDBETWEEN(1,2))</f>
        <v>New</v>
      </c>
      <c r="BZ83" s="1">
        <f t="shared" ca="1" si="78"/>
        <v>3</v>
      </c>
      <c r="CA83" s="1">
        <f t="shared" ca="1" si="79"/>
        <v>9</v>
      </c>
      <c r="CB83" s="1" t="str">
        <f t="shared" ca="1" si="80"/>
        <v>2022-07-19</v>
      </c>
      <c r="CC83" s="1" t="str">
        <f t="shared" ca="1" si="81"/>
        <v>2024-11-25</v>
      </c>
      <c r="CD83" s="1">
        <f t="shared" ca="1" si="82"/>
        <v>8</v>
      </c>
      <c r="CE83" s="1">
        <f t="shared" ca="1" si="82"/>
        <v>8</v>
      </c>
      <c r="CF83" s="1">
        <f t="shared" ca="1" si="83"/>
        <v>3436.88</v>
      </c>
      <c r="CG83" s="1">
        <f t="shared" ca="1" si="84"/>
        <v>32</v>
      </c>
      <c r="CH83" s="1" t="str">
        <f t="shared" ca="1" si="85"/>
        <v>Medium</v>
      </c>
      <c r="CI83" s="1">
        <f t="shared" ca="1" si="86"/>
        <v>68</v>
      </c>
      <c r="CJ83" s="1" t="str">
        <f t="shared" ca="1" si="87"/>
        <v>True</v>
      </c>
      <c r="CK83" s="1" t="str" cm="1">
        <f t="array" aca="1" ref="CK83" ca="1">INDEX({"Basic","Silver","Gold","Platinum"}, RANDBETWEEN(1,4))</f>
        <v>Platinum</v>
      </c>
      <c r="CL83" s="1">
        <f t="shared" ca="1" si="88"/>
        <v>5</v>
      </c>
      <c r="CM83" s="1" t="s">
        <v>1532</v>
      </c>
      <c r="CN83" s="1" t="str">
        <f t="shared" ca="1" si="89"/>
        <v>2022-10-05</v>
      </c>
      <c r="CO83" s="1" t="str">
        <f t="shared" ca="1" si="90"/>
        <v>3:45 PM</v>
      </c>
      <c r="CP83" s="1" t="str" cm="1">
        <f t="array" aca="1" ref="CP83" ca="1">INDEX({"Patient Portal","Mail","Email","Phone","Text"}, RANDBETWEEN(1,5))</f>
        <v>Email</v>
      </c>
      <c r="CQ83" s="1" t="str" cm="1">
        <f t="array" aca="1" ref="CQ83" ca="1">INDEX({"Insurance Verification","Payment Reminder","New Patient Welcome","Treatment Plan Discussion","Recall"}, RANDBETWEEN(1,5))</f>
        <v>Recall</v>
      </c>
      <c r="CR83" s="1" t="str" cm="1">
        <f t="array" aca="1" ref="CR83" ca="1">INDEX({"Template","Script","Marketing","Custom"}, RANDBETWEEN(1,4))</f>
        <v>Template</v>
      </c>
      <c r="CS83" s="1" t="str">
        <f t="shared" ca="1" si="91"/>
        <v>True</v>
      </c>
      <c r="CT83" s="1" t="str">
        <f t="shared" ca="1" si="92"/>
        <v>2022-10-09</v>
      </c>
      <c r="CU83" s="1" t="str">
        <f t="shared" ca="1" si="93"/>
        <v>4:00 PM</v>
      </c>
      <c r="CV83" s="1" t="str" cm="1">
        <f t="array" aca="1" ref="CV83" ca="1">IF(CS83="True",
   INDEX({"Cancelled","Confirmed","Rescheduled","Question Answered"}, RANDBETWEEN(1,4)),
   ""
)</f>
        <v>Question Answered</v>
      </c>
      <c r="CW83" s="1" t="str">
        <f t="shared" ca="1" si="94"/>
        <v>True</v>
      </c>
      <c r="CX83" s="1" t="str">
        <f t="shared" ca="1" si="95"/>
        <v>2022-10-14</v>
      </c>
      <c r="CY83" s="1" t="str" cm="1">
        <f t="array" aca="1" ref="CY83" ca="1">INDEX({"STF001","STF002","STF003","STF004","STF005"}, RANDBETWEEN(1,5))</f>
        <v>STF005</v>
      </c>
      <c r="CZ83" s="1" t="str">
        <f t="shared" ca="1" si="96"/>
        <v>False</v>
      </c>
      <c r="DA83" s="1" t="str" cm="1">
        <f t="array" aca="1" ref="DA83" ca="1">INDEX({"Westside Dental Group","Downtown Dental Center","Main Street Dental"}, RANDBETWEEN(1,3))</f>
        <v>Main Street Dental</v>
      </c>
      <c r="DB83" s="1" t="str" cm="1">
        <f t="array" aca="1" ref="DB83" ca="1">_xlfn.SWITCH(DA83,
   "Westside Dental Group",     "789 West Avenue",
   "Downtown Dental Center",    "456 Downtown Plaza",
   "Main Street Dental",        "123 Main Street",
   ""
)</f>
        <v>123 Main Street</v>
      </c>
      <c r="DC83" s="1" t="str" cm="1">
        <f t="array" aca="1" ref="DC83" ca="1">_xlfn.SWITCH(
   DA83,
   "Westside Dental Group",     "Riverside",
   "Downtown Dental Center",    "Springfield",
   "Main Street Dental",        "Springfield",
   ""
)</f>
        <v>Springfield</v>
      </c>
      <c r="DD83" s="1" t="s">
        <v>184</v>
      </c>
      <c r="DE83" s="1" t="str" cm="1">
        <f t="array" aca="1" ref="DE83" ca="1">_xlfn.SWITCH(
   DA83,
   "Westside Dental Group",     "62707",
   "Downtown Dental Center",    "62701",
   "Main Street Dental",        "62704",
   ""
)</f>
        <v>62704</v>
      </c>
      <c r="DF83" s="1" t="str" cm="1">
        <f t="array" aca="1" ref="DF83" ca="1">_xlfn.SWITCH(
   DA83,
   "Westside Dental Group",     "555-555-6666",
   "Downtown Dental Center",    "555-333-4444",
   "Main Street Dental",        "555-111-2222",
   ""
)</f>
        <v>555-111-2222</v>
      </c>
      <c r="DG83" s="1" t="str" cm="1">
        <f t="array" aca="1" ref="DG83" ca="1">_xlfn.SWITCH(
   DA83,
   "Westside Dental Group",     "Mon-Thu 9AM-6PM|Fri 9AM-4PM",
   "Downtown Dental Center",    "Mon-Thu 7AM-7PM|Fri 8AM-5PM|Sat 8AM-1PM",
   "Main Street Dental",        "Mon-Fri 8AM-5PM",
   ""
)</f>
        <v>Mon-Fri 8AM-5PM</v>
      </c>
      <c r="DH83" s="1" t="str" cm="1">
        <f t="array" aca="1" ref="DH83" ca="1">_xlfn.SWITCH(
   DA83,
   "Westside Dental Group",     "General|Periodontics|Endodontics",
   "Downtown Dental Center",    "General|Pediatric|Implants|Oral Surgery",
   "Main Street Dental",        "General|Cosmetic|Orthodontics",
   ""
)</f>
        <v>General|Cosmetic|Orthodontics</v>
      </c>
      <c r="DI83" s="1" t="str" cm="1">
        <f t="array" aca="1" ref="DI83" ca="1">_xlfn.SWITCH(
   DA83,
   "Westside Dental Group",     "General Dentistry|Periodontics|Endodontics",
   "Downtown Dental Center",    "General Dentistry|Oral Surgery|Pediatric Dentistry",
   "Main Street Dental",        "General Dentistry|Orthodontics",
   ""
)</f>
        <v>General Dentistry|Orthodontics</v>
      </c>
      <c r="DJ83" s="1" cm="1">
        <f t="array" aca="1" ref="DJ83" ca="1">_xlfn.SWITCH($DA83,
   "Westside Dental Group", 6,
   "Downtown Dental Center", 12,
   "Main Street Dental",     8,
   6
)</f>
        <v>8</v>
      </c>
      <c r="DK83" s="1" cm="1">
        <f t="array" aca="1" ref="DK83" ca="1">_xlfn.SWITCH($DA83,
   "Westside Dental Group", 4.7,
   "Downtown Dental Center", 4.6,
   "Main Street Dental",     4.8,
   4.7
)</f>
        <v>4.8</v>
      </c>
      <c r="DL83" s="1" t="s">
        <v>1721</v>
      </c>
      <c r="DM83" s="1" t="str">
        <f t="shared" ca="1" si="97"/>
        <v>2023-10-23</v>
      </c>
      <c r="DN83" s="1" t="str" cm="1">
        <f t="array" aca="1" ref="DN83" ca="1">INDEX({"In Progress","Accepted","Completed","Proposed"}, RANDBETWEEN(1,4))</f>
        <v>Accepted</v>
      </c>
      <c r="DO83" s="1">
        <f t="shared" ca="1" si="98"/>
        <v>3674.48</v>
      </c>
      <c r="DP83" s="1">
        <f t="shared" ca="1" si="99"/>
        <v>2461.9</v>
      </c>
      <c r="DQ83" s="1">
        <f t="shared" ca="1" si="100"/>
        <v>1212.58</v>
      </c>
      <c r="DR83" s="1" t="str" cm="1">
        <f t="array" aca="1" ref="DR83" ca="1">INDEX({"N/A","CareCredit","QuickPay Discount","Monthly Payment"}, RANDBETWEEN(1,4))</f>
        <v>N/A</v>
      </c>
      <c r="DS83" s="2">
        <v>44554</v>
      </c>
      <c r="DT83" s="1" t="str">
        <f t="shared" ca="1" si="101"/>
        <v/>
      </c>
      <c r="DU83" s="1">
        <f t="shared" ca="1" si="102"/>
        <v>68</v>
      </c>
    </row>
    <row r="84" spans="1:125" x14ac:dyDescent="0.15">
      <c r="A84" s="1" t="s">
        <v>587</v>
      </c>
      <c r="B84" s="1" t="str" cm="1">
        <f t="array" aca="1" ref="B84" ca="1">INDEX({"Liam","Noah","Oliver","Elijah","William","James","Benjamin","Lucas","Henry","Alexander","Olivia","Emma","Ava","Charlotte","Sophia","Amelia","Isabella","Mia","Evelyn","Harper","Jameson","Aria","Scarlett","Luna","Mila","Abigail","Ella","Avery","Eleanor","Madison"}, RANDBETWEEN(1, 30))</f>
        <v>Abigail</v>
      </c>
      <c r="C84" s="1" t="str" cm="1">
        <f t="array" aca="1" ref="C84" ca="1">INDEX({"Smith","Johnson","Williams","Jones","Brown","Davis","Miller","Wilson","Moore","Taylor","Anderson","Thomas","Jackson","White","Harris","Martin","Thompson","Garcia","Martinez","Robinson","Clark","Rodriguez","Lewis","Lee","Walker","Hall","Allen","Young","King","Wright"}, RANDBETWEEN(1, 30))</f>
        <v>Martin</v>
      </c>
      <c r="D84" s="1" t="str">
        <f t="shared" ca="1" si="52"/>
        <v>1975-04-10</v>
      </c>
      <c r="E84" s="1">
        <f t="shared" ca="1" si="53"/>
        <v>49</v>
      </c>
      <c r="F84" s="1" t="str" cm="1">
        <f t="array" aca="1" ref="F84" ca="1">INDEX({"Male","Female","Non-Binary"}, RANDBETWEEN(1, 3))</f>
        <v>Female</v>
      </c>
      <c r="G84" s="1" t="str" cm="1">
        <f t="array" aca="1" ref="G84" ca="1">INDEX({"African American","Caucasian","Hispanic","Asian","Native American","Other"}, RANDBETWEEN(1,6))</f>
        <v>Hispanic</v>
      </c>
      <c r="H84" s="1" t="str" cm="1">
        <f t="array" aca="1" ref="H84" ca="1">RANDBETWEEN(1,1500) &amp; " " &amp; INDEX({"Main","Oak","Maple","Elm","Pine","Cedar","Rose","Hill","Park","Lake"}, RANDBETWEEN(1,10)) &amp; " " &amp; INDEX({"St","Rd","Ave"}, RANDBETWEEN(1,3))</f>
        <v>477 Main Ave</v>
      </c>
      <c r="I84" s="1" t="str" cm="1">
        <f t="array" aca="1" ref="I84" ca="1">INDEX({"Springfield","Riverside","Franklin","Clinton","Fairview"}, RANDBETWEEN(1,5))</f>
        <v>Springfield</v>
      </c>
      <c r="J84" s="1" t="str" cm="1">
        <f t="array" aca="1" ref="J84" ca="1">INDEX({"FL","IL","CA","NY","TX"}, RANDBETWEEN(1,5))</f>
        <v>NY</v>
      </c>
      <c r="K84" s="1" t="str">
        <f t="shared" ca="1" si="54"/>
        <v>32506</v>
      </c>
      <c r="L84" s="1" t="str">
        <f t="shared" ca="1" si="55"/>
        <v>abigail.martin@email.com</v>
      </c>
      <c r="M84" s="1" t="str">
        <f t="shared" ca="1" si="56"/>
        <v>210-179-2600</v>
      </c>
      <c r="N84" s="1" t="str" cm="1">
        <f t="array" aca="1" ref="N84" ca="1">INDEX({"Linda","Karen","Susan","Nancy","Deborah"}, RANDBETWEEN(1,5)) &amp; " " &amp; C84</f>
        <v>Susan Martin</v>
      </c>
      <c r="O84" s="1" t="str">
        <f t="shared" ca="1" si="57"/>
        <v>958-204-6293</v>
      </c>
      <c r="P84" s="1" t="s">
        <v>137</v>
      </c>
      <c r="Q84" s="1" t="str" cm="1">
        <f t="array" aca="1" ref="Q84" ca="1">INDEX({"Walk-in","Google","Website","Patient Referral","Doctor Referral","Insurance"}, RANDBETWEEN(1,5))</f>
        <v>Walk-in</v>
      </c>
      <c r="R84" s="1" t="str">
        <f t="shared" ca="1" si="58"/>
        <v>2022-12-27</v>
      </c>
      <c r="S84" s="1" t="str" cm="1">
        <f t="array" aca="1" ref="S84" ca="1">INDEX({"LOC001","LOC002","LOC003"}, RANDBETWEEN(1,3))</f>
        <v>LOC002</v>
      </c>
      <c r="T84" s="1" t="str" cm="1">
        <f t="array" aca="1" ref="T84" ca="1">INDEX({"Mail","Phone","Patient Portal","Email"}, RANDBETWEEN(1,4))</f>
        <v>Patient Portal</v>
      </c>
      <c r="U84" s="1" t="str" cm="1">
        <f t="array" aca="1" ref="U84" ca="1">INDEX({"True","False"}, RANDBETWEEN(1,2))</f>
        <v>False</v>
      </c>
      <c r="V84" s="1" t="str" cm="1">
        <f t="array" aca="1" ref="V84" ca="1">INDEX({"True","False"}, RANDBETWEEN(1,2))</f>
        <v>True</v>
      </c>
      <c r="W84" s="1" t="str" cm="1">
        <f t="array" aca="1" ref="W84" ca="1">INDEX({"True","False"}, RANDBETWEEN(1,2))</f>
        <v>True</v>
      </c>
      <c r="X84" s="1" t="str" cm="1">
        <f t="array" aca="1" ref="X84" ca="1">INDEX({"True","False"}, RANDBETWEEN(1,2))</f>
        <v>True</v>
      </c>
      <c r="Y84" s="1" t="str" cm="1">
        <f t="array" aca="1" ref="Y84" ca="1">INDEX({"Codeine","Sulfa","Local Anesthetics","None","Latex","Penicillin"}, RANDBETWEEN(1,6))</f>
        <v>Latex</v>
      </c>
      <c r="Z84" s="1" t="str" cm="1">
        <f t="array" aca="1" ref="Z84" ca="1">INDEX({"None","Levothyroxine","Atorvastatin","Levothyroxine|Atorvastatin","Metformin|Lisinopril","Ibuprofen"}, RANDBETWEEN(1,6))</f>
        <v>Levothyroxine</v>
      </c>
      <c r="AA84" s="1" t="str" cm="1">
        <f t="array" aca="1" ref="AA84" ca="1">INDEX({"None","Wisdom teeth extraction (2020)","Cavity filling (2019)","Dental cleaning (2018)","Root canal (2021)"}, RANDBETWEEN(1,5))</f>
        <v>Cavity filling (2019)</v>
      </c>
      <c r="AB84" s="1" t="str">
        <f t="shared" ca="1" si="59"/>
        <v>2024-08-07</v>
      </c>
      <c r="AC84" s="1" t="str" cm="1">
        <f t="array" aca="1" ref="AC84" ca="1">INDEX({"N/A","No","Yes"}, RANDBETWEEN(1,3))</f>
        <v>N/A</v>
      </c>
      <c r="AD84" s="1" t="str" cm="1">
        <f t="array" aca="1" ref="AD84" ca="1">INDEX({"Non-smoker","Former-smoker","Current smoker"}, RANDBETWEEN(1,3))</f>
        <v>Former-smoker</v>
      </c>
      <c r="AE84" s="1" t="str" cm="1">
        <f t="array" aca="1" ref="AE84" ca="1">INDEX({"None","Allergic to penicillin","Requires wheelchair accessibility","Use caution due to fall risk","Special diet required"}, RANDBETWEEN(1,5))</f>
        <v>None</v>
      </c>
      <c r="AF84" s="1" t="s">
        <v>776</v>
      </c>
      <c r="AG84" s="1" t="str" cm="1">
        <f t="array" aca="1" ref="AG84" ca="1">INDEX({"Humana","Aetna","MetLife","Cigna","United Healthcare","Guardian"}, RANDBETWEEN(1,6))</f>
        <v>Humana</v>
      </c>
      <c r="AH84" s="1" t="str" cm="1">
        <f t="array" aca="1" ref="AH84" ca="1">IF(AG84="Humana",
   INDEX({"HUM103","HUM523"}, RANDBETWEEN(1,2)),
IF(AG84="Aetna",
   INDEX({"AET532","AET548"}, RANDBETWEEN(1,2)),
IF(AG84="MetLife",
   "MET280",
IF(AG84="Cigna",
   "CIG881",
IF(AG84="United Healthcare",
   INDEX({"UNI967","UNI316"}, RANDBETWEEN(1,2)),
IF(AG84="Guardian",
   INDEX({"GUA459","GUA669"}, RANDBETWEEN(1,2)),
""))))))</f>
        <v>HUM523</v>
      </c>
      <c r="AI84" s="1" t="str" cm="1">
        <f t="array" aca="1" ref="AI84" ca="1">_xlfn.SWITCH(
    AH84,
    "HUM103", "Humana Discount",
    "HUM523", "Humana PPO",
    "AET532", "Aetna HMO",
    "AET548", "Aetna Indemnity",
    "MET280", "MetLife Discount",
    "CIG881", "Cigna HMO",
    "UNI967", "United Healthcare DPPO",
    "UNI316", "United Healthcare DMO",
    "GUA459", "Guardian Discount",
    "GUA669", "Guardian PPO",
    ""
)</f>
        <v>Humana PPO</v>
      </c>
      <c r="AJ84" s="1" t="str" cm="1">
        <f t="array" aca="1" ref="AJ84" ca="1">_xlfn.SWITCH(
    AH84,
    "HUM103", "HUM854639",
    "HUM523", "HUM296694",
    "AET532", "AET392075",
    "AET548", "AET837715",
    "MET280", "MET643118",
    "CIG881", "CIG755900",
    "UNI967", "UNI733052",
    "UNI316", "UNI442722",
    "GUA459", "GUA634150",
    "GUA669", "GUA641722",
    ""
)</f>
        <v>HUM296694</v>
      </c>
      <c r="AK84" s="1" t="str" cm="1">
        <f t="array" aca="1" ref="AK84" ca="1">INDEX({"GRP370","GRP369","GRP573","GRP409","GRP509","GRP575","GRP445","GRP295","GRP316","GRP630"}, RANDBETWEEN(1,10))</f>
        <v>GRP573</v>
      </c>
      <c r="AL84" s="1" cm="1">
        <f t="array" aca="1" ref="AL84" ca="1">_xlfn.SWITCH(
  AK84,
  "GRP370", 1000,
  "GRP369", 3000,
  "GRP573", 1500,
  "GRP409", 3000,
  "GRP509", 3000,
  "GRP575", 1000,
  "GRP445", 2500,
  "GRP295", 1000,
  "GRP316", 2000,
  "GRP630", 2000,
  ""
)</f>
        <v>1500</v>
      </c>
      <c r="AM84" s="1" cm="1">
        <f t="array" aca="1" ref="AM84" ca="1">_xlfn.SWITCH(
  AK84,
  "GRP370", 729.73,
  "GRP369", 2285.89,
  "GRP573", 1311.73,
  "GRP409", 2951.56,
  "GRP509", 993.45,
  "GRP575", 557.41,
  "GRP445", 695.64,
  "GRP295", 241.36,
  "GRP316", 1320.86,
  "GRP630", 1245.27,
  ""
)</f>
        <v>1311.73</v>
      </c>
      <c r="AN84" s="1" t="str" cm="1">
        <f t="array" aca="1" ref="AN84" ca="1">_xlfn.SWITCH(
  AK84,
  "GRP573", "Humana",
  "GRP509", "Aetna",
  "GRP316", "Aetna",
  ""
)</f>
        <v>Humana</v>
      </c>
      <c r="AO84" s="1" t="str" cm="1">
        <f t="array" aca="1" ref="AO84" ca="1">_xlfn.SWITCH(
  AK84,
  "GRP573", "HUM982",
  "GRP509", "AET282",
  "GRP316", "AET665",
  ""
)</f>
        <v>HUM982</v>
      </c>
      <c r="AP84" s="1" t="str" cm="1">
        <f t="array" aca="1" ref="AP84" ca="1">_xlfn.SWITCH(
  AK84,
  "GRP573", "MAAN82132",
  "GRP509", "JOWI86099",
  "GRP316", "CHTA19838",
  ""
)</f>
        <v>MAAN82132</v>
      </c>
      <c r="AQ84" s="1" t="str" cm="1">
        <f t="array" aca="1" ref="AQ84" ca="1">INDEX({"Yes","No"},RANDBETWEEN(1,2))</f>
        <v>No</v>
      </c>
      <c r="AR84" s="1" t="str" cm="1">
        <f t="array" aca="1" ref="AR84" ca="1">INDEX({"Apple Pay","Credit Card","Debit Card"}, RANDBETWEEN(1,3))</f>
        <v>Credit Card</v>
      </c>
      <c r="AS84" s="1" t="s">
        <v>965</v>
      </c>
      <c r="AT84" s="1" t="s">
        <v>1154</v>
      </c>
      <c r="AU84" s="1" t="str">
        <f t="shared" ca="1" si="60"/>
        <v>2025-04-20</v>
      </c>
      <c r="AV84" s="1" t="str">
        <f t="shared" ca="1" si="61"/>
        <v>2025-05-03</v>
      </c>
      <c r="AW84" s="1" t="str">
        <f t="shared" ca="1" si="62"/>
        <v>9:15 AM</v>
      </c>
      <c r="AX84" s="1" t="str">
        <f t="shared" ca="1" si="63"/>
        <v>9:05 AM</v>
      </c>
      <c r="AY84" s="1" t="str" cm="1">
        <f t="array" aca="1" ref="AY84" ca="1">INDEX({"LOC001","LOC002","LOC003"}, RANDBETWEEN(1,3))</f>
        <v>LOC001</v>
      </c>
      <c r="AZ84" s="1" t="str" cm="1">
        <f t="array" aca="1" ref="AZ84" ca="1">INDEX({"PRV001","PRV002","PRV003","PRV004","PRV005"}, RANDBETWEEN(1,5))</f>
        <v>PRV001</v>
      </c>
      <c r="BA84" s="1" t="str" cm="1">
        <f t="array" aca="1" ref="BA84" ca="1">INDEX({"AST001","AST002","AST003","AST004","AST005"}, RANDBETWEEN(1,5))</f>
        <v>AST004</v>
      </c>
      <c r="BB84" s="1" t="str" cm="1">
        <f t="array" aca="1" ref="BB84" ca="1">INDEX({"Room 1","Room 2","Room 3","Room 4","Room 5","Room 7","Room 8"}, RANDBETWEEN(1,7))</f>
        <v>Room 2</v>
      </c>
      <c r="BC84" s="1" t="str" cm="1">
        <f t="array" aca="1" ref="BC84" ca="1">INDEX({"Tooth Pain","Lost Filling","Cosmetic Concern","Sensitivity","Denture Adjustment","Jaw Pain","Routine Check-up"}, RANDBETWEEN(1,7))</f>
        <v>Sensitivity</v>
      </c>
      <c r="BD84" s="1" cm="1">
        <f t="array" aca="1" ref="BD84" ca="1">INDEX({15,30,45,60,90,120}, RANDBETWEEN(1,6))</f>
        <v>60</v>
      </c>
      <c r="BE84" s="1">
        <f t="shared" ca="1" si="64"/>
        <v>70</v>
      </c>
      <c r="BF84" s="1" t="str">
        <f t="shared" ca="1" si="65"/>
        <v>True</v>
      </c>
      <c r="BG84" s="1" t="str">
        <f t="shared" ca="1" si="66"/>
        <v/>
      </c>
      <c r="BH84" s="1" t="str">
        <f t="shared" ca="1" si="67"/>
        <v>False</v>
      </c>
      <c r="BI84" s="1">
        <f t="shared" ca="1" si="68"/>
        <v>13</v>
      </c>
      <c r="BJ84" s="1" t="s">
        <v>1344</v>
      </c>
      <c r="BK84" s="1" t="str">
        <f t="shared" ca="1" si="69"/>
        <v>2025-05-03</v>
      </c>
      <c r="BL84" s="1" t="str" cm="1">
        <f t="array" aca="1" ref="BL84" ca="1">INDEX({"Orthodontic","Prosthodontic","Oral Surgery","Periodontic","Restorative"}, RANDBETWEEN(1,5))</f>
        <v>Oral Surgery</v>
      </c>
      <c r="BM84" s="1" t="str" cm="1">
        <f t="array" aca="1" ref="BM84" ca="1">INDEX({"D4341","D9110","D0274","D0120","D2330","D7140","D1110"}, RANDBETWEEN(1,7))</f>
        <v>D9110</v>
      </c>
      <c r="BN84" s="1" t="str" cm="1">
        <f t="array" aca="1" ref="BN84" ca="1">INDEX({"Periodontal Scaling &amp; Root Planing","Palliative Treatment","Bitewings - Four Films","Periodic Oral Evaluation","Resin Composite - One Surface","Extraction - Erupted Tooth","Adult Prophylaxis"}, RANDBETWEEN(1,7))</f>
        <v>Periodontal Scaling &amp; Root Planing</v>
      </c>
      <c r="BO84" s="1">
        <f t="shared" ca="1" si="70"/>
        <v>1932.87</v>
      </c>
      <c r="BP84" s="1">
        <f t="shared" ca="1" si="71"/>
        <v>966.55</v>
      </c>
      <c r="BQ84" s="1">
        <f t="shared" ca="1" si="72"/>
        <v>976.51</v>
      </c>
      <c r="BR84" s="1">
        <f t="shared" ca="1" si="73"/>
        <v>152.66</v>
      </c>
      <c r="BS84" s="1">
        <f t="shared" ca="1" si="74"/>
        <v>111.49</v>
      </c>
      <c r="BT84" s="1" t="str">
        <f t="shared" ca="1" si="75"/>
        <v>2021-12-19</v>
      </c>
      <c r="BU84" s="1" t="str" cm="1">
        <f t="array" aca="1" ref="BU84" ca="1">INDEX({"Debit Card","Apple Pay","Credit Card","CareCredit"}, RANDBETWEEN(1,4))</f>
        <v>Apple Pay</v>
      </c>
      <c r="BV84" s="1" t="str" cm="1">
        <f t="array" aca="1" ref="BV84" ca="1">INDEX({"Paid","Partial","Pending Insurance"}, RANDBETWEEN(1,3))</f>
        <v>Partial</v>
      </c>
      <c r="BW84" s="1">
        <f t="shared" ca="1" si="76"/>
        <v>0</v>
      </c>
      <c r="BX84" s="1" t="str">
        <f t="shared" ca="1" si="77"/>
        <v>In Progress</v>
      </c>
      <c r="BY84" s="1" t="str" cm="1">
        <f t="array" aca="1" ref="BY84" ca="1">INDEX({"New","Returning"}, RANDBETWEEN(1,2))</f>
        <v>New</v>
      </c>
      <c r="BZ84" s="1">
        <f t="shared" ca="1" si="78"/>
        <v>2</v>
      </c>
      <c r="CA84" s="1">
        <f t="shared" ca="1" si="79"/>
        <v>2</v>
      </c>
      <c r="CB84" s="1" t="str">
        <f t="shared" ca="1" si="80"/>
        <v>2021-09-21</v>
      </c>
      <c r="CC84" s="1" t="str">
        <f t="shared" ca="1" si="81"/>
        <v>2024-08-25</v>
      </c>
      <c r="CD84" s="1">
        <f t="shared" ca="1" si="82"/>
        <v>3</v>
      </c>
      <c r="CE84" s="1">
        <f t="shared" ca="1" si="82"/>
        <v>3</v>
      </c>
      <c r="CF84" s="1">
        <f t="shared" ca="1" si="83"/>
        <v>2728.85</v>
      </c>
      <c r="CG84" s="1">
        <f t="shared" ca="1" si="84"/>
        <v>42</v>
      </c>
      <c r="CH84" s="1" t="str">
        <f t="shared" ca="1" si="85"/>
        <v>Low</v>
      </c>
      <c r="CI84" s="1">
        <f t="shared" ca="1" si="86"/>
        <v>98</v>
      </c>
      <c r="CJ84" s="1" t="str">
        <f t="shared" ca="1" si="87"/>
        <v>True</v>
      </c>
      <c r="CK84" s="1" t="str" cm="1">
        <f t="array" aca="1" ref="CK84" ca="1">INDEX({"Basic","Silver","Gold","Platinum"}, RANDBETWEEN(1,4))</f>
        <v>Platinum</v>
      </c>
      <c r="CL84" s="1">
        <f t="shared" ca="1" si="88"/>
        <v>4</v>
      </c>
      <c r="CM84" s="1" t="s">
        <v>1533</v>
      </c>
      <c r="CN84" s="1" t="str">
        <f t="shared" ca="1" si="89"/>
        <v>2022-04-13</v>
      </c>
      <c r="CO84" s="1" t="str">
        <f t="shared" ca="1" si="90"/>
        <v>1:15 PM</v>
      </c>
      <c r="CP84" s="1" t="str" cm="1">
        <f t="array" aca="1" ref="CP84" ca="1">INDEX({"Patient Portal","Mail","Email","Phone","Text"}, RANDBETWEEN(1,5))</f>
        <v>Phone</v>
      </c>
      <c r="CQ84" s="1" t="str" cm="1">
        <f t="array" aca="1" ref="CQ84" ca="1">INDEX({"Insurance Verification","Payment Reminder","New Patient Welcome","Treatment Plan Discussion","Recall"}, RANDBETWEEN(1,5))</f>
        <v>Payment Reminder</v>
      </c>
      <c r="CR84" s="1" t="str" cm="1">
        <f t="array" aca="1" ref="CR84" ca="1">INDEX({"Template","Script","Marketing","Custom"}, RANDBETWEEN(1,4))</f>
        <v>Custom</v>
      </c>
      <c r="CS84" s="1" t="str">
        <f t="shared" ca="1" si="91"/>
        <v>True</v>
      </c>
      <c r="CT84" s="1" t="str">
        <f t="shared" ca="1" si="92"/>
        <v>2022-04-13</v>
      </c>
      <c r="CU84" s="1" t="str">
        <f t="shared" ca="1" si="93"/>
        <v>3:00 PM</v>
      </c>
      <c r="CV84" s="1" t="str" cm="1">
        <f t="array" aca="1" ref="CV84" ca="1">IF(CS84="True",
   INDEX({"Cancelled","Confirmed","Rescheduled","Question Answered"}, RANDBETWEEN(1,4)),
   ""
)</f>
        <v>Rescheduled</v>
      </c>
      <c r="CW84" s="1" t="str">
        <f t="shared" ca="1" si="94"/>
        <v>False</v>
      </c>
      <c r="CX84" s="1" t="str">
        <f t="shared" ca="1" si="95"/>
        <v/>
      </c>
      <c r="CY84" s="1" t="str" cm="1">
        <f t="array" aca="1" ref="CY84" ca="1">INDEX({"STF001","STF002","STF003","STF004","STF005"}, RANDBETWEEN(1,5))</f>
        <v>STF004</v>
      </c>
      <c r="CZ84" s="1" t="str">
        <f t="shared" ca="1" si="96"/>
        <v>False</v>
      </c>
      <c r="DA84" s="1" t="str" cm="1">
        <f t="array" aca="1" ref="DA84" ca="1">INDEX({"Westside Dental Group","Downtown Dental Center","Main Street Dental"}, RANDBETWEEN(1,3))</f>
        <v>Downtown Dental Center</v>
      </c>
      <c r="DB84" s="1" t="str" cm="1">
        <f t="array" aca="1" ref="DB84" ca="1">_xlfn.SWITCH(DA84,
   "Westside Dental Group",     "789 West Avenue",
   "Downtown Dental Center",    "456 Downtown Plaza",
   "Main Street Dental",        "123 Main Street",
   ""
)</f>
        <v>456 Downtown Plaza</v>
      </c>
      <c r="DC84" s="1" t="str" cm="1">
        <f t="array" aca="1" ref="DC84" ca="1">_xlfn.SWITCH(
   DA84,
   "Westside Dental Group",     "Riverside",
   "Downtown Dental Center",    "Springfield",
   "Main Street Dental",        "Springfield",
   ""
)</f>
        <v>Springfield</v>
      </c>
      <c r="DD84" s="1" t="s">
        <v>184</v>
      </c>
      <c r="DE84" s="1" t="str" cm="1">
        <f t="array" aca="1" ref="DE84" ca="1">_xlfn.SWITCH(
   DA84,
   "Westside Dental Group",     "62707",
   "Downtown Dental Center",    "62701",
   "Main Street Dental",        "62704",
   ""
)</f>
        <v>62701</v>
      </c>
      <c r="DF84" s="1" t="str" cm="1">
        <f t="array" aca="1" ref="DF84" ca="1">_xlfn.SWITCH(
   DA84,
   "Westside Dental Group",     "555-555-6666",
   "Downtown Dental Center",    "555-333-4444",
   "Main Street Dental",        "555-111-2222",
   ""
)</f>
        <v>555-333-4444</v>
      </c>
      <c r="DG84" s="1" t="str" cm="1">
        <f t="array" aca="1" ref="DG84" ca="1">_xlfn.SWITCH(
   DA84,
   "Westside Dental Group",     "Mon-Thu 9AM-6PM|Fri 9AM-4PM",
   "Downtown Dental Center",    "Mon-Thu 7AM-7PM|Fri 8AM-5PM|Sat 8AM-1PM",
   "Main Street Dental",        "Mon-Fri 8AM-5PM",
   ""
)</f>
        <v>Mon-Thu 7AM-7PM|Fri 8AM-5PM|Sat 8AM-1PM</v>
      </c>
      <c r="DH84" s="1" t="str" cm="1">
        <f t="array" aca="1" ref="DH84" ca="1">_xlfn.SWITCH(
   DA84,
   "Westside Dental Group",     "General|Periodontics|Endodontics",
   "Downtown Dental Center",    "General|Pediatric|Implants|Oral Surgery",
   "Main Street Dental",        "General|Cosmetic|Orthodontics",
   ""
)</f>
        <v>General|Pediatric|Implants|Oral Surgery</v>
      </c>
      <c r="DI84" s="1" t="str" cm="1">
        <f t="array" aca="1" ref="DI84" ca="1">_xlfn.SWITCH(
   DA84,
   "Westside Dental Group",     "General Dentistry|Periodontics|Endodontics",
   "Downtown Dental Center",    "General Dentistry|Oral Surgery|Pediatric Dentistry",
   "Main Street Dental",        "General Dentistry|Orthodontics",
   ""
)</f>
        <v>General Dentistry|Oral Surgery|Pediatric Dentistry</v>
      </c>
      <c r="DJ84" s="1" cm="1">
        <f t="array" aca="1" ref="DJ84" ca="1">_xlfn.SWITCH($DA84,
   "Westside Dental Group", 6,
   "Downtown Dental Center", 12,
   "Main Street Dental",     8,
   6
)</f>
        <v>12</v>
      </c>
      <c r="DK84" s="1" cm="1">
        <f t="array" aca="1" ref="DK84" ca="1">_xlfn.SWITCH($DA84,
   "Westside Dental Group", 4.7,
   "Downtown Dental Center", 4.6,
   "Main Street Dental",     4.8,
   4.7
)</f>
        <v>4.5999999999999996</v>
      </c>
      <c r="DL84" s="1" t="s">
        <v>1722</v>
      </c>
      <c r="DM84" s="1" t="str">
        <f t="shared" ca="1" si="97"/>
        <v>2021-07-18</v>
      </c>
      <c r="DN84" s="1" t="str" cm="1">
        <f t="array" aca="1" ref="DN84" ca="1">INDEX({"In Progress","Accepted","Completed","Proposed"}, RANDBETWEEN(1,4))</f>
        <v>Completed</v>
      </c>
      <c r="DO84" s="1">
        <f t="shared" ca="1" si="98"/>
        <v>1047.8399999999999</v>
      </c>
      <c r="DP84" s="1">
        <f t="shared" ca="1" si="99"/>
        <v>660.14</v>
      </c>
      <c r="DQ84" s="1">
        <f t="shared" ca="1" si="100"/>
        <v>387.7</v>
      </c>
      <c r="DR84" s="1" t="str" cm="1">
        <f t="array" aca="1" ref="DR84" ca="1">INDEX({"N/A","CareCredit","QuickPay Discount","Monthly Payment"}, RANDBETWEEN(1,4))</f>
        <v>Monthly Payment</v>
      </c>
      <c r="DS84" s="2">
        <v>44555</v>
      </c>
      <c r="DT84" s="1" t="str">
        <f t="shared" ca="1" si="101"/>
        <v>2022-01-05</v>
      </c>
      <c r="DU84" s="1">
        <f t="shared" ca="1" si="102"/>
        <v>100</v>
      </c>
    </row>
    <row r="85" spans="1:125" x14ac:dyDescent="0.15">
      <c r="A85" s="1" t="s">
        <v>588</v>
      </c>
      <c r="B85" s="1" t="str" cm="1">
        <f t="array" aca="1" ref="B85" ca="1">INDEX({"Liam","Noah","Oliver","Elijah","William","James","Benjamin","Lucas","Henry","Alexander","Olivia","Emma","Ava","Charlotte","Sophia","Amelia","Isabella","Mia","Evelyn","Harper","Jameson","Aria","Scarlett","Luna","Mila","Abigail","Ella","Avery","Eleanor","Madison"}, RANDBETWEEN(1, 30))</f>
        <v>Amelia</v>
      </c>
      <c r="C85" s="1" t="str" cm="1">
        <f t="array" aca="1" ref="C85" ca="1">INDEX({"Smith","Johnson","Williams","Jones","Brown","Davis","Miller","Wilson","Moore","Taylor","Anderson","Thomas","Jackson","White","Harris","Martin","Thompson","Garcia","Martinez","Robinson","Clark","Rodriguez","Lewis","Lee","Walker","Hall","Allen","Young","King","Wright"}, RANDBETWEEN(1, 30))</f>
        <v>Jackson</v>
      </c>
      <c r="D85" s="1" t="str">
        <f t="shared" ca="1" si="52"/>
        <v>1990-05-11</v>
      </c>
      <c r="E85" s="1">
        <f t="shared" ca="1" si="53"/>
        <v>34</v>
      </c>
      <c r="F85" s="1" t="str" cm="1">
        <f t="array" aca="1" ref="F85" ca="1">INDEX({"Male","Female","Non-Binary"}, RANDBETWEEN(1, 3))</f>
        <v>Male</v>
      </c>
      <c r="G85" s="1" t="str" cm="1">
        <f t="array" aca="1" ref="G85" ca="1">INDEX({"African American","Caucasian","Hispanic","Asian","Native American","Other"}, RANDBETWEEN(1,6))</f>
        <v>Caucasian</v>
      </c>
      <c r="H85" s="1" t="str" cm="1">
        <f t="array" aca="1" ref="H85" ca="1">RANDBETWEEN(1,1500) &amp; " " &amp; INDEX({"Main","Oak","Maple","Elm","Pine","Cedar","Rose","Hill","Park","Lake"}, RANDBETWEEN(1,10)) &amp; " " &amp; INDEX({"St","Rd","Ave"}, RANDBETWEEN(1,3))</f>
        <v>726 Park Rd</v>
      </c>
      <c r="I85" s="1" t="str" cm="1">
        <f t="array" aca="1" ref="I85" ca="1">INDEX({"Springfield","Riverside","Franklin","Clinton","Fairview"}, RANDBETWEEN(1,5))</f>
        <v>Franklin</v>
      </c>
      <c r="J85" s="1" t="str" cm="1">
        <f t="array" aca="1" ref="J85" ca="1">INDEX({"FL","IL","CA","NY","TX"}, RANDBETWEEN(1,5))</f>
        <v>NY</v>
      </c>
      <c r="K85" s="1" t="str">
        <f t="shared" ca="1" si="54"/>
        <v>52702</v>
      </c>
      <c r="L85" s="1" t="str">
        <f t="shared" ca="1" si="55"/>
        <v>amelia.jackson@email.com</v>
      </c>
      <c r="M85" s="1" t="str">
        <f t="shared" ca="1" si="56"/>
        <v>500-929-9985</v>
      </c>
      <c r="N85" s="1" t="str" cm="1">
        <f t="array" aca="1" ref="N85" ca="1">INDEX({"Linda","Karen","Susan","Nancy","Deborah"}, RANDBETWEEN(1,5)) &amp; " " &amp; C85</f>
        <v>Nancy Jackson</v>
      </c>
      <c r="O85" s="1" t="str">
        <f t="shared" ca="1" si="57"/>
        <v>317-403-7966</v>
      </c>
      <c r="P85" s="1" t="s">
        <v>137</v>
      </c>
      <c r="Q85" s="1" t="str" cm="1">
        <f t="array" aca="1" ref="Q85" ca="1">INDEX({"Walk-in","Google","Website","Patient Referral","Doctor Referral","Insurance"}, RANDBETWEEN(1,5))</f>
        <v>Patient Referral</v>
      </c>
      <c r="R85" s="1" t="str">
        <f t="shared" ca="1" si="58"/>
        <v>2023-10-21</v>
      </c>
      <c r="S85" s="1" t="str" cm="1">
        <f t="array" aca="1" ref="S85" ca="1">INDEX({"LOC001","LOC002","LOC003"}, RANDBETWEEN(1,3))</f>
        <v>LOC002</v>
      </c>
      <c r="T85" s="1" t="str" cm="1">
        <f t="array" aca="1" ref="T85" ca="1">INDEX({"Mail","Phone","Patient Portal","Email"}, RANDBETWEEN(1,4))</f>
        <v>Patient Portal</v>
      </c>
      <c r="U85" s="1" t="str" cm="1">
        <f t="array" aca="1" ref="U85" ca="1">INDEX({"True","False"}, RANDBETWEEN(1,2))</f>
        <v>False</v>
      </c>
      <c r="V85" s="1" t="str" cm="1">
        <f t="array" aca="1" ref="V85" ca="1">INDEX({"True","False"}, RANDBETWEEN(1,2))</f>
        <v>False</v>
      </c>
      <c r="W85" s="1" t="str" cm="1">
        <f t="array" aca="1" ref="W85" ca="1">INDEX({"True","False"}, RANDBETWEEN(1,2))</f>
        <v>True</v>
      </c>
      <c r="X85" s="1" t="str" cm="1">
        <f t="array" aca="1" ref="X85" ca="1">INDEX({"True","False"}, RANDBETWEEN(1,2))</f>
        <v>True</v>
      </c>
      <c r="Y85" s="1" t="str" cm="1">
        <f t="array" aca="1" ref="Y85" ca="1">INDEX({"Codeine","Sulfa","Local Anesthetics","None","Latex","Penicillin"}, RANDBETWEEN(1,6))</f>
        <v>Local Anesthetics</v>
      </c>
      <c r="Z85" s="1" t="str" cm="1">
        <f t="array" aca="1" ref="Z85" ca="1">INDEX({"None","Levothyroxine","Atorvastatin","Levothyroxine|Atorvastatin","Metformin|Lisinopril","Ibuprofen"}, RANDBETWEEN(1,6))</f>
        <v>Ibuprofen</v>
      </c>
      <c r="AA85" s="1" t="str" cm="1">
        <f t="array" aca="1" ref="AA85" ca="1">INDEX({"None","Wisdom teeth extraction (2020)","Cavity filling (2019)","Dental cleaning (2018)","Root canal (2021)"}, RANDBETWEEN(1,5))</f>
        <v>Dental cleaning (2018)</v>
      </c>
      <c r="AB85" s="1" t="str">
        <f t="shared" ca="1" si="59"/>
        <v>2023-06-18</v>
      </c>
      <c r="AC85" s="1" t="str" cm="1">
        <f t="array" aca="1" ref="AC85" ca="1">INDEX({"N/A","No","Yes"}, RANDBETWEEN(1,3))</f>
        <v>No</v>
      </c>
      <c r="AD85" s="1" t="str" cm="1">
        <f t="array" aca="1" ref="AD85" ca="1">INDEX({"Non-smoker","Former-smoker","Current smoker"}, RANDBETWEEN(1,3))</f>
        <v>Non-smoker</v>
      </c>
      <c r="AE85" s="1" t="str" cm="1">
        <f t="array" aca="1" ref="AE85" ca="1">INDEX({"None","Allergic to penicillin","Requires wheelchair accessibility","Use caution due to fall risk","Special diet required"}, RANDBETWEEN(1,5))</f>
        <v>Use caution due to fall risk</v>
      </c>
      <c r="AF85" s="1" t="s">
        <v>777</v>
      </c>
      <c r="AG85" s="1" t="str" cm="1">
        <f t="array" aca="1" ref="AG85" ca="1">INDEX({"Humana","Aetna","MetLife","Cigna","United Healthcare","Guardian"}, RANDBETWEEN(1,6))</f>
        <v>United Healthcare</v>
      </c>
      <c r="AH85" s="1" t="str" cm="1">
        <f t="array" aca="1" ref="AH85" ca="1">IF(AG85="Humana",
   INDEX({"HUM103","HUM523"}, RANDBETWEEN(1,2)),
IF(AG85="Aetna",
   INDEX({"AET532","AET548"}, RANDBETWEEN(1,2)),
IF(AG85="MetLife",
   "MET280",
IF(AG85="Cigna",
   "CIG881",
IF(AG85="United Healthcare",
   INDEX({"UNI967","UNI316"}, RANDBETWEEN(1,2)),
IF(AG85="Guardian",
   INDEX({"GUA459","GUA669"}, RANDBETWEEN(1,2)),
""))))))</f>
        <v>UNI316</v>
      </c>
      <c r="AI85" s="1" t="str" cm="1">
        <f t="array" aca="1" ref="AI85" ca="1">_xlfn.SWITCH(
    AH85,
    "HUM103", "Humana Discount",
    "HUM523", "Humana PPO",
    "AET532", "Aetna HMO",
    "AET548", "Aetna Indemnity",
    "MET280", "MetLife Discount",
    "CIG881", "Cigna HMO",
    "UNI967", "United Healthcare DPPO",
    "UNI316", "United Healthcare DMO",
    "GUA459", "Guardian Discount",
    "GUA669", "Guardian PPO",
    ""
)</f>
        <v>United Healthcare DMO</v>
      </c>
      <c r="AJ85" s="1" t="str" cm="1">
        <f t="array" aca="1" ref="AJ85" ca="1">_xlfn.SWITCH(
    AH85,
    "HUM103", "HUM854639",
    "HUM523", "HUM296694",
    "AET532", "AET392075",
    "AET548", "AET837715",
    "MET280", "MET643118",
    "CIG881", "CIG755900",
    "UNI967", "UNI733052",
    "UNI316", "UNI442722",
    "GUA459", "GUA634150",
    "GUA669", "GUA641722",
    ""
)</f>
        <v>UNI442722</v>
      </c>
      <c r="AK85" s="1" t="str" cm="1">
        <f t="array" aca="1" ref="AK85" ca="1">INDEX({"GRP370","GRP369","GRP573","GRP409","GRP509","GRP575","GRP445","GRP295","GRP316","GRP630"}, RANDBETWEEN(1,10))</f>
        <v>GRP630</v>
      </c>
      <c r="AL85" s="1" cm="1">
        <f t="array" aca="1" ref="AL85" ca="1">_xlfn.SWITCH(
  AK85,
  "GRP370", 1000,
  "GRP369", 3000,
  "GRP573", 1500,
  "GRP409", 3000,
  "GRP509", 3000,
  "GRP575", 1000,
  "GRP445", 2500,
  "GRP295", 1000,
  "GRP316", 2000,
  "GRP630", 2000,
  ""
)</f>
        <v>2000</v>
      </c>
      <c r="AM85" s="1" cm="1">
        <f t="array" aca="1" ref="AM85" ca="1">_xlfn.SWITCH(
  AK85,
  "GRP370", 729.73,
  "GRP369", 2285.89,
  "GRP573", 1311.73,
  "GRP409", 2951.56,
  "GRP509", 993.45,
  "GRP575", 557.41,
  "GRP445", 695.64,
  "GRP295", 241.36,
  "GRP316", 1320.86,
  "GRP630", 1245.27,
  ""
)</f>
        <v>1245.27</v>
      </c>
      <c r="AN85" s="1" t="str" cm="1">
        <f t="array" aca="1" ref="AN85" ca="1">_xlfn.SWITCH(
  AK85,
  "GRP573", "Humana",
  "GRP509", "Aetna",
  "GRP316", "Aetna",
  ""
)</f>
        <v/>
      </c>
      <c r="AO85" s="1" t="str" cm="1">
        <f t="array" aca="1" ref="AO85" ca="1">_xlfn.SWITCH(
  AK85,
  "GRP573", "HUM982",
  "GRP509", "AET282",
  "GRP316", "AET665",
  ""
)</f>
        <v/>
      </c>
      <c r="AP85" s="1" t="str" cm="1">
        <f t="array" aca="1" ref="AP85" ca="1">_xlfn.SWITCH(
  AK85,
  "GRP573", "MAAN82132",
  "GRP509", "JOWI86099",
  "GRP316", "CHTA19838",
  ""
)</f>
        <v/>
      </c>
      <c r="AQ85" s="1" t="str" cm="1">
        <f t="array" aca="1" ref="AQ85" ca="1">INDEX({"Yes","No"},RANDBETWEEN(1,2))</f>
        <v>No</v>
      </c>
      <c r="AR85" s="1" t="str" cm="1">
        <f t="array" aca="1" ref="AR85" ca="1">INDEX({"Apple Pay","Credit Card","Debit Card"}, RANDBETWEEN(1,3))</f>
        <v>Apple Pay</v>
      </c>
      <c r="AS85" s="1" t="s">
        <v>966</v>
      </c>
      <c r="AT85" s="1" t="s">
        <v>1155</v>
      </c>
      <c r="AU85" s="1" t="str">
        <f t="shared" ca="1" si="60"/>
        <v>2025-05-04</v>
      </c>
      <c r="AV85" s="1" t="str">
        <f t="shared" ca="1" si="61"/>
        <v>2025-05-11</v>
      </c>
      <c r="AW85" s="1" t="str">
        <f t="shared" ca="1" si="62"/>
        <v>1:45 PM</v>
      </c>
      <c r="AX85" s="1" t="str">
        <f t="shared" ca="1" si="63"/>
        <v>1:35 PM</v>
      </c>
      <c r="AY85" s="1" t="str" cm="1">
        <f t="array" aca="1" ref="AY85" ca="1">INDEX({"LOC001","LOC002","LOC003"}, RANDBETWEEN(1,3))</f>
        <v>LOC001</v>
      </c>
      <c r="AZ85" s="1" t="str" cm="1">
        <f t="array" aca="1" ref="AZ85" ca="1">INDEX({"PRV001","PRV002","PRV003","PRV004","PRV005"}, RANDBETWEEN(1,5))</f>
        <v>PRV005</v>
      </c>
      <c r="BA85" s="1" t="str" cm="1">
        <f t="array" aca="1" ref="BA85" ca="1">INDEX({"AST001","AST002","AST003","AST004","AST005"}, RANDBETWEEN(1,5))</f>
        <v>AST003</v>
      </c>
      <c r="BB85" s="1" t="str" cm="1">
        <f t="array" aca="1" ref="BB85" ca="1">INDEX({"Room 1","Room 2","Room 3","Room 4","Room 5","Room 7","Room 8"}, RANDBETWEEN(1,7))</f>
        <v>Room 7</v>
      </c>
      <c r="BC85" s="1" t="str" cm="1">
        <f t="array" aca="1" ref="BC85" ca="1">INDEX({"Tooth Pain","Lost Filling","Cosmetic Concern","Sensitivity","Denture Adjustment","Jaw Pain","Routine Check-up"}, RANDBETWEEN(1,7))</f>
        <v>Lost Filling</v>
      </c>
      <c r="BD85" s="1" cm="1">
        <f t="array" aca="1" ref="BD85" ca="1">INDEX({15,30,45,60,90,120}, RANDBETWEEN(1,6))</f>
        <v>90</v>
      </c>
      <c r="BE85" s="1">
        <f t="shared" ca="1" si="64"/>
        <v>85</v>
      </c>
      <c r="BF85" s="1" t="str">
        <f t="shared" ca="1" si="65"/>
        <v>True</v>
      </c>
      <c r="BG85" s="1" t="str">
        <f t="shared" ca="1" si="66"/>
        <v/>
      </c>
      <c r="BH85" s="1" t="str">
        <f t="shared" ca="1" si="67"/>
        <v>False</v>
      </c>
      <c r="BI85" s="1">
        <f t="shared" ca="1" si="68"/>
        <v>7</v>
      </c>
      <c r="BJ85" s="1" t="s">
        <v>1345</v>
      </c>
      <c r="BK85" s="1" t="str">
        <f t="shared" ca="1" si="69"/>
        <v>2025-05-11</v>
      </c>
      <c r="BL85" s="1" t="str" cm="1">
        <f t="array" aca="1" ref="BL85" ca="1">INDEX({"Orthodontic","Prosthodontic","Oral Surgery","Periodontic","Restorative"}, RANDBETWEEN(1,5))</f>
        <v>Periodontic</v>
      </c>
      <c r="BM85" s="1" t="str" cm="1">
        <f t="array" aca="1" ref="BM85" ca="1">INDEX({"D4341","D9110","D0274","D0120","D2330","D7140","D1110"}, RANDBETWEEN(1,7))</f>
        <v>D2330</v>
      </c>
      <c r="BN85" s="1" t="str" cm="1">
        <f t="array" aca="1" ref="BN85" ca="1">INDEX({"Periodontal Scaling &amp; Root Planing","Palliative Treatment","Bitewings - Four Films","Periodic Oral Evaluation","Resin Composite - One Surface","Extraction - Erupted Tooth","Adult Prophylaxis"}, RANDBETWEEN(1,7))</f>
        <v>Resin Composite - One Surface</v>
      </c>
      <c r="BO85" s="1">
        <f t="shared" ca="1" si="70"/>
        <v>934</v>
      </c>
      <c r="BP85" s="1">
        <f t="shared" ca="1" si="71"/>
        <v>354.09</v>
      </c>
      <c r="BQ85" s="1">
        <f t="shared" ca="1" si="72"/>
        <v>340.29</v>
      </c>
      <c r="BR85" s="1">
        <f t="shared" ca="1" si="73"/>
        <v>312.76</v>
      </c>
      <c r="BS85" s="1">
        <f t="shared" ca="1" si="74"/>
        <v>37.65</v>
      </c>
      <c r="BT85" s="1" t="str">
        <f t="shared" ca="1" si="75"/>
        <v>2021-05-27</v>
      </c>
      <c r="BU85" s="1" t="str" cm="1">
        <f t="array" aca="1" ref="BU85" ca="1">INDEX({"Debit Card","Apple Pay","Credit Card","CareCredit"}, RANDBETWEEN(1,4))</f>
        <v>CareCredit</v>
      </c>
      <c r="BV85" s="1" t="str" cm="1">
        <f t="array" aca="1" ref="BV85" ca="1">INDEX({"Paid","Partial","Pending Insurance"}, RANDBETWEEN(1,3))</f>
        <v>Paid</v>
      </c>
      <c r="BW85" s="1">
        <f t="shared" ca="1" si="76"/>
        <v>0</v>
      </c>
      <c r="BX85" s="1" t="str">
        <f t="shared" ca="1" si="77"/>
        <v>Completed</v>
      </c>
      <c r="BY85" s="1" t="str" cm="1">
        <f t="array" aca="1" ref="BY85" ca="1">INDEX({"New","Returning"}, RANDBETWEEN(1,2))</f>
        <v>Returning</v>
      </c>
      <c r="BZ85" s="1">
        <f t="shared" ca="1" si="78"/>
        <v>2</v>
      </c>
      <c r="CA85" s="1">
        <f t="shared" ca="1" si="79"/>
        <v>4</v>
      </c>
      <c r="CB85" s="1" t="str">
        <f t="shared" ca="1" si="80"/>
        <v>2023-12-30</v>
      </c>
      <c r="CC85" s="1" t="str">
        <f t="shared" ca="1" si="81"/>
        <v>2025-09-07</v>
      </c>
      <c r="CD85" s="1">
        <f t="shared" ca="1" si="82"/>
        <v>10</v>
      </c>
      <c r="CE85" s="1">
        <f t="shared" ca="1" si="82"/>
        <v>2</v>
      </c>
      <c r="CF85" s="1">
        <f t="shared" ca="1" si="83"/>
        <v>2173.62</v>
      </c>
      <c r="CG85" s="1">
        <f t="shared" ca="1" si="84"/>
        <v>15</v>
      </c>
      <c r="CH85" s="1" t="str">
        <f t="shared" ca="1" si="85"/>
        <v>Medium</v>
      </c>
      <c r="CI85" s="1">
        <f t="shared" ca="1" si="86"/>
        <v>93</v>
      </c>
      <c r="CJ85" s="1" t="str">
        <f t="shared" ca="1" si="87"/>
        <v>False</v>
      </c>
      <c r="CK85" s="1" t="str" cm="1">
        <f t="array" aca="1" ref="CK85" ca="1">INDEX({"Basic","Silver","Gold","Platinum"}, RANDBETWEEN(1,4))</f>
        <v>Platinum</v>
      </c>
      <c r="CL85" s="1">
        <f t="shared" ca="1" si="88"/>
        <v>4</v>
      </c>
      <c r="CM85" s="1" t="s">
        <v>1534</v>
      </c>
      <c r="CN85" s="1" t="str">
        <f t="shared" ca="1" si="89"/>
        <v>2021-08-06</v>
      </c>
      <c r="CO85" s="1" t="str">
        <f t="shared" ca="1" si="90"/>
        <v>5:00 PM</v>
      </c>
      <c r="CP85" s="1" t="str" cm="1">
        <f t="array" aca="1" ref="CP85" ca="1">INDEX({"Patient Portal","Mail","Email","Phone","Text"}, RANDBETWEEN(1,5))</f>
        <v>Text</v>
      </c>
      <c r="CQ85" s="1" t="str" cm="1">
        <f t="array" aca="1" ref="CQ85" ca="1">INDEX({"Insurance Verification","Payment Reminder","New Patient Welcome","Treatment Plan Discussion","Recall"}, RANDBETWEEN(1,5))</f>
        <v>New Patient Welcome</v>
      </c>
      <c r="CR85" s="1" t="str" cm="1">
        <f t="array" aca="1" ref="CR85" ca="1">INDEX({"Template","Script","Marketing","Custom"}, RANDBETWEEN(1,4))</f>
        <v>Template</v>
      </c>
      <c r="CS85" s="1" t="str">
        <f t="shared" ca="1" si="91"/>
        <v>False</v>
      </c>
      <c r="CT85" s="1" t="str">
        <f t="shared" ca="1" si="92"/>
        <v/>
      </c>
      <c r="CU85" s="1" t="str">
        <f t="shared" ca="1" si="93"/>
        <v/>
      </c>
      <c r="CV85" s="1" t="str" cm="1">
        <f t="array" aca="1" ref="CV85" ca="1">IF(CS85="True",
   INDEX({"Cancelled","Confirmed","Rescheduled","Question Answered"}, RANDBETWEEN(1,4)),
   ""
)</f>
        <v/>
      </c>
      <c r="CW85" s="1" t="str">
        <f t="shared" ca="1" si="94"/>
        <v/>
      </c>
      <c r="CX85" s="1" t="str">
        <f t="shared" ca="1" si="95"/>
        <v/>
      </c>
      <c r="CY85" s="1" t="str" cm="1">
        <f t="array" aca="1" ref="CY85" ca="1">INDEX({"STF001","STF002","STF003","STF004","STF005"}, RANDBETWEEN(1,5))</f>
        <v>STF005</v>
      </c>
      <c r="CZ85" s="1" t="str">
        <f t="shared" ca="1" si="96"/>
        <v>False</v>
      </c>
      <c r="DA85" s="1" t="str" cm="1">
        <f t="array" aca="1" ref="DA85" ca="1">INDEX({"Westside Dental Group","Downtown Dental Center","Main Street Dental"}, RANDBETWEEN(1,3))</f>
        <v>Main Street Dental</v>
      </c>
      <c r="DB85" s="1" t="str" cm="1">
        <f t="array" aca="1" ref="DB85" ca="1">_xlfn.SWITCH(DA85,
   "Westside Dental Group",     "789 West Avenue",
   "Downtown Dental Center",    "456 Downtown Plaza",
   "Main Street Dental",        "123 Main Street",
   ""
)</f>
        <v>123 Main Street</v>
      </c>
      <c r="DC85" s="1" t="str" cm="1">
        <f t="array" aca="1" ref="DC85" ca="1">_xlfn.SWITCH(
   DA85,
   "Westside Dental Group",     "Riverside",
   "Downtown Dental Center",    "Springfield",
   "Main Street Dental",        "Springfield",
   ""
)</f>
        <v>Springfield</v>
      </c>
      <c r="DD85" s="1" t="s">
        <v>184</v>
      </c>
      <c r="DE85" s="1" t="str" cm="1">
        <f t="array" aca="1" ref="DE85" ca="1">_xlfn.SWITCH(
   DA85,
   "Westside Dental Group",     "62707",
   "Downtown Dental Center",    "62701",
   "Main Street Dental",        "62704",
   ""
)</f>
        <v>62704</v>
      </c>
      <c r="DF85" s="1" t="str" cm="1">
        <f t="array" aca="1" ref="DF85" ca="1">_xlfn.SWITCH(
   DA85,
   "Westside Dental Group",     "555-555-6666",
   "Downtown Dental Center",    "555-333-4444",
   "Main Street Dental",        "555-111-2222",
   ""
)</f>
        <v>555-111-2222</v>
      </c>
      <c r="DG85" s="1" t="str" cm="1">
        <f t="array" aca="1" ref="DG85" ca="1">_xlfn.SWITCH(
   DA85,
   "Westside Dental Group",     "Mon-Thu 9AM-6PM|Fri 9AM-4PM",
   "Downtown Dental Center",    "Mon-Thu 7AM-7PM|Fri 8AM-5PM|Sat 8AM-1PM",
   "Main Street Dental",        "Mon-Fri 8AM-5PM",
   ""
)</f>
        <v>Mon-Fri 8AM-5PM</v>
      </c>
      <c r="DH85" s="1" t="str" cm="1">
        <f t="array" aca="1" ref="DH85" ca="1">_xlfn.SWITCH(
   DA85,
   "Westside Dental Group",     "General|Periodontics|Endodontics",
   "Downtown Dental Center",    "General|Pediatric|Implants|Oral Surgery",
   "Main Street Dental",        "General|Cosmetic|Orthodontics",
   ""
)</f>
        <v>General|Cosmetic|Orthodontics</v>
      </c>
      <c r="DI85" s="1" t="str" cm="1">
        <f t="array" aca="1" ref="DI85" ca="1">_xlfn.SWITCH(
   DA85,
   "Westside Dental Group",     "General Dentistry|Periodontics|Endodontics",
   "Downtown Dental Center",    "General Dentistry|Oral Surgery|Pediatric Dentistry",
   "Main Street Dental",        "General Dentistry|Orthodontics",
   ""
)</f>
        <v>General Dentistry|Orthodontics</v>
      </c>
      <c r="DJ85" s="1" cm="1">
        <f t="array" aca="1" ref="DJ85" ca="1">_xlfn.SWITCH($DA85,
   "Westside Dental Group", 6,
   "Downtown Dental Center", 12,
   "Main Street Dental",     8,
   6
)</f>
        <v>8</v>
      </c>
      <c r="DK85" s="1" cm="1">
        <f t="array" aca="1" ref="DK85" ca="1">_xlfn.SWITCH($DA85,
   "Westside Dental Group", 4.7,
   "Downtown Dental Center", 4.6,
   "Main Street Dental",     4.8,
   4.7
)</f>
        <v>4.8</v>
      </c>
      <c r="DL85" s="1" t="s">
        <v>1723</v>
      </c>
      <c r="DM85" s="1" t="str">
        <f t="shared" ca="1" si="97"/>
        <v>2022-02-24</v>
      </c>
      <c r="DN85" s="1" t="str" cm="1">
        <f t="array" aca="1" ref="DN85" ca="1">INDEX({"In Progress","Accepted","Completed","Proposed"}, RANDBETWEEN(1,4))</f>
        <v>Accepted</v>
      </c>
      <c r="DO85" s="1">
        <f t="shared" ca="1" si="98"/>
        <v>3544.88</v>
      </c>
      <c r="DP85" s="1">
        <f t="shared" ca="1" si="99"/>
        <v>2481.42</v>
      </c>
      <c r="DQ85" s="1">
        <f t="shared" ca="1" si="100"/>
        <v>1063.46</v>
      </c>
      <c r="DR85" s="1" t="str" cm="1">
        <f t="array" aca="1" ref="DR85" ca="1">INDEX({"N/A","CareCredit","QuickPay Discount","Monthly Payment"}, RANDBETWEEN(1,4))</f>
        <v>CareCredit</v>
      </c>
      <c r="DS85" s="2">
        <v>44556</v>
      </c>
      <c r="DT85" s="1" t="str">
        <f t="shared" ca="1" si="101"/>
        <v/>
      </c>
      <c r="DU85" s="1">
        <f t="shared" ca="1" si="102"/>
        <v>78</v>
      </c>
    </row>
    <row r="86" spans="1:125" x14ac:dyDescent="0.15">
      <c r="A86" s="1" t="s">
        <v>589</v>
      </c>
      <c r="B86" s="1" t="str" cm="1">
        <f t="array" aca="1" ref="B86" ca="1">INDEX({"Liam","Noah","Oliver","Elijah","William","James","Benjamin","Lucas","Henry","Alexander","Olivia","Emma","Ava","Charlotte","Sophia","Amelia","Isabella","Mia","Evelyn","Harper","Jameson","Aria","Scarlett","Luna","Mila","Abigail","Ella","Avery","Eleanor","Madison"}, RANDBETWEEN(1, 30))</f>
        <v>Henry</v>
      </c>
      <c r="C86" s="1" t="str" cm="1">
        <f t="array" aca="1" ref="C86" ca="1">INDEX({"Smith","Johnson","Williams","Jones","Brown","Davis","Miller","Wilson","Moore","Taylor","Anderson","Thomas","Jackson","White","Harris","Martin","Thompson","Garcia","Martinez","Robinson","Clark","Rodriguez","Lewis","Lee","Walker","Hall","Allen","Young","King","Wright"}, RANDBETWEEN(1, 30))</f>
        <v>Anderson</v>
      </c>
      <c r="D86" s="1" t="str">
        <f t="shared" ca="1" si="52"/>
        <v>1960-08-22</v>
      </c>
      <c r="E86" s="1">
        <f t="shared" ca="1" si="53"/>
        <v>64</v>
      </c>
      <c r="F86" s="1" t="str" cm="1">
        <f t="array" aca="1" ref="F86" ca="1">INDEX({"Male","Female","Non-Binary"}, RANDBETWEEN(1, 3))</f>
        <v>Non-Binary</v>
      </c>
      <c r="G86" s="1" t="str" cm="1">
        <f t="array" aca="1" ref="G86" ca="1">INDEX({"African American","Caucasian","Hispanic","Asian","Native American","Other"}, RANDBETWEEN(1,6))</f>
        <v>Hispanic</v>
      </c>
      <c r="H86" s="1" t="str" cm="1">
        <f t="array" aca="1" ref="H86" ca="1">RANDBETWEEN(1,1500) &amp; " " &amp; INDEX({"Main","Oak","Maple","Elm","Pine","Cedar","Rose","Hill","Park","Lake"}, RANDBETWEEN(1,10)) &amp; " " &amp; INDEX({"St","Rd","Ave"}, RANDBETWEEN(1,3))</f>
        <v>1018 Elm Ave</v>
      </c>
      <c r="I86" s="1" t="str" cm="1">
        <f t="array" aca="1" ref="I86" ca="1">INDEX({"Springfield","Riverside","Franklin","Clinton","Fairview"}, RANDBETWEEN(1,5))</f>
        <v>Springfield</v>
      </c>
      <c r="J86" s="1" t="str" cm="1">
        <f t="array" aca="1" ref="J86" ca="1">INDEX({"FL","IL","CA","NY","TX"}, RANDBETWEEN(1,5))</f>
        <v>FL</v>
      </c>
      <c r="K86" s="1" t="str">
        <f t="shared" ca="1" si="54"/>
        <v>85880</v>
      </c>
      <c r="L86" s="1" t="str">
        <f t="shared" ca="1" si="55"/>
        <v>henry.anderson@email.com</v>
      </c>
      <c r="M86" s="1" t="str">
        <f t="shared" ca="1" si="56"/>
        <v>340-633-5812</v>
      </c>
      <c r="N86" s="1" t="str" cm="1">
        <f t="array" aca="1" ref="N86" ca="1">INDEX({"Linda","Karen","Susan","Nancy","Deborah"}, RANDBETWEEN(1,5)) &amp; " " &amp; C86</f>
        <v>Linda Anderson</v>
      </c>
      <c r="O86" s="1" t="str">
        <f t="shared" ca="1" si="57"/>
        <v>875-647-8744</v>
      </c>
      <c r="P86" s="1" t="s">
        <v>137</v>
      </c>
      <c r="Q86" s="1" t="str" cm="1">
        <f t="array" aca="1" ref="Q86" ca="1">INDEX({"Walk-in","Google","Website","Patient Referral","Doctor Referral","Insurance"}, RANDBETWEEN(1,5))</f>
        <v>Patient Referral</v>
      </c>
      <c r="R86" s="1" t="str">
        <f t="shared" ca="1" si="58"/>
        <v>2023-01-01</v>
      </c>
      <c r="S86" s="1" t="str" cm="1">
        <f t="array" aca="1" ref="S86" ca="1">INDEX({"LOC001","LOC002","LOC003"}, RANDBETWEEN(1,3))</f>
        <v>LOC002</v>
      </c>
      <c r="T86" s="1" t="str" cm="1">
        <f t="array" aca="1" ref="T86" ca="1">INDEX({"Mail","Phone","Patient Portal","Email"}, RANDBETWEEN(1,4))</f>
        <v>Phone</v>
      </c>
      <c r="U86" s="1" t="str" cm="1">
        <f t="array" aca="1" ref="U86" ca="1">INDEX({"True","False"}, RANDBETWEEN(1,2))</f>
        <v>False</v>
      </c>
      <c r="V86" s="1" t="str" cm="1">
        <f t="array" aca="1" ref="V86" ca="1">INDEX({"True","False"}, RANDBETWEEN(1,2))</f>
        <v>True</v>
      </c>
      <c r="W86" s="1" t="str" cm="1">
        <f t="array" aca="1" ref="W86" ca="1">INDEX({"True","False"}, RANDBETWEEN(1,2))</f>
        <v>True</v>
      </c>
      <c r="X86" s="1" t="str" cm="1">
        <f t="array" aca="1" ref="X86" ca="1">INDEX({"True","False"}, RANDBETWEEN(1,2))</f>
        <v>False</v>
      </c>
      <c r="Y86" s="1" t="str" cm="1">
        <f t="array" aca="1" ref="Y86" ca="1">INDEX({"Codeine","Sulfa","Local Anesthetics","None","Latex","Penicillin"}, RANDBETWEEN(1,6))</f>
        <v>Penicillin</v>
      </c>
      <c r="Z86" s="1" t="str" cm="1">
        <f t="array" aca="1" ref="Z86" ca="1">INDEX({"None","Levothyroxine","Atorvastatin","Levothyroxine|Atorvastatin","Metformin|Lisinopril","Ibuprofen"}, RANDBETWEEN(1,6))</f>
        <v>Metformin|Lisinopril</v>
      </c>
      <c r="AA86" s="1" t="str" cm="1">
        <f t="array" aca="1" ref="AA86" ca="1">INDEX({"None","Wisdom teeth extraction (2020)","Cavity filling (2019)","Dental cleaning (2018)","Root canal (2021)"}, RANDBETWEEN(1,5))</f>
        <v>Root canal (2021)</v>
      </c>
      <c r="AB86" s="1" t="str">
        <f t="shared" ca="1" si="59"/>
        <v>2024-10-15</v>
      </c>
      <c r="AC86" s="1" t="str" cm="1">
        <f t="array" aca="1" ref="AC86" ca="1">INDEX({"N/A","No","Yes"}, RANDBETWEEN(1,3))</f>
        <v>No</v>
      </c>
      <c r="AD86" s="1" t="str" cm="1">
        <f t="array" aca="1" ref="AD86" ca="1">INDEX({"Non-smoker","Former-smoker","Current smoker"}, RANDBETWEEN(1,3))</f>
        <v>Non-smoker</v>
      </c>
      <c r="AE86" s="1" t="str" cm="1">
        <f t="array" aca="1" ref="AE86" ca="1">INDEX({"None","Allergic to penicillin","Requires wheelchair accessibility","Use caution due to fall risk","Special diet required"}, RANDBETWEEN(1,5))</f>
        <v>Allergic to penicillin</v>
      </c>
      <c r="AF86" s="1" t="s">
        <v>778</v>
      </c>
      <c r="AG86" s="1" t="str" cm="1">
        <f t="array" aca="1" ref="AG86" ca="1">INDEX({"Humana","Aetna","MetLife","Cigna","United Healthcare","Guardian"}, RANDBETWEEN(1,6))</f>
        <v>Aetna</v>
      </c>
      <c r="AH86" s="1" t="str" cm="1">
        <f t="array" aca="1" ref="AH86" ca="1">IF(AG86="Humana",
   INDEX({"HUM103","HUM523"}, RANDBETWEEN(1,2)),
IF(AG86="Aetna",
   INDEX({"AET532","AET548"}, RANDBETWEEN(1,2)),
IF(AG86="MetLife",
   "MET280",
IF(AG86="Cigna",
   "CIG881",
IF(AG86="United Healthcare",
   INDEX({"UNI967","UNI316"}, RANDBETWEEN(1,2)),
IF(AG86="Guardian",
   INDEX({"GUA459","GUA669"}, RANDBETWEEN(1,2)),
""))))))</f>
        <v>AET532</v>
      </c>
      <c r="AI86" s="1" t="str" cm="1">
        <f t="array" aca="1" ref="AI86" ca="1">_xlfn.SWITCH(
    AH86,
    "HUM103", "Humana Discount",
    "HUM523", "Humana PPO",
    "AET532", "Aetna HMO",
    "AET548", "Aetna Indemnity",
    "MET280", "MetLife Discount",
    "CIG881", "Cigna HMO",
    "UNI967", "United Healthcare DPPO",
    "UNI316", "United Healthcare DMO",
    "GUA459", "Guardian Discount",
    "GUA669", "Guardian PPO",
    ""
)</f>
        <v>Aetna HMO</v>
      </c>
      <c r="AJ86" s="1" t="str" cm="1">
        <f t="array" aca="1" ref="AJ86" ca="1">_xlfn.SWITCH(
    AH86,
    "HUM103", "HUM854639",
    "HUM523", "HUM296694",
    "AET532", "AET392075",
    "AET548", "AET837715",
    "MET280", "MET643118",
    "CIG881", "CIG755900",
    "UNI967", "UNI733052",
    "UNI316", "UNI442722",
    "GUA459", "GUA634150",
    "GUA669", "GUA641722",
    ""
)</f>
        <v>AET392075</v>
      </c>
      <c r="AK86" s="1" t="str" cm="1">
        <f t="array" aca="1" ref="AK86" ca="1">INDEX({"GRP370","GRP369","GRP573","GRP409","GRP509","GRP575","GRP445","GRP295","GRP316","GRP630"}, RANDBETWEEN(1,10))</f>
        <v>GRP575</v>
      </c>
      <c r="AL86" s="1" cm="1">
        <f t="array" aca="1" ref="AL86" ca="1">_xlfn.SWITCH(
  AK86,
  "GRP370", 1000,
  "GRP369", 3000,
  "GRP573", 1500,
  "GRP409", 3000,
  "GRP509", 3000,
  "GRP575", 1000,
  "GRP445", 2500,
  "GRP295", 1000,
  "GRP316", 2000,
  "GRP630", 2000,
  ""
)</f>
        <v>1000</v>
      </c>
      <c r="AM86" s="1" cm="1">
        <f t="array" aca="1" ref="AM86" ca="1">_xlfn.SWITCH(
  AK86,
  "GRP370", 729.73,
  "GRP369", 2285.89,
  "GRP573", 1311.73,
  "GRP409", 2951.56,
  "GRP509", 993.45,
  "GRP575", 557.41,
  "GRP445", 695.64,
  "GRP295", 241.36,
  "GRP316", 1320.86,
  "GRP630", 1245.27,
  ""
)</f>
        <v>557.41</v>
      </c>
      <c r="AN86" s="1" t="str" cm="1">
        <f t="array" aca="1" ref="AN86" ca="1">_xlfn.SWITCH(
  AK86,
  "GRP573", "Humana",
  "GRP509", "Aetna",
  "GRP316", "Aetna",
  ""
)</f>
        <v/>
      </c>
      <c r="AO86" s="1" t="str" cm="1">
        <f t="array" aca="1" ref="AO86" ca="1">_xlfn.SWITCH(
  AK86,
  "GRP573", "HUM982",
  "GRP509", "AET282",
  "GRP316", "AET665",
  ""
)</f>
        <v/>
      </c>
      <c r="AP86" s="1" t="str" cm="1">
        <f t="array" aca="1" ref="AP86" ca="1">_xlfn.SWITCH(
  AK86,
  "GRP573", "MAAN82132",
  "GRP509", "JOWI86099",
  "GRP316", "CHTA19838",
  ""
)</f>
        <v/>
      </c>
      <c r="AQ86" s="1" t="str" cm="1">
        <f t="array" aca="1" ref="AQ86" ca="1">INDEX({"Yes","No"},RANDBETWEEN(1,2))</f>
        <v>No</v>
      </c>
      <c r="AR86" s="1" t="str" cm="1">
        <f t="array" aca="1" ref="AR86" ca="1">INDEX({"Apple Pay","Credit Card","Debit Card"}, RANDBETWEEN(1,3))</f>
        <v>Debit Card</v>
      </c>
      <c r="AS86" s="1" t="s">
        <v>967</v>
      </c>
      <c r="AT86" s="1" t="s">
        <v>1156</v>
      </c>
      <c r="AU86" s="1" t="str">
        <f t="shared" ca="1" si="60"/>
        <v>2025-06-04</v>
      </c>
      <c r="AV86" s="1" t="str">
        <f t="shared" ca="1" si="61"/>
        <v>2025-06-09</v>
      </c>
      <c r="AW86" s="1" t="str">
        <f t="shared" ca="1" si="62"/>
        <v>9:45 AM</v>
      </c>
      <c r="AX86" s="1" t="str">
        <f t="shared" ca="1" si="63"/>
        <v>9:30 AM</v>
      </c>
      <c r="AY86" s="1" t="str" cm="1">
        <f t="array" aca="1" ref="AY86" ca="1">INDEX({"LOC001","LOC002","LOC003"}, RANDBETWEEN(1,3))</f>
        <v>LOC002</v>
      </c>
      <c r="AZ86" s="1" t="str" cm="1">
        <f t="array" aca="1" ref="AZ86" ca="1">INDEX({"PRV001","PRV002","PRV003","PRV004","PRV005"}, RANDBETWEEN(1,5))</f>
        <v>PRV004</v>
      </c>
      <c r="BA86" s="1" t="str" cm="1">
        <f t="array" aca="1" ref="BA86" ca="1">INDEX({"AST001","AST002","AST003","AST004","AST005"}, RANDBETWEEN(1,5))</f>
        <v>AST003</v>
      </c>
      <c r="BB86" s="1" t="str" cm="1">
        <f t="array" aca="1" ref="BB86" ca="1">INDEX({"Room 1","Room 2","Room 3","Room 4","Room 5","Room 7","Room 8"}, RANDBETWEEN(1,7))</f>
        <v>Room 7</v>
      </c>
      <c r="BC86" s="1" t="str" cm="1">
        <f t="array" aca="1" ref="BC86" ca="1">INDEX({"Tooth Pain","Lost Filling","Cosmetic Concern","Sensitivity","Denture Adjustment","Jaw Pain","Routine Check-up"}, RANDBETWEEN(1,7))</f>
        <v>Lost Filling</v>
      </c>
      <c r="BD86" s="1" cm="1">
        <f t="array" aca="1" ref="BD86" ca="1">INDEX({15,30,45,60,90,120}, RANDBETWEEN(1,6))</f>
        <v>90</v>
      </c>
      <c r="BE86" s="1">
        <f t="shared" ca="1" si="64"/>
        <v>99</v>
      </c>
      <c r="BF86" s="1" t="str">
        <f t="shared" ca="1" si="65"/>
        <v>True</v>
      </c>
      <c r="BG86" s="1" t="str">
        <f t="shared" ca="1" si="66"/>
        <v/>
      </c>
      <c r="BH86" s="1" t="str">
        <f t="shared" ca="1" si="67"/>
        <v>False</v>
      </c>
      <c r="BI86" s="1">
        <f t="shared" ca="1" si="68"/>
        <v>5</v>
      </c>
      <c r="BJ86" s="1" t="s">
        <v>1346</v>
      </c>
      <c r="BK86" s="1" t="str">
        <f t="shared" ca="1" si="69"/>
        <v>2025-06-09</v>
      </c>
      <c r="BL86" s="1" t="str" cm="1">
        <f t="array" aca="1" ref="BL86" ca="1">INDEX({"Orthodontic","Prosthodontic","Oral Surgery","Periodontic","Restorative"}, RANDBETWEEN(1,5))</f>
        <v>Periodontic</v>
      </c>
      <c r="BM86" s="1" t="str" cm="1">
        <f t="array" aca="1" ref="BM86" ca="1">INDEX({"D4341","D9110","D0274","D0120","D2330","D7140","D1110"}, RANDBETWEEN(1,7))</f>
        <v>D1110</v>
      </c>
      <c r="BN86" s="1" t="str" cm="1">
        <f t="array" aca="1" ref="BN86" ca="1">INDEX({"Periodontal Scaling &amp; Root Planing","Palliative Treatment","Bitewings - Four Films","Periodic Oral Evaluation","Resin Composite - One Surface","Extraction - Erupted Tooth","Adult Prophylaxis"}, RANDBETWEEN(1,7))</f>
        <v>Extraction - Erupted Tooth</v>
      </c>
      <c r="BO86" s="1">
        <f t="shared" ca="1" si="70"/>
        <v>1795.69</v>
      </c>
      <c r="BP86" s="1">
        <f t="shared" ca="1" si="71"/>
        <v>1135.08</v>
      </c>
      <c r="BQ86" s="1">
        <f t="shared" ca="1" si="72"/>
        <v>872.82</v>
      </c>
      <c r="BR86" s="1">
        <f t="shared" ca="1" si="73"/>
        <v>393.13</v>
      </c>
      <c r="BS86" s="1">
        <f t="shared" ca="1" si="74"/>
        <v>118.1</v>
      </c>
      <c r="BT86" s="1" t="str">
        <f t="shared" ca="1" si="75"/>
        <v>2024-08-09</v>
      </c>
      <c r="BU86" s="1" t="str" cm="1">
        <f t="array" aca="1" ref="BU86" ca="1">INDEX({"Debit Card","Apple Pay","Credit Card","CareCredit"}, RANDBETWEEN(1,4))</f>
        <v>Apple Pay</v>
      </c>
      <c r="BV86" s="1" t="str" cm="1">
        <f t="array" aca="1" ref="BV86" ca="1">INDEX({"Paid","Partial","Pending Insurance"}, RANDBETWEEN(1,3))</f>
        <v>Pending Insurance</v>
      </c>
      <c r="BW86" s="1">
        <f t="shared" ca="1" si="76"/>
        <v>41.86</v>
      </c>
      <c r="BX86" s="1" t="str">
        <f t="shared" ca="1" si="77"/>
        <v>In Progress</v>
      </c>
      <c r="BY86" s="1" t="str" cm="1">
        <f t="array" aca="1" ref="BY86" ca="1">INDEX({"New","Returning"}, RANDBETWEEN(1,2))</f>
        <v>Returning</v>
      </c>
      <c r="BZ86" s="1">
        <f t="shared" ca="1" si="78"/>
        <v>0</v>
      </c>
      <c r="CA86" s="1">
        <f t="shared" ca="1" si="79"/>
        <v>0</v>
      </c>
      <c r="CB86" s="1" t="str">
        <f t="shared" ca="1" si="80"/>
        <v>2021-06-10</v>
      </c>
      <c r="CC86" s="1" t="str">
        <f t="shared" ca="1" si="81"/>
        <v>2024-09-27</v>
      </c>
      <c r="CD86" s="1">
        <f t="shared" ca="1" si="82"/>
        <v>1</v>
      </c>
      <c r="CE86" s="1">
        <f t="shared" ca="1" si="82"/>
        <v>2</v>
      </c>
      <c r="CF86" s="1">
        <f t="shared" ca="1" si="83"/>
        <v>2039.12</v>
      </c>
      <c r="CG86" s="1">
        <f t="shared" ca="1" si="84"/>
        <v>45</v>
      </c>
      <c r="CH86" s="1" t="str">
        <f t="shared" ca="1" si="85"/>
        <v>Low</v>
      </c>
      <c r="CI86" s="1">
        <f t="shared" ca="1" si="86"/>
        <v>77</v>
      </c>
      <c r="CJ86" s="1" t="str">
        <f t="shared" ca="1" si="87"/>
        <v>True</v>
      </c>
      <c r="CK86" s="1" t="str" cm="1">
        <f t="array" aca="1" ref="CK86" ca="1">INDEX({"Basic","Silver","Gold","Platinum"}, RANDBETWEEN(1,4))</f>
        <v>Gold</v>
      </c>
      <c r="CL86" s="1">
        <f t="shared" ca="1" si="88"/>
        <v>4</v>
      </c>
      <c r="CM86" s="1" t="s">
        <v>1535</v>
      </c>
      <c r="CN86" s="1" t="str">
        <f t="shared" ca="1" si="89"/>
        <v>2023-11-24</v>
      </c>
      <c r="CO86" s="1" t="str">
        <f t="shared" ca="1" si="90"/>
        <v>4:15 PM</v>
      </c>
      <c r="CP86" s="1" t="str" cm="1">
        <f t="array" aca="1" ref="CP86" ca="1">INDEX({"Patient Portal","Mail","Email","Phone","Text"}, RANDBETWEEN(1,5))</f>
        <v>Mail</v>
      </c>
      <c r="CQ86" s="1" t="str" cm="1">
        <f t="array" aca="1" ref="CQ86" ca="1">INDEX({"Insurance Verification","Payment Reminder","New Patient Welcome","Treatment Plan Discussion","Recall"}, RANDBETWEEN(1,5))</f>
        <v>Treatment Plan Discussion</v>
      </c>
      <c r="CR86" s="1" t="str" cm="1">
        <f t="array" aca="1" ref="CR86" ca="1">INDEX({"Template","Script","Marketing","Custom"}, RANDBETWEEN(1,4))</f>
        <v>Script</v>
      </c>
      <c r="CS86" s="1" t="str">
        <f t="shared" ca="1" si="91"/>
        <v>True</v>
      </c>
      <c r="CT86" s="1" t="str">
        <f t="shared" ca="1" si="92"/>
        <v>2023-11-27</v>
      </c>
      <c r="CU86" s="1" t="str">
        <f t="shared" ca="1" si="93"/>
        <v>10:15 AM</v>
      </c>
      <c r="CV86" s="1" t="str" cm="1">
        <f t="array" aca="1" ref="CV86" ca="1">IF(CS86="True",
   INDEX({"Cancelled","Confirmed","Rescheduled","Question Answered"}, RANDBETWEEN(1,4)),
   ""
)</f>
        <v>Rescheduled</v>
      </c>
      <c r="CW86" s="1" t="str">
        <f t="shared" ca="1" si="94"/>
        <v>True</v>
      </c>
      <c r="CX86" s="1" t="str">
        <f t="shared" ca="1" si="95"/>
        <v>2023-11-30</v>
      </c>
      <c r="CY86" s="1" t="str" cm="1">
        <f t="array" aca="1" ref="CY86" ca="1">INDEX({"STF001","STF002","STF003","STF004","STF005"}, RANDBETWEEN(1,5))</f>
        <v>STF001</v>
      </c>
      <c r="CZ86" s="1" t="str">
        <f t="shared" ca="1" si="96"/>
        <v>False</v>
      </c>
      <c r="DA86" s="1" t="str" cm="1">
        <f t="array" aca="1" ref="DA86" ca="1">INDEX({"Westside Dental Group","Downtown Dental Center","Main Street Dental"}, RANDBETWEEN(1,3))</f>
        <v>Downtown Dental Center</v>
      </c>
      <c r="DB86" s="1" t="str" cm="1">
        <f t="array" aca="1" ref="DB86" ca="1">_xlfn.SWITCH(DA86,
   "Westside Dental Group",     "789 West Avenue",
   "Downtown Dental Center",    "456 Downtown Plaza",
   "Main Street Dental",        "123 Main Street",
   ""
)</f>
        <v>456 Downtown Plaza</v>
      </c>
      <c r="DC86" s="1" t="str" cm="1">
        <f t="array" aca="1" ref="DC86" ca="1">_xlfn.SWITCH(
   DA86,
   "Westside Dental Group",     "Riverside",
   "Downtown Dental Center",    "Springfield",
   "Main Street Dental",        "Springfield",
   ""
)</f>
        <v>Springfield</v>
      </c>
      <c r="DD86" s="1" t="s">
        <v>184</v>
      </c>
      <c r="DE86" s="1" t="str" cm="1">
        <f t="array" aca="1" ref="DE86" ca="1">_xlfn.SWITCH(
   DA86,
   "Westside Dental Group",     "62707",
   "Downtown Dental Center",    "62701",
   "Main Street Dental",        "62704",
   ""
)</f>
        <v>62701</v>
      </c>
      <c r="DF86" s="1" t="str" cm="1">
        <f t="array" aca="1" ref="DF86" ca="1">_xlfn.SWITCH(
   DA86,
   "Westside Dental Group",     "555-555-6666",
   "Downtown Dental Center",    "555-333-4444",
   "Main Street Dental",        "555-111-2222",
   ""
)</f>
        <v>555-333-4444</v>
      </c>
      <c r="DG86" s="1" t="str" cm="1">
        <f t="array" aca="1" ref="DG86" ca="1">_xlfn.SWITCH(
   DA86,
   "Westside Dental Group",     "Mon-Thu 9AM-6PM|Fri 9AM-4PM",
   "Downtown Dental Center",    "Mon-Thu 7AM-7PM|Fri 8AM-5PM|Sat 8AM-1PM",
   "Main Street Dental",        "Mon-Fri 8AM-5PM",
   ""
)</f>
        <v>Mon-Thu 7AM-7PM|Fri 8AM-5PM|Sat 8AM-1PM</v>
      </c>
      <c r="DH86" s="1" t="str" cm="1">
        <f t="array" aca="1" ref="DH86" ca="1">_xlfn.SWITCH(
   DA86,
   "Westside Dental Group",     "General|Periodontics|Endodontics",
   "Downtown Dental Center",    "General|Pediatric|Implants|Oral Surgery",
   "Main Street Dental",        "General|Cosmetic|Orthodontics",
   ""
)</f>
        <v>General|Pediatric|Implants|Oral Surgery</v>
      </c>
      <c r="DI86" s="1" t="str" cm="1">
        <f t="array" aca="1" ref="DI86" ca="1">_xlfn.SWITCH(
   DA86,
   "Westside Dental Group",     "General Dentistry|Periodontics|Endodontics",
   "Downtown Dental Center",    "General Dentistry|Oral Surgery|Pediatric Dentistry",
   "Main Street Dental",        "General Dentistry|Orthodontics",
   ""
)</f>
        <v>General Dentistry|Oral Surgery|Pediatric Dentistry</v>
      </c>
      <c r="DJ86" s="1" cm="1">
        <f t="array" aca="1" ref="DJ86" ca="1">_xlfn.SWITCH($DA86,
   "Westside Dental Group", 6,
   "Downtown Dental Center", 12,
   "Main Street Dental",     8,
   6
)</f>
        <v>12</v>
      </c>
      <c r="DK86" s="1" cm="1">
        <f t="array" aca="1" ref="DK86" ca="1">_xlfn.SWITCH($DA86,
   "Westside Dental Group", 4.7,
   "Downtown Dental Center", 4.6,
   "Main Street Dental",     4.8,
   4.7
)</f>
        <v>4.5999999999999996</v>
      </c>
      <c r="DL86" s="1" t="s">
        <v>1724</v>
      </c>
      <c r="DM86" s="1" t="str">
        <f t="shared" ca="1" si="97"/>
        <v>2021-01-03</v>
      </c>
      <c r="DN86" s="1" t="str" cm="1">
        <f t="array" aca="1" ref="DN86" ca="1">INDEX({"In Progress","Accepted","Completed","Proposed"}, RANDBETWEEN(1,4))</f>
        <v>Completed</v>
      </c>
      <c r="DO86" s="1">
        <f t="shared" ca="1" si="98"/>
        <v>2228.3200000000002</v>
      </c>
      <c r="DP86" s="1">
        <f t="shared" ca="1" si="99"/>
        <v>1604.39</v>
      </c>
      <c r="DQ86" s="1">
        <f t="shared" ca="1" si="100"/>
        <v>623.92999999999995</v>
      </c>
      <c r="DR86" s="1" t="str" cm="1">
        <f t="array" aca="1" ref="DR86" ca="1">INDEX({"N/A","CareCredit","QuickPay Discount","Monthly Payment"}, RANDBETWEEN(1,4))</f>
        <v>QuickPay Discount</v>
      </c>
      <c r="DS86" s="2">
        <v>44557</v>
      </c>
      <c r="DT86" s="1" t="str">
        <f t="shared" ca="1" si="101"/>
        <v>2022-01-12</v>
      </c>
      <c r="DU86" s="1">
        <f t="shared" ca="1" si="102"/>
        <v>100</v>
      </c>
    </row>
    <row r="87" spans="1:125" x14ac:dyDescent="0.15">
      <c r="A87" s="1" t="s">
        <v>590</v>
      </c>
      <c r="B87" s="1" t="str" cm="1">
        <f t="array" aca="1" ref="B87" ca="1">INDEX({"Liam","Noah","Oliver","Elijah","William","James","Benjamin","Lucas","Henry","Alexander","Olivia","Emma","Ava","Charlotte","Sophia","Amelia","Isabella","Mia","Evelyn","Harper","Jameson","Aria","Scarlett","Luna","Mila","Abigail","Ella","Avery","Eleanor","Madison"}, RANDBETWEEN(1, 30))</f>
        <v>Mia</v>
      </c>
      <c r="C87" s="1" t="str" cm="1">
        <f t="array" aca="1" ref="C87" ca="1">INDEX({"Smith","Johnson","Williams","Jones","Brown","Davis","Miller","Wilson","Moore","Taylor","Anderson","Thomas","Jackson","White","Harris","Martin","Thompson","Garcia","Martinez","Robinson","Clark","Rodriguez","Lewis","Lee","Walker","Hall","Allen","Young","King","Wright"}, RANDBETWEEN(1, 30))</f>
        <v>Williams</v>
      </c>
      <c r="D87" s="1" t="str">
        <f t="shared" ca="1" si="52"/>
        <v>1959-03-18</v>
      </c>
      <c r="E87" s="1">
        <f t="shared" ca="1" si="53"/>
        <v>66</v>
      </c>
      <c r="F87" s="1" t="str" cm="1">
        <f t="array" aca="1" ref="F87" ca="1">INDEX({"Male","Female","Non-Binary"}, RANDBETWEEN(1, 3))</f>
        <v>Non-Binary</v>
      </c>
      <c r="G87" s="1" t="str" cm="1">
        <f t="array" aca="1" ref="G87" ca="1">INDEX({"African American","Caucasian","Hispanic","Asian","Native American","Other"}, RANDBETWEEN(1,6))</f>
        <v>Caucasian</v>
      </c>
      <c r="H87" s="1" t="str" cm="1">
        <f t="array" aca="1" ref="H87" ca="1">RANDBETWEEN(1,1500) &amp; " " &amp; INDEX({"Main","Oak","Maple","Elm","Pine","Cedar","Rose","Hill","Park","Lake"}, RANDBETWEEN(1,10)) &amp; " " &amp; INDEX({"St","Rd","Ave"}, RANDBETWEEN(1,3))</f>
        <v>22 Elm Ave</v>
      </c>
      <c r="I87" s="1" t="str" cm="1">
        <f t="array" aca="1" ref="I87" ca="1">INDEX({"Springfield","Riverside","Franklin","Clinton","Fairview"}, RANDBETWEEN(1,5))</f>
        <v>Fairview</v>
      </c>
      <c r="J87" s="1" t="str" cm="1">
        <f t="array" aca="1" ref="J87" ca="1">INDEX({"FL","IL","CA","NY","TX"}, RANDBETWEEN(1,5))</f>
        <v>IL</v>
      </c>
      <c r="K87" s="1" t="str">
        <f t="shared" ca="1" si="54"/>
        <v>12401</v>
      </c>
      <c r="L87" s="1" t="str">
        <f t="shared" ca="1" si="55"/>
        <v>mia.williams@email.com</v>
      </c>
      <c r="M87" s="1" t="str">
        <f t="shared" ca="1" si="56"/>
        <v>426-395-8798</v>
      </c>
      <c r="N87" s="1" t="str" cm="1">
        <f t="array" aca="1" ref="N87" ca="1">INDEX({"Linda","Karen","Susan","Nancy","Deborah"}, RANDBETWEEN(1,5)) &amp; " " &amp; C87</f>
        <v>Linda Williams</v>
      </c>
      <c r="O87" s="1" t="str">
        <f t="shared" ca="1" si="57"/>
        <v>553-216-2371</v>
      </c>
      <c r="P87" s="1" t="s">
        <v>137</v>
      </c>
      <c r="Q87" s="1" t="str" cm="1">
        <f t="array" aca="1" ref="Q87" ca="1">INDEX({"Walk-in","Google","Website","Patient Referral","Doctor Referral","Insurance"}, RANDBETWEEN(1,5))</f>
        <v>Website</v>
      </c>
      <c r="R87" s="1" t="str">
        <f t="shared" ca="1" si="58"/>
        <v>2022-11-20</v>
      </c>
      <c r="S87" s="1" t="str" cm="1">
        <f t="array" aca="1" ref="S87" ca="1">INDEX({"LOC001","LOC002","LOC003"}, RANDBETWEEN(1,3))</f>
        <v>LOC003</v>
      </c>
      <c r="T87" s="1" t="str" cm="1">
        <f t="array" aca="1" ref="T87" ca="1">INDEX({"Mail","Phone","Patient Portal","Email"}, RANDBETWEEN(1,4))</f>
        <v>Email</v>
      </c>
      <c r="U87" s="1" t="str" cm="1">
        <f t="array" aca="1" ref="U87" ca="1">INDEX({"True","False"}, RANDBETWEEN(1,2))</f>
        <v>True</v>
      </c>
      <c r="V87" s="1" t="str" cm="1">
        <f t="array" aca="1" ref="V87" ca="1">INDEX({"True","False"}, RANDBETWEEN(1,2))</f>
        <v>True</v>
      </c>
      <c r="W87" s="1" t="str" cm="1">
        <f t="array" aca="1" ref="W87" ca="1">INDEX({"True","False"}, RANDBETWEEN(1,2))</f>
        <v>False</v>
      </c>
      <c r="X87" s="1" t="str" cm="1">
        <f t="array" aca="1" ref="X87" ca="1">INDEX({"True","False"}, RANDBETWEEN(1,2))</f>
        <v>False</v>
      </c>
      <c r="Y87" s="1" t="str" cm="1">
        <f t="array" aca="1" ref="Y87" ca="1">INDEX({"Codeine","Sulfa","Local Anesthetics","None","Latex","Penicillin"}, RANDBETWEEN(1,6))</f>
        <v>None</v>
      </c>
      <c r="Z87" s="1" t="str" cm="1">
        <f t="array" aca="1" ref="Z87" ca="1">INDEX({"None","Levothyroxine","Atorvastatin","Levothyroxine|Atorvastatin","Metformin|Lisinopril","Ibuprofen"}, RANDBETWEEN(1,6))</f>
        <v>Levothyroxine</v>
      </c>
      <c r="AA87" s="1" t="str" cm="1">
        <f t="array" aca="1" ref="AA87" ca="1">INDEX({"None","Wisdom teeth extraction (2020)","Cavity filling (2019)","Dental cleaning (2018)","Root canal (2021)"}, RANDBETWEEN(1,5))</f>
        <v>Dental cleaning (2018)</v>
      </c>
      <c r="AB87" s="1" t="str">
        <f t="shared" ca="1" si="59"/>
        <v>2024-09-24</v>
      </c>
      <c r="AC87" s="1" t="str" cm="1">
        <f t="array" aca="1" ref="AC87" ca="1">INDEX({"N/A","No","Yes"}, RANDBETWEEN(1,3))</f>
        <v>No</v>
      </c>
      <c r="AD87" s="1" t="str" cm="1">
        <f t="array" aca="1" ref="AD87" ca="1">INDEX({"Non-smoker","Former-smoker","Current smoker"}, RANDBETWEEN(1,3))</f>
        <v>Current smoker</v>
      </c>
      <c r="AE87" s="1" t="str" cm="1">
        <f t="array" aca="1" ref="AE87" ca="1">INDEX({"None","Allergic to penicillin","Requires wheelchair accessibility","Use caution due to fall risk","Special diet required"}, RANDBETWEEN(1,5))</f>
        <v>Requires wheelchair accessibility</v>
      </c>
      <c r="AF87" s="1" t="s">
        <v>779</v>
      </c>
      <c r="AG87" s="1" t="str" cm="1">
        <f t="array" aca="1" ref="AG87" ca="1">INDEX({"Humana","Aetna","MetLife","Cigna","United Healthcare","Guardian"}, RANDBETWEEN(1,6))</f>
        <v>Guardian</v>
      </c>
      <c r="AH87" s="1" t="str" cm="1">
        <f t="array" aca="1" ref="AH87" ca="1">IF(AG87="Humana",
   INDEX({"HUM103","HUM523"}, RANDBETWEEN(1,2)),
IF(AG87="Aetna",
   INDEX({"AET532","AET548"}, RANDBETWEEN(1,2)),
IF(AG87="MetLife",
   "MET280",
IF(AG87="Cigna",
   "CIG881",
IF(AG87="United Healthcare",
   INDEX({"UNI967","UNI316"}, RANDBETWEEN(1,2)),
IF(AG87="Guardian",
   INDEX({"GUA459","GUA669"}, RANDBETWEEN(1,2)),
""))))))</f>
        <v>GUA459</v>
      </c>
      <c r="AI87" s="1" t="str" cm="1">
        <f t="array" aca="1" ref="AI87" ca="1">_xlfn.SWITCH(
    AH87,
    "HUM103", "Humana Discount",
    "HUM523", "Humana PPO",
    "AET532", "Aetna HMO",
    "AET548", "Aetna Indemnity",
    "MET280", "MetLife Discount",
    "CIG881", "Cigna HMO",
    "UNI967", "United Healthcare DPPO",
    "UNI316", "United Healthcare DMO",
    "GUA459", "Guardian Discount",
    "GUA669", "Guardian PPO",
    ""
)</f>
        <v>Guardian Discount</v>
      </c>
      <c r="AJ87" s="1" t="str" cm="1">
        <f t="array" aca="1" ref="AJ87" ca="1">_xlfn.SWITCH(
    AH87,
    "HUM103", "HUM854639",
    "HUM523", "HUM296694",
    "AET532", "AET392075",
    "AET548", "AET837715",
    "MET280", "MET643118",
    "CIG881", "CIG755900",
    "UNI967", "UNI733052",
    "UNI316", "UNI442722",
    "GUA459", "GUA634150",
    "GUA669", "GUA641722",
    ""
)</f>
        <v>GUA634150</v>
      </c>
      <c r="AK87" s="1" t="str" cm="1">
        <f t="array" aca="1" ref="AK87" ca="1">INDEX({"GRP370","GRP369","GRP573","GRP409","GRP509","GRP575","GRP445","GRP295","GRP316","GRP630"}, RANDBETWEEN(1,10))</f>
        <v>GRP409</v>
      </c>
      <c r="AL87" s="1" cm="1">
        <f t="array" aca="1" ref="AL87" ca="1">_xlfn.SWITCH(
  AK87,
  "GRP370", 1000,
  "GRP369", 3000,
  "GRP573", 1500,
  "GRP409", 3000,
  "GRP509", 3000,
  "GRP575", 1000,
  "GRP445", 2500,
  "GRP295", 1000,
  "GRP316", 2000,
  "GRP630", 2000,
  ""
)</f>
        <v>3000</v>
      </c>
      <c r="AM87" s="1" cm="1">
        <f t="array" aca="1" ref="AM87" ca="1">_xlfn.SWITCH(
  AK87,
  "GRP370", 729.73,
  "GRP369", 2285.89,
  "GRP573", 1311.73,
  "GRP409", 2951.56,
  "GRP509", 993.45,
  "GRP575", 557.41,
  "GRP445", 695.64,
  "GRP295", 241.36,
  "GRP316", 1320.86,
  "GRP630", 1245.27,
  ""
)</f>
        <v>2951.56</v>
      </c>
      <c r="AN87" s="1" t="str" cm="1">
        <f t="array" aca="1" ref="AN87" ca="1">_xlfn.SWITCH(
  AK87,
  "GRP573", "Humana",
  "GRP509", "Aetna",
  "GRP316", "Aetna",
  ""
)</f>
        <v/>
      </c>
      <c r="AO87" s="1" t="str" cm="1">
        <f t="array" aca="1" ref="AO87" ca="1">_xlfn.SWITCH(
  AK87,
  "GRP573", "HUM982",
  "GRP509", "AET282",
  "GRP316", "AET665",
  ""
)</f>
        <v/>
      </c>
      <c r="AP87" s="1" t="str" cm="1">
        <f t="array" aca="1" ref="AP87" ca="1">_xlfn.SWITCH(
  AK87,
  "GRP573", "MAAN82132",
  "GRP509", "JOWI86099",
  "GRP316", "CHTA19838",
  ""
)</f>
        <v/>
      </c>
      <c r="AQ87" s="1" t="str" cm="1">
        <f t="array" aca="1" ref="AQ87" ca="1">INDEX({"Yes","No"},RANDBETWEEN(1,2))</f>
        <v>Yes</v>
      </c>
      <c r="AR87" s="1" t="str" cm="1">
        <f t="array" aca="1" ref="AR87" ca="1">INDEX({"Apple Pay","Credit Card","Debit Card"}, RANDBETWEEN(1,3))</f>
        <v>Apple Pay</v>
      </c>
      <c r="AS87" s="1" t="s">
        <v>968</v>
      </c>
      <c r="AT87" s="1" t="s">
        <v>1157</v>
      </c>
      <c r="AU87" s="1" t="str">
        <f t="shared" ca="1" si="60"/>
        <v>2025-05-15</v>
      </c>
      <c r="AV87" s="1" t="str">
        <f t="shared" ca="1" si="61"/>
        <v>2025-05-26</v>
      </c>
      <c r="AW87" s="1" t="str">
        <f t="shared" ca="1" si="62"/>
        <v>8:15 AM</v>
      </c>
      <c r="AX87" s="1" t="str">
        <f t="shared" ca="1" si="63"/>
        <v>8:02 AM</v>
      </c>
      <c r="AY87" s="1" t="str" cm="1">
        <f t="array" aca="1" ref="AY87" ca="1">INDEX({"LOC001","LOC002","LOC003"}, RANDBETWEEN(1,3))</f>
        <v>LOC003</v>
      </c>
      <c r="AZ87" s="1" t="str" cm="1">
        <f t="array" aca="1" ref="AZ87" ca="1">INDEX({"PRV001","PRV002","PRV003","PRV004","PRV005"}, RANDBETWEEN(1,5))</f>
        <v>PRV005</v>
      </c>
      <c r="BA87" s="1" t="str" cm="1">
        <f t="array" aca="1" ref="BA87" ca="1">INDEX({"AST001","AST002","AST003","AST004","AST005"}, RANDBETWEEN(1,5))</f>
        <v>AST002</v>
      </c>
      <c r="BB87" s="1" t="str" cm="1">
        <f t="array" aca="1" ref="BB87" ca="1">INDEX({"Room 1","Room 2","Room 3","Room 4","Room 5","Room 7","Room 8"}, RANDBETWEEN(1,7))</f>
        <v>Room 8</v>
      </c>
      <c r="BC87" s="1" t="str" cm="1">
        <f t="array" aca="1" ref="BC87" ca="1">INDEX({"Tooth Pain","Lost Filling","Cosmetic Concern","Sensitivity","Denture Adjustment","Jaw Pain","Routine Check-up"}, RANDBETWEEN(1,7))</f>
        <v>Cosmetic Concern</v>
      </c>
      <c r="BD87" s="1" cm="1">
        <f t="array" aca="1" ref="BD87" ca="1">INDEX({15,30,45,60,90,120}, RANDBETWEEN(1,6))</f>
        <v>30</v>
      </c>
      <c r="BE87" s="1">
        <f t="shared" ca="1" si="64"/>
        <v>24</v>
      </c>
      <c r="BF87" s="1" t="str">
        <f t="shared" ca="1" si="65"/>
        <v>False</v>
      </c>
      <c r="BG87" s="1" t="str">
        <f t="shared" ca="1" si="66"/>
        <v>Illness</v>
      </c>
      <c r="BH87" s="1" t="str">
        <f t="shared" ca="1" si="67"/>
        <v>True</v>
      </c>
      <c r="BI87" s="1">
        <f t="shared" ca="1" si="68"/>
        <v>11</v>
      </c>
      <c r="BJ87" s="1" t="s">
        <v>1347</v>
      </c>
      <c r="BK87" s="1" t="str">
        <f t="shared" ca="1" si="69"/>
        <v>N/A</v>
      </c>
      <c r="BL87" s="1" t="str" cm="1">
        <f t="array" aca="1" ref="BL87" ca="1">INDEX({"Orthodontic","Prosthodontic","Oral Surgery","Periodontic","Restorative"}, RANDBETWEEN(1,5))</f>
        <v>Oral Surgery</v>
      </c>
      <c r="BM87" s="1" t="str" cm="1">
        <f t="array" aca="1" ref="BM87" ca="1">INDEX({"D4341","D9110","D0274","D0120","D2330","D7140","D1110"}, RANDBETWEEN(1,7))</f>
        <v>D9110</v>
      </c>
      <c r="BN87" s="1" t="str" cm="1">
        <f t="array" aca="1" ref="BN87" ca="1">INDEX({"Periodontal Scaling &amp; Root Planing","Palliative Treatment","Bitewings - Four Films","Periodic Oral Evaluation","Resin Composite - One Surface","Extraction - Erupted Tooth","Adult Prophylaxis"}, RANDBETWEEN(1,7))</f>
        <v>Extraction - Erupted Tooth</v>
      </c>
      <c r="BO87" s="1">
        <f t="shared" ca="1" si="70"/>
        <v>911.3</v>
      </c>
      <c r="BP87" s="1">
        <f t="shared" ca="1" si="71"/>
        <v>1186.43</v>
      </c>
      <c r="BQ87" s="1">
        <f t="shared" ca="1" si="72"/>
        <v>577.79999999999995</v>
      </c>
      <c r="BR87" s="1">
        <f t="shared" ca="1" si="73"/>
        <v>140.25</v>
      </c>
      <c r="BS87" s="1">
        <f t="shared" ca="1" si="74"/>
        <v>125.04</v>
      </c>
      <c r="BT87" s="1" t="str">
        <f t="shared" ca="1" si="75"/>
        <v>2024-12-14</v>
      </c>
      <c r="BU87" s="1" t="str" cm="1">
        <f t="array" aca="1" ref="BU87" ca="1">INDEX({"Debit Card","Apple Pay","Credit Card","CareCredit"}, RANDBETWEEN(1,4))</f>
        <v>Apple Pay</v>
      </c>
      <c r="BV87" s="1" t="str" cm="1">
        <f t="array" aca="1" ref="BV87" ca="1">INDEX({"Paid","Partial","Pending Insurance"}, RANDBETWEEN(1,3))</f>
        <v>Partial</v>
      </c>
      <c r="BW87" s="1">
        <f t="shared" ca="1" si="76"/>
        <v>0</v>
      </c>
      <c r="BX87" s="1" t="str">
        <f t="shared" ca="1" si="77"/>
        <v>In Progress</v>
      </c>
      <c r="BY87" s="1" t="str" cm="1">
        <f t="array" aca="1" ref="BY87" ca="1">INDEX({"New","Returning"}, RANDBETWEEN(1,2))</f>
        <v>New</v>
      </c>
      <c r="BZ87" s="1">
        <f t="shared" ca="1" si="78"/>
        <v>0</v>
      </c>
      <c r="CA87" s="1">
        <f t="shared" ca="1" si="79"/>
        <v>0</v>
      </c>
      <c r="CB87" s="1" t="str">
        <f t="shared" ca="1" si="80"/>
        <v>2022-08-20</v>
      </c>
      <c r="CC87" s="1" t="str">
        <f t="shared" ca="1" si="81"/>
        <v>2024-02-28</v>
      </c>
      <c r="CD87" s="1">
        <f t="shared" ca="1" si="82"/>
        <v>8</v>
      </c>
      <c r="CE87" s="1">
        <f t="shared" ca="1" si="82"/>
        <v>10</v>
      </c>
      <c r="CF87" s="1">
        <f t="shared" ca="1" si="83"/>
        <v>5240.8</v>
      </c>
      <c r="CG87" s="1">
        <f t="shared" ca="1" si="84"/>
        <v>31</v>
      </c>
      <c r="CH87" s="1" t="str">
        <f t="shared" ca="1" si="85"/>
        <v>Medium</v>
      </c>
      <c r="CI87" s="1">
        <f t="shared" ca="1" si="86"/>
        <v>66</v>
      </c>
      <c r="CJ87" s="1" t="str">
        <f t="shared" ca="1" si="87"/>
        <v>False</v>
      </c>
      <c r="CK87" s="1" t="str" cm="1">
        <f t="array" aca="1" ref="CK87" ca="1">INDEX({"Basic","Silver","Gold","Platinum"}, RANDBETWEEN(1,4))</f>
        <v>Gold</v>
      </c>
      <c r="CL87" s="1">
        <f t="shared" ca="1" si="88"/>
        <v>0</v>
      </c>
      <c r="CM87" s="1" t="s">
        <v>1536</v>
      </c>
      <c r="CN87" s="1" t="str">
        <f t="shared" ca="1" si="89"/>
        <v>2021-09-22</v>
      </c>
      <c r="CO87" s="1" t="str">
        <f t="shared" ca="1" si="90"/>
        <v>12:15 PM</v>
      </c>
      <c r="CP87" s="1" t="str" cm="1">
        <f t="array" aca="1" ref="CP87" ca="1">INDEX({"Patient Portal","Mail","Email","Phone","Text"}, RANDBETWEEN(1,5))</f>
        <v>Text</v>
      </c>
      <c r="CQ87" s="1" t="str" cm="1">
        <f t="array" aca="1" ref="CQ87" ca="1">INDEX({"Insurance Verification","Payment Reminder","New Patient Welcome","Treatment Plan Discussion","Recall"}, RANDBETWEEN(1,5))</f>
        <v>Insurance Verification</v>
      </c>
      <c r="CR87" s="1" t="str" cm="1">
        <f t="array" aca="1" ref="CR87" ca="1">INDEX({"Template","Script","Marketing","Custom"}, RANDBETWEEN(1,4))</f>
        <v>Script</v>
      </c>
      <c r="CS87" s="1" t="str">
        <f t="shared" ca="1" si="91"/>
        <v>False</v>
      </c>
      <c r="CT87" s="1" t="str">
        <f t="shared" ca="1" si="92"/>
        <v/>
      </c>
      <c r="CU87" s="1" t="str">
        <f t="shared" ca="1" si="93"/>
        <v/>
      </c>
      <c r="CV87" s="1" t="str" cm="1">
        <f t="array" aca="1" ref="CV87" ca="1">IF(CS87="True",
   INDEX({"Cancelled","Confirmed","Rescheduled","Question Answered"}, RANDBETWEEN(1,4)),
   ""
)</f>
        <v/>
      </c>
      <c r="CW87" s="1" t="str">
        <f t="shared" ca="1" si="94"/>
        <v/>
      </c>
      <c r="CX87" s="1" t="str">
        <f t="shared" ca="1" si="95"/>
        <v/>
      </c>
      <c r="CY87" s="1" t="str" cm="1">
        <f t="array" aca="1" ref="CY87" ca="1">INDEX({"STF001","STF002","STF003","STF004","STF005"}, RANDBETWEEN(1,5))</f>
        <v>STF004</v>
      </c>
      <c r="CZ87" s="1" t="str">
        <f t="shared" ca="1" si="96"/>
        <v>False</v>
      </c>
      <c r="DA87" s="1" t="str" cm="1">
        <f t="array" aca="1" ref="DA87" ca="1">INDEX({"Westside Dental Group","Downtown Dental Center","Main Street Dental"}, RANDBETWEEN(1,3))</f>
        <v>Downtown Dental Center</v>
      </c>
      <c r="DB87" s="1" t="str" cm="1">
        <f t="array" aca="1" ref="DB87" ca="1">_xlfn.SWITCH(DA87,
   "Westside Dental Group",     "789 West Avenue",
   "Downtown Dental Center",    "456 Downtown Plaza",
   "Main Street Dental",        "123 Main Street",
   ""
)</f>
        <v>456 Downtown Plaza</v>
      </c>
      <c r="DC87" s="1" t="str" cm="1">
        <f t="array" aca="1" ref="DC87" ca="1">_xlfn.SWITCH(
   DA87,
   "Westside Dental Group",     "Riverside",
   "Downtown Dental Center",    "Springfield",
   "Main Street Dental",        "Springfield",
   ""
)</f>
        <v>Springfield</v>
      </c>
      <c r="DD87" s="1" t="s">
        <v>184</v>
      </c>
      <c r="DE87" s="1" t="str" cm="1">
        <f t="array" aca="1" ref="DE87" ca="1">_xlfn.SWITCH(
   DA87,
   "Westside Dental Group",     "62707",
   "Downtown Dental Center",    "62701",
   "Main Street Dental",        "62704",
   ""
)</f>
        <v>62701</v>
      </c>
      <c r="DF87" s="1" t="str" cm="1">
        <f t="array" aca="1" ref="DF87" ca="1">_xlfn.SWITCH(
   DA87,
   "Westside Dental Group",     "555-555-6666",
   "Downtown Dental Center",    "555-333-4444",
   "Main Street Dental",        "555-111-2222",
   ""
)</f>
        <v>555-333-4444</v>
      </c>
      <c r="DG87" s="1" t="str" cm="1">
        <f t="array" aca="1" ref="DG87" ca="1">_xlfn.SWITCH(
   DA87,
   "Westside Dental Group",     "Mon-Thu 9AM-6PM|Fri 9AM-4PM",
   "Downtown Dental Center",    "Mon-Thu 7AM-7PM|Fri 8AM-5PM|Sat 8AM-1PM",
   "Main Street Dental",        "Mon-Fri 8AM-5PM",
   ""
)</f>
        <v>Mon-Thu 7AM-7PM|Fri 8AM-5PM|Sat 8AM-1PM</v>
      </c>
      <c r="DH87" s="1" t="str" cm="1">
        <f t="array" aca="1" ref="DH87" ca="1">_xlfn.SWITCH(
   DA87,
   "Westside Dental Group",     "General|Periodontics|Endodontics",
   "Downtown Dental Center",    "General|Pediatric|Implants|Oral Surgery",
   "Main Street Dental",        "General|Cosmetic|Orthodontics",
   ""
)</f>
        <v>General|Pediatric|Implants|Oral Surgery</v>
      </c>
      <c r="DI87" s="1" t="str" cm="1">
        <f t="array" aca="1" ref="DI87" ca="1">_xlfn.SWITCH(
   DA87,
   "Westside Dental Group",     "General Dentistry|Periodontics|Endodontics",
   "Downtown Dental Center",    "General Dentistry|Oral Surgery|Pediatric Dentistry",
   "Main Street Dental",        "General Dentistry|Orthodontics",
   ""
)</f>
        <v>General Dentistry|Oral Surgery|Pediatric Dentistry</v>
      </c>
      <c r="DJ87" s="1" cm="1">
        <f t="array" aca="1" ref="DJ87" ca="1">_xlfn.SWITCH($DA87,
   "Westside Dental Group", 6,
   "Downtown Dental Center", 12,
   "Main Street Dental",     8,
   6
)</f>
        <v>12</v>
      </c>
      <c r="DK87" s="1" cm="1">
        <f t="array" aca="1" ref="DK87" ca="1">_xlfn.SWITCH($DA87,
   "Westside Dental Group", 4.7,
   "Downtown Dental Center", 4.6,
   "Main Street Dental",     4.8,
   4.7
)</f>
        <v>4.5999999999999996</v>
      </c>
      <c r="DL87" s="1" t="s">
        <v>1725</v>
      </c>
      <c r="DM87" s="1" t="str">
        <f t="shared" ca="1" si="97"/>
        <v>2024-06-29</v>
      </c>
      <c r="DN87" s="1" t="str" cm="1">
        <f t="array" aca="1" ref="DN87" ca="1">INDEX({"In Progress","Accepted","Completed","Proposed"}, RANDBETWEEN(1,4))</f>
        <v>Proposed</v>
      </c>
      <c r="DO87" s="1">
        <f t="shared" ca="1" si="98"/>
        <v>895.86</v>
      </c>
      <c r="DP87" s="1">
        <f t="shared" ca="1" si="99"/>
        <v>600.23</v>
      </c>
      <c r="DQ87" s="1">
        <f t="shared" ca="1" si="100"/>
        <v>295.63</v>
      </c>
      <c r="DR87" s="1" t="str" cm="1">
        <f t="array" aca="1" ref="DR87" ca="1">INDEX({"N/A","CareCredit","QuickPay Discount","Monthly Payment"}, RANDBETWEEN(1,4))</f>
        <v>Monthly Payment</v>
      </c>
      <c r="DS87" s="2">
        <v>44558</v>
      </c>
      <c r="DT87" s="1" t="str">
        <f t="shared" ca="1" si="101"/>
        <v/>
      </c>
      <c r="DU87" s="1">
        <f t="shared" ca="1" si="102"/>
        <v>0</v>
      </c>
    </row>
    <row r="88" spans="1:125" x14ac:dyDescent="0.15">
      <c r="A88" s="1" t="s">
        <v>591</v>
      </c>
      <c r="B88" s="1" t="str" cm="1">
        <f t="array" aca="1" ref="B88" ca="1">INDEX({"Liam","Noah","Oliver","Elijah","William","James","Benjamin","Lucas","Henry","Alexander","Olivia","Emma","Ava","Charlotte","Sophia","Amelia","Isabella","Mia","Evelyn","Harper","Jameson","Aria","Scarlett","Luna","Mila","Abigail","Ella","Avery","Eleanor","Madison"}, RANDBETWEEN(1, 30))</f>
        <v>Abigail</v>
      </c>
      <c r="C88" s="1" t="str" cm="1">
        <f t="array" aca="1" ref="C88" ca="1">INDEX({"Smith","Johnson","Williams","Jones","Brown","Davis","Miller","Wilson","Moore","Taylor","Anderson","Thomas","Jackson","White","Harris","Martin","Thompson","Garcia","Martinez","Robinson","Clark","Rodriguez","Lewis","Lee","Walker","Hall","Allen","Young","King","Wright"}, RANDBETWEEN(1, 30))</f>
        <v>Robinson</v>
      </c>
      <c r="D88" s="1" t="str">
        <f t="shared" ca="1" si="52"/>
        <v>1952-03-21</v>
      </c>
      <c r="E88" s="1">
        <f t="shared" ca="1" si="53"/>
        <v>73</v>
      </c>
      <c r="F88" s="1" t="str" cm="1">
        <f t="array" aca="1" ref="F88" ca="1">INDEX({"Male","Female","Non-Binary"}, RANDBETWEEN(1, 3))</f>
        <v>Non-Binary</v>
      </c>
      <c r="G88" s="1" t="str" cm="1">
        <f t="array" aca="1" ref="G88" ca="1">INDEX({"African American","Caucasian","Hispanic","Asian","Native American","Other"}, RANDBETWEEN(1,6))</f>
        <v>Asian</v>
      </c>
      <c r="H88" s="1" t="str" cm="1">
        <f t="array" aca="1" ref="H88" ca="1">RANDBETWEEN(1,1500) &amp; " " &amp; INDEX({"Main","Oak","Maple","Elm","Pine","Cedar","Rose","Hill","Park","Lake"}, RANDBETWEEN(1,10)) &amp; " " &amp; INDEX({"St","Rd","Ave"}, RANDBETWEEN(1,3))</f>
        <v>1163 Rose Rd</v>
      </c>
      <c r="I88" s="1" t="str" cm="1">
        <f t="array" aca="1" ref="I88" ca="1">INDEX({"Springfield","Riverside","Franklin","Clinton","Fairview"}, RANDBETWEEN(1,5))</f>
        <v>Springfield</v>
      </c>
      <c r="J88" s="1" t="str" cm="1">
        <f t="array" aca="1" ref="J88" ca="1">INDEX({"FL","IL","CA","NY","TX"}, RANDBETWEEN(1,5))</f>
        <v>TX</v>
      </c>
      <c r="K88" s="1" t="str">
        <f t="shared" ca="1" si="54"/>
        <v>88649</v>
      </c>
      <c r="L88" s="1" t="str">
        <f t="shared" ca="1" si="55"/>
        <v>abigail.robinson@email.com</v>
      </c>
      <c r="M88" s="1" t="str">
        <f t="shared" ca="1" si="56"/>
        <v>257-483-3051</v>
      </c>
      <c r="N88" s="1" t="str" cm="1">
        <f t="array" aca="1" ref="N88" ca="1">INDEX({"Linda","Karen","Susan","Nancy","Deborah"}, RANDBETWEEN(1,5)) &amp; " " &amp; C88</f>
        <v>Nancy Robinson</v>
      </c>
      <c r="O88" s="1" t="str">
        <f t="shared" ca="1" si="57"/>
        <v>814-860-2739</v>
      </c>
      <c r="P88" s="1" t="s">
        <v>137</v>
      </c>
      <c r="Q88" s="1" t="str" cm="1">
        <f t="array" aca="1" ref="Q88" ca="1">INDEX({"Walk-in","Google","Website","Patient Referral","Doctor Referral","Insurance"}, RANDBETWEEN(1,5))</f>
        <v>Google</v>
      </c>
      <c r="R88" s="1" t="str">
        <f t="shared" ca="1" si="58"/>
        <v>2022-05-23</v>
      </c>
      <c r="S88" s="1" t="str" cm="1">
        <f t="array" aca="1" ref="S88" ca="1">INDEX({"LOC001","LOC002","LOC003"}, RANDBETWEEN(1,3))</f>
        <v>LOC002</v>
      </c>
      <c r="T88" s="1" t="str" cm="1">
        <f t="array" aca="1" ref="T88" ca="1">INDEX({"Mail","Phone","Patient Portal","Email"}, RANDBETWEEN(1,4))</f>
        <v>Email</v>
      </c>
      <c r="U88" s="1" t="str" cm="1">
        <f t="array" aca="1" ref="U88" ca="1">INDEX({"True","False"}, RANDBETWEEN(1,2))</f>
        <v>False</v>
      </c>
      <c r="V88" s="1" t="str" cm="1">
        <f t="array" aca="1" ref="V88" ca="1">INDEX({"True","False"}, RANDBETWEEN(1,2))</f>
        <v>True</v>
      </c>
      <c r="W88" s="1" t="str" cm="1">
        <f t="array" aca="1" ref="W88" ca="1">INDEX({"True","False"}, RANDBETWEEN(1,2))</f>
        <v>False</v>
      </c>
      <c r="X88" s="1" t="str" cm="1">
        <f t="array" aca="1" ref="X88" ca="1">INDEX({"True","False"}, RANDBETWEEN(1,2))</f>
        <v>True</v>
      </c>
      <c r="Y88" s="1" t="str" cm="1">
        <f t="array" aca="1" ref="Y88" ca="1">INDEX({"Codeine","Sulfa","Local Anesthetics","None","Latex","Penicillin"}, RANDBETWEEN(1,6))</f>
        <v>Sulfa</v>
      </c>
      <c r="Z88" s="1" t="str" cm="1">
        <f t="array" aca="1" ref="Z88" ca="1">INDEX({"None","Levothyroxine","Atorvastatin","Levothyroxine|Atorvastatin","Metformin|Lisinopril","Ibuprofen"}, RANDBETWEEN(1,6))</f>
        <v>Levothyroxine|Atorvastatin</v>
      </c>
      <c r="AA88" s="1" t="str" cm="1">
        <f t="array" aca="1" ref="AA88" ca="1">INDEX({"None","Wisdom teeth extraction (2020)","Cavity filling (2019)","Dental cleaning (2018)","Root canal (2021)"}, RANDBETWEEN(1,5))</f>
        <v>Root canal (2021)</v>
      </c>
      <c r="AB88" s="1" t="str">
        <f t="shared" ca="1" si="59"/>
        <v>2024-09-08</v>
      </c>
      <c r="AC88" s="1" t="str" cm="1">
        <f t="array" aca="1" ref="AC88" ca="1">INDEX({"N/A","No","Yes"}, RANDBETWEEN(1,3))</f>
        <v>No</v>
      </c>
      <c r="AD88" s="1" t="str" cm="1">
        <f t="array" aca="1" ref="AD88" ca="1">INDEX({"Non-smoker","Former-smoker","Current smoker"}, RANDBETWEEN(1,3))</f>
        <v>Non-smoker</v>
      </c>
      <c r="AE88" s="1" t="str" cm="1">
        <f t="array" aca="1" ref="AE88" ca="1">INDEX({"None","Allergic to penicillin","Requires wheelchair accessibility","Use caution due to fall risk","Special diet required"}, RANDBETWEEN(1,5))</f>
        <v>Use caution due to fall risk</v>
      </c>
      <c r="AF88" s="1" t="s">
        <v>780</v>
      </c>
      <c r="AG88" s="1" t="str" cm="1">
        <f t="array" aca="1" ref="AG88" ca="1">INDEX({"Humana","Aetna","MetLife","Cigna","United Healthcare","Guardian"}, RANDBETWEEN(1,6))</f>
        <v>Humana</v>
      </c>
      <c r="AH88" s="1" t="str" cm="1">
        <f t="array" aca="1" ref="AH88" ca="1">IF(AG88="Humana",
   INDEX({"HUM103","HUM523"}, RANDBETWEEN(1,2)),
IF(AG88="Aetna",
   INDEX({"AET532","AET548"}, RANDBETWEEN(1,2)),
IF(AG88="MetLife",
   "MET280",
IF(AG88="Cigna",
   "CIG881",
IF(AG88="United Healthcare",
   INDEX({"UNI967","UNI316"}, RANDBETWEEN(1,2)),
IF(AG88="Guardian",
   INDEX({"GUA459","GUA669"}, RANDBETWEEN(1,2)),
""))))))</f>
        <v>HUM523</v>
      </c>
      <c r="AI88" s="1" t="str" cm="1">
        <f t="array" aca="1" ref="AI88" ca="1">_xlfn.SWITCH(
    AH88,
    "HUM103", "Humana Discount",
    "HUM523", "Humana PPO",
    "AET532", "Aetna HMO",
    "AET548", "Aetna Indemnity",
    "MET280", "MetLife Discount",
    "CIG881", "Cigna HMO",
    "UNI967", "United Healthcare DPPO",
    "UNI316", "United Healthcare DMO",
    "GUA459", "Guardian Discount",
    "GUA669", "Guardian PPO",
    ""
)</f>
        <v>Humana PPO</v>
      </c>
      <c r="AJ88" s="1" t="str" cm="1">
        <f t="array" aca="1" ref="AJ88" ca="1">_xlfn.SWITCH(
    AH88,
    "HUM103", "HUM854639",
    "HUM523", "HUM296694",
    "AET532", "AET392075",
    "AET548", "AET837715",
    "MET280", "MET643118",
    "CIG881", "CIG755900",
    "UNI967", "UNI733052",
    "UNI316", "UNI442722",
    "GUA459", "GUA634150",
    "GUA669", "GUA641722",
    ""
)</f>
        <v>HUM296694</v>
      </c>
      <c r="AK88" s="1" t="str" cm="1">
        <f t="array" aca="1" ref="AK88" ca="1">INDEX({"GRP370","GRP369","GRP573","GRP409","GRP509","GRP575","GRP445","GRP295","GRP316","GRP630"}, RANDBETWEEN(1,10))</f>
        <v>GRP316</v>
      </c>
      <c r="AL88" s="1" cm="1">
        <f t="array" aca="1" ref="AL88" ca="1">_xlfn.SWITCH(
  AK88,
  "GRP370", 1000,
  "GRP369", 3000,
  "GRP573", 1500,
  "GRP409", 3000,
  "GRP509", 3000,
  "GRP575", 1000,
  "GRP445", 2500,
  "GRP295", 1000,
  "GRP316", 2000,
  "GRP630", 2000,
  ""
)</f>
        <v>2000</v>
      </c>
      <c r="AM88" s="1" cm="1">
        <f t="array" aca="1" ref="AM88" ca="1">_xlfn.SWITCH(
  AK88,
  "GRP370", 729.73,
  "GRP369", 2285.89,
  "GRP573", 1311.73,
  "GRP409", 2951.56,
  "GRP509", 993.45,
  "GRP575", 557.41,
  "GRP445", 695.64,
  "GRP295", 241.36,
  "GRP316", 1320.86,
  "GRP630", 1245.27,
  ""
)</f>
        <v>1320.86</v>
      </c>
      <c r="AN88" s="1" t="str" cm="1">
        <f t="array" aca="1" ref="AN88" ca="1">_xlfn.SWITCH(
  AK88,
  "GRP573", "Humana",
  "GRP509", "Aetna",
  "GRP316", "Aetna",
  ""
)</f>
        <v>Aetna</v>
      </c>
      <c r="AO88" s="1" t="str" cm="1">
        <f t="array" aca="1" ref="AO88" ca="1">_xlfn.SWITCH(
  AK88,
  "GRP573", "HUM982",
  "GRP509", "AET282",
  "GRP316", "AET665",
  ""
)</f>
        <v>AET665</v>
      </c>
      <c r="AP88" s="1" t="str" cm="1">
        <f t="array" aca="1" ref="AP88" ca="1">_xlfn.SWITCH(
  AK88,
  "GRP573", "MAAN82132",
  "GRP509", "JOWI86099",
  "GRP316", "CHTA19838",
  ""
)</f>
        <v>CHTA19838</v>
      </c>
      <c r="AQ88" s="1" t="str" cm="1">
        <f t="array" aca="1" ref="AQ88" ca="1">INDEX({"Yes","No"},RANDBETWEEN(1,2))</f>
        <v>No</v>
      </c>
      <c r="AR88" s="1" t="str" cm="1">
        <f t="array" aca="1" ref="AR88" ca="1">INDEX({"Apple Pay","Credit Card","Debit Card"}, RANDBETWEEN(1,3))</f>
        <v>Credit Card</v>
      </c>
      <c r="AS88" s="1" t="s">
        <v>969</v>
      </c>
      <c r="AT88" s="1" t="s">
        <v>1158</v>
      </c>
      <c r="AU88" s="1" t="str">
        <f t="shared" ca="1" si="60"/>
        <v>2025-04-13</v>
      </c>
      <c r="AV88" s="1" t="str">
        <f t="shared" ca="1" si="61"/>
        <v>2025-04-21</v>
      </c>
      <c r="AW88" s="1" t="str">
        <f t="shared" ca="1" si="62"/>
        <v>4:30 PM</v>
      </c>
      <c r="AX88" s="1" t="str">
        <f t="shared" ca="1" si="63"/>
        <v>4:20 PM</v>
      </c>
      <c r="AY88" s="1" t="str" cm="1">
        <f t="array" aca="1" ref="AY88" ca="1">INDEX({"LOC001","LOC002","LOC003"}, RANDBETWEEN(1,3))</f>
        <v>LOC002</v>
      </c>
      <c r="AZ88" s="1" t="str" cm="1">
        <f t="array" aca="1" ref="AZ88" ca="1">INDEX({"PRV001","PRV002","PRV003","PRV004","PRV005"}, RANDBETWEEN(1,5))</f>
        <v>PRV003</v>
      </c>
      <c r="BA88" s="1" t="str" cm="1">
        <f t="array" aca="1" ref="BA88" ca="1">INDEX({"AST001","AST002","AST003","AST004","AST005"}, RANDBETWEEN(1,5))</f>
        <v>AST004</v>
      </c>
      <c r="BB88" s="1" t="str" cm="1">
        <f t="array" aca="1" ref="BB88" ca="1">INDEX({"Room 1","Room 2","Room 3","Room 4","Room 5","Room 7","Room 8"}, RANDBETWEEN(1,7))</f>
        <v>Room 1</v>
      </c>
      <c r="BC88" s="1" t="str" cm="1">
        <f t="array" aca="1" ref="BC88" ca="1">INDEX({"Tooth Pain","Lost Filling","Cosmetic Concern","Sensitivity","Denture Adjustment","Jaw Pain","Routine Check-up"}, RANDBETWEEN(1,7))</f>
        <v>Sensitivity</v>
      </c>
      <c r="BD88" s="1" cm="1">
        <f t="array" aca="1" ref="BD88" ca="1">INDEX({15,30,45,60,90,120}, RANDBETWEEN(1,6))</f>
        <v>90</v>
      </c>
      <c r="BE88" s="1">
        <f t="shared" ca="1" si="64"/>
        <v>85</v>
      </c>
      <c r="BF88" s="1" t="str">
        <f t="shared" ca="1" si="65"/>
        <v>True</v>
      </c>
      <c r="BG88" s="1" t="str">
        <f t="shared" ca="1" si="66"/>
        <v/>
      </c>
      <c r="BH88" s="1" t="str">
        <f t="shared" ca="1" si="67"/>
        <v>False</v>
      </c>
      <c r="BI88" s="1">
        <f t="shared" ca="1" si="68"/>
        <v>8</v>
      </c>
      <c r="BJ88" s="1" t="s">
        <v>1348</v>
      </c>
      <c r="BK88" s="1" t="str">
        <f t="shared" ca="1" si="69"/>
        <v>2025-04-21</v>
      </c>
      <c r="BL88" s="1" t="str" cm="1">
        <f t="array" aca="1" ref="BL88" ca="1">INDEX({"Orthodontic","Prosthodontic","Oral Surgery","Periodontic","Restorative"}, RANDBETWEEN(1,5))</f>
        <v>Orthodontic</v>
      </c>
      <c r="BM88" s="1" t="str" cm="1">
        <f t="array" aca="1" ref="BM88" ca="1">INDEX({"D4341","D9110","D0274","D0120","D2330","D7140","D1110"}, RANDBETWEEN(1,7))</f>
        <v>D9110</v>
      </c>
      <c r="BN88" s="1" t="str" cm="1">
        <f t="array" aca="1" ref="BN88" ca="1">INDEX({"Periodontal Scaling &amp; Root Planing","Palliative Treatment","Bitewings - Four Films","Periodic Oral Evaluation","Resin Composite - One Surface","Extraction - Erupted Tooth","Adult Prophylaxis"}, RANDBETWEEN(1,7))</f>
        <v>Periodic Oral Evaluation</v>
      </c>
      <c r="BO88" s="1">
        <f t="shared" ca="1" si="70"/>
        <v>164.52</v>
      </c>
      <c r="BP88" s="1">
        <f t="shared" ca="1" si="71"/>
        <v>583.71</v>
      </c>
      <c r="BQ88" s="1">
        <f t="shared" ca="1" si="72"/>
        <v>656.22</v>
      </c>
      <c r="BR88" s="1">
        <f t="shared" ca="1" si="73"/>
        <v>72.16</v>
      </c>
      <c r="BS88" s="1">
        <f t="shared" ca="1" si="74"/>
        <v>62.52</v>
      </c>
      <c r="BT88" s="1" t="str">
        <f t="shared" ca="1" si="75"/>
        <v>2021-06-29</v>
      </c>
      <c r="BU88" s="1" t="str" cm="1">
        <f t="array" aca="1" ref="BU88" ca="1">INDEX({"Debit Card","Apple Pay","Credit Card","CareCredit"}, RANDBETWEEN(1,4))</f>
        <v>Credit Card</v>
      </c>
      <c r="BV88" s="1" t="str" cm="1">
        <f t="array" aca="1" ref="BV88" ca="1">INDEX({"Paid","Partial","Pending Insurance"}, RANDBETWEEN(1,3))</f>
        <v>Pending Insurance</v>
      </c>
      <c r="BW88" s="1">
        <f t="shared" ca="1" si="76"/>
        <v>0</v>
      </c>
      <c r="BX88" s="1" t="str">
        <f t="shared" ca="1" si="77"/>
        <v>In Progress</v>
      </c>
      <c r="BY88" s="1" t="str" cm="1">
        <f t="array" aca="1" ref="BY88" ca="1">INDEX({"New","Returning"}, RANDBETWEEN(1,2))</f>
        <v>New</v>
      </c>
      <c r="BZ88" s="1">
        <f t="shared" ca="1" si="78"/>
        <v>1</v>
      </c>
      <c r="CA88" s="1">
        <f t="shared" ca="1" si="79"/>
        <v>2</v>
      </c>
      <c r="CB88" s="1" t="str">
        <f t="shared" ca="1" si="80"/>
        <v>2021-06-02</v>
      </c>
      <c r="CC88" s="1" t="str">
        <f t="shared" ca="1" si="81"/>
        <v>2024-06-13</v>
      </c>
      <c r="CD88" s="1">
        <f t="shared" ca="1" si="82"/>
        <v>8</v>
      </c>
      <c r="CE88" s="1">
        <f t="shared" ca="1" si="82"/>
        <v>2</v>
      </c>
      <c r="CF88" s="1">
        <f t="shared" ca="1" si="83"/>
        <v>1160.3599999999999</v>
      </c>
      <c r="CG88" s="1">
        <f t="shared" ca="1" si="84"/>
        <v>46</v>
      </c>
      <c r="CH88" s="1" t="str">
        <f t="shared" ca="1" si="85"/>
        <v>Medium</v>
      </c>
      <c r="CI88" s="1">
        <f t="shared" ca="1" si="86"/>
        <v>61</v>
      </c>
      <c r="CJ88" s="1" t="str">
        <f t="shared" ca="1" si="87"/>
        <v>True</v>
      </c>
      <c r="CK88" s="1" t="str" cm="1">
        <f t="array" aca="1" ref="CK88" ca="1">INDEX({"Basic","Silver","Gold","Platinum"}, RANDBETWEEN(1,4))</f>
        <v>Platinum</v>
      </c>
      <c r="CL88" s="1">
        <f t="shared" ca="1" si="88"/>
        <v>0</v>
      </c>
      <c r="CM88" s="1" t="s">
        <v>1537</v>
      </c>
      <c r="CN88" s="1" t="str">
        <f t="shared" ca="1" si="89"/>
        <v>2023-06-28</v>
      </c>
      <c r="CO88" s="1" t="str">
        <f t="shared" ca="1" si="90"/>
        <v>5:00 PM</v>
      </c>
      <c r="CP88" s="1" t="str" cm="1">
        <f t="array" aca="1" ref="CP88" ca="1">INDEX({"Patient Portal","Mail","Email","Phone","Text"}, RANDBETWEEN(1,5))</f>
        <v>Mail</v>
      </c>
      <c r="CQ88" s="1" t="str" cm="1">
        <f t="array" aca="1" ref="CQ88" ca="1">INDEX({"Insurance Verification","Payment Reminder","New Patient Welcome","Treatment Plan Discussion","Recall"}, RANDBETWEEN(1,5))</f>
        <v>New Patient Welcome</v>
      </c>
      <c r="CR88" s="1" t="str" cm="1">
        <f t="array" aca="1" ref="CR88" ca="1">INDEX({"Template","Script","Marketing","Custom"}, RANDBETWEEN(1,4))</f>
        <v>Script</v>
      </c>
      <c r="CS88" s="1" t="str">
        <f t="shared" ca="1" si="91"/>
        <v>True</v>
      </c>
      <c r="CT88" s="1" t="str">
        <f t="shared" ca="1" si="92"/>
        <v>2023-06-29</v>
      </c>
      <c r="CU88" s="1" t="str">
        <f t="shared" ca="1" si="93"/>
        <v>1:45 PM</v>
      </c>
      <c r="CV88" s="1" t="str" cm="1">
        <f t="array" aca="1" ref="CV88" ca="1">IF(CS88="True",
   INDEX({"Cancelled","Confirmed","Rescheduled","Question Answered"}, RANDBETWEEN(1,4)),
   ""
)</f>
        <v>Cancelled</v>
      </c>
      <c r="CW88" s="1" t="str">
        <f t="shared" ca="1" si="94"/>
        <v>False</v>
      </c>
      <c r="CX88" s="1" t="str">
        <f t="shared" ca="1" si="95"/>
        <v/>
      </c>
      <c r="CY88" s="1" t="str" cm="1">
        <f t="array" aca="1" ref="CY88" ca="1">INDEX({"STF001","STF002","STF003","STF004","STF005"}, RANDBETWEEN(1,5))</f>
        <v>STF004</v>
      </c>
      <c r="CZ88" s="1" t="str">
        <f t="shared" ca="1" si="96"/>
        <v>True</v>
      </c>
      <c r="DA88" s="1" t="str" cm="1">
        <f t="array" aca="1" ref="DA88" ca="1">INDEX({"Westside Dental Group","Downtown Dental Center","Main Street Dental"}, RANDBETWEEN(1,3))</f>
        <v>Main Street Dental</v>
      </c>
      <c r="DB88" s="1" t="str" cm="1">
        <f t="array" aca="1" ref="DB88" ca="1">_xlfn.SWITCH(DA88,
   "Westside Dental Group",     "789 West Avenue",
   "Downtown Dental Center",    "456 Downtown Plaza",
   "Main Street Dental",        "123 Main Street",
   ""
)</f>
        <v>123 Main Street</v>
      </c>
      <c r="DC88" s="1" t="str" cm="1">
        <f t="array" aca="1" ref="DC88" ca="1">_xlfn.SWITCH(
   DA88,
   "Westside Dental Group",     "Riverside",
   "Downtown Dental Center",    "Springfield",
   "Main Street Dental",        "Springfield",
   ""
)</f>
        <v>Springfield</v>
      </c>
      <c r="DD88" s="1" t="s">
        <v>184</v>
      </c>
      <c r="DE88" s="1" t="str" cm="1">
        <f t="array" aca="1" ref="DE88" ca="1">_xlfn.SWITCH(
   DA88,
   "Westside Dental Group",     "62707",
   "Downtown Dental Center",    "62701",
   "Main Street Dental",        "62704",
   ""
)</f>
        <v>62704</v>
      </c>
      <c r="DF88" s="1" t="str" cm="1">
        <f t="array" aca="1" ref="DF88" ca="1">_xlfn.SWITCH(
   DA88,
   "Westside Dental Group",     "555-555-6666",
   "Downtown Dental Center",    "555-333-4444",
   "Main Street Dental",        "555-111-2222",
   ""
)</f>
        <v>555-111-2222</v>
      </c>
      <c r="DG88" s="1" t="str" cm="1">
        <f t="array" aca="1" ref="DG88" ca="1">_xlfn.SWITCH(
   DA88,
   "Westside Dental Group",     "Mon-Thu 9AM-6PM|Fri 9AM-4PM",
   "Downtown Dental Center",    "Mon-Thu 7AM-7PM|Fri 8AM-5PM|Sat 8AM-1PM",
   "Main Street Dental",        "Mon-Fri 8AM-5PM",
   ""
)</f>
        <v>Mon-Fri 8AM-5PM</v>
      </c>
      <c r="DH88" s="1" t="str" cm="1">
        <f t="array" aca="1" ref="DH88" ca="1">_xlfn.SWITCH(
   DA88,
   "Westside Dental Group",     "General|Periodontics|Endodontics",
   "Downtown Dental Center",    "General|Pediatric|Implants|Oral Surgery",
   "Main Street Dental",        "General|Cosmetic|Orthodontics",
   ""
)</f>
        <v>General|Cosmetic|Orthodontics</v>
      </c>
      <c r="DI88" s="1" t="str" cm="1">
        <f t="array" aca="1" ref="DI88" ca="1">_xlfn.SWITCH(
   DA88,
   "Westside Dental Group",     "General Dentistry|Periodontics|Endodontics",
   "Downtown Dental Center",    "General Dentistry|Oral Surgery|Pediatric Dentistry",
   "Main Street Dental",        "General Dentistry|Orthodontics",
   ""
)</f>
        <v>General Dentistry|Orthodontics</v>
      </c>
      <c r="DJ88" s="1" cm="1">
        <f t="array" aca="1" ref="DJ88" ca="1">_xlfn.SWITCH($DA88,
   "Westside Dental Group", 6,
   "Downtown Dental Center", 12,
   "Main Street Dental",     8,
   6
)</f>
        <v>8</v>
      </c>
      <c r="DK88" s="1" cm="1">
        <f t="array" aca="1" ref="DK88" ca="1">_xlfn.SWITCH($DA88,
   "Westside Dental Group", 4.7,
   "Downtown Dental Center", 4.6,
   "Main Street Dental",     4.8,
   4.7
)</f>
        <v>4.8</v>
      </c>
      <c r="DL88" s="1" t="s">
        <v>1726</v>
      </c>
      <c r="DM88" s="1" t="str">
        <f t="shared" ca="1" si="97"/>
        <v>2022-10-25</v>
      </c>
      <c r="DN88" s="1" t="str" cm="1">
        <f t="array" aca="1" ref="DN88" ca="1">INDEX({"In Progress","Accepted","Completed","Proposed"}, RANDBETWEEN(1,4))</f>
        <v>Completed</v>
      </c>
      <c r="DO88" s="1">
        <f t="shared" ca="1" si="98"/>
        <v>4053.79</v>
      </c>
      <c r="DP88" s="1">
        <f t="shared" ca="1" si="99"/>
        <v>2189.0500000000002</v>
      </c>
      <c r="DQ88" s="1">
        <f t="shared" ca="1" si="100"/>
        <v>1864.74</v>
      </c>
      <c r="DR88" s="1" t="str" cm="1">
        <f t="array" aca="1" ref="DR88" ca="1">INDEX({"N/A","CareCredit","QuickPay Discount","Monthly Payment"}, RANDBETWEEN(1,4))</f>
        <v>QuickPay Discount</v>
      </c>
      <c r="DS88" s="2">
        <v>44559</v>
      </c>
      <c r="DT88" s="1" t="str">
        <f t="shared" ca="1" si="101"/>
        <v>2022-01-07</v>
      </c>
      <c r="DU88" s="1">
        <f t="shared" ca="1" si="102"/>
        <v>100</v>
      </c>
    </row>
    <row r="89" spans="1:125" x14ac:dyDescent="0.15">
      <c r="A89" s="1" t="s">
        <v>592</v>
      </c>
      <c r="B89" s="1" t="str" cm="1">
        <f t="array" aca="1" ref="B89" ca="1">INDEX({"Liam","Noah","Oliver","Elijah","William","James","Benjamin","Lucas","Henry","Alexander","Olivia","Emma","Ava","Charlotte","Sophia","Amelia","Isabella","Mia","Evelyn","Harper","Jameson","Aria","Scarlett","Luna","Mila","Abigail","Ella","Avery","Eleanor","Madison"}, RANDBETWEEN(1, 30))</f>
        <v>Mia</v>
      </c>
      <c r="C89" s="1" t="str" cm="1">
        <f t="array" aca="1" ref="C89" ca="1">INDEX({"Smith","Johnson","Williams","Jones","Brown","Davis","Miller","Wilson","Moore","Taylor","Anderson","Thomas","Jackson","White","Harris","Martin","Thompson","Garcia","Martinez","Robinson","Clark","Rodriguez","Lewis","Lee","Walker","Hall","Allen","Young","King","Wright"}, RANDBETWEEN(1, 30))</f>
        <v>Clark</v>
      </c>
      <c r="D89" s="1" t="str">
        <f t="shared" ca="1" si="52"/>
        <v>1995-08-24</v>
      </c>
      <c r="E89" s="1">
        <f t="shared" ca="1" si="53"/>
        <v>29</v>
      </c>
      <c r="F89" s="1" t="str" cm="1">
        <f t="array" aca="1" ref="F89" ca="1">INDEX({"Male","Female","Non-Binary"}, RANDBETWEEN(1, 3))</f>
        <v>Male</v>
      </c>
      <c r="G89" s="1" t="str" cm="1">
        <f t="array" aca="1" ref="G89" ca="1">INDEX({"African American","Caucasian","Hispanic","Asian","Native American","Other"}, RANDBETWEEN(1,6))</f>
        <v>Native American</v>
      </c>
      <c r="H89" s="1" t="str" cm="1">
        <f t="array" aca="1" ref="H89" ca="1">RANDBETWEEN(1,1500) &amp; " " &amp; INDEX({"Main","Oak","Maple","Elm","Pine","Cedar","Rose","Hill","Park","Lake"}, RANDBETWEEN(1,10)) &amp; " " &amp; INDEX({"St","Rd","Ave"}, RANDBETWEEN(1,3))</f>
        <v>779 Park Ave</v>
      </c>
      <c r="I89" s="1" t="str" cm="1">
        <f t="array" aca="1" ref="I89" ca="1">INDEX({"Springfield","Riverside","Franklin","Clinton","Fairview"}, RANDBETWEEN(1,5))</f>
        <v>Riverside</v>
      </c>
      <c r="J89" s="1" t="str" cm="1">
        <f t="array" aca="1" ref="J89" ca="1">INDEX({"FL","IL","CA","NY","TX"}, RANDBETWEEN(1,5))</f>
        <v>IL</v>
      </c>
      <c r="K89" s="1" t="str">
        <f t="shared" ca="1" si="54"/>
        <v>96183</v>
      </c>
      <c r="L89" s="1" t="str">
        <f t="shared" ca="1" si="55"/>
        <v>mia.clark@email.com</v>
      </c>
      <c r="M89" s="1" t="str">
        <f t="shared" ca="1" si="56"/>
        <v>433-328-4904</v>
      </c>
      <c r="N89" s="1" t="str" cm="1">
        <f t="array" aca="1" ref="N89" ca="1">INDEX({"Linda","Karen","Susan","Nancy","Deborah"}, RANDBETWEEN(1,5)) &amp; " " &amp; C89</f>
        <v>Linda Clark</v>
      </c>
      <c r="O89" s="1" t="str">
        <f t="shared" ca="1" si="57"/>
        <v>626-699-3125</v>
      </c>
      <c r="P89" s="1" t="s">
        <v>137</v>
      </c>
      <c r="Q89" s="1" t="str" cm="1">
        <f t="array" aca="1" ref="Q89" ca="1">INDEX({"Walk-in","Google","Website","Patient Referral","Doctor Referral","Insurance"}, RANDBETWEEN(1,5))</f>
        <v>Patient Referral</v>
      </c>
      <c r="R89" s="1" t="str">
        <f t="shared" ca="1" si="58"/>
        <v>2022-09-17</v>
      </c>
      <c r="S89" s="1" t="str" cm="1">
        <f t="array" aca="1" ref="S89" ca="1">INDEX({"LOC001","LOC002","LOC003"}, RANDBETWEEN(1,3))</f>
        <v>LOC002</v>
      </c>
      <c r="T89" s="1" t="str" cm="1">
        <f t="array" aca="1" ref="T89" ca="1">INDEX({"Mail","Phone","Patient Portal","Email"}, RANDBETWEEN(1,4))</f>
        <v>Patient Portal</v>
      </c>
      <c r="U89" s="1" t="str" cm="1">
        <f t="array" aca="1" ref="U89" ca="1">INDEX({"True","False"}, RANDBETWEEN(1,2))</f>
        <v>True</v>
      </c>
      <c r="V89" s="1" t="str" cm="1">
        <f t="array" aca="1" ref="V89" ca="1">INDEX({"True","False"}, RANDBETWEEN(1,2))</f>
        <v>False</v>
      </c>
      <c r="W89" s="1" t="str" cm="1">
        <f t="array" aca="1" ref="W89" ca="1">INDEX({"True","False"}, RANDBETWEEN(1,2))</f>
        <v>False</v>
      </c>
      <c r="X89" s="1" t="str" cm="1">
        <f t="array" aca="1" ref="X89" ca="1">INDEX({"True","False"}, RANDBETWEEN(1,2))</f>
        <v>True</v>
      </c>
      <c r="Y89" s="1" t="str" cm="1">
        <f t="array" aca="1" ref="Y89" ca="1">INDEX({"Codeine","Sulfa","Local Anesthetics","None","Latex","Penicillin"}, RANDBETWEEN(1,6))</f>
        <v>Local Anesthetics</v>
      </c>
      <c r="Z89" s="1" t="str" cm="1">
        <f t="array" aca="1" ref="Z89" ca="1">INDEX({"None","Levothyroxine","Atorvastatin","Levothyroxine|Atorvastatin","Metformin|Lisinopril","Ibuprofen"}, RANDBETWEEN(1,6))</f>
        <v>Metformin|Lisinopril</v>
      </c>
      <c r="AA89" s="1" t="str" cm="1">
        <f t="array" aca="1" ref="AA89" ca="1">INDEX({"None","Wisdom teeth extraction (2020)","Cavity filling (2019)","Dental cleaning (2018)","Root canal (2021)"}, RANDBETWEEN(1,5))</f>
        <v>None</v>
      </c>
      <c r="AB89" s="1" t="str">
        <f t="shared" ca="1" si="59"/>
        <v>2025-02-13</v>
      </c>
      <c r="AC89" s="1" t="str" cm="1">
        <f t="array" aca="1" ref="AC89" ca="1">INDEX({"N/A","No","Yes"}, RANDBETWEEN(1,3))</f>
        <v>No</v>
      </c>
      <c r="AD89" s="1" t="str" cm="1">
        <f t="array" aca="1" ref="AD89" ca="1">INDEX({"Non-smoker","Former-smoker","Current smoker"}, RANDBETWEEN(1,3))</f>
        <v>Former-smoker</v>
      </c>
      <c r="AE89" s="1" t="str" cm="1">
        <f t="array" aca="1" ref="AE89" ca="1">INDEX({"None","Allergic to penicillin","Requires wheelchair accessibility","Use caution due to fall risk","Special diet required"}, RANDBETWEEN(1,5))</f>
        <v>Requires wheelchair accessibility</v>
      </c>
      <c r="AF89" s="1" t="s">
        <v>781</v>
      </c>
      <c r="AG89" s="1" t="str" cm="1">
        <f t="array" aca="1" ref="AG89" ca="1">INDEX({"Humana","Aetna","MetLife","Cigna","United Healthcare","Guardian"}, RANDBETWEEN(1,6))</f>
        <v>Aetna</v>
      </c>
      <c r="AH89" s="1" t="str" cm="1">
        <f t="array" aca="1" ref="AH89" ca="1">IF(AG89="Humana",
   INDEX({"HUM103","HUM523"}, RANDBETWEEN(1,2)),
IF(AG89="Aetna",
   INDEX({"AET532","AET548"}, RANDBETWEEN(1,2)),
IF(AG89="MetLife",
   "MET280",
IF(AG89="Cigna",
   "CIG881",
IF(AG89="United Healthcare",
   INDEX({"UNI967","UNI316"}, RANDBETWEEN(1,2)),
IF(AG89="Guardian",
   INDEX({"GUA459","GUA669"}, RANDBETWEEN(1,2)),
""))))))</f>
        <v>AET548</v>
      </c>
      <c r="AI89" s="1" t="str" cm="1">
        <f t="array" aca="1" ref="AI89" ca="1">_xlfn.SWITCH(
    AH89,
    "HUM103", "Humana Discount",
    "HUM523", "Humana PPO",
    "AET532", "Aetna HMO",
    "AET548", "Aetna Indemnity",
    "MET280", "MetLife Discount",
    "CIG881", "Cigna HMO",
    "UNI967", "United Healthcare DPPO",
    "UNI316", "United Healthcare DMO",
    "GUA459", "Guardian Discount",
    "GUA669", "Guardian PPO",
    ""
)</f>
        <v>Aetna Indemnity</v>
      </c>
      <c r="AJ89" s="1" t="str" cm="1">
        <f t="array" aca="1" ref="AJ89" ca="1">_xlfn.SWITCH(
    AH89,
    "HUM103", "HUM854639",
    "HUM523", "HUM296694",
    "AET532", "AET392075",
    "AET548", "AET837715",
    "MET280", "MET643118",
    "CIG881", "CIG755900",
    "UNI967", "UNI733052",
    "UNI316", "UNI442722",
    "GUA459", "GUA634150",
    "GUA669", "GUA641722",
    ""
)</f>
        <v>AET837715</v>
      </c>
      <c r="AK89" s="1" t="str" cm="1">
        <f t="array" aca="1" ref="AK89" ca="1">INDEX({"GRP370","GRP369","GRP573","GRP409","GRP509","GRP575","GRP445","GRP295","GRP316","GRP630"}, RANDBETWEEN(1,10))</f>
        <v>GRP370</v>
      </c>
      <c r="AL89" s="1" cm="1">
        <f t="array" aca="1" ref="AL89" ca="1">_xlfn.SWITCH(
  AK89,
  "GRP370", 1000,
  "GRP369", 3000,
  "GRP573", 1500,
  "GRP409", 3000,
  "GRP509", 3000,
  "GRP575", 1000,
  "GRP445", 2500,
  "GRP295", 1000,
  "GRP316", 2000,
  "GRP630", 2000,
  ""
)</f>
        <v>1000</v>
      </c>
      <c r="AM89" s="1" cm="1">
        <f t="array" aca="1" ref="AM89" ca="1">_xlfn.SWITCH(
  AK89,
  "GRP370", 729.73,
  "GRP369", 2285.89,
  "GRP573", 1311.73,
  "GRP409", 2951.56,
  "GRP509", 993.45,
  "GRP575", 557.41,
  "GRP445", 695.64,
  "GRP295", 241.36,
  "GRP316", 1320.86,
  "GRP630", 1245.27,
  ""
)</f>
        <v>729.73</v>
      </c>
      <c r="AN89" s="1" t="str" cm="1">
        <f t="array" aca="1" ref="AN89" ca="1">_xlfn.SWITCH(
  AK89,
  "GRP573", "Humana",
  "GRP509", "Aetna",
  "GRP316", "Aetna",
  ""
)</f>
        <v/>
      </c>
      <c r="AO89" s="1" t="str" cm="1">
        <f t="array" aca="1" ref="AO89" ca="1">_xlfn.SWITCH(
  AK89,
  "GRP573", "HUM982",
  "GRP509", "AET282",
  "GRP316", "AET665",
  ""
)</f>
        <v/>
      </c>
      <c r="AP89" s="1" t="str" cm="1">
        <f t="array" aca="1" ref="AP89" ca="1">_xlfn.SWITCH(
  AK89,
  "GRP573", "MAAN82132",
  "GRP509", "JOWI86099",
  "GRP316", "CHTA19838",
  ""
)</f>
        <v/>
      </c>
      <c r="AQ89" s="1" t="str" cm="1">
        <f t="array" aca="1" ref="AQ89" ca="1">INDEX({"Yes","No"},RANDBETWEEN(1,2))</f>
        <v>No</v>
      </c>
      <c r="AR89" s="1" t="str" cm="1">
        <f t="array" aca="1" ref="AR89" ca="1">INDEX({"Apple Pay","Credit Card","Debit Card"}, RANDBETWEEN(1,3))</f>
        <v>Apple Pay</v>
      </c>
      <c r="AS89" s="1" t="s">
        <v>970</v>
      </c>
      <c r="AT89" s="1" t="s">
        <v>1159</v>
      </c>
      <c r="AU89" s="1" t="str">
        <f t="shared" ca="1" si="60"/>
        <v>2025-06-03</v>
      </c>
      <c r="AV89" s="1" t="str">
        <f t="shared" ca="1" si="61"/>
        <v>2025-06-11</v>
      </c>
      <c r="AW89" s="1" t="str">
        <f t="shared" ca="1" si="62"/>
        <v>2:30 PM</v>
      </c>
      <c r="AX89" s="1" t="str">
        <f t="shared" ca="1" si="63"/>
        <v>2:19 PM</v>
      </c>
      <c r="AY89" s="1" t="str" cm="1">
        <f t="array" aca="1" ref="AY89" ca="1">INDEX({"LOC001","LOC002","LOC003"}, RANDBETWEEN(1,3))</f>
        <v>LOC002</v>
      </c>
      <c r="AZ89" s="1" t="str" cm="1">
        <f t="array" aca="1" ref="AZ89" ca="1">INDEX({"PRV001","PRV002","PRV003","PRV004","PRV005"}, RANDBETWEEN(1,5))</f>
        <v>PRV002</v>
      </c>
      <c r="BA89" s="1" t="str" cm="1">
        <f t="array" aca="1" ref="BA89" ca="1">INDEX({"AST001","AST002","AST003","AST004","AST005"}, RANDBETWEEN(1,5))</f>
        <v>AST004</v>
      </c>
      <c r="BB89" s="1" t="str" cm="1">
        <f t="array" aca="1" ref="BB89" ca="1">INDEX({"Room 1","Room 2","Room 3","Room 4","Room 5","Room 7","Room 8"}, RANDBETWEEN(1,7))</f>
        <v>Room 8</v>
      </c>
      <c r="BC89" s="1" t="str" cm="1">
        <f t="array" aca="1" ref="BC89" ca="1">INDEX({"Tooth Pain","Lost Filling","Cosmetic Concern","Sensitivity","Denture Adjustment","Jaw Pain","Routine Check-up"}, RANDBETWEEN(1,7))</f>
        <v>Sensitivity</v>
      </c>
      <c r="BD89" s="1" cm="1">
        <f t="array" aca="1" ref="BD89" ca="1">INDEX({15,30,45,60,90,120}, RANDBETWEEN(1,6))</f>
        <v>60</v>
      </c>
      <c r="BE89" s="1">
        <f t="shared" ca="1" si="64"/>
        <v>65</v>
      </c>
      <c r="BF89" s="1" t="str">
        <f t="shared" ca="1" si="65"/>
        <v>True</v>
      </c>
      <c r="BG89" s="1" t="str">
        <f t="shared" ca="1" si="66"/>
        <v/>
      </c>
      <c r="BH89" s="1" t="str">
        <f t="shared" ca="1" si="67"/>
        <v>False</v>
      </c>
      <c r="BI89" s="1">
        <f t="shared" ca="1" si="68"/>
        <v>8</v>
      </c>
      <c r="BJ89" s="1" t="s">
        <v>1349</v>
      </c>
      <c r="BK89" s="1" t="str">
        <f t="shared" ca="1" si="69"/>
        <v>2025-06-11</v>
      </c>
      <c r="BL89" s="1" t="str" cm="1">
        <f t="array" aca="1" ref="BL89" ca="1">INDEX({"Orthodontic","Prosthodontic","Oral Surgery","Periodontic","Restorative"}, RANDBETWEEN(1,5))</f>
        <v>Orthodontic</v>
      </c>
      <c r="BM89" s="1" t="str" cm="1">
        <f t="array" aca="1" ref="BM89" ca="1">INDEX({"D4341","D9110","D0274","D0120","D2330","D7140","D1110"}, RANDBETWEEN(1,7))</f>
        <v>D0120</v>
      </c>
      <c r="BN89" s="1" t="str" cm="1">
        <f t="array" aca="1" ref="BN89" ca="1">INDEX({"Periodontal Scaling &amp; Root Planing","Palliative Treatment","Bitewings - Four Films","Periodic Oral Evaluation","Resin Composite - One Surface","Extraction - Erupted Tooth","Adult Prophylaxis"}, RANDBETWEEN(1,7))</f>
        <v>Adult Prophylaxis</v>
      </c>
      <c r="BO89" s="1">
        <f t="shared" ca="1" si="70"/>
        <v>1921.35</v>
      </c>
      <c r="BP89" s="1">
        <f t="shared" ca="1" si="71"/>
        <v>1056.73</v>
      </c>
      <c r="BQ89" s="1">
        <f t="shared" ca="1" si="72"/>
        <v>196.5</v>
      </c>
      <c r="BR89" s="1">
        <f t="shared" ca="1" si="73"/>
        <v>412.86</v>
      </c>
      <c r="BS89" s="1">
        <f t="shared" ca="1" si="74"/>
        <v>5.05</v>
      </c>
      <c r="BT89" s="1" t="str">
        <f t="shared" ca="1" si="75"/>
        <v>2024-01-07</v>
      </c>
      <c r="BU89" s="1" t="str" cm="1">
        <f t="array" aca="1" ref="BU89" ca="1">INDEX({"Debit Card","Apple Pay","Credit Card","CareCredit"}, RANDBETWEEN(1,4))</f>
        <v>Credit Card</v>
      </c>
      <c r="BV89" s="1" t="str" cm="1">
        <f t="array" aca="1" ref="BV89" ca="1">INDEX({"Paid","Partial","Pending Insurance"}, RANDBETWEEN(1,3))</f>
        <v>Paid</v>
      </c>
      <c r="BW89" s="1">
        <f t="shared" ca="1" si="76"/>
        <v>0</v>
      </c>
      <c r="BX89" s="1" t="str">
        <f t="shared" ca="1" si="77"/>
        <v>Completed</v>
      </c>
      <c r="BY89" s="1" t="str" cm="1">
        <f t="array" aca="1" ref="BY89" ca="1">INDEX({"New","Returning"}, RANDBETWEEN(1,2))</f>
        <v>Returning</v>
      </c>
      <c r="BZ89" s="1">
        <f t="shared" ca="1" si="78"/>
        <v>2</v>
      </c>
      <c r="CA89" s="1">
        <f t="shared" ca="1" si="79"/>
        <v>2</v>
      </c>
      <c r="CB89" s="1" t="str">
        <f t="shared" ca="1" si="80"/>
        <v>2022-06-16</v>
      </c>
      <c r="CC89" s="1" t="str">
        <f t="shared" ca="1" si="81"/>
        <v>2025-10-10</v>
      </c>
      <c r="CD89" s="1">
        <f t="shared" ca="1" si="82"/>
        <v>9</v>
      </c>
      <c r="CE89" s="1">
        <f t="shared" ca="1" si="82"/>
        <v>10</v>
      </c>
      <c r="CF89" s="1">
        <f t="shared" ca="1" si="83"/>
        <v>3991.79</v>
      </c>
      <c r="CG89" s="1">
        <f t="shared" ca="1" si="84"/>
        <v>33</v>
      </c>
      <c r="CH89" s="1" t="str">
        <f t="shared" ca="1" si="85"/>
        <v>Medium</v>
      </c>
      <c r="CI89" s="1">
        <f t="shared" ca="1" si="86"/>
        <v>74</v>
      </c>
      <c r="CJ89" s="1" t="str">
        <f t="shared" ca="1" si="87"/>
        <v>False</v>
      </c>
      <c r="CK89" s="1" t="str" cm="1">
        <f t="array" aca="1" ref="CK89" ca="1">INDEX({"Basic","Silver","Gold","Platinum"}, RANDBETWEEN(1,4))</f>
        <v>Silver</v>
      </c>
      <c r="CL89" s="1">
        <f t="shared" ca="1" si="88"/>
        <v>2</v>
      </c>
      <c r="CM89" s="1" t="s">
        <v>1538</v>
      </c>
      <c r="CN89" s="1" t="str">
        <f t="shared" ca="1" si="89"/>
        <v>2022-08-21</v>
      </c>
      <c r="CO89" s="1" t="str">
        <f t="shared" ca="1" si="90"/>
        <v>11:00 AM</v>
      </c>
      <c r="CP89" s="1" t="str" cm="1">
        <f t="array" aca="1" ref="CP89" ca="1">INDEX({"Patient Portal","Mail","Email","Phone","Text"}, RANDBETWEEN(1,5))</f>
        <v>Email</v>
      </c>
      <c r="CQ89" s="1" t="str" cm="1">
        <f t="array" aca="1" ref="CQ89" ca="1">INDEX({"Insurance Verification","Payment Reminder","New Patient Welcome","Treatment Plan Discussion","Recall"}, RANDBETWEEN(1,5))</f>
        <v>Payment Reminder</v>
      </c>
      <c r="CR89" s="1" t="str" cm="1">
        <f t="array" aca="1" ref="CR89" ca="1">INDEX({"Template","Script","Marketing","Custom"}, RANDBETWEEN(1,4))</f>
        <v>Script</v>
      </c>
      <c r="CS89" s="1" t="str">
        <f t="shared" ca="1" si="91"/>
        <v>True</v>
      </c>
      <c r="CT89" s="1" t="str">
        <f t="shared" ca="1" si="92"/>
        <v>2022-08-21</v>
      </c>
      <c r="CU89" s="1" t="str">
        <f t="shared" ca="1" si="93"/>
        <v>10:15 AM</v>
      </c>
      <c r="CV89" s="1" t="str" cm="1">
        <f t="array" aca="1" ref="CV89" ca="1">IF(CS89="True",
   INDEX({"Cancelled","Confirmed","Rescheduled","Question Answered"}, RANDBETWEEN(1,4)),
   ""
)</f>
        <v>Question Answered</v>
      </c>
      <c r="CW89" s="1" t="str">
        <f t="shared" ca="1" si="94"/>
        <v>False</v>
      </c>
      <c r="CX89" s="1" t="str">
        <f t="shared" ca="1" si="95"/>
        <v/>
      </c>
      <c r="CY89" s="1" t="str" cm="1">
        <f t="array" aca="1" ref="CY89" ca="1">INDEX({"STF001","STF002","STF003","STF004","STF005"}, RANDBETWEEN(1,5))</f>
        <v>STF005</v>
      </c>
      <c r="CZ89" s="1" t="str">
        <f t="shared" ca="1" si="96"/>
        <v>True</v>
      </c>
      <c r="DA89" s="1" t="str" cm="1">
        <f t="array" aca="1" ref="DA89" ca="1">INDEX({"Westside Dental Group","Downtown Dental Center","Main Street Dental"}, RANDBETWEEN(1,3))</f>
        <v>Downtown Dental Center</v>
      </c>
      <c r="DB89" s="1" t="str" cm="1">
        <f t="array" aca="1" ref="DB89" ca="1">_xlfn.SWITCH(DA89,
   "Westside Dental Group",     "789 West Avenue",
   "Downtown Dental Center",    "456 Downtown Plaza",
   "Main Street Dental",        "123 Main Street",
   ""
)</f>
        <v>456 Downtown Plaza</v>
      </c>
      <c r="DC89" s="1" t="str" cm="1">
        <f t="array" aca="1" ref="DC89" ca="1">_xlfn.SWITCH(
   DA89,
   "Westside Dental Group",     "Riverside",
   "Downtown Dental Center",    "Springfield",
   "Main Street Dental",        "Springfield",
   ""
)</f>
        <v>Springfield</v>
      </c>
      <c r="DD89" s="1" t="s">
        <v>184</v>
      </c>
      <c r="DE89" s="1" t="str" cm="1">
        <f t="array" aca="1" ref="DE89" ca="1">_xlfn.SWITCH(
   DA89,
   "Westside Dental Group",     "62707",
   "Downtown Dental Center",    "62701",
   "Main Street Dental",        "62704",
   ""
)</f>
        <v>62701</v>
      </c>
      <c r="DF89" s="1" t="str" cm="1">
        <f t="array" aca="1" ref="DF89" ca="1">_xlfn.SWITCH(
   DA89,
   "Westside Dental Group",     "555-555-6666",
   "Downtown Dental Center",    "555-333-4444",
   "Main Street Dental",        "555-111-2222",
   ""
)</f>
        <v>555-333-4444</v>
      </c>
      <c r="DG89" s="1" t="str" cm="1">
        <f t="array" aca="1" ref="DG89" ca="1">_xlfn.SWITCH(
   DA89,
   "Westside Dental Group",     "Mon-Thu 9AM-6PM|Fri 9AM-4PM",
   "Downtown Dental Center",    "Mon-Thu 7AM-7PM|Fri 8AM-5PM|Sat 8AM-1PM",
   "Main Street Dental",        "Mon-Fri 8AM-5PM",
   ""
)</f>
        <v>Mon-Thu 7AM-7PM|Fri 8AM-5PM|Sat 8AM-1PM</v>
      </c>
      <c r="DH89" s="1" t="str" cm="1">
        <f t="array" aca="1" ref="DH89" ca="1">_xlfn.SWITCH(
   DA89,
   "Westside Dental Group",     "General|Periodontics|Endodontics",
   "Downtown Dental Center",    "General|Pediatric|Implants|Oral Surgery",
   "Main Street Dental",        "General|Cosmetic|Orthodontics",
   ""
)</f>
        <v>General|Pediatric|Implants|Oral Surgery</v>
      </c>
      <c r="DI89" s="1" t="str" cm="1">
        <f t="array" aca="1" ref="DI89" ca="1">_xlfn.SWITCH(
   DA89,
   "Westside Dental Group",     "General Dentistry|Periodontics|Endodontics",
   "Downtown Dental Center",    "General Dentistry|Oral Surgery|Pediatric Dentistry",
   "Main Street Dental",        "General Dentistry|Orthodontics",
   ""
)</f>
        <v>General Dentistry|Oral Surgery|Pediatric Dentistry</v>
      </c>
      <c r="DJ89" s="1" cm="1">
        <f t="array" aca="1" ref="DJ89" ca="1">_xlfn.SWITCH($DA89,
   "Westside Dental Group", 6,
   "Downtown Dental Center", 12,
   "Main Street Dental",     8,
   6
)</f>
        <v>12</v>
      </c>
      <c r="DK89" s="1" cm="1">
        <f t="array" aca="1" ref="DK89" ca="1">_xlfn.SWITCH($DA89,
   "Westside Dental Group", 4.7,
   "Downtown Dental Center", 4.6,
   "Main Street Dental",     4.8,
   4.7
)</f>
        <v>4.5999999999999996</v>
      </c>
      <c r="DL89" s="1" t="s">
        <v>1727</v>
      </c>
      <c r="DM89" s="1" t="str">
        <f t="shared" ca="1" si="97"/>
        <v>2024-04-23</v>
      </c>
      <c r="DN89" s="1" t="str" cm="1">
        <f t="array" aca="1" ref="DN89" ca="1">INDEX({"In Progress","Accepted","Completed","Proposed"}, RANDBETWEEN(1,4))</f>
        <v>Completed</v>
      </c>
      <c r="DO89" s="1">
        <f t="shared" ca="1" si="98"/>
        <v>1684.19</v>
      </c>
      <c r="DP89" s="1">
        <f t="shared" ca="1" si="99"/>
        <v>1195.77</v>
      </c>
      <c r="DQ89" s="1">
        <f t="shared" ca="1" si="100"/>
        <v>488.42</v>
      </c>
      <c r="DR89" s="1" t="str" cm="1">
        <f t="array" aca="1" ref="DR89" ca="1">INDEX({"N/A","CareCredit","QuickPay Discount","Monthly Payment"}, RANDBETWEEN(1,4))</f>
        <v>N/A</v>
      </c>
      <c r="DS89" s="2">
        <v>44560</v>
      </c>
      <c r="DT89" s="1" t="str">
        <f t="shared" ca="1" si="101"/>
        <v>2022-01-16</v>
      </c>
      <c r="DU89" s="1">
        <f t="shared" ca="1" si="102"/>
        <v>100</v>
      </c>
    </row>
    <row r="90" spans="1:125" x14ac:dyDescent="0.15">
      <c r="A90" s="1" t="s">
        <v>593</v>
      </c>
      <c r="B90" s="1" t="str" cm="1">
        <f t="array" aca="1" ref="B90" ca="1">INDEX({"Liam","Noah","Oliver","Elijah","William","James","Benjamin","Lucas","Henry","Alexander","Olivia","Emma","Ava","Charlotte","Sophia","Amelia","Isabella","Mia","Evelyn","Harper","Jameson","Aria","Scarlett","Luna","Mila","Abigail","Ella","Avery","Eleanor","Madison"}, RANDBETWEEN(1, 30))</f>
        <v>Liam</v>
      </c>
      <c r="C90" s="1" t="str" cm="1">
        <f t="array" aca="1" ref="C90" ca="1">INDEX({"Smith","Johnson","Williams","Jones","Brown","Davis","Miller","Wilson","Moore","Taylor","Anderson","Thomas","Jackson","White","Harris","Martin","Thompson","Garcia","Martinez","Robinson","Clark","Rodriguez","Lewis","Lee","Walker","Hall","Allen","Young","King","Wright"}, RANDBETWEEN(1, 30))</f>
        <v>Moore</v>
      </c>
      <c r="D90" s="1" t="str">
        <f t="shared" ca="1" si="52"/>
        <v>2008-07-30</v>
      </c>
      <c r="E90" s="1">
        <f t="shared" ca="1" si="53"/>
        <v>16</v>
      </c>
      <c r="F90" s="1" t="str" cm="1">
        <f t="array" aca="1" ref="F90" ca="1">INDEX({"Male","Female","Non-Binary"}, RANDBETWEEN(1, 3))</f>
        <v>Female</v>
      </c>
      <c r="G90" s="1" t="str" cm="1">
        <f t="array" aca="1" ref="G90" ca="1">INDEX({"African American","Caucasian","Hispanic","Asian","Native American","Other"}, RANDBETWEEN(1,6))</f>
        <v>Other</v>
      </c>
      <c r="H90" s="1" t="str" cm="1">
        <f t="array" aca="1" ref="H90" ca="1">RANDBETWEEN(1,1500) &amp; " " &amp; INDEX({"Main","Oak","Maple","Elm","Pine","Cedar","Rose","Hill","Park","Lake"}, RANDBETWEEN(1,10)) &amp; " " &amp; INDEX({"St","Rd","Ave"}, RANDBETWEEN(1,3))</f>
        <v>1221 Lake Ave</v>
      </c>
      <c r="I90" s="1" t="str" cm="1">
        <f t="array" aca="1" ref="I90" ca="1">INDEX({"Springfield","Riverside","Franklin","Clinton","Fairview"}, RANDBETWEEN(1,5))</f>
        <v>Franklin</v>
      </c>
      <c r="J90" s="1" t="str" cm="1">
        <f t="array" aca="1" ref="J90" ca="1">INDEX({"FL","IL","CA","NY","TX"}, RANDBETWEEN(1,5))</f>
        <v>FL</v>
      </c>
      <c r="K90" s="1" t="str">
        <f t="shared" ca="1" si="54"/>
        <v>35961</v>
      </c>
      <c r="L90" s="1" t="str">
        <f t="shared" ca="1" si="55"/>
        <v>liam.moore@email.com</v>
      </c>
      <c r="M90" s="1" t="str">
        <f t="shared" ca="1" si="56"/>
        <v>787-719-1233</v>
      </c>
      <c r="N90" s="1" t="str" cm="1">
        <f t="array" aca="1" ref="N90" ca="1">INDEX({"Linda","Karen","Susan","Nancy","Deborah"}, RANDBETWEEN(1,5)) &amp; " " &amp; C90</f>
        <v>Linda Moore</v>
      </c>
      <c r="O90" s="1" t="str">
        <f t="shared" ca="1" si="57"/>
        <v>335-286-5569</v>
      </c>
      <c r="P90" s="1" t="s">
        <v>137</v>
      </c>
      <c r="Q90" s="1" t="str" cm="1">
        <f t="array" aca="1" ref="Q90" ca="1">INDEX({"Walk-in","Google","Website","Patient Referral","Doctor Referral","Insurance"}, RANDBETWEEN(1,5))</f>
        <v>Patient Referral</v>
      </c>
      <c r="R90" s="1" t="str">
        <f t="shared" ca="1" si="58"/>
        <v>2023-12-01</v>
      </c>
      <c r="S90" s="1" t="str" cm="1">
        <f t="array" aca="1" ref="S90" ca="1">INDEX({"LOC001","LOC002","LOC003"}, RANDBETWEEN(1,3))</f>
        <v>LOC003</v>
      </c>
      <c r="T90" s="1" t="str" cm="1">
        <f t="array" aca="1" ref="T90" ca="1">INDEX({"Mail","Phone","Patient Portal","Email"}, RANDBETWEEN(1,4))</f>
        <v>Phone</v>
      </c>
      <c r="U90" s="1" t="str" cm="1">
        <f t="array" aca="1" ref="U90" ca="1">INDEX({"True","False"}, RANDBETWEEN(1,2))</f>
        <v>False</v>
      </c>
      <c r="V90" s="1" t="str" cm="1">
        <f t="array" aca="1" ref="V90" ca="1">INDEX({"True","False"}, RANDBETWEEN(1,2))</f>
        <v>True</v>
      </c>
      <c r="W90" s="1" t="str" cm="1">
        <f t="array" aca="1" ref="W90" ca="1">INDEX({"True","False"}, RANDBETWEEN(1,2))</f>
        <v>False</v>
      </c>
      <c r="X90" s="1" t="str" cm="1">
        <f t="array" aca="1" ref="X90" ca="1">INDEX({"True","False"}, RANDBETWEEN(1,2))</f>
        <v>True</v>
      </c>
      <c r="Y90" s="1" t="str" cm="1">
        <f t="array" aca="1" ref="Y90" ca="1">INDEX({"Codeine","Sulfa","Local Anesthetics","None","Latex","Penicillin"}, RANDBETWEEN(1,6))</f>
        <v>None</v>
      </c>
      <c r="Z90" s="1" t="str" cm="1">
        <f t="array" aca="1" ref="Z90" ca="1">INDEX({"None","Levothyroxine","Atorvastatin","Levothyroxine|Atorvastatin","Metformin|Lisinopril","Ibuprofen"}, RANDBETWEEN(1,6))</f>
        <v>Ibuprofen</v>
      </c>
      <c r="AA90" s="1" t="str" cm="1">
        <f t="array" aca="1" ref="AA90" ca="1">INDEX({"None","Wisdom teeth extraction (2020)","Cavity filling (2019)","Dental cleaning (2018)","Root canal (2021)"}, RANDBETWEEN(1,5))</f>
        <v>Root canal (2021)</v>
      </c>
      <c r="AB90" s="1" t="str">
        <f t="shared" ca="1" si="59"/>
        <v>2025-01-11</v>
      </c>
      <c r="AC90" s="1" t="str" cm="1">
        <f t="array" aca="1" ref="AC90" ca="1">INDEX({"N/A","No","Yes"}, RANDBETWEEN(1,3))</f>
        <v>No</v>
      </c>
      <c r="AD90" s="1" t="str" cm="1">
        <f t="array" aca="1" ref="AD90" ca="1">INDEX({"Non-smoker","Former-smoker","Current smoker"}, RANDBETWEEN(1,3))</f>
        <v>Current smoker</v>
      </c>
      <c r="AE90" s="1" t="str" cm="1">
        <f t="array" aca="1" ref="AE90" ca="1">INDEX({"None","Allergic to penicillin","Requires wheelchair accessibility","Use caution due to fall risk","Special diet required"}, RANDBETWEEN(1,5))</f>
        <v>Special diet required</v>
      </c>
      <c r="AF90" s="1" t="s">
        <v>782</v>
      </c>
      <c r="AG90" s="1" t="str" cm="1">
        <f t="array" aca="1" ref="AG90" ca="1">INDEX({"Humana","Aetna","MetLife","Cigna","United Healthcare","Guardian"}, RANDBETWEEN(1,6))</f>
        <v>Humana</v>
      </c>
      <c r="AH90" s="1" t="str" cm="1">
        <f t="array" aca="1" ref="AH90" ca="1">IF(AG90="Humana",
   INDEX({"HUM103","HUM523"}, RANDBETWEEN(1,2)),
IF(AG90="Aetna",
   INDEX({"AET532","AET548"}, RANDBETWEEN(1,2)),
IF(AG90="MetLife",
   "MET280",
IF(AG90="Cigna",
   "CIG881",
IF(AG90="United Healthcare",
   INDEX({"UNI967","UNI316"}, RANDBETWEEN(1,2)),
IF(AG90="Guardian",
   INDEX({"GUA459","GUA669"}, RANDBETWEEN(1,2)),
""))))))</f>
        <v>HUM523</v>
      </c>
      <c r="AI90" s="1" t="str" cm="1">
        <f t="array" aca="1" ref="AI90" ca="1">_xlfn.SWITCH(
    AH90,
    "HUM103", "Humana Discount",
    "HUM523", "Humana PPO",
    "AET532", "Aetna HMO",
    "AET548", "Aetna Indemnity",
    "MET280", "MetLife Discount",
    "CIG881", "Cigna HMO",
    "UNI967", "United Healthcare DPPO",
    "UNI316", "United Healthcare DMO",
    "GUA459", "Guardian Discount",
    "GUA669", "Guardian PPO",
    ""
)</f>
        <v>Humana PPO</v>
      </c>
      <c r="AJ90" s="1" t="str" cm="1">
        <f t="array" aca="1" ref="AJ90" ca="1">_xlfn.SWITCH(
    AH90,
    "HUM103", "HUM854639",
    "HUM523", "HUM296694",
    "AET532", "AET392075",
    "AET548", "AET837715",
    "MET280", "MET643118",
    "CIG881", "CIG755900",
    "UNI967", "UNI733052",
    "UNI316", "UNI442722",
    "GUA459", "GUA634150",
    "GUA669", "GUA641722",
    ""
)</f>
        <v>HUM296694</v>
      </c>
      <c r="AK90" s="1" t="str" cm="1">
        <f t="array" aca="1" ref="AK90" ca="1">INDEX({"GRP370","GRP369","GRP573","GRP409","GRP509","GRP575","GRP445","GRP295","GRP316","GRP630"}, RANDBETWEEN(1,10))</f>
        <v>GRP369</v>
      </c>
      <c r="AL90" s="1" cm="1">
        <f t="array" aca="1" ref="AL90" ca="1">_xlfn.SWITCH(
  AK90,
  "GRP370", 1000,
  "GRP369", 3000,
  "GRP573", 1500,
  "GRP409", 3000,
  "GRP509", 3000,
  "GRP575", 1000,
  "GRP445", 2500,
  "GRP295", 1000,
  "GRP316", 2000,
  "GRP630", 2000,
  ""
)</f>
        <v>3000</v>
      </c>
      <c r="AM90" s="1" cm="1">
        <f t="array" aca="1" ref="AM90" ca="1">_xlfn.SWITCH(
  AK90,
  "GRP370", 729.73,
  "GRP369", 2285.89,
  "GRP573", 1311.73,
  "GRP409", 2951.56,
  "GRP509", 993.45,
  "GRP575", 557.41,
  "GRP445", 695.64,
  "GRP295", 241.36,
  "GRP316", 1320.86,
  "GRP630", 1245.27,
  ""
)</f>
        <v>2285.89</v>
      </c>
      <c r="AN90" s="1" t="str" cm="1">
        <f t="array" aca="1" ref="AN90" ca="1">_xlfn.SWITCH(
  AK90,
  "GRP573", "Humana",
  "GRP509", "Aetna",
  "GRP316", "Aetna",
  ""
)</f>
        <v/>
      </c>
      <c r="AO90" s="1" t="str" cm="1">
        <f t="array" aca="1" ref="AO90" ca="1">_xlfn.SWITCH(
  AK90,
  "GRP573", "HUM982",
  "GRP509", "AET282",
  "GRP316", "AET665",
  ""
)</f>
        <v/>
      </c>
      <c r="AP90" s="1" t="str" cm="1">
        <f t="array" aca="1" ref="AP90" ca="1">_xlfn.SWITCH(
  AK90,
  "GRP573", "MAAN82132",
  "GRP509", "JOWI86099",
  "GRP316", "CHTA19838",
  ""
)</f>
        <v/>
      </c>
      <c r="AQ90" s="1" t="str" cm="1">
        <f t="array" aca="1" ref="AQ90" ca="1">INDEX({"Yes","No"},RANDBETWEEN(1,2))</f>
        <v>Yes</v>
      </c>
      <c r="AR90" s="1" t="str" cm="1">
        <f t="array" aca="1" ref="AR90" ca="1">INDEX({"Apple Pay","Credit Card","Debit Card"}, RANDBETWEEN(1,3))</f>
        <v>Credit Card</v>
      </c>
      <c r="AS90" s="1" t="s">
        <v>971</v>
      </c>
      <c r="AT90" s="1" t="s">
        <v>1160</v>
      </c>
      <c r="AU90" s="1" t="str">
        <f t="shared" ca="1" si="60"/>
        <v>2025-04-29</v>
      </c>
      <c r="AV90" s="1" t="str">
        <f t="shared" ca="1" si="61"/>
        <v>2025-05-06</v>
      </c>
      <c r="AW90" s="1" t="str">
        <f t="shared" ca="1" si="62"/>
        <v>1:15 PM</v>
      </c>
      <c r="AX90" s="1" t="str">
        <f t="shared" ca="1" si="63"/>
        <v>1:03 PM</v>
      </c>
      <c r="AY90" s="1" t="str" cm="1">
        <f t="array" aca="1" ref="AY90" ca="1">INDEX({"LOC001","LOC002","LOC003"}, RANDBETWEEN(1,3))</f>
        <v>LOC003</v>
      </c>
      <c r="AZ90" s="1" t="str" cm="1">
        <f t="array" aca="1" ref="AZ90" ca="1">INDEX({"PRV001","PRV002","PRV003","PRV004","PRV005"}, RANDBETWEEN(1,5))</f>
        <v>PRV004</v>
      </c>
      <c r="BA90" s="1" t="str" cm="1">
        <f t="array" aca="1" ref="BA90" ca="1">INDEX({"AST001","AST002","AST003","AST004","AST005"}, RANDBETWEEN(1,5))</f>
        <v>AST003</v>
      </c>
      <c r="BB90" s="1" t="str" cm="1">
        <f t="array" aca="1" ref="BB90" ca="1">INDEX({"Room 1","Room 2","Room 3","Room 4","Room 5","Room 7","Room 8"}, RANDBETWEEN(1,7))</f>
        <v>Room 4</v>
      </c>
      <c r="BC90" s="1" t="str" cm="1">
        <f t="array" aca="1" ref="BC90" ca="1">INDEX({"Tooth Pain","Lost Filling","Cosmetic Concern","Sensitivity","Denture Adjustment","Jaw Pain","Routine Check-up"}, RANDBETWEEN(1,7))</f>
        <v>Routine Check-up</v>
      </c>
      <c r="BD90" s="1" cm="1">
        <f t="array" aca="1" ref="BD90" ca="1">INDEX({15,30,45,60,90,120}, RANDBETWEEN(1,6))</f>
        <v>120</v>
      </c>
      <c r="BE90" s="1">
        <f t="shared" ca="1" si="64"/>
        <v>125</v>
      </c>
      <c r="BF90" s="1" t="str">
        <f t="shared" ca="1" si="65"/>
        <v>True</v>
      </c>
      <c r="BG90" s="1" t="str">
        <f t="shared" ca="1" si="66"/>
        <v/>
      </c>
      <c r="BH90" s="1" t="str">
        <f t="shared" ca="1" si="67"/>
        <v>False</v>
      </c>
      <c r="BI90" s="1">
        <f t="shared" ca="1" si="68"/>
        <v>7</v>
      </c>
      <c r="BJ90" s="1" t="s">
        <v>1350</v>
      </c>
      <c r="BK90" s="1" t="str">
        <f t="shared" ca="1" si="69"/>
        <v>2025-05-06</v>
      </c>
      <c r="BL90" s="1" t="str" cm="1">
        <f t="array" aca="1" ref="BL90" ca="1">INDEX({"Orthodontic","Prosthodontic","Oral Surgery","Periodontic","Restorative"}, RANDBETWEEN(1,5))</f>
        <v>Orthodontic</v>
      </c>
      <c r="BM90" s="1" t="str" cm="1">
        <f t="array" aca="1" ref="BM90" ca="1">INDEX({"D4341","D9110","D0274","D0120","D2330","D7140","D1110"}, RANDBETWEEN(1,7))</f>
        <v>D1110</v>
      </c>
      <c r="BN90" s="1" t="str" cm="1">
        <f t="array" aca="1" ref="BN90" ca="1">INDEX({"Periodontal Scaling &amp; Root Planing","Palliative Treatment","Bitewings - Four Films","Periodic Oral Evaluation","Resin Composite - One Surface","Extraction - Erupted Tooth","Adult Prophylaxis"}, RANDBETWEEN(1,7))</f>
        <v>Palliative Treatment</v>
      </c>
      <c r="BO90" s="1">
        <f t="shared" ca="1" si="70"/>
        <v>1123.22</v>
      </c>
      <c r="BP90" s="1">
        <f t="shared" ca="1" si="71"/>
        <v>1422.18</v>
      </c>
      <c r="BQ90" s="1">
        <f t="shared" ca="1" si="72"/>
        <v>779.21</v>
      </c>
      <c r="BR90" s="1">
        <f t="shared" ca="1" si="73"/>
        <v>63.02</v>
      </c>
      <c r="BS90" s="1">
        <f t="shared" ca="1" si="74"/>
        <v>95.33</v>
      </c>
      <c r="BT90" s="1" t="str">
        <f t="shared" ca="1" si="75"/>
        <v>2024-10-19</v>
      </c>
      <c r="BU90" s="1" t="str" cm="1">
        <f t="array" aca="1" ref="BU90" ca="1">INDEX({"Debit Card","Apple Pay","Credit Card","CareCredit"}, RANDBETWEEN(1,4))</f>
        <v>Credit Card</v>
      </c>
      <c r="BV90" s="1" t="str" cm="1">
        <f t="array" aca="1" ref="BV90" ca="1">INDEX({"Paid","Partial","Pending Insurance"}, RANDBETWEEN(1,3))</f>
        <v>Partial</v>
      </c>
      <c r="BW90" s="1">
        <f t="shared" ca="1" si="76"/>
        <v>0</v>
      </c>
      <c r="BX90" s="1" t="str">
        <f t="shared" ca="1" si="77"/>
        <v>In Progress</v>
      </c>
      <c r="BY90" s="1" t="str" cm="1">
        <f t="array" aca="1" ref="BY90" ca="1">INDEX({"New","Returning"}, RANDBETWEEN(1,2))</f>
        <v>Returning</v>
      </c>
      <c r="BZ90" s="1">
        <f t="shared" ca="1" si="78"/>
        <v>3</v>
      </c>
      <c r="CA90" s="1">
        <f t="shared" ca="1" si="79"/>
        <v>9</v>
      </c>
      <c r="CB90" s="1" t="str">
        <f t="shared" ca="1" si="80"/>
        <v>2021-02-05</v>
      </c>
      <c r="CC90" s="1" t="str">
        <f t="shared" ca="1" si="81"/>
        <v>2024-10-08</v>
      </c>
      <c r="CD90" s="1">
        <f t="shared" ca="1" si="82"/>
        <v>8</v>
      </c>
      <c r="CE90" s="1">
        <f t="shared" ca="1" si="82"/>
        <v>8</v>
      </c>
      <c r="CF90" s="1">
        <f t="shared" ca="1" si="83"/>
        <v>1353.99</v>
      </c>
      <c r="CG90" s="1">
        <f t="shared" ca="1" si="84"/>
        <v>50</v>
      </c>
      <c r="CH90" s="1" t="str">
        <f t="shared" ca="1" si="85"/>
        <v>Medium</v>
      </c>
      <c r="CI90" s="1">
        <f t="shared" ca="1" si="86"/>
        <v>87</v>
      </c>
      <c r="CJ90" s="1" t="str">
        <f t="shared" ca="1" si="87"/>
        <v>False</v>
      </c>
      <c r="CK90" s="1" t="str" cm="1">
        <f t="array" aca="1" ref="CK90" ca="1">INDEX({"Basic","Silver","Gold","Platinum"}, RANDBETWEEN(1,4))</f>
        <v>Platinum</v>
      </c>
      <c r="CL90" s="1">
        <f t="shared" ca="1" si="88"/>
        <v>2</v>
      </c>
      <c r="CM90" s="1" t="s">
        <v>1539</v>
      </c>
      <c r="CN90" s="1" t="str">
        <f t="shared" ca="1" si="89"/>
        <v>2023-09-02</v>
      </c>
      <c r="CO90" s="1" t="str">
        <f t="shared" ca="1" si="90"/>
        <v>3:15 PM</v>
      </c>
      <c r="CP90" s="1" t="str" cm="1">
        <f t="array" aca="1" ref="CP90" ca="1">INDEX({"Patient Portal","Mail","Email","Phone","Text"}, RANDBETWEEN(1,5))</f>
        <v>Mail</v>
      </c>
      <c r="CQ90" s="1" t="str" cm="1">
        <f t="array" aca="1" ref="CQ90" ca="1">INDEX({"Insurance Verification","Payment Reminder","New Patient Welcome","Treatment Plan Discussion","Recall"}, RANDBETWEEN(1,5))</f>
        <v>Recall</v>
      </c>
      <c r="CR90" s="1" t="str" cm="1">
        <f t="array" aca="1" ref="CR90" ca="1">INDEX({"Template","Script","Marketing","Custom"}, RANDBETWEEN(1,4))</f>
        <v>Script</v>
      </c>
      <c r="CS90" s="1" t="str">
        <f t="shared" ca="1" si="91"/>
        <v>True</v>
      </c>
      <c r="CT90" s="1" t="str">
        <f t="shared" ca="1" si="92"/>
        <v>2023-09-07</v>
      </c>
      <c r="CU90" s="1" t="str">
        <f t="shared" ca="1" si="93"/>
        <v>4:00 PM</v>
      </c>
      <c r="CV90" s="1" t="str" cm="1">
        <f t="array" aca="1" ref="CV90" ca="1">IF(CS90="True",
   INDEX({"Cancelled","Confirmed","Rescheduled","Question Answered"}, RANDBETWEEN(1,4)),
   ""
)</f>
        <v>Confirmed</v>
      </c>
      <c r="CW90" s="1" t="str">
        <f t="shared" ca="1" si="94"/>
        <v>True</v>
      </c>
      <c r="CX90" s="1" t="str">
        <f t="shared" ca="1" si="95"/>
        <v>2023-09-14</v>
      </c>
      <c r="CY90" s="1" t="str" cm="1">
        <f t="array" aca="1" ref="CY90" ca="1">INDEX({"STF001","STF002","STF003","STF004","STF005"}, RANDBETWEEN(1,5))</f>
        <v>STF003</v>
      </c>
      <c r="CZ90" s="1" t="str">
        <f t="shared" ca="1" si="96"/>
        <v>True</v>
      </c>
      <c r="DA90" s="1" t="str" cm="1">
        <f t="array" aca="1" ref="DA90" ca="1">INDEX({"Westside Dental Group","Downtown Dental Center","Main Street Dental"}, RANDBETWEEN(1,3))</f>
        <v>Downtown Dental Center</v>
      </c>
      <c r="DB90" s="1" t="str" cm="1">
        <f t="array" aca="1" ref="DB90" ca="1">_xlfn.SWITCH(DA90,
   "Westside Dental Group",     "789 West Avenue",
   "Downtown Dental Center",    "456 Downtown Plaza",
   "Main Street Dental",        "123 Main Street",
   ""
)</f>
        <v>456 Downtown Plaza</v>
      </c>
      <c r="DC90" s="1" t="str" cm="1">
        <f t="array" aca="1" ref="DC90" ca="1">_xlfn.SWITCH(
   DA90,
   "Westside Dental Group",     "Riverside",
   "Downtown Dental Center",    "Springfield",
   "Main Street Dental",        "Springfield",
   ""
)</f>
        <v>Springfield</v>
      </c>
      <c r="DD90" s="1" t="s">
        <v>184</v>
      </c>
      <c r="DE90" s="1" t="str" cm="1">
        <f t="array" aca="1" ref="DE90" ca="1">_xlfn.SWITCH(
   DA90,
   "Westside Dental Group",     "62707",
   "Downtown Dental Center",    "62701",
   "Main Street Dental",        "62704",
   ""
)</f>
        <v>62701</v>
      </c>
      <c r="DF90" s="1" t="str" cm="1">
        <f t="array" aca="1" ref="DF90" ca="1">_xlfn.SWITCH(
   DA90,
   "Westside Dental Group",     "555-555-6666",
   "Downtown Dental Center",    "555-333-4444",
   "Main Street Dental",        "555-111-2222",
   ""
)</f>
        <v>555-333-4444</v>
      </c>
      <c r="DG90" s="1" t="str" cm="1">
        <f t="array" aca="1" ref="DG90" ca="1">_xlfn.SWITCH(
   DA90,
   "Westside Dental Group",     "Mon-Thu 9AM-6PM|Fri 9AM-4PM",
   "Downtown Dental Center",    "Mon-Thu 7AM-7PM|Fri 8AM-5PM|Sat 8AM-1PM",
   "Main Street Dental",        "Mon-Fri 8AM-5PM",
   ""
)</f>
        <v>Mon-Thu 7AM-7PM|Fri 8AM-5PM|Sat 8AM-1PM</v>
      </c>
      <c r="DH90" s="1" t="str" cm="1">
        <f t="array" aca="1" ref="DH90" ca="1">_xlfn.SWITCH(
   DA90,
   "Westside Dental Group",     "General|Periodontics|Endodontics",
   "Downtown Dental Center",    "General|Pediatric|Implants|Oral Surgery",
   "Main Street Dental",        "General|Cosmetic|Orthodontics",
   ""
)</f>
        <v>General|Pediatric|Implants|Oral Surgery</v>
      </c>
      <c r="DI90" s="1" t="str" cm="1">
        <f t="array" aca="1" ref="DI90" ca="1">_xlfn.SWITCH(
   DA90,
   "Westside Dental Group",     "General Dentistry|Periodontics|Endodontics",
   "Downtown Dental Center",    "General Dentistry|Oral Surgery|Pediatric Dentistry",
   "Main Street Dental",        "General Dentistry|Orthodontics",
   ""
)</f>
        <v>General Dentistry|Oral Surgery|Pediatric Dentistry</v>
      </c>
      <c r="DJ90" s="1" cm="1">
        <f t="array" aca="1" ref="DJ90" ca="1">_xlfn.SWITCH($DA90,
   "Westside Dental Group", 6,
   "Downtown Dental Center", 12,
   "Main Street Dental",     8,
   6
)</f>
        <v>12</v>
      </c>
      <c r="DK90" s="1" cm="1">
        <f t="array" aca="1" ref="DK90" ca="1">_xlfn.SWITCH($DA90,
   "Westside Dental Group", 4.7,
   "Downtown Dental Center", 4.6,
   "Main Street Dental",     4.8,
   4.7
)</f>
        <v>4.5999999999999996</v>
      </c>
      <c r="DL90" s="1" t="s">
        <v>1728</v>
      </c>
      <c r="DM90" s="1" t="str">
        <f t="shared" ca="1" si="97"/>
        <v>2024-04-12</v>
      </c>
      <c r="DN90" s="1" t="str" cm="1">
        <f t="array" aca="1" ref="DN90" ca="1">INDEX({"In Progress","Accepted","Completed","Proposed"}, RANDBETWEEN(1,4))</f>
        <v>Completed</v>
      </c>
      <c r="DO90" s="1">
        <f t="shared" ca="1" si="98"/>
        <v>4424.71</v>
      </c>
      <c r="DP90" s="1">
        <f t="shared" ca="1" si="99"/>
        <v>2433.59</v>
      </c>
      <c r="DQ90" s="1">
        <f t="shared" ca="1" si="100"/>
        <v>1991.12</v>
      </c>
      <c r="DR90" s="1" t="str" cm="1">
        <f t="array" aca="1" ref="DR90" ca="1">INDEX({"N/A","CareCredit","QuickPay Discount","Monthly Payment"}, RANDBETWEEN(1,4))</f>
        <v>N/A</v>
      </c>
      <c r="DS90" s="2">
        <v>44561</v>
      </c>
      <c r="DT90" s="1" t="str">
        <f t="shared" ca="1" si="101"/>
        <v>2022-01-17</v>
      </c>
      <c r="DU90" s="1">
        <f t="shared" ca="1" si="102"/>
        <v>100</v>
      </c>
    </row>
    <row r="91" spans="1:125" x14ac:dyDescent="0.15">
      <c r="A91" s="1" t="s">
        <v>594</v>
      </c>
      <c r="B91" s="1" t="str" cm="1">
        <f t="array" aca="1" ref="B91" ca="1">INDEX({"Liam","Noah","Oliver","Elijah","William","James","Benjamin","Lucas","Henry","Alexander","Olivia","Emma","Ava","Charlotte","Sophia","Amelia","Isabella","Mia","Evelyn","Harper","Jameson","Aria","Scarlett","Luna","Mila","Abigail","Ella","Avery","Eleanor","Madison"}, RANDBETWEEN(1, 30))</f>
        <v>Mila</v>
      </c>
      <c r="C91" s="1" t="str" cm="1">
        <f t="array" aca="1" ref="C91" ca="1">INDEX({"Smith","Johnson","Williams","Jones","Brown","Davis","Miller","Wilson","Moore","Taylor","Anderson","Thomas","Jackson","White","Harris","Martin","Thompson","Garcia","Martinez","Robinson","Clark","Rodriguez","Lewis","Lee","Walker","Hall","Allen","Young","King","Wright"}, RANDBETWEEN(1, 30))</f>
        <v>Thomas</v>
      </c>
      <c r="D91" s="1" t="str">
        <f t="shared" ca="1" si="52"/>
        <v>1967-08-12</v>
      </c>
      <c r="E91" s="1">
        <f t="shared" ca="1" si="53"/>
        <v>57</v>
      </c>
      <c r="F91" s="1" t="str" cm="1">
        <f t="array" aca="1" ref="F91" ca="1">INDEX({"Male","Female","Non-Binary"}, RANDBETWEEN(1, 3))</f>
        <v>Non-Binary</v>
      </c>
      <c r="G91" s="1" t="str" cm="1">
        <f t="array" aca="1" ref="G91" ca="1">INDEX({"African American","Caucasian","Hispanic","Asian","Native American","Other"}, RANDBETWEEN(1,6))</f>
        <v>African American</v>
      </c>
      <c r="H91" s="1" t="str" cm="1">
        <f t="array" aca="1" ref="H91" ca="1">RANDBETWEEN(1,1500) &amp; " " &amp; INDEX({"Main","Oak","Maple","Elm","Pine","Cedar","Rose","Hill","Park","Lake"}, RANDBETWEEN(1,10)) &amp; " " &amp; INDEX({"St","Rd","Ave"}, RANDBETWEEN(1,3))</f>
        <v>208 Pine Ave</v>
      </c>
      <c r="I91" s="1" t="str" cm="1">
        <f t="array" aca="1" ref="I91" ca="1">INDEX({"Springfield","Riverside","Franklin","Clinton","Fairview"}, RANDBETWEEN(1,5))</f>
        <v>Clinton</v>
      </c>
      <c r="J91" s="1" t="str" cm="1">
        <f t="array" aca="1" ref="J91" ca="1">INDEX({"FL","IL","CA","NY","TX"}, RANDBETWEEN(1,5))</f>
        <v>IL</v>
      </c>
      <c r="K91" s="1" t="str">
        <f t="shared" ca="1" si="54"/>
        <v>58456</v>
      </c>
      <c r="L91" s="1" t="str">
        <f t="shared" ca="1" si="55"/>
        <v>mila.thomas@email.com</v>
      </c>
      <c r="M91" s="1" t="str">
        <f t="shared" ca="1" si="56"/>
        <v>488-832-4928</v>
      </c>
      <c r="N91" s="1" t="str" cm="1">
        <f t="array" aca="1" ref="N91" ca="1">INDEX({"Linda","Karen","Susan","Nancy","Deborah"}, RANDBETWEEN(1,5)) &amp; " " &amp; C91</f>
        <v>Karen Thomas</v>
      </c>
      <c r="O91" s="1" t="str">
        <f t="shared" ca="1" si="57"/>
        <v>524-841-8730</v>
      </c>
      <c r="P91" s="1" t="s">
        <v>137</v>
      </c>
      <c r="Q91" s="1" t="str" cm="1">
        <f t="array" aca="1" ref="Q91" ca="1">INDEX({"Walk-in","Google","Website","Patient Referral","Doctor Referral","Insurance"}, RANDBETWEEN(1,5))</f>
        <v>Google</v>
      </c>
      <c r="R91" s="1" t="str">
        <f t="shared" ca="1" si="58"/>
        <v>2022-08-29</v>
      </c>
      <c r="S91" s="1" t="str" cm="1">
        <f t="array" aca="1" ref="S91" ca="1">INDEX({"LOC001","LOC002","LOC003"}, RANDBETWEEN(1,3))</f>
        <v>LOC001</v>
      </c>
      <c r="T91" s="1" t="str" cm="1">
        <f t="array" aca="1" ref="T91" ca="1">INDEX({"Mail","Phone","Patient Portal","Email"}, RANDBETWEEN(1,4))</f>
        <v>Mail</v>
      </c>
      <c r="U91" s="1" t="str" cm="1">
        <f t="array" aca="1" ref="U91" ca="1">INDEX({"True","False"}, RANDBETWEEN(1,2))</f>
        <v>False</v>
      </c>
      <c r="V91" s="1" t="str" cm="1">
        <f t="array" aca="1" ref="V91" ca="1">INDEX({"True","False"}, RANDBETWEEN(1,2))</f>
        <v>True</v>
      </c>
      <c r="W91" s="1" t="str" cm="1">
        <f t="array" aca="1" ref="W91" ca="1">INDEX({"True","False"}, RANDBETWEEN(1,2))</f>
        <v>False</v>
      </c>
      <c r="X91" s="1" t="str" cm="1">
        <f t="array" aca="1" ref="X91" ca="1">INDEX({"True","False"}, RANDBETWEEN(1,2))</f>
        <v>True</v>
      </c>
      <c r="Y91" s="1" t="str" cm="1">
        <f t="array" aca="1" ref="Y91" ca="1">INDEX({"Codeine","Sulfa","Local Anesthetics","None","Latex","Penicillin"}, RANDBETWEEN(1,6))</f>
        <v>Local Anesthetics</v>
      </c>
      <c r="Z91" s="1" t="str" cm="1">
        <f t="array" aca="1" ref="Z91" ca="1">INDEX({"None","Levothyroxine","Atorvastatin","Levothyroxine|Atorvastatin","Metformin|Lisinopril","Ibuprofen"}, RANDBETWEEN(1,6))</f>
        <v>None</v>
      </c>
      <c r="AA91" s="1" t="str" cm="1">
        <f t="array" aca="1" ref="AA91" ca="1">INDEX({"None","Wisdom teeth extraction (2020)","Cavity filling (2019)","Dental cleaning (2018)","Root canal (2021)"}, RANDBETWEEN(1,5))</f>
        <v>Wisdom teeth extraction (2020)</v>
      </c>
      <c r="AB91" s="1" t="str">
        <f t="shared" ca="1" si="59"/>
        <v>2025-01-04</v>
      </c>
      <c r="AC91" s="1" t="str" cm="1">
        <f t="array" aca="1" ref="AC91" ca="1">INDEX({"N/A","No","Yes"}, RANDBETWEEN(1,3))</f>
        <v>No</v>
      </c>
      <c r="AD91" s="1" t="str" cm="1">
        <f t="array" aca="1" ref="AD91" ca="1">INDEX({"Non-smoker","Former-smoker","Current smoker"}, RANDBETWEEN(1,3))</f>
        <v>Former-smoker</v>
      </c>
      <c r="AE91" s="1" t="str" cm="1">
        <f t="array" aca="1" ref="AE91" ca="1">INDEX({"None","Allergic to penicillin","Requires wheelchair accessibility","Use caution due to fall risk","Special diet required"}, RANDBETWEEN(1,5))</f>
        <v>Requires wheelchair accessibility</v>
      </c>
      <c r="AF91" s="1" t="s">
        <v>783</v>
      </c>
      <c r="AG91" s="1" t="str" cm="1">
        <f t="array" aca="1" ref="AG91" ca="1">INDEX({"Humana","Aetna","MetLife","Cigna","United Healthcare","Guardian"}, RANDBETWEEN(1,6))</f>
        <v>Aetna</v>
      </c>
      <c r="AH91" s="1" t="str" cm="1">
        <f t="array" aca="1" ref="AH91" ca="1">IF(AG91="Humana",
   INDEX({"HUM103","HUM523"}, RANDBETWEEN(1,2)),
IF(AG91="Aetna",
   INDEX({"AET532","AET548"}, RANDBETWEEN(1,2)),
IF(AG91="MetLife",
   "MET280",
IF(AG91="Cigna",
   "CIG881",
IF(AG91="United Healthcare",
   INDEX({"UNI967","UNI316"}, RANDBETWEEN(1,2)),
IF(AG91="Guardian",
   INDEX({"GUA459","GUA669"}, RANDBETWEEN(1,2)),
""))))))</f>
        <v>AET532</v>
      </c>
      <c r="AI91" s="1" t="str" cm="1">
        <f t="array" aca="1" ref="AI91" ca="1">_xlfn.SWITCH(
    AH91,
    "HUM103", "Humana Discount",
    "HUM523", "Humana PPO",
    "AET532", "Aetna HMO",
    "AET548", "Aetna Indemnity",
    "MET280", "MetLife Discount",
    "CIG881", "Cigna HMO",
    "UNI967", "United Healthcare DPPO",
    "UNI316", "United Healthcare DMO",
    "GUA459", "Guardian Discount",
    "GUA669", "Guardian PPO",
    ""
)</f>
        <v>Aetna HMO</v>
      </c>
      <c r="AJ91" s="1" t="str" cm="1">
        <f t="array" aca="1" ref="AJ91" ca="1">_xlfn.SWITCH(
    AH91,
    "HUM103", "HUM854639",
    "HUM523", "HUM296694",
    "AET532", "AET392075",
    "AET548", "AET837715",
    "MET280", "MET643118",
    "CIG881", "CIG755900",
    "UNI967", "UNI733052",
    "UNI316", "UNI442722",
    "GUA459", "GUA634150",
    "GUA669", "GUA641722",
    ""
)</f>
        <v>AET392075</v>
      </c>
      <c r="AK91" s="1" t="str" cm="1">
        <f t="array" aca="1" ref="AK91" ca="1">INDEX({"GRP370","GRP369","GRP573","GRP409","GRP509","GRP575","GRP445","GRP295","GRP316","GRP630"}, RANDBETWEEN(1,10))</f>
        <v>GRP445</v>
      </c>
      <c r="AL91" s="1" cm="1">
        <f t="array" aca="1" ref="AL91" ca="1">_xlfn.SWITCH(
  AK91,
  "GRP370", 1000,
  "GRP369", 3000,
  "GRP573", 1500,
  "GRP409", 3000,
  "GRP509", 3000,
  "GRP575", 1000,
  "GRP445", 2500,
  "GRP295", 1000,
  "GRP316", 2000,
  "GRP630", 2000,
  ""
)</f>
        <v>2500</v>
      </c>
      <c r="AM91" s="1" cm="1">
        <f t="array" aca="1" ref="AM91" ca="1">_xlfn.SWITCH(
  AK91,
  "GRP370", 729.73,
  "GRP369", 2285.89,
  "GRP573", 1311.73,
  "GRP409", 2951.56,
  "GRP509", 993.45,
  "GRP575", 557.41,
  "GRP445", 695.64,
  "GRP295", 241.36,
  "GRP316", 1320.86,
  "GRP630", 1245.27,
  ""
)</f>
        <v>695.64</v>
      </c>
      <c r="AN91" s="1" t="str" cm="1">
        <f t="array" aca="1" ref="AN91" ca="1">_xlfn.SWITCH(
  AK91,
  "GRP573", "Humana",
  "GRP509", "Aetna",
  "GRP316", "Aetna",
  ""
)</f>
        <v/>
      </c>
      <c r="AO91" s="1" t="str" cm="1">
        <f t="array" aca="1" ref="AO91" ca="1">_xlfn.SWITCH(
  AK91,
  "GRP573", "HUM982",
  "GRP509", "AET282",
  "GRP316", "AET665",
  ""
)</f>
        <v/>
      </c>
      <c r="AP91" s="1" t="str" cm="1">
        <f t="array" aca="1" ref="AP91" ca="1">_xlfn.SWITCH(
  AK91,
  "GRP573", "MAAN82132",
  "GRP509", "JOWI86099",
  "GRP316", "CHTA19838",
  ""
)</f>
        <v/>
      </c>
      <c r="AQ91" s="1" t="str" cm="1">
        <f t="array" aca="1" ref="AQ91" ca="1">INDEX({"Yes","No"},RANDBETWEEN(1,2))</f>
        <v>Yes</v>
      </c>
      <c r="AR91" s="1" t="str" cm="1">
        <f t="array" aca="1" ref="AR91" ca="1">INDEX({"Apple Pay","Credit Card","Debit Card"}, RANDBETWEEN(1,3))</f>
        <v>Debit Card</v>
      </c>
      <c r="AS91" s="1" t="s">
        <v>972</v>
      </c>
      <c r="AT91" s="1" t="s">
        <v>1161</v>
      </c>
      <c r="AU91" s="1" t="str">
        <f t="shared" ca="1" si="60"/>
        <v>2025-06-05</v>
      </c>
      <c r="AV91" s="1" t="str">
        <f t="shared" ca="1" si="61"/>
        <v>2025-06-17</v>
      </c>
      <c r="AW91" s="1" t="str">
        <f t="shared" ca="1" si="62"/>
        <v>8:00 AM</v>
      </c>
      <c r="AX91" s="1" t="str">
        <f t="shared" ca="1" si="63"/>
        <v>7:47 AM</v>
      </c>
      <c r="AY91" s="1" t="str" cm="1">
        <f t="array" aca="1" ref="AY91" ca="1">INDEX({"LOC001","LOC002","LOC003"}, RANDBETWEEN(1,3))</f>
        <v>LOC003</v>
      </c>
      <c r="AZ91" s="1" t="str" cm="1">
        <f t="array" aca="1" ref="AZ91" ca="1">INDEX({"PRV001","PRV002","PRV003","PRV004","PRV005"}, RANDBETWEEN(1,5))</f>
        <v>PRV001</v>
      </c>
      <c r="BA91" s="1" t="str" cm="1">
        <f t="array" aca="1" ref="BA91" ca="1">INDEX({"AST001","AST002","AST003","AST004","AST005"}, RANDBETWEEN(1,5))</f>
        <v>AST005</v>
      </c>
      <c r="BB91" s="1" t="str" cm="1">
        <f t="array" aca="1" ref="BB91" ca="1">INDEX({"Room 1","Room 2","Room 3","Room 4","Room 5","Room 7","Room 8"}, RANDBETWEEN(1,7))</f>
        <v>Room 3</v>
      </c>
      <c r="BC91" s="1" t="str" cm="1">
        <f t="array" aca="1" ref="BC91" ca="1">INDEX({"Tooth Pain","Lost Filling","Cosmetic Concern","Sensitivity","Denture Adjustment","Jaw Pain","Routine Check-up"}, RANDBETWEEN(1,7))</f>
        <v>Tooth Pain</v>
      </c>
      <c r="BD91" s="1" cm="1">
        <f t="array" aca="1" ref="BD91" ca="1">INDEX({15,30,45,60,90,120}, RANDBETWEEN(1,6))</f>
        <v>60</v>
      </c>
      <c r="BE91" s="1">
        <f t="shared" ca="1" si="64"/>
        <v>58</v>
      </c>
      <c r="BF91" s="1" t="str">
        <f t="shared" ca="1" si="65"/>
        <v>True</v>
      </c>
      <c r="BG91" s="1" t="str">
        <f t="shared" ca="1" si="66"/>
        <v/>
      </c>
      <c r="BH91" s="1" t="str">
        <f t="shared" ca="1" si="67"/>
        <v>False</v>
      </c>
      <c r="BI91" s="1">
        <f t="shared" ca="1" si="68"/>
        <v>12</v>
      </c>
      <c r="BJ91" s="1" t="s">
        <v>1351</v>
      </c>
      <c r="BK91" s="1" t="str">
        <f t="shared" ca="1" si="69"/>
        <v>2025-06-17</v>
      </c>
      <c r="BL91" s="1" t="str" cm="1">
        <f t="array" aca="1" ref="BL91" ca="1">INDEX({"Orthodontic","Prosthodontic","Oral Surgery","Periodontic","Restorative"}, RANDBETWEEN(1,5))</f>
        <v>Orthodontic</v>
      </c>
      <c r="BM91" s="1" t="str" cm="1">
        <f t="array" aca="1" ref="BM91" ca="1">INDEX({"D4341","D9110","D0274","D0120","D2330","D7140","D1110"}, RANDBETWEEN(1,7))</f>
        <v>D7140</v>
      </c>
      <c r="BN91" s="1" t="str" cm="1">
        <f t="array" aca="1" ref="BN91" ca="1">INDEX({"Periodontal Scaling &amp; Root Planing","Palliative Treatment","Bitewings - Four Films","Periodic Oral Evaluation","Resin Composite - One Surface","Extraction - Erupted Tooth","Adult Prophylaxis"}, RANDBETWEEN(1,7))</f>
        <v>Extraction - Erupted Tooth</v>
      </c>
      <c r="BO91" s="1">
        <f t="shared" ca="1" si="70"/>
        <v>924.4</v>
      </c>
      <c r="BP91" s="1">
        <f t="shared" ca="1" si="71"/>
        <v>856.06</v>
      </c>
      <c r="BQ91" s="1">
        <f t="shared" ca="1" si="72"/>
        <v>17.04</v>
      </c>
      <c r="BR91" s="1">
        <f t="shared" ca="1" si="73"/>
        <v>237.93</v>
      </c>
      <c r="BS91" s="1">
        <f t="shared" ca="1" si="74"/>
        <v>192.42</v>
      </c>
      <c r="BT91" s="1" t="str">
        <f t="shared" ca="1" si="75"/>
        <v>2022-03-20</v>
      </c>
      <c r="BU91" s="1" t="str" cm="1">
        <f t="array" aca="1" ref="BU91" ca="1">INDEX({"Debit Card","Apple Pay","Credit Card","CareCredit"}, RANDBETWEEN(1,4))</f>
        <v>CareCredit</v>
      </c>
      <c r="BV91" s="1" t="str" cm="1">
        <f t="array" aca="1" ref="BV91" ca="1">INDEX({"Paid","Partial","Pending Insurance"}, RANDBETWEEN(1,3))</f>
        <v>Pending Insurance</v>
      </c>
      <c r="BW91" s="1">
        <f t="shared" ca="1" si="76"/>
        <v>0</v>
      </c>
      <c r="BX91" s="1" t="str">
        <f t="shared" ca="1" si="77"/>
        <v>In Progress</v>
      </c>
      <c r="BY91" s="1" t="str" cm="1">
        <f t="array" aca="1" ref="BY91" ca="1">INDEX({"New","Returning"}, RANDBETWEEN(1,2))</f>
        <v>New</v>
      </c>
      <c r="BZ91" s="1">
        <f t="shared" ca="1" si="78"/>
        <v>1</v>
      </c>
      <c r="CA91" s="1">
        <f t="shared" ca="1" si="79"/>
        <v>1</v>
      </c>
      <c r="CB91" s="1" t="str">
        <f t="shared" ca="1" si="80"/>
        <v>2021-06-01</v>
      </c>
      <c r="CC91" s="1" t="str">
        <f t="shared" ca="1" si="81"/>
        <v>2025-02-19</v>
      </c>
      <c r="CD91" s="1">
        <f t="shared" ca="1" si="82"/>
        <v>1</v>
      </c>
      <c r="CE91" s="1">
        <f t="shared" ca="1" si="82"/>
        <v>2</v>
      </c>
      <c r="CF91" s="1">
        <f t="shared" ca="1" si="83"/>
        <v>1698.15</v>
      </c>
      <c r="CG91" s="1">
        <f t="shared" ca="1" si="84"/>
        <v>46</v>
      </c>
      <c r="CH91" s="1" t="str">
        <f t="shared" ca="1" si="85"/>
        <v>Low</v>
      </c>
      <c r="CI91" s="1">
        <f t="shared" ca="1" si="86"/>
        <v>87</v>
      </c>
      <c r="CJ91" s="1" t="str">
        <f t="shared" ca="1" si="87"/>
        <v>True</v>
      </c>
      <c r="CK91" s="1" t="str" cm="1">
        <f t="array" aca="1" ref="CK91" ca="1">INDEX({"Basic","Silver","Gold","Platinum"}, RANDBETWEEN(1,4))</f>
        <v>Platinum</v>
      </c>
      <c r="CL91" s="1">
        <f t="shared" ca="1" si="88"/>
        <v>1</v>
      </c>
      <c r="CM91" s="1" t="s">
        <v>1540</v>
      </c>
      <c r="CN91" s="1" t="str">
        <f t="shared" ca="1" si="89"/>
        <v>2023-12-27</v>
      </c>
      <c r="CO91" s="1" t="str">
        <f t="shared" ca="1" si="90"/>
        <v>12:45 PM</v>
      </c>
      <c r="CP91" s="1" t="str" cm="1">
        <f t="array" aca="1" ref="CP91" ca="1">INDEX({"Patient Portal","Mail","Email","Phone","Text"}, RANDBETWEEN(1,5))</f>
        <v>Patient Portal</v>
      </c>
      <c r="CQ91" s="1" t="str" cm="1">
        <f t="array" aca="1" ref="CQ91" ca="1">INDEX({"Insurance Verification","Payment Reminder","New Patient Welcome","Treatment Plan Discussion","Recall"}, RANDBETWEEN(1,5))</f>
        <v>New Patient Welcome</v>
      </c>
      <c r="CR91" s="1" t="str" cm="1">
        <f t="array" aca="1" ref="CR91" ca="1">INDEX({"Template","Script","Marketing","Custom"}, RANDBETWEEN(1,4))</f>
        <v>Script</v>
      </c>
      <c r="CS91" s="1" t="str">
        <f t="shared" ca="1" si="91"/>
        <v>False</v>
      </c>
      <c r="CT91" s="1" t="str">
        <f t="shared" ca="1" si="92"/>
        <v/>
      </c>
      <c r="CU91" s="1" t="str">
        <f t="shared" ca="1" si="93"/>
        <v/>
      </c>
      <c r="CV91" s="1" t="str" cm="1">
        <f t="array" aca="1" ref="CV91" ca="1">IF(CS91="True",
   INDEX({"Cancelled","Confirmed","Rescheduled","Question Answered"}, RANDBETWEEN(1,4)),
   ""
)</f>
        <v/>
      </c>
      <c r="CW91" s="1" t="str">
        <f t="shared" ca="1" si="94"/>
        <v/>
      </c>
      <c r="CX91" s="1" t="str">
        <f t="shared" ca="1" si="95"/>
        <v/>
      </c>
      <c r="CY91" s="1" t="str" cm="1">
        <f t="array" aca="1" ref="CY91" ca="1">INDEX({"STF001","STF002","STF003","STF004","STF005"}, RANDBETWEEN(1,5))</f>
        <v>STF001</v>
      </c>
      <c r="CZ91" s="1" t="str">
        <f t="shared" ca="1" si="96"/>
        <v>False</v>
      </c>
      <c r="DA91" s="1" t="str" cm="1">
        <f t="array" aca="1" ref="DA91" ca="1">INDEX({"Westside Dental Group","Downtown Dental Center","Main Street Dental"}, RANDBETWEEN(1,3))</f>
        <v>Westside Dental Group</v>
      </c>
      <c r="DB91" s="1" t="str" cm="1">
        <f t="array" aca="1" ref="DB91" ca="1">_xlfn.SWITCH(DA91,
   "Westside Dental Group",     "789 West Avenue",
   "Downtown Dental Center",    "456 Downtown Plaza",
   "Main Street Dental",        "123 Main Street",
   ""
)</f>
        <v>789 West Avenue</v>
      </c>
      <c r="DC91" s="1" t="str" cm="1">
        <f t="array" aca="1" ref="DC91" ca="1">_xlfn.SWITCH(
   DA91,
   "Westside Dental Group",     "Riverside",
   "Downtown Dental Center",    "Springfield",
   "Main Street Dental",        "Springfield",
   ""
)</f>
        <v>Riverside</v>
      </c>
      <c r="DD91" s="1" t="s">
        <v>184</v>
      </c>
      <c r="DE91" s="1" t="str" cm="1">
        <f t="array" aca="1" ref="DE91" ca="1">_xlfn.SWITCH(
   DA91,
   "Westside Dental Group",     "62707",
   "Downtown Dental Center",    "62701",
   "Main Street Dental",        "62704",
   ""
)</f>
        <v>62707</v>
      </c>
      <c r="DF91" s="1" t="str" cm="1">
        <f t="array" aca="1" ref="DF91" ca="1">_xlfn.SWITCH(
   DA91,
   "Westside Dental Group",     "555-555-6666",
   "Downtown Dental Center",    "555-333-4444",
   "Main Street Dental",        "555-111-2222",
   ""
)</f>
        <v>555-555-6666</v>
      </c>
      <c r="DG91" s="1" t="str" cm="1">
        <f t="array" aca="1" ref="DG91" ca="1">_xlfn.SWITCH(
   DA91,
   "Westside Dental Group",     "Mon-Thu 9AM-6PM|Fri 9AM-4PM",
   "Downtown Dental Center",    "Mon-Thu 7AM-7PM|Fri 8AM-5PM|Sat 8AM-1PM",
   "Main Street Dental",        "Mon-Fri 8AM-5PM",
   ""
)</f>
        <v>Mon-Thu 9AM-6PM|Fri 9AM-4PM</v>
      </c>
      <c r="DH91" s="1" t="str" cm="1">
        <f t="array" aca="1" ref="DH91" ca="1">_xlfn.SWITCH(
   DA91,
   "Westside Dental Group",     "General|Periodontics|Endodontics",
   "Downtown Dental Center",    "General|Pediatric|Implants|Oral Surgery",
   "Main Street Dental",        "General|Cosmetic|Orthodontics",
   ""
)</f>
        <v>General|Periodontics|Endodontics</v>
      </c>
      <c r="DI91" s="1" t="str" cm="1">
        <f t="array" aca="1" ref="DI91" ca="1">_xlfn.SWITCH(
   DA91,
   "Westside Dental Group",     "General Dentistry|Periodontics|Endodontics",
   "Downtown Dental Center",    "General Dentistry|Oral Surgery|Pediatric Dentistry",
   "Main Street Dental",        "General Dentistry|Orthodontics",
   ""
)</f>
        <v>General Dentistry|Periodontics|Endodontics</v>
      </c>
      <c r="DJ91" s="1" cm="1">
        <f t="array" aca="1" ref="DJ91" ca="1">_xlfn.SWITCH($DA91,
   "Westside Dental Group", 6,
   "Downtown Dental Center", 12,
   "Main Street Dental",     8,
   6
)</f>
        <v>6</v>
      </c>
      <c r="DK91" s="1" cm="1">
        <f t="array" aca="1" ref="DK91" ca="1">_xlfn.SWITCH($DA91,
   "Westside Dental Group", 4.7,
   "Downtown Dental Center", 4.6,
   "Main Street Dental",     4.8,
   4.7
)</f>
        <v>4.7</v>
      </c>
      <c r="DL91" s="1" t="s">
        <v>1729</v>
      </c>
      <c r="DM91" s="1" t="str">
        <f t="shared" ca="1" si="97"/>
        <v>2024-12-01</v>
      </c>
      <c r="DN91" s="1" t="str" cm="1">
        <f t="array" aca="1" ref="DN91" ca="1">INDEX({"In Progress","Accepted","Completed","Proposed"}, RANDBETWEEN(1,4))</f>
        <v>In Progress</v>
      </c>
      <c r="DO91" s="1">
        <f t="shared" ca="1" si="98"/>
        <v>3608.34</v>
      </c>
      <c r="DP91" s="1">
        <f t="shared" ca="1" si="99"/>
        <v>2453.67</v>
      </c>
      <c r="DQ91" s="1">
        <f t="shared" ca="1" si="100"/>
        <v>1154.67</v>
      </c>
      <c r="DR91" s="1" t="str" cm="1">
        <f t="array" aca="1" ref="DR91" ca="1">INDEX({"N/A","CareCredit","QuickPay Discount","Monthly Payment"}, RANDBETWEEN(1,4))</f>
        <v>Monthly Payment</v>
      </c>
      <c r="DS91" s="2">
        <v>44562</v>
      </c>
      <c r="DT91" s="1" t="str">
        <f t="shared" ca="1" si="101"/>
        <v/>
      </c>
      <c r="DU91" s="1">
        <f t="shared" ca="1" si="102"/>
        <v>39</v>
      </c>
    </row>
    <row r="92" spans="1:125" x14ac:dyDescent="0.15">
      <c r="A92" s="1" t="s">
        <v>595</v>
      </c>
      <c r="B92" s="1" t="str" cm="1">
        <f t="array" aca="1" ref="B92" ca="1">INDEX({"Liam","Noah","Oliver","Elijah","William","James","Benjamin","Lucas","Henry","Alexander","Olivia","Emma","Ava","Charlotte","Sophia","Amelia","Isabella","Mia","Evelyn","Harper","Jameson","Aria","Scarlett","Luna","Mila","Abigail","Ella","Avery","Eleanor","Madison"}, RANDBETWEEN(1, 30))</f>
        <v>William</v>
      </c>
      <c r="C92" s="1" t="str" cm="1">
        <f t="array" aca="1" ref="C92" ca="1">INDEX({"Smith","Johnson","Williams","Jones","Brown","Davis","Miller","Wilson","Moore","Taylor","Anderson","Thomas","Jackson","White","Harris","Martin","Thompson","Garcia","Martinez","Robinson","Clark","Rodriguez","Lewis","Lee","Walker","Hall","Allen","Young","King","Wright"}, RANDBETWEEN(1, 30))</f>
        <v>Smith</v>
      </c>
      <c r="D92" s="1" t="str">
        <f t="shared" ca="1" si="52"/>
        <v>1976-11-18</v>
      </c>
      <c r="E92" s="1">
        <f t="shared" ca="1" si="53"/>
        <v>48</v>
      </c>
      <c r="F92" s="1" t="str" cm="1">
        <f t="array" aca="1" ref="F92" ca="1">INDEX({"Male","Female","Non-Binary"}, RANDBETWEEN(1, 3))</f>
        <v>Non-Binary</v>
      </c>
      <c r="G92" s="1" t="str" cm="1">
        <f t="array" aca="1" ref="G92" ca="1">INDEX({"African American","Caucasian","Hispanic","Asian","Native American","Other"}, RANDBETWEEN(1,6))</f>
        <v>Hispanic</v>
      </c>
      <c r="H92" s="1" t="str" cm="1">
        <f t="array" aca="1" ref="H92" ca="1">RANDBETWEEN(1,1500) &amp; " " &amp; INDEX({"Main","Oak","Maple","Elm","Pine","Cedar","Rose","Hill","Park","Lake"}, RANDBETWEEN(1,10)) &amp; " " &amp; INDEX({"St","Rd","Ave"}, RANDBETWEEN(1,3))</f>
        <v>688 Lake Ave</v>
      </c>
      <c r="I92" s="1" t="str" cm="1">
        <f t="array" aca="1" ref="I92" ca="1">INDEX({"Springfield","Riverside","Franklin","Clinton","Fairview"}, RANDBETWEEN(1,5))</f>
        <v>Springfield</v>
      </c>
      <c r="J92" s="1" t="str" cm="1">
        <f t="array" aca="1" ref="J92" ca="1">INDEX({"FL","IL","CA","NY","TX"}, RANDBETWEEN(1,5))</f>
        <v>CA</v>
      </c>
      <c r="K92" s="1" t="str">
        <f t="shared" ca="1" si="54"/>
        <v>81832</v>
      </c>
      <c r="L92" s="1" t="str">
        <f t="shared" ca="1" si="55"/>
        <v>william.smith@email.com</v>
      </c>
      <c r="M92" s="1" t="str">
        <f t="shared" ca="1" si="56"/>
        <v>633-683-6476</v>
      </c>
      <c r="N92" s="1" t="str" cm="1">
        <f t="array" aca="1" ref="N92" ca="1">INDEX({"Linda","Karen","Susan","Nancy","Deborah"}, RANDBETWEEN(1,5)) &amp; " " &amp; C92</f>
        <v>Deborah Smith</v>
      </c>
      <c r="O92" s="1" t="str">
        <f t="shared" ca="1" si="57"/>
        <v>411-353-5119</v>
      </c>
      <c r="P92" s="1" t="s">
        <v>137</v>
      </c>
      <c r="Q92" s="1" t="str" cm="1">
        <f t="array" aca="1" ref="Q92" ca="1">INDEX({"Walk-in","Google","Website","Patient Referral","Doctor Referral","Insurance"}, RANDBETWEEN(1,5))</f>
        <v>Patient Referral</v>
      </c>
      <c r="R92" s="1" t="str">
        <f t="shared" ca="1" si="58"/>
        <v>2022-06-10</v>
      </c>
      <c r="S92" s="1" t="str" cm="1">
        <f t="array" aca="1" ref="S92" ca="1">INDEX({"LOC001","LOC002","LOC003"}, RANDBETWEEN(1,3))</f>
        <v>LOC001</v>
      </c>
      <c r="T92" s="1" t="str" cm="1">
        <f t="array" aca="1" ref="T92" ca="1">INDEX({"Mail","Phone","Patient Portal","Email"}, RANDBETWEEN(1,4))</f>
        <v>Mail</v>
      </c>
      <c r="U92" s="1" t="str" cm="1">
        <f t="array" aca="1" ref="U92" ca="1">INDEX({"True","False"}, RANDBETWEEN(1,2))</f>
        <v>False</v>
      </c>
      <c r="V92" s="1" t="str" cm="1">
        <f t="array" aca="1" ref="V92" ca="1">INDEX({"True","False"}, RANDBETWEEN(1,2))</f>
        <v>True</v>
      </c>
      <c r="W92" s="1" t="str" cm="1">
        <f t="array" aca="1" ref="W92" ca="1">INDEX({"True","False"}, RANDBETWEEN(1,2))</f>
        <v>False</v>
      </c>
      <c r="X92" s="1" t="str" cm="1">
        <f t="array" aca="1" ref="X92" ca="1">INDEX({"True","False"}, RANDBETWEEN(1,2))</f>
        <v>True</v>
      </c>
      <c r="Y92" s="1" t="str" cm="1">
        <f t="array" aca="1" ref="Y92" ca="1">INDEX({"Codeine","Sulfa","Local Anesthetics","None","Latex","Penicillin"}, RANDBETWEEN(1,6))</f>
        <v>Codeine</v>
      </c>
      <c r="Z92" s="1" t="str" cm="1">
        <f t="array" aca="1" ref="Z92" ca="1">INDEX({"None","Levothyroxine","Atorvastatin","Levothyroxine|Atorvastatin","Metformin|Lisinopril","Ibuprofen"}, RANDBETWEEN(1,6))</f>
        <v>Ibuprofen</v>
      </c>
      <c r="AA92" s="1" t="str" cm="1">
        <f t="array" aca="1" ref="AA92" ca="1">INDEX({"None","Wisdom teeth extraction (2020)","Cavity filling (2019)","Dental cleaning (2018)","Root canal (2021)"}, RANDBETWEEN(1,5))</f>
        <v>Wisdom teeth extraction (2020)</v>
      </c>
      <c r="AB92" s="1" t="str">
        <f t="shared" ca="1" si="59"/>
        <v>2023-01-02</v>
      </c>
      <c r="AC92" s="1" t="str" cm="1">
        <f t="array" aca="1" ref="AC92" ca="1">INDEX({"N/A","No","Yes"}, RANDBETWEEN(1,3))</f>
        <v>No</v>
      </c>
      <c r="AD92" s="1" t="str" cm="1">
        <f t="array" aca="1" ref="AD92" ca="1">INDEX({"Non-smoker","Former-smoker","Current smoker"}, RANDBETWEEN(1,3))</f>
        <v>Non-smoker</v>
      </c>
      <c r="AE92" s="1" t="str" cm="1">
        <f t="array" aca="1" ref="AE92" ca="1">INDEX({"None","Allergic to penicillin","Requires wheelchair accessibility","Use caution due to fall risk","Special diet required"}, RANDBETWEEN(1,5))</f>
        <v>Special diet required</v>
      </c>
      <c r="AF92" s="1" t="s">
        <v>784</v>
      </c>
      <c r="AG92" s="1" t="str" cm="1">
        <f t="array" aca="1" ref="AG92" ca="1">INDEX({"Humana","Aetna","MetLife","Cigna","United Healthcare","Guardian"}, RANDBETWEEN(1,6))</f>
        <v>United Healthcare</v>
      </c>
      <c r="AH92" s="1" t="str" cm="1">
        <f t="array" aca="1" ref="AH92" ca="1">IF(AG92="Humana",
   INDEX({"HUM103","HUM523"}, RANDBETWEEN(1,2)),
IF(AG92="Aetna",
   INDEX({"AET532","AET548"}, RANDBETWEEN(1,2)),
IF(AG92="MetLife",
   "MET280",
IF(AG92="Cigna",
   "CIG881",
IF(AG92="United Healthcare",
   INDEX({"UNI967","UNI316"}, RANDBETWEEN(1,2)),
IF(AG92="Guardian",
   INDEX({"GUA459","GUA669"}, RANDBETWEEN(1,2)),
""))))))</f>
        <v>UNI316</v>
      </c>
      <c r="AI92" s="1" t="str" cm="1">
        <f t="array" aca="1" ref="AI92" ca="1">_xlfn.SWITCH(
    AH92,
    "HUM103", "Humana Discount",
    "HUM523", "Humana PPO",
    "AET532", "Aetna HMO",
    "AET548", "Aetna Indemnity",
    "MET280", "MetLife Discount",
    "CIG881", "Cigna HMO",
    "UNI967", "United Healthcare DPPO",
    "UNI316", "United Healthcare DMO",
    "GUA459", "Guardian Discount",
    "GUA669", "Guardian PPO",
    ""
)</f>
        <v>United Healthcare DMO</v>
      </c>
      <c r="AJ92" s="1" t="str" cm="1">
        <f t="array" aca="1" ref="AJ92" ca="1">_xlfn.SWITCH(
    AH92,
    "HUM103", "HUM854639",
    "HUM523", "HUM296694",
    "AET532", "AET392075",
    "AET548", "AET837715",
    "MET280", "MET643118",
    "CIG881", "CIG755900",
    "UNI967", "UNI733052",
    "UNI316", "UNI442722",
    "GUA459", "GUA634150",
    "GUA669", "GUA641722",
    ""
)</f>
        <v>UNI442722</v>
      </c>
      <c r="AK92" s="1" t="str" cm="1">
        <f t="array" aca="1" ref="AK92" ca="1">INDEX({"GRP370","GRP369","GRP573","GRP409","GRP509","GRP575","GRP445","GRP295","GRP316","GRP630"}, RANDBETWEEN(1,10))</f>
        <v>GRP573</v>
      </c>
      <c r="AL92" s="1" cm="1">
        <f t="array" aca="1" ref="AL92" ca="1">_xlfn.SWITCH(
  AK92,
  "GRP370", 1000,
  "GRP369", 3000,
  "GRP573", 1500,
  "GRP409", 3000,
  "GRP509", 3000,
  "GRP575", 1000,
  "GRP445", 2500,
  "GRP295", 1000,
  "GRP316", 2000,
  "GRP630", 2000,
  ""
)</f>
        <v>1500</v>
      </c>
      <c r="AM92" s="1" cm="1">
        <f t="array" aca="1" ref="AM92" ca="1">_xlfn.SWITCH(
  AK92,
  "GRP370", 729.73,
  "GRP369", 2285.89,
  "GRP573", 1311.73,
  "GRP409", 2951.56,
  "GRP509", 993.45,
  "GRP575", 557.41,
  "GRP445", 695.64,
  "GRP295", 241.36,
  "GRP316", 1320.86,
  "GRP630", 1245.27,
  ""
)</f>
        <v>1311.73</v>
      </c>
      <c r="AN92" s="1" t="str" cm="1">
        <f t="array" aca="1" ref="AN92" ca="1">_xlfn.SWITCH(
  AK92,
  "GRP573", "Humana",
  "GRP509", "Aetna",
  "GRP316", "Aetna",
  ""
)</f>
        <v>Humana</v>
      </c>
      <c r="AO92" s="1" t="str" cm="1">
        <f t="array" aca="1" ref="AO92" ca="1">_xlfn.SWITCH(
  AK92,
  "GRP573", "HUM982",
  "GRP509", "AET282",
  "GRP316", "AET665",
  ""
)</f>
        <v>HUM982</v>
      </c>
      <c r="AP92" s="1" t="str" cm="1">
        <f t="array" aca="1" ref="AP92" ca="1">_xlfn.SWITCH(
  AK92,
  "GRP573", "MAAN82132",
  "GRP509", "JOWI86099",
  "GRP316", "CHTA19838",
  ""
)</f>
        <v>MAAN82132</v>
      </c>
      <c r="AQ92" s="1" t="str" cm="1">
        <f t="array" aca="1" ref="AQ92" ca="1">INDEX({"Yes","No"},RANDBETWEEN(1,2))</f>
        <v>No</v>
      </c>
      <c r="AR92" s="1" t="str" cm="1">
        <f t="array" aca="1" ref="AR92" ca="1">INDEX({"Apple Pay","Credit Card","Debit Card"}, RANDBETWEEN(1,3))</f>
        <v>Debit Card</v>
      </c>
      <c r="AS92" s="1" t="s">
        <v>973</v>
      </c>
      <c r="AT92" s="1" t="s">
        <v>1162</v>
      </c>
      <c r="AU92" s="1" t="str">
        <f t="shared" ca="1" si="60"/>
        <v>2025-05-15</v>
      </c>
      <c r="AV92" s="1" t="str">
        <f t="shared" ca="1" si="61"/>
        <v>2025-05-24</v>
      </c>
      <c r="AW92" s="1" t="str">
        <f t="shared" ca="1" si="62"/>
        <v>12:45 PM</v>
      </c>
      <c r="AX92" s="1" t="str">
        <f t="shared" ca="1" si="63"/>
        <v>12:38 PM</v>
      </c>
      <c r="AY92" s="1" t="str" cm="1">
        <f t="array" aca="1" ref="AY92" ca="1">INDEX({"LOC001","LOC002","LOC003"}, RANDBETWEEN(1,3))</f>
        <v>LOC003</v>
      </c>
      <c r="AZ92" s="1" t="str" cm="1">
        <f t="array" aca="1" ref="AZ92" ca="1">INDEX({"PRV001","PRV002","PRV003","PRV004","PRV005"}, RANDBETWEEN(1,5))</f>
        <v>PRV004</v>
      </c>
      <c r="BA92" s="1" t="str" cm="1">
        <f t="array" aca="1" ref="BA92" ca="1">INDEX({"AST001","AST002","AST003","AST004","AST005"}, RANDBETWEEN(1,5))</f>
        <v>AST002</v>
      </c>
      <c r="BB92" s="1" t="str" cm="1">
        <f t="array" aca="1" ref="BB92" ca="1">INDEX({"Room 1","Room 2","Room 3","Room 4","Room 5","Room 7","Room 8"}, RANDBETWEEN(1,7))</f>
        <v>Room 7</v>
      </c>
      <c r="BC92" s="1" t="str" cm="1">
        <f t="array" aca="1" ref="BC92" ca="1">INDEX({"Tooth Pain","Lost Filling","Cosmetic Concern","Sensitivity","Denture Adjustment","Jaw Pain","Routine Check-up"}, RANDBETWEEN(1,7))</f>
        <v>Cosmetic Concern</v>
      </c>
      <c r="BD92" s="1" cm="1">
        <f t="array" aca="1" ref="BD92" ca="1">INDEX({15,30,45,60,90,120}, RANDBETWEEN(1,6))</f>
        <v>120</v>
      </c>
      <c r="BE92" s="1">
        <f t="shared" ca="1" si="64"/>
        <v>111</v>
      </c>
      <c r="BF92" s="1" t="str">
        <f t="shared" ca="1" si="65"/>
        <v>True</v>
      </c>
      <c r="BG92" s="1" t="str">
        <f t="shared" ca="1" si="66"/>
        <v/>
      </c>
      <c r="BH92" s="1" t="str">
        <f t="shared" ca="1" si="67"/>
        <v>False</v>
      </c>
      <c r="BI92" s="1">
        <f t="shared" ca="1" si="68"/>
        <v>9</v>
      </c>
      <c r="BJ92" s="1" t="s">
        <v>1352</v>
      </c>
      <c r="BK92" s="1" t="str">
        <f t="shared" ca="1" si="69"/>
        <v>2025-05-24</v>
      </c>
      <c r="BL92" s="1" t="str" cm="1">
        <f t="array" aca="1" ref="BL92" ca="1">INDEX({"Orthodontic","Prosthodontic","Oral Surgery","Periodontic","Restorative"}, RANDBETWEEN(1,5))</f>
        <v>Periodontic</v>
      </c>
      <c r="BM92" s="1" t="str" cm="1">
        <f t="array" aca="1" ref="BM92" ca="1">INDEX({"D4341","D9110","D0274","D0120","D2330","D7140","D1110"}, RANDBETWEEN(1,7))</f>
        <v>D0120</v>
      </c>
      <c r="BN92" s="1" t="str" cm="1">
        <f t="array" aca="1" ref="BN92" ca="1">INDEX({"Periodontal Scaling &amp; Root Planing","Palliative Treatment","Bitewings - Four Films","Periodic Oral Evaluation","Resin Composite - One Surface","Extraction - Erupted Tooth","Adult Prophylaxis"}, RANDBETWEEN(1,7))</f>
        <v>Resin Composite - One Surface</v>
      </c>
      <c r="BO92" s="1">
        <f t="shared" ca="1" si="70"/>
        <v>1962.3</v>
      </c>
      <c r="BP92" s="1">
        <f t="shared" ca="1" si="71"/>
        <v>760.74</v>
      </c>
      <c r="BQ92" s="1">
        <f t="shared" ca="1" si="72"/>
        <v>305.04000000000002</v>
      </c>
      <c r="BR92" s="1">
        <f t="shared" ca="1" si="73"/>
        <v>283.66000000000003</v>
      </c>
      <c r="BS92" s="1">
        <f t="shared" ca="1" si="74"/>
        <v>45.9</v>
      </c>
      <c r="BT92" s="1" t="str">
        <f t="shared" ca="1" si="75"/>
        <v>2024-11-17</v>
      </c>
      <c r="BU92" s="1" t="str" cm="1">
        <f t="array" aca="1" ref="BU92" ca="1">INDEX({"Debit Card","Apple Pay","Credit Card","CareCredit"}, RANDBETWEEN(1,4))</f>
        <v>CareCredit</v>
      </c>
      <c r="BV92" s="1" t="str" cm="1">
        <f t="array" aca="1" ref="BV92" ca="1">INDEX({"Paid","Partial","Pending Insurance"}, RANDBETWEEN(1,3))</f>
        <v>Partial</v>
      </c>
      <c r="BW92" s="1">
        <f t="shared" ca="1" si="76"/>
        <v>0</v>
      </c>
      <c r="BX92" s="1" t="str">
        <f t="shared" ca="1" si="77"/>
        <v>In Progress</v>
      </c>
      <c r="BY92" s="1" t="str" cm="1">
        <f t="array" aca="1" ref="BY92" ca="1">INDEX({"New","Returning"}, RANDBETWEEN(1,2))</f>
        <v>New</v>
      </c>
      <c r="BZ92" s="1">
        <f t="shared" ca="1" si="78"/>
        <v>2</v>
      </c>
      <c r="CA92" s="1">
        <f t="shared" ca="1" si="79"/>
        <v>4</v>
      </c>
      <c r="CB92" s="1" t="str">
        <f t="shared" ca="1" si="80"/>
        <v>2023-02-23</v>
      </c>
      <c r="CC92" s="1" t="str">
        <f t="shared" ca="1" si="81"/>
        <v>2024-05-21</v>
      </c>
      <c r="CD92" s="1">
        <f t="shared" ca="1" si="82"/>
        <v>3</v>
      </c>
      <c r="CE92" s="1">
        <f t="shared" ca="1" si="82"/>
        <v>5</v>
      </c>
      <c r="CF92" s="1">
        <f t="shared" ca="1" si="83"/>
        <v>1335.16</v>
      </c>
      <c r="CG92" s="1">
        <f t="shared" ca="1" si="84"/>
        <v>25</v>
      </c>
      <c r="CH92" s="1" t="str">
        <f t="shared" ca="1" si="85"/>
        <v>Low</v>
      </c>
      <c r="CI92" s="1">
        <f t="shared" ca="1" si="86"/>
        <v>87</v>
      </c>
      <c r="CJ92" s="1" t="str">
        <f t="shared" ca="1" si="87"/>
        <v>True</v>
      </c>
      <c r="CK92" s="1" t="str" cm="1">
        <f t="array" aca="1" ref="CK92" ca="1">INDEX({"Basic","Silver","Gold","Platinum"}, RANDBETWEEN(1,4))</f>
        <v>Gold</v>
      </c>
      <c r="CL92" s="1">
        <f t="shared" ca="1" si="88"/>
        <v>5</v>
      </c>
      <c r="CM92" s="1" t="s">
        <v>1541</v>
      </c>
      <c r="CN92" s="1" t="str">
        <f t="shared" ca="1" si="89"/>
        <v>2024-06-28</v>
      </c>
      <c r="CO92" s="1" t="str">
        <f t="shared" ca="1" si="90"/>
        <v>8:15 AM</v>
      </c>
      <c r="CP92" s="1" t="str" cm="1">
        <f t="array" aca="1" ref="CP92" ca="1">INDEX({"Patient Portal","Mail","Email","Phone","Text"}, RANDBETWEEN(1,5))</f>
        <v>Patient Portal</v>
      </c>
      <c r="CQ92" s="1" t="str" cm="1">
        <f t="array" aca="1" ref="CQ92" ca="1">INDEX({"Insurance Verification","Payment Reminder","New Patient Welcome","Treatment Plan Discussion","Recall"}, RANDBETWEEN(1,5))</f>
        <v>Insurance Verification</v>
      </c>
      <c r="CR92" s="1" t="str" cm="1">
        <f t="array" aca="1" ref="CR92" ca="1">INDEX({"Template","Script","Marketing","Custom"}, RANDBETWEEN(1,4))</f>
        <v>Script</v>
      </c>
      <c r="CS92" s="1" t="str">
        <f t="shared" ca="1" si="91"/>
        <v>True</v>
      </c>
      <c r="CT92" s="1" t="str">
        <f t="shared" ca="1" si="92"/>
        <v>2024-06-28</v>
      </c>
      <c r="CU92" s="1" t="str">
        <f t="shared" ca="1" si="93"/>
        <v>4:15 PM</v>
      </c>
      <c r="CV92" s="1" t="str" cm="1">
        <f t="array" aca="1" ref="CV92" ca="1">IF(CS92="True",
   INDEX({"Cancelled","Confirmed","Rescheduled","Question Answered"}, RANDBETWEEN(1,4)),
   ""
)</f>
        <v>Rescheduled</v>
      </c>
      <c r="CW92" s="1" t="str">
        <f t="shared" ca="1" si="94"/>
        <v>True</v>
      </c>
      <c r="CX92" s="1" t="str">
        <f t="shared" ca="1" si="95"/>
        <v>2024-06-29</v>
      </c>
      <c r="CY92" s="1" t="str" cm="1">
        <f t="array" aca="1" ref="CY92" ca="1">INDEX({"STF001","STF002","STF003","STF004","STF005"}, RANDBETWEEN(1,5))</f>
        <v>STF002</v>
      </c>
      <c r="CZ92" s="1" t="str">
        <f t="shared" ca="1" si="96"/>
        <v>True</v>
      </c>
      <c r="DA92" s="1" t="str" cm="1">
        <f t="array" aca="1" ref="DA92" ca="1">INDEX({"Westside Dental Group","Downtown Dental Center","Main Street Dental"}, RANDBETWEEN(1,3))</f>
        <v>Downtown Dental Center</v>
      </c>
      <c r="DB92" s="1" t="str" cm="1">
        <f t="array" aca="1" ref="DB92" ca="1">_xlfn.SWITCH(DA92,
   "Westside Dental Group",     "789 West Avenue",
   "Downtown Dental Center",    "456 Downtown Plaza",
   "Main Street Dental",        "123 Main Street",
   ""
)</f>
        <v>456 Downtown Plaza</v>
      </c>
      <c r="DC92" s="1" t="str" cm="1">
        <f t="array" aca="1" ref="DC92" ca="1">_xlfn.SWITCH(
   DA92,
   "Westside Dental Group",     "Riverside",
   "Downtown Dental Center",    "Springfield",
   "Main Street Dental",        "Springfield",
   ""
)</f>
        <v>Springfield</v>
      </c>
      <c r="DD92" s="1" t="s">
        <v>184</v>
      </c>
      <c r="DE92" s="1" t="str" cm="1">
        <f t="array" aca="1" ref="DE92" ca="1">_xlfn.SWITCH(
   DA92,
   "Westside Dental Group",     "62707",
   "Downtown Dental Center",    "62701",
   "Main Street Dental",        "62704",
   ""
)</f>
        <v>62701</v>
      </c>
      <c r="DF92" s="1" t="str" cm="1">
        <f t="array" aca="1" ref="DF92" ca="1">_xlfn.SWITCH(
   DA92,
   "Westside Dental Group",     "555-555-6666",
   "Downtown Dental Center",    "555-333-4444",
   "Main Street Dental",        "555-111-2222",
   ""
)</f>
        <v>555-333-4444</v>
      </c>
      <c r="DG92" s="1" t="str" cm="1">
        <f t="array" aca="1" ref="DG92" ca="1">_xlfn.SWITCH(
   DA92,
   "Westside Dental Group",     "Mon-Thu 9AM-6PM|Fri 9AM-4PM",
   "Downtown Dental Center",    "Mon-Thu 7AM-7PM|Fri 8AM-5PM|Sat 8AM-1PM",
   "Main Street Dental",        "Mon-Fri 8AM-5PM",
   ""
)</f>
        <v>Mon-Thu 7AM-7PM|Fri 8AM-5PM|Sat 8AM-1PM</v>
      </c>
      <c r="DH92" s="1" t="str" cm="1">
        <f t="array" aca="1" ref="DH92" ca="1">_xlfn.SWITCH(
   DA92,
   "Westside Dental Group",     "General|Periodontics|Endodontics",
   "Downtown Dental Center",    "General|Pediatric|Implants|Oral Surgery",
   "Main Street Dental",        "General|Cosmetic|Orthodontics",
   ""
)</f>
        <v>General|Pediatric|Implants|Oral Surgery</v>
      </c>
      <c r="DI92" s="1" t="str" cm="1">
        <f t="array" aca="1" ref="DI92" ca="1">_xlfn.SWITCH(
   DA92,
   "Westside Dental Group",     "General Dentistry|Periodontics|Endodontics",
   "Downtown Dental Center",    "General Dentistry|Oral Surgery|Pediatric Dentistry",
   "Main Street Dental",        "General Dentistry|Orthodontics",
   ""
)</f>
        <v>General Dentistry|Oral Surgery|Pediatric Dentistry</v>
      </c>
      <c r="DJ92" s="1" cm="1">
        <f t="array" aca="1" ref="DJ92" ca="1">_xlfn.SWITCH($DA92,
   "Westside Dental Group", 6,
   "Downtown Dental Center", 12,
   "Main Street Dental",     8,
   6
)</f>
        <v>12</v>
      </c>
      <c r="DK92" s="1" cm="1">
        <f t="array" aca="1" ref="DK92" ca="1">_xlfn.SWITCH($DA92,
   "Westside Dental Group", 4.7,
   "Downtown Dental Center", 4.6,
   "Main Street Dental",     4.8,
   4.7
)</f>
        <v>4.5999999999999996</v>
      </c>
      <c r="DL92" s="1" t="s">
        <v>1730</v>
      </c>
      <c r="DM92" s="1" t="str">
        <f t="shared" ca="1" si="97"/>
        <v>2022-11-29</v>
      </c>
      <c r="DN92" s="1" t="str" cm="1">
        <f t="array" aca="1" ref="DN92" ca="1">INDEX({"In Progress","Accepted","Completed","Proposed"}, RANDBETWEEN(1,4))</f>
        <v>Accepted</v>
      </c>
      <c r="DO92" s="1">
        <f t="shared" ca="1" si="98"/>
        <v>3264.48</v>
      </c>
      <c r="DP92" s="1">
        <f t="shared" ca="1" si="99"/>
        <v>2023.98</v>
      </c>
      <c r="DQ92" s="1">
        <f t="shared" ca="1" si="100"/>
        <v>1240.5</v>
      </c>
      <c r="DR92" s="1" t="str" cm="1">
        <f t="array" aca="1" ref="DR92" ca="1">INDEX({"N/A","CareCredit","QuickPay Discount","Monthly Payment"}, RANDBETWEEN(1,4))</f>
        <v>QuickPay Discount</v>
      </c>
      <c r="DS92" s="2">
        <v>44563</v>
      </c>
      <c r="DT92" s="1" t="str">
        <f t="shared" ca="1" si="101"/>
        <v/>
      </c>
      <c r="DU92" s="1">
        <f t="shared" ca="1" si="102"/>
        <v>5</v>
      </c>
    </row>
    <row r="93" spans="1:125" x14ac:dyDescent="0.15">
      <c r="A93" s="1" t="s">
        <v>596</v>
      </c>
      <c r="B93" s="1" t="str" cm="1">
        <f t="array" aca="1" ref="B93" ca="1">INDEX({"Liam","Noah","Oliver","Elijah","William","James","Benjamin","Lucas","Henry","Alexander","Olivia","Emma","Ava","Charlotte","Sophia","Amelia","Isabella","Mia","Evelyn","Harper","Jameson","Aria","Scarlett","Luna","Mila","Abigail","Ella","Avery","Eleanor","Madison"}, RANDBETWEEN(1, 30))</f>
        <v>Sophia</v>
      </c>
      <c r="C93" s="1" t="str" cm="1">
        <f t="array" aca="1" ref="C93" ca="1">INDEX({"Smith","Johnson","Williams","Jones","Brown","Davis","Miller","Wilson","Moore","Taylor","Anderson","Thomas","Jackson","White","Harris","Martin","Thompson","Garcia","Martinez","Robinson","Clark","Rodriguez","Lewis","Lee","Walker","Hall","Allen","Young","King","Wright"}, RANDBETWEEN(1, 30))</f>
        <v>Jones</v>
      </c>
      <c r="D93" s="1" t="str">
        <f t="shared" ca="1" si="52"/>
        <v>1957-06-08</v>
      </c>
      <c r="E93" s="1">
        <f t="shared" ca="1" si="53"/>
        <v>67</v>
      </c>
      <c r="F93" s="1" t="str" cm="1">
        <f t="array" aca="1" ref="F93" ca="1">INDEX({"Male","Female","Non-Binary"}, RANDBETWEEN(1, 3))</f>
        <v>Non-Binary</v>
      </c>
      <c r="G93" s="1" t="str" cm="1">
        <f t="array" aca="1" ref="G93" ca="1">INDEX({"African American","Caucasian","Hispanic","Asian","Native American","Other"}, RANDBETWEEN(1,6))</f>
        <v>African American</v>
      </c>
      <c r="H93" s="1" t="str" cm="1">
        <f t="array" aca="1" ref="H93" ca="1">RANDBETWEEN(1,1500) &amp; " " &amp; INDEX({"Main","Oak","Maple","Elm","Pine","Cedar","Rose","Hill","Park","Lake"}, RANDBETWEEN(1,10)) &amp; " " &amp; INDEX({"St","Rd","Ave"}, RANDBETWEEN(1,3))</f>
        <v>228 Main Rd</v>
      </c>
      <c r="I93" s="1" t="str" cm="1">
        <f t="array" aca="1" ref="I93" ca="1">INDEX({"Springfield","Riverside","Franklin","Clinton","Fairview"}, RANDBETWEEN(1,5))</f>
        <v>Franklin</v>
      </c>
      <c r="J93" s="1" t="str" cm="1">
        <f t="array" aca="1" ref="J93" ca="1">INDEX({"FL","IL","CA","NY","TX"}, RANDBETWEEN(1,5))</f>
        <v>NY</v>
      </c>
      <c r="K93" s="1" t="str">
        <f t="shared" ca="1" si="54"/>
        <v>45905</v>
      </c>
      <c r="L93" s="1" t="str">
        <f t="shared" ca="1" si="55"/>
        <v>sophia.jones@email.com</v>
      </c>
      <c r="M93" s="1" t="str">
        <f t="shared" ca="1" si="56"/>
        <v>987-370-5254</v>
      </c>
      <c r="N93" s="1" t="str" cm="1">
        <f t="array" aca="1" ref="N93" ca="1">INDEX({"Linda","Karen","Susan","Nancy","Deborah"}, RANDBETWEEN(1,5)) &amp; " " &amp; C93</f>
        <v>Susan Jones</v>
      </c>
      <c r="O93" s="1" t="str">
        <f t="shared" ca="1" si="57"/>
        <v>510-243-1165</v>
      </c>
      <c r="P93" s="1" t="s">
        <v>137</v>
      </c>
      <c r="Q93" s="1" t="str" cm="1">
        <f t="array" aca="1" ref="Q93" ca="1">INDEX({"Walk-in","Google","Website","Patient Referral","Doctor Referral","Insurance"}, RANDBETWEEN(1,5))</f>
        <v>Google</v>
      </c>
      <c r="R93" s="1" t="str">
        <f t="shared" ca="1" si="58"/>
        <v>2023-07-05</v>
      </c>
      <c r="S93" s="1" t="str" cm="1">
        <f t="array" aca="1" ref="S93" ca="1">INDEX({"LOC001","LOC002","LOC003"}, RANDBETWEEN(1,3))</f>
        <v>LOC003</v>
      </c>
      <c r="T93" s="1" t="str" cm="1">
        <f t="array" aca="1" ref="T93" ca="1">INDEX({"Mail","Phone","Patient Portal","Email"}, RANDBETWEEN(1,4))</f>
        <v>Mail</v>
      </c>
      <c r="U93" s="1" t="str" cm="1">
        <f t="array" aca="1" ref="U93" ca="1">INDEX({"True","False"}, RANDBETWEEN(1,2))</f>
        <v>False</v>
      </c>
      <c r="V93" s="1" t="str" cm="1">
        <f t="array" aca="1" ref="V93" ca="1">INDEX({"True","False"}, RANDBETWEEN(1,2))</f>
        <v>True</v>
      </c>
      <c r="W93" s="1" t="str" cm="1">
        <f t="array" aca="1" ref="W93" ca="1">INDEX({"True","False"}, RANDBETWEEN(1,2))</f>
        <v>False</v>
      </c>
      <c r="X93" s="1" t="str" cm="1">
        <f t="array" aca="1" ref="X93" ca="1">INDEX({"True","False"}, RANDBETWEEN(1,2))</f>
        <v>False</v>
      </c>
      <c r="Y93" s="1" t="str" cm="1">
        <f t="array" aca="1" ref="Y93" ca="1">INDEX({"Codeine","Sulfa","Local Anesthetics","None","Latex","Penicillin"}, RANDBETWEEN(1,6))</f>
        <v>Penicillin</v>
      </c>
      <c r="Z93" s="1" t="str" cm="1">
        <f t="array" aca="1" ref="Z93" ca="1">INDEX({"None","Levothyroxine","Atorvastatin","Levothyroxine|Atorvastatin","Metformin|Lisinopril","Ibuprofen"}, RANDBETWEEN(1,6))</f>
        <v>Levothyroxine</v>
      </c>
      <c r="AA93" s="1" t="str" cm="1">
        <f t="array" aca="1" ref="AA93" ca="1">INDEX({"None","Wisdom teeth extraction (2020)","Cavity filling (2019)","Dental cleaning (2018)","Root canal (2021)"}, RANDBETWEEN(1,5))</f>
        <v>Wisdom teeth extraction (2020)</v>
      </c>
      <c r="AB93" s="1" t="str">
        <f t="shared" ca="1" si="59"/>
        <v>2024-09-22</v>
      </c>
      <c r="AC93" s="1" t="str" cm="1">
        <f t="array" aca="1" ref="AC93" ca="1">INDEX({"N/A","No","Yes"}, RANDBETWEEN(1,3))</f>
        <v>N/A</v>
      </c>
      <c r="AD93" s="1" t="str" cm="1">
        <f t="array" aca="1" ref="AD93" ca="1">INDEX({"Non-smoker","Former-smoker","Current smoker"}, RANDBETWEEN(1,3))</f>
        <v>Current smoker</v>
      </c>
      <c r="AE93" s="1" t="str" cm="1">
        <f t="array" aca="1" ref="AE93" ca="1">INDEX({"None","Allergic to penicillin","Requires wheelchair accessibility","Use caution due to fall risk","Special diet required"}, RANDBETWEEN(1,5))</f>
        <v>None</v>
      </c>
      <c r="AF93" s="1" t="s">
        <v>785</v>
      </c>
      <c r="AG93" s="1" t="str" cm="1">
        <f t="array" aca="1" ref="AG93" ca="1">INDEX({"Humana","Aetna","MetLife","Cigna","United Healthcare","Guardian"}, RANDBETWEEN(1,6))</f>
        <v>Aetna</v>
      </c>
      <c r="AH93" s="1" t="str" cm="1">
        <f t="array" aca="1" ref="AH93" ca="1">IF(AG93="Humana",
   INDEX({"HUM103","HUM523"}, RANDBETWEEN(1,2)),
IF(AG93="Aetna",
   INDEX({"AET532","AET548"}, RANDBETWEEN(1,2)),
IF(AG93="MetLife",
   "MET280",
IF(AG93="Cigna",
   "CIG881",
IF(AG93="United Healthcare",
   INDEX({"UNI967","UNI316"}, RANDBETWEEN(1,2)),
IF(AG93="Guardian",
   INDEX({"GUA459","GUA669"}, RANDBETWEEN(1,2)),
""))))))</f>
        <v>AET548</v>
      </c>
      <c r="AI93" s="1" t="str" cm="1">
        <f t="array" aca="1" ref="AI93" ca="1">_xlfn.SWITCH(
    AH93,
    "HUM103", "Humana Discount",
    "HUM523", "Humana PPO",
    "AET532", "Aetna HMO",
    "AET548", "Aetna Indemnity",
    "MET280", "MetLife Discount",
    "CIG881", "Cigna HMO",
    "UNI967", "United Healthcare DPPO",
    "UNI316", "United Healthcare DMO",
    "GUA459", "Guardian Discount",
    "GUA669", "Guardian PPO",
    ""
)</f>
        <v>Aetna Indemnity</v>
      </c>
      <c r="AJ93" s="1" t="str" cm="1">
        <f t="array" aca="1" ref="AJ93" ca="1">_xlfn.SWITCH(
    AH93,
    "HUM103", "HUM854639",
    "HUM523", "HUM296694",
    "AET532", "AET392075",
    "AET548", "AET837715",
    "MET280", "MET643118",
    "CIG881", "CIG755900",
    "UNI967", "UNI733052",
    "UNI316", "UNI442722",
    "GUA459", "GUA634150",
    "GUA669", "GUA641722",
    ""
)</f>
        <v>AET837715</v>
      </c>
      <c r="AK93" s="1" t="str" cm="1">
        <f t="array" aca="1" ref="AK93" ca="1">INDEX({"GRP370","GRP369","GRP573","GRP409","GRP509","GRP575","GRP445","GRP295","GRP316","GRP630"}, RANDBETWEEN(1,10))</f>
        <v>GRP630</v>
      </c>
      <c r="AL93" s="1" cm="1">
        <f t="array" aca="1" ref="AL93" ca="1">_xlfn.SWITCH(
  AK93,
  "GRP370", 1000,
  "GRP369", 3000,
  "GRP573", 1500,
  "GRP409", 3000,
  "GRP509", 3000,
  "GRP575", 1000,
  "GRP445", 2500,
  "GRP295", 1000,
  "GRP316", 2000,
  "GRP630", 2000,
  ""
)</f>
        <v>2000</v>
      </c>
      <c r="AM93" s="1" cm="1">
        <f t="array" aca="1" ref="AM93" ca="1">_xlfn.SWITCH(
  AK93,
  "GRP370", 729.73,
  "GRP369", 2285.89,
  "GRP573", 1311.73,
  "GRP409", 2951.56,
  "GRP509", 993.45,
  "GRP575", 557.41,
  "GRP445", 695.64,
  "GRP295", 241.36,
  "GRP316", 1320.86,
  "GRP630", 1245.27,
  ""
)</f>
        <v>1245.27</v>
      </c>
      <c r="AN93" s="1" t="str" cm="1">
        <f t="array" aca="1" ref="AN93" ca="1">_xlfn.SWITCH(
  AK93,
  "GRP573", "Humana",
  "GRP509", "Aetna",
  "GRP316", "Aetna",
  ""
)</f>
        <v/>
      </c>
      <c r="AO93" s="1" t="str" cm="1">
        <f t="array" aca="1" ref="AO93" ca="1">_xlfn.SWITCH(
  AK93,
  "GRP573", "HUM982",
  "GRP509", "AET282",
  "GRP316", "AET665",
  ""
)</f>
        <v/>
      </c>
      <c r="AP93" s="1" t="str" cm="1">
        <f t="array" aca="1" ref="AP93" ca="1">_xlfn.SWITCH(
  AK93,
  "GRP573", "MAAN82132",
  "GRP509", "JOWI86099",
  "GRP316", "CHTA19838",
  ""
)</f>
        <v/>
      </c>
      <c r="AQ93" s="1" t="str" cm="1">
        <f t="array" aca="1" ref="AQ93" ca="1">INDEX({"Yes","No"},RANDBETWEEN(1,2))</f>
        <v>No</v>
      </c>
      <c r="AR93" s="1" t="str" cm="1">
        <f t="array" aca="1" ref="AR93" ca="1">INDEX({"Apple Pay","Credit Card","Debit Card"}, RANDBETWEEN(1,3))</f>
        <v>Credit Card</v>
      </c>
      <c r="AS93" s="1" t="s">
        <v>974</v>
      </c>
      <c r="AT93" s="1" t="s">
        <v>1163</v>
      </c>
      <c r="AU93" s="1" t="str">
        <f t="shared" ca="1" si="60"/>
        <v>2025-04-25</v>
      </c>
      <c r="AV93" s="1" t="str">
        <f t="shared" ca="1" si="61"/>
        <v>2025-04-29</v>
      </c>
      <c r="AW93" s="1" t="str">
        <f t="shared" ca="1" si="62"/>
        <v>1:00 PM</v>
      </c>
      <c r="AX93" s="1" t="str">
        <f t="shared" ca="1" si="63"/>
        <v>12:45 PM</v>
      </c>
      <c r="AY93" s="1" t="str" cm="1">
        <f t="array" aca="1" ref="AY93" ca="1">INDEX({"LOC001","LOC002","LOC003"}, RANDBETWEEN(1,3))</f>
        <v>LOC003</v>
      </c>
      <c r="AZ93" s="1" t="str" cm="1">
        <f t="array" aca="1" ref="AZ93" ca="1">INDEX({"PRV001","PRV002","PRV003","PRV004","PRV005"}, RANDBETWEEN(1,5))</f>
        <v>PRV004</v>
      </c>
      <c r="BA93" s="1" t="str" cm="1">
        <f t="array" aca="1" ref="BA93" ca="1">INDEX({"AST001","AST002","AST003","AST004","AST005"}, RANDBETWEEN(1,5))</f>
        <v>AST005</v>
      </c>
      <c r="BB93" s="1" t="str" cm="1">
        <f t="array" aca="1" ref="BB93" ca="1">INDEX({"Room 1","Room 2","Room 3","Room 4","Room 5","Room 7","Room 8"}, RANDBETWEEN(1,7))</f>
        <v>Room 7</v>
      </c>
      <c r="BC93" s="1" t="str" cm="1">
        <f t="array" aca="1" ref="BC93" ca="1">INDEX({"Tooth Pain","Lost Filling","Cosmetic Concern","Sensitivity","Denture Adjustment","Jaw Pain","Routine Check-up"}, RANDBETWEEN(1,7))</f>
        <v>Tooth Pain</v>
      </c>
      <c r="BD93" s="1" cm="1">
        <f t="array" aca="1" ref="BD93" ca="1">INDEX({15,30,45,60,90,120}, RANDBETWEEN(1,6))</f>
        <v>30</v>
      </c>
      <c r="BE93" s="1">
        <f t="shared" ca="1" si="64"/>
        <v>36</v>
      </c>
      <c r="BF93" s="1" t="str">
        <f t="shared" ca="1" si="65"/>
        <v>True</v>
      </c>
      <c r="BG93" s="1" t="str">
        <f t="shared" ca="1" si="66"/>
        <v/>
      </c>
      <c r="BH93" s="1" t="str">
        <f t="shared" ca="1" si="67"/>
        <v>False</v>
      </c>
      <c r="BI93" s="1">
        <f t="shared" ca="1" si="68"/>
        <v>4</v>
      </c>
      <c r="BJ93" s="1" t="s">
        <v>1353</v>
      </c>
      <c r="BK93" s="1" t="str">
        <f t="shared" ca="1" si="69"/>
        <v>2025-04-29</v>
      </c>
      <c r="BL93" s="1" t="str" cm="1">
        <f t="array" aca="1" ref="BL93" ca="1">INDEX({"Orthodontic","Prosthodontic","Oral Surgery","Periodontic","Restorative"}, RANDBETWEEN(1,5))</f>
        <v>Periodontic</v>
      </c>
      <c r="BM93" s="1" t="str" cm="1">
        <f t="array" aca="1" ref="BM93" ca="1">INDEX({"D4341","D9110","D0274","D0120","D2330","D7140","D1110"}, RANDBETWEEN(1,7))</f>
        <v>D4341</v>
      </c>
      <c r="BN93" s="1" t="str" cm="1">
        <f t="array" aca="1" ref="BN93" ca="1">INDEX({"Periodontal Scaling &amp; Root Planing","Palliative Treatment","Bitewings - Four Films","Periodic Oral Evaluation","Resin Composite - One Surface","Extraction - Erupted Tooth","Adult Prophylaxis"}, RANDBETWEEN(1,7))</f>
        <v>Palliative Treatment</v>
      </c>
      <c r="BO93" s="1">
        <f t="shared" ca="1" si="70"/>
        <v>1764.83</v>
      </c>
      <c r="BP93" s="1">
        <f t="shared" ca="1" si="71"/>
        <v>205.99</v>
      </c>
      <c r="BQ93" s="1">
        <f t="shared" ca="1" si="72"/>
        <v>127.56</v>
      </c>
      <c r="BR93" s="1">
        <f t="shared" ca="1" si="73"/>
        <v>186.96</v>
      </c>
      <c r="BS93" s="1">
        <f t="shared" ca="1" si="74"/>
        <v>23.13</v>
      </c>
      <c r="BT93" s="1" t="str">
        <f t="shared" ca="1" si="75"/>
        <v>2023-04-20</v>
      </c>
      <c r="BU93" s="1" t="str" cm="1">
        <f t="array" aca="1" ref="BU93" ca="1">INDEX({"Debit Card","Apple Pay","Credit Card","CareCredit"}, RANDBETWEEN(1,4))</f>
        <v>Credit Card</v>
      </c>
      <c r="BV93" s="1" t="str" cm="1">
        <f t="array" aca="1" ref="BV93" ca="1">INDEX({"Paid","Partial","Pending Insurance"}, RANDBETWEEN(1,3))</f>
        <v>Partial</v>
      </c>
      <c r="BW93" s="1">
        <f t="shared" ca="1" si="76"/>
        <v>0</v>
      </c>
      <c r="BX93" s="1" t="str">
        <f t="shared" ca="1" si="77"/>
        <v>In Progress</v>
      </c>
      <c r="BY93" s="1" t="str" cm="1">
        <f t="array" aca="1" ref="BY93" ca="1">INDEX({"New","Returning"}, RANDBETWEEN(1,2))</f>
        <v>New</v>
      </c>
      <c r="BZ93" s="1">
        <f t="shared" ca="1" si="78"/>
        <v>3</v>
      </c>
      <c r="CA93" s="1">
        <f t="shared" ca="1" si="79"/>
        <v>6</v>
      </c>
      <c r="CB93" s="1" t="str">
        <f t="shared" ca="1" si="80"/>
        <v>2021-09-02</v>
      </c>
      <c r="CC93" s="1" t="str">
        <f t="shared" ca="1" si="81"/>
        <v>2024-06-06</v>
      </c>
      <c r="CD93" s="1">
        <f t="shared" ca="1" si="82"/>
        <v>10</v>
      </c>
      <c r="CE93" s="1">
        <f t="shared" ca="1" si="82"/>
        <v>3</v>
      </c>
      <c r="CF93" s="1">
        <f t="shared" ca="1" si="83"/>
        <v>2575.36</v>
      </c>
      <c r="CG93" s="1">
        <f t="shared" ca="1" si="84"/>
        <v>43</v>
      </c>
      <c r="CH93" s="1" t="str">
        <f t="shared" ca="1" si="85"/>
        <v>Medium</v>
      </c>
      <c r="CI93" s="1">
        <f t="shared" ca="1" si="86"/>
        <v>83</v>
      </c>
      <c r="CJ93" s="1" t="str">
        <f t="shared" ca="1" si="87"/>
        <v>True</v>
      </c>
      <c r="CK93" s="1" t="str" cm="1">
        <f t="array" aca="1" ref="CK93" ca="1">INDEX({"Basic","Silver","Gold","Platinum"}, RANDBETWEEN(1,4))</f>
        <v>Silver</v>
      </c>
      <c r="CL93" s="1">
        <f t="shared" ca="1" si="88"/>
        <v>3</v>
      </c>
      <c r="CM93" s="1" t="s">
        <v>1542</v>
      </c>
      <c r="CN93" s="1" t="str">
        <f t="shared" ca="1" si="89"/>
        <v>2022-05-21</v>
      </c>
      <c r="CO93" s="1" t="str">
        <f t="shared" ca="1" si="90"/>
        <v>5:15 PM</v>
      </c>
      <c r="CP93" s="1" t="str" cm="1">
        <f t="array" aca="1" ref="CP93" ca="1">INDEX({"Patient Portal","Mail","Email","Phone","Text"}, RANDBETWEEN(1,5))</f>
        <v>Text</v>
      </c>
      <c r="CQ93" s="1" t="str" cm="1">
        <f t="array" aca="1" ref="CQ93" ca="1">INDEX({"Insurance Verification","Payment Reminder","New Patient Welcome","Treatment Plan Discussion","Recall"}, RANDBETWEEN(1,5))</f>
        <v>Payment Reminder</v>
      </c>
      <c r="CR93" s="1" t="str" cm="1">
        <f t="array" aca="1" ref="CR93" ca="1">INDEX({"Template","Script","Marketing","Custom"}, RANDBETWEEN(1,4))</f>
        <v>Template</v>
      </c>
      <c r="CS93" s="1" t="str">
        <f t="shared" ca="1" si="91"/>
        <v>True</v>
      </c>
      <c r="CT93" s="1" t="str">
        <f t="shared" ca="1" si="92"/>
        <v>2022-05-23</v>
      </c>
      <c r="CU93" s="1" t="str">
        <f t="shared" ca="1" si="93"/>
        <v>10:15 AM</v>
      </c>
      <c r="CV93" s="1" t="str" cm="1">
        <f t="array" aca="1" ref="CV93" ca="1">IF(CS93="True",
   INDEX({"Cancelled","Confirmed","Rescheduled","Question Answered"}, RANDBETWEEN(1,4)),
   ""
)</f>
        <v>Rescheduled</v>
      </c>
      <c r="CW93" s="1" t="str">
        <f t="shared" ca="1" si="94"/>
        <v>False</v>
      </c>
      <c r="CX93" s="1" t="str">
        <f t="shared" ca="1" si="95"/>
        <v/>
      </c>
      <c r="CY93" s="1" t="str" cm="1">
        <f t="array" aca="1" ref="CY93" ca="1">INDEX({"STF001","STF002","STF003","STF004","STF005"}, RANDBETWEEN(1,5))</f>
        <v>STF001</v>
      </c>
      <c r="CZ93" s="1" t="str">
        <f t="shared" ca="1" si="96"/>
        <v>False</v>
      </c>
      <c r="DA93" s="1" t="str" cm="1">
        <f t="array" aca="1" ref="DA93" ca="1">INDEX({"Westside Dental Group","Downtown Dental Center","Main Street Dental"}, RANDBETWEEN(1,3))</f>
        <v>Main Street Dental</v>
      </c>
      <c r="DB93" s="1" t="str" cm="1">
        <f t="array" aca="1" ref="DB93" ca="1">_xlfn.SWITCH(DA93,
   "Westside Dental Group",     "789 West Avenue",
   "Downtown Dental Center",    "456 Downtown Plaza",
   "Main Street Dental",        "123 Main Street",
   ""
)</f>
        <v>123 Main Street</v>
      </c>
      <c r="DC93" s="1" t="str" cm="1">
        <f t="array" aca="1" ref="DC93" ca="1">_xlfn.SWITCH(
   DA93,
   "Westside Dental Group",     "Riverside",
   "Downtown Dental Center",    "Springfield",
   "Main Street Dental",        "Springfield",
   ""
)</f>
        <v>Springfield</v>
      </c>
      <c r="DD93" s="1" t="s">
        <v>184</v>
      </c>
      <c r="DE93" s="1" t="str" cm="1">
        <f t="array" aca="1" ref="DE93" ca="1">_xlfn.SWITCH(
   DA93,
   "Westside Dental Group",     "62707",
   "Downtown Dental Center",    "62701",
   "Main Street Dental",        "62704",
   ""
)</f>
        <v>62704</v>
      </c>
      <c r="DF93" s="1" t="str" cm="1">
        <f t="array" aca="1" ref="DF93" ca="1">_xlfn.SWITCH(
   DA93,
   "Westside Dental Group",     "555-555-6666",
   "Downtown Dental Center",    "555-333-4444",
   "Main Street Dental",        "555-111-2222",
   ""
)</f>
        <v>555-111-2222</v>
      </c>
      <c r="DG93" s="1" t="str" cm="1">
        <f t="array" aca="1" ref="DG93" ca="1">_xlfn.SWITCH(
   DA93,
   "Westside Dental Group",     "Mon-Thu 9AM-6PM|Fri 9AM-4PM",
   "Downtown Dental Center",    "Mon-Thu 7AM-7PM|Fri 8AM-5PM|Sat 8AM-1PM",
   "Main Street Dental",        "Mon-Fri 8AM-5PM",
   ""
)</f>
        <v>Mon-Fri 8AM-5PM</v>
      </c>
      <c r="DH93" s="1" t="str" cm="1">
        <f t="array" aca="1" ref="DH93" ca="1">_xlfn.SWITCH(
   DA93,
   "Westside Dental Group",     "General|Periodontics|Endodontics",
   "Downtown Dental Center",    "General|Pediatric|Implants|Oral Surgery",
   "Main Street Dental",        "General|Cosmetic|Orthodontics",
   ""
)</f>
        <v>General|Cosmetic|Orthodontics</v>
      </c>
      <c r="DI93" s="1" t="str" cm="1">
        <f t="array" aca="1" ref="DI93" ca="1">_xlfn.SWITCH(
   DA93,
   "Westside Dental Group",     "General Dentistry|Periodontics|Endodontics",
   "Downtown Dental Center",    "General Dentistry|Oral Surgery|Pediatric Dentistry",
   "Main Street Dental",        "General Dentistry|Orthodontics",
   ""
)</f>
        <v>General Dentistry|Orthodontics</v>
      </c>
      <c r="DJ93" s="1" cm="1">
        <f t="array" aca="1" ref="DJ93" ca="1">_xlfn.SWITCH($DA93,
   "Westside Dental Group", 6,
   "Downtown Dental Center", 12,
   "Main Street Dental",     8,
   6
)</f>
        <v>8</v>
      </c>
      <c r="DK93" s="1" cm="1">
        <f t="array" aca="1" ref="DK93" ca="1">_xlfn.SWITCH($DA93,
   "Westside Dental Group", 4.7,
   "Downtown Dental Center", 4.6,
   "Main Street Dental",     4.8,
   4.7
)</f>
        <v>4.8</v>
      </c>
      <c r="DL93" s="1" t="s">
        <v>1731</v>
      </c>
      <c r="DM93" s="1" t="str">
        <f t="shared" ca="1" si="97"/>
        <v>2022-09-28</v>
      </c>
      <c r="DN93" s="1" t="str" cm="1">
        <f t="array" aca="1" ref="DN93" ca="1">INDEX({"In Progress","Accepted","Completed","Proposed"}, RANDBETWEEN(1,4))</f>
        <v>Accepted</v>
      </c>
      <c r="DO93" s="1">
        <f t="shared" ca="1" si="98"/>
        <v>4042.61</v>
      </c>
      <c r="DP93" s="1">
        <f t="shared" ca="1" si="99"/>
        <v>3031.96</v>
      </c>
      <c r="DQ93" s="1">
        <f t="shared" ca="1" si="100"/>
        <v>1010.65</v>
      </c>
      <c r="DR93" s="1" t="str" cm="1">
        <f t="array" aca="1" ref="DR93" ca="1">INDEX({"N/A","CareCredit","QuickPay Discount","Monthly Payment"}, RANDBETWEEN(1,4))</f>
        <v>QuickPay Discount</v>
      </c>
      <c r="DS93" s="2">
        <v>44564</v>
      </c>
      <c r="DT93" s="1" t="str">
        <f t="shared" ca="1" si="101"/>
        <v/>
      </c>
      <c r="DU93" s="1">
        <f t="shared" ca="1" si="102"/>
        <v>7</v>
      </c>
    </row>
    <row r="94" spans="1:125" x14ac:dyDescent="0.15">
      <c r="A94" s="1" t="s">
        <v>597</v>
      </c>
      <c r="B94" s="1" t="str" cm="1">
        <f t="array" aca="1" ref="B94" ca="1">INDEX({"Liam","Noah","Oliver","Elijah","William","James","Benjamin","Lucas","Henry","Alexander","Olivia","Emma","Ava","Charlotte","Sophia","Amelia","Isabella","Mia","Evelyn","Harper","Jameson","Aria","Scarlett","Luna","Mila","Abigail","Ella","Avery","Eleanor","Madison"}, RANDBETWEEN(1, 30))</f>
        <v>Evelyn</v>
      </c>
      <c r="C94" s="1" t="str" cm="1">
        <f t="array" aca="1" ref="C94" ca="1">INDEX({"Smith","Johnson","Williams","Jones","Brown","Davis","Miller","Wilson","Moore","Taylor","Anderson","Thomas","Jackson","White","Harris","Martin","Thompson","Garcia","Martinez","Robinson","Clark","Rodriguez","Lewis","Lee","Walker","Hall","Allen","Young","King","Wright"}, RANDBETWEEN(1, 30))</f>
        <v>Johnson</v>
      </c>
      <c r="D94" s="1" t="str">
        <f t="shared" ca="1" si="52"/>
        <v>1969-04-29</v>
      </c>
      <c r="E94" s="1">
        <f t="shared" ca="1" si="53"/>
        <v>55</v>
      </c>
      <c r="F94" s="1" t="str" cm="1">
        <f t="array" aca="1" ref="F94" ca="1">INDEX({"Male","Female","Non-Binary"}, RANDBETWEEN(1, 3))</f>
        <v>Female</v>
      </c>
      <c r="G94" s="1" t="str" cm="1">
        <f t="array" aca="1" ref="G94" ca="1">INDEX({"African American","Caucasian","Hispanic","Asian","Native American","Other"}, RANDBETWEEN(1,6))</f>
        <v>African American</v>
      </c>
      <c r="H94" s="1" t="str" cm="1">
        <f t="array" aca="1" ref="H94" ca="1">RANDBETWEEN(1,1500) &amp; " " &amp; INDEX({"Main","Oak","Maple","Elm","Pine","Cedar","Rose","Hill","Park","Lake"}, RANDBETWEEN(1,10)) &amp; " " &amp; INDEX({"St","Rd","Ave"}, RANDBETWEEN(1,3))</f>
        <v>959 Main Rd</v>
      </c>
      <c r="I94" s="1" t="str" cm="1">
        <f t="array" aca="1" ref="I94" ca="1">INDEX({"Springfield","Riverside","Franklin","Clinton","Fairview"}, RANDBETWEEN(1,5))</f>
        <v>Clinton</v>
      </c>
      <c r="J94" s="1" t="str" cm="1">
        <f t="array" aca="1" ref="J94" ca="1">INDEX({"FL","IL","CA","NY","TX"}, RANDBETWEEN(1,5))</f>
        <v>FL</v>
      </c>
      <c r="K94" s="1" t="str">
        <f t="shared" ca="1" si="54"/>
        <v>79316</v>
      </c>
      <c r="L94" s="1" t="str">
        <f t="shared" ca="1" si="55"/>
        <v>evelyn.johnson@email.com</v>
      </c>
      <c r="M94" s="1" t="str">
        <f t="shared" ca="1" si="56"/>
        <v>318-116-7975</v>
      </c>
      <c r="N94" s="1" t="str" cm="1">
        <f t="array" aca="1" ref="N94" ca="1">INDEX({"Linda","Karen","Susan","Nancy","Deborah"}, RANDBETWEEN(1,5)) &amp; " " &amp; C94</f>
        <v>Deborah Johnson</v>
      </c>
      <c r="O94" s="1" t="str">
        <f t="shared" ca="1" si="57"/>
        <v>249-494-1950</v>
      </c>
      <c r="P94" s="1" t="s">
        <v>137</v>
      </c>
      <c r="Q94" s="1" t="str" cm="1">
        <f t="array" aca="1" ref="Q94" ca="1">INDEX({"Walk-in","Google","Website","Patient Referral","Doctor Referral","Insurance"}, RANDBETWEEN(1,5))</f>
        <v>Patient Referral</v>
      </c>
      <c r="R94" s="1" t="str">
        <f t="shared" ca="1" si="58"/>
        <v>2023-03-22</v>
      </c>
      <c r="S94" s="1" t="str" cm="1">
        <f t="array" aca="1" ref="S94" ca="1">INDEX({"LOC001","LOC002","LOC003"}, RANDBETWEEN(1,3))</f>
        <v>LOC003</v>
      </c>
      <c r="T94" s="1" t="str" cm="1">
        <f t="array" aca="1" ref="T94" ca="1">INDEX({"Mail","Phone","Patient Portal","Email"}, RANDBETWEEN(1,4))</f>
        <v>Email</v>
      </c>
      <c r="U94" s="1" t="str" cm="1">
        <f t="array" aca="1" ref="U94" ca="1">INDEX({"True","False"}, RANDBETWEEN(1,2))</f>
        <v>False</v>
      </c>
      <c r="V94" s="1" t="str" cm="1">
        <f t="array" aca="1" ref="V94" ca="1">INDEX({"True","False"}, RANDBETWEEN(1,2))</f>
        <v>True</v>
      </c>
      <c r="W94" s="1" t="str" cm="1">
        <f t="array" aca="1" ref="W94" ca="1">INDEX({"True","False"}, RANDBETWEEN(1,2))</f>
        <v>True</v>
      </c>
      <c r="X94" s="1" t="str" cm="1">
        <f t="array" aca="1" ref="X94" ca="1">INDEX({"True","False"}, RANDBETWEEN(1,2))</f>
        <v>False</v>
      </c>
      <c r="Y94" s="1" t="str" cm="1">
        <f t="array" aca="1" ref="Y94" ca="1">INDEX({"Codeine","Sulfa","Local Anesthetics","None","Latex","Penicillin"}, RANDBETWEEN(1,6))</f>
        <v>Latex</v>
      </c>
      <c r="Z94" s="1" t="str" cm="1">
        <f t="array" aca="1" ref="Z94" ca="1">INDEX({"None","Levothyroxine","Atorvastatin","Levothyroxine|Atorvastatin","Metformin|Lisinopril","Ibuprofen"}, RANDBETWEEN(1,6))</f>
        <v>Levothyroxine</v>
      </c>
      <c r="AA94" s="1" t="str" cm="1">
        <f t="array" aca="1" ref="AA94" ca="1">INDEX({"None","Wisdom teeth extraction (2020)","Cavity filling (2019)","Dental cleaning (2018)","Root canal (2021)"}, RANDBETWEEN(1,5))</f>
        <v>None</v>
      </c>
      <c r="AB94" s="1" t="str">
        <f t="shared" ca="1" si="59"/>
        <v>2023-08-20</v>
      </c>
      <c r="AC94" s="1" t="str" cm="1">
        <f t="array" aca="1" ref="AC94" ca="1">INDEX({"N/A","No","Yes"}, RANDBETWEEN(1,3))</f>
        <v>Yes</v>
      </c>
      <c r="AD94" s="1" t="str" cm="1">
        <f t="array" aca="1" ref="AD94" ca="1">INDEX({"Non-smoker","Former-smoker","Current smoker"}, RANDBETWEEN(1,3))</f>
        <v>Former-smoker</v>
      </c>
      <c r="AE94" s="1" t="str" cm="1">
        <f t="array" aca="1" ref="AE94" ca="1">INDEX({"None","Allergic to penicillin","Requires wheelchair accessibility","Use caution due to fall risk","Special diet required"}, RANDBETWEEN(1,5))</f>
        <v>Requires wheelchair accessibility</v>
      </c>
      <c r="AF94" s="1" t="s">
        <v>786</v>
      </c>
      <c r="AG94" s="1" t="str" cm="1">
        <f t="array" aca="1" ref="AG94" ca="1">INDEX({"Humana","Aetna","MetLife","Cigna","United Healthcare","Guardian"}, RANDBETWEEN(1,6))</f>
        <v>Guardian</v>
      </c>
      <c r="AH94" s="1" t="str" cm="1">
        <f t="array" aca="1" ref="AH94" ca="1">IF(AG94="Humana",
   INDEX({"HUM103","HUM523"}, RANDBETWEEN(1,2)),
IF(AG94="Aetna",
   INDEX({"AET532","AET548"}, RANDBETWEEN(1,2)),
IF(AG94="MetLife",
   "MET280",
IF(AG94="Cigna",
   "CIG881",
IF(AG94="United Healthcare",
   INDEX({"UNI967","UNI316"}, RANDBETWEEN(1,2)),
IF(AG94="Guardian",
   INDEX({"GUA459","GUA669"}, RANDBETWEEN(1,2)),
""))))))</f>
        <v>GUA459</v>
      </c>
      <c r="AI94" s="1" t="str" cm="1">
        <f t="array" aca="1" ref="AI94" ca="1">_xlfn.SWITCH(
    AH94,
    "HUM103", "Humana Discount",
    "HUM523", "Humana PPO",
    "AET532", "Aetna HMO",
    "AET548", "Aetna Indemnity",
    "MET280", "MetLife Discount",
    "CIG881", "Cigna HMO",
    "UNI967", "United Healthcare DPPO",
    "UNI316", "United Healthcare DMO",
    "GUA459", "Guardian Discount",
    "GUA669", "Guardian PPO",
    ""
)</f>
        <v>Guardian Discount</v>
      </c>
      <c r="AJ94" s="1" t="str" cm="1">
        <f t="array" aca="1" ref="AJ94" ca="1">_xlfn.SWITCH(
    AH94,
    "HUM103", "HUM854639",
    "HUM523", "HUM296694",
    "AET532", "AET392075",
    "AET548", "AET837715",
    "MET280", "MET643118",
    "CIG881", "CIG755900",
    "UNI967", "UNI733052",
    "UNI316", "UNI442722",
    "GUA459", "GUA634150",
    "GUA669", "GUA641722",
    ""
)</f>
        <v>GUA634150</v>
      </c>
      <c r="AK94" s="1" t="str" cm="1">
        <f t="array" aca="1" ref="AK94" ca="1">INDEX({"GRP370","GRP369","GRP573","GRP409","GRP509","GRP575","GRP445","GRP295","GRP316","GRP630"}, RANDBETWEEN(1,10))</f>
        <v>GRP295</v>
      </c>
      <c r="AL94" s="1" cm="1">
        <f t="array" aca="1" ref="AL94" ca="1">_xlfn.SWITCH(
  AK94,
  "GRP370", 1000,
  "GRP369", 3000,
  "GRP573", 1500,
  "GRP409", 3000,
  "GRP509", 3000,
  "GRP575", 1000,
  "GRP445", 2500,
  "GRP295", 1000,
  "GRP316", 2000,
  "GRP630", 2000,
  ""
)</f>
        <v>1000</v>
      </c>
      <c r="AM94" s="1" cm="1">
        <f t="array" aca="1" ref="AM94" ca="1">_xlfn.SWITCH(
  AK94,
  "GRP370", 729.73,
  "GRP369", 2285.89,
  "GRP573", 1311.73,
  "GRP409", 2951.56,
  "GRP509", 993.45,
  "GRP575", 557.41,
  "GRP445", 695.64,
  "GRP295", 241.36,
  "GRP316", 1320.86,
  "GRP630", 1245.27,
  ""
)</f>
        <v>241.36</v>
      </c>
      <c r="AN94" s="1" t="str" cm="1">
        <f t="array" aca="1" ref="AN94" ca="1">_xlfn.SWITCH(
  AK94,
  "GRP573", "Humana",
  "GRP509", "Aetna",
  "GRP316", "Aetna",
  ""
)</f>
        <v/>
      </c>
      <c r="AO94" s="1" t="str" cm="1">
        <f t="array" aca="1" ref="AO94" ca="1">_xlfn.SWITCH(
  AK94,
  "GRP573", "HUM982",
  "GRP509", "AET282",
  "GRP316", "AET665",
  ""
)</f>
        <v/>
      </c>
      <c r="AP94" s="1" t="str" cm="1">
        <f t="array" aca="1" ref="AP94" ca="1">_xlfn.SWITCH(
  AK94,
  "GRP573", "MAAN82132",
  "GRP509", "JOWI86099",
  "GRP316", "CHTA19838",
  ""
)</f>
        <v/>
      </c>
      <c r="AQ94" s="1" t="str" cm="1">
        <f t="array" aca="1" ref="AQ94" ca="1">INDEX({"Yes","No"},RANDBETWEEN(1,2))</f>
        <v>No</v>
      </c>
      <c r="AR94" s="1" t="str" cm="1">
        <f t="array" aca="1" ref="AR94" ca="1">INDEX({"Apple Pay","Credit Card","Debit Card"}, RANDBETWEEN(1,3))</f>
        <v>Debit Card</v>
      </c>
      <c r="AS94" s="1" t="s">
        <v>975</v>
      </c>
      <c r="AT94" s="1" t="s">
        <v>1164</v>
      </c>
      <c r="AU94" s="1" t="str">
        <f t="shared" ca="1" si="60"/>
        <v>2025-05-02</v>
      </c>
      <c r="AV94" s="1" t="str">
        <f t="shared" ca="1" si="61"/>
        <v>2025-05-09</v>
      </c>
      <c r="AW94" s="1" t="str">
        <f t="shared" ca="1" si="62"/>
        <v>9:00 AM</v>
      </c>
      <c r="AX94" s="1" t="str">
        <f t="shared" ca="1" si="63"/>
        <v>8:55 AM</v>
      </c>
      <c r="AY94" s="1" t="str" cm="1">
        <f t="array" aca="1" ref="AY94" ca="1">INDEX({"LOC001","LOC002","LOC003"}, RANDBETWEEN(1,3))</f>
        <v>LOC003</v>
      </c>
      <c r="AZ94" s="1" t="str" cm="1">
        <f t="array" aca="1" ref="AZ94" ca="1">INDEX({"PRV001","PRV002","PRV003","PRV004","PRV005"}, RANDBETWEEN(1,5))</f>
        <v>PRV001</v>
      </c>
      <c r="BA94" s="1" t="str" cm="1">
        <f t="array" aca="1" ref="BA94" ca="1">INDEX({"AST001","AST002","AST003","AST004","AST005"}, RANDBETWEEN(1,5))</f>
        <v>AST004</v>
      </c>
      <c r="BB94" s="1" t="str" cm="1">
        <f t="array" aca="1" ref="BB94" ca="1">INDEX({"Room 1","Room 2","Room 3","Room 4","Room 5","Room 7","Room 8"}, RANDBETWEEN(1,7))</f>
        <v>Room 3</v>
      </c>
      <c r="BC94" s="1" t="str" cm="1">
        <f t="array" aca="1" ref="BC94" ca="1">INDEX({"Tooth Pain","Lost Filling","Cosmetic Concern","Sensitivity","Denture Adjustment","Jaw Pain","Routine Check-up"}, RANDBETWEEN(1,7))</f>
        <v>Sensitivity</v>
      </c>
      <c r="BD94" s="1" cm="1">
        <f t="array" aca="1" ref="BD94" ca="1">INDEX({15,30,45,60,90,120}, RANDBETWEEN(1,6))</f>
        <v>90</v>
      </c>
      <c r="BE94" s="1">
        <f t="shared" ca="1" si="64"/>
        <v>93</v>
      </c>
      <c r="BF94" s="1" t="str">
        <f t="shared" ca="1" si="65"/>
        <v>True</v>
      </c>
      <c r="BG94" s="1" t="str">
        <f t="shared" ca="1" si="66"/>
        <v/>
      </c>
      <c r="BH94" s="1" t="str">
        <f t="shared" ca="1" si="67"/>
        <v>False</v>
      </c>
      <c r="BI94" s="1">
        <f t="shared" ca="1" si="68"/>
        <v>7</v>
      </c>
      <c r="BJ94" s="1" t="s">
        <v>1354</v>
      </c>
      <c r="BK94" s="1" t="str">
        <f t="shared" ca="1" si="69"/>
        <v>2025-05-09</v>
      </c>
      <c r="BL94" s="1" t="str" cm="1">
        <f t="array" aca="1" ref="BL94" ca="1">INDEX({"Orthodontic","Prosthodontic","Oral Surgery","Periodontic","Restorative"}, RANDBETWEEN(1,5))</f>
        <v>Orthodontic</v>
      </c>
      <c r="BM94" s="1" t="str" cm="1">
        <f t="array" aca="1" ref="BM94" ca="1">INDEX({"D4341","D9110","D0274","D0120","D2330","D7140","D1110"}, RANDBETWEEN(1,7))</f>
        <v>D2330</v>
      </c>
      <c r="BN94" s="1" t="str" cm="1">
        <f t="array" aca="1" ref="BN94" ca="1">INDEX({"Periodontal Scaling &amp; Root Planing","Palliative Treatment","Bitewings - Four Films","Periodic Oral Evaluation","Resin Composite - One Surface","Extraction - Erupted Tooth","Adult Prophylaxis"}, RANDBETWEEN(1,7))</f>
        <v>Bitewings - Four Films</v>
      </c>
      <c r="BO94" s="1">
        <f t="shared" ca="1" si="70"/>
        <v>1298.52</v>
      </c>
      <c r="BP94" s="1">
        <f t="shared" ca="1" si="71"/>
        <v>1424.78</v>
      </c>
      <c r="BQ94" s="1">
        <f t="shared" ca="1" si="72"/>
        <v>748.41</v>
      </c>
      <c r="BR94" s="1">
        <f t="shared" ca="1" si="73"/>
        <v>404.89</v>
      </c>
      <c r="BS94" s="1">
        <f t="shared" ca="1" si="74"/>
        <v>224.98</v>
      </c>
      <c r="BT94" s="1" t="str">
        <f t="shared" ca="1" si="75"/>
        <v>2023-02-20</v>
      </c>
      <c r="BU94" s="1" t="str" cm="1">
        <f t="array" aca="1" ref="BU94" ca="1">INDEX({"Debit Card","Apple Pay","Credit Card","CareCredit"}, RANDBETWEEN(1,4))</f>
        <v>CareCredit</v>
      </c>
      <c r="BV94" s="1" t="str" cm="1">
        <f t="array" aca="1" ref="BV94" ca="1">INDEX({"Paid","Partial","Pending Insurance"}, RANDBETWEEN(1,3))</f>
        <v>Paid</v>
      </c>
      <c r="BW94" s="1">
        <f t="shared" ca="1" si="76"/>
        <v>0</v>
      </c>
      <c r="BX94" s="1" t="str">
        <f t="shared" ca="1" si="77"/>
        <v>Completed</v>
      </c>
      <c r="BY94" s="1" t="str" cm="1">
        <f t="array" aca="1" ref="BY94" ca="1">INDEX({"New","Returning"}, RANDBETWEEN(1,2))</f>
        <v>New</v>
      </c>
      <c r="BZ94" s="1">
        <f t="shared" ca="1" si="78"/>
        <v>3</v>
      </c>
      <c r="CA94" s="1">
        <f t="shared" ca="1" si="79"/>
        <v>9</v>
      </c>
      <c r="CB94" s="1" t="str">
        <f t="shared" ca="1" si="80"/>
        <v>2021-12-26</v>
      </c>
      <c r="CC94" s="1" t="str">
        <f t="shared" ca="1" si="81"/>
        <v>2025-02-19</v>
      </c>
      <c r="CD94" s="1">
        <f t="shared" ca="1" si="82"/>
        <v>1</v>
      </c>
      <c r="CE94" s="1">
        <f t="shared" ca="1" si="82"/>
        <v>10</v>
      </c>
      <c r="CF94" s="1">
        <f t="shared" ca="1" si="83"/>
        <v>2711.47</v>
      </c>
      <c r="CG94" s="1">
        <f t="shared" ca="1" si="84"/>
        <v>39</v>
      </c>
      <c r="CH94" s="1" t="str">
        <f t="shared" ca="1" si="85"/>
        <v>Low</v>
      </c>
      <c r="CI94" s="1">
        <f t="shared" ca="1" si="86"/>
        <v>71</v>
      </c>
      <c r="CJ94" s="1" t="str">
        <f t="shared" ca="1" si="87"/>
        <v>True</v>
      </c>
      <c r="CK94" s="1" t="str" cm="1">
        <f t="array" aca="1" ref="CK94" ca="1">INDEX({"Basic","Silver","Gold","Platinum"}, RANDBETWEEN(1,4))</f>
        <v>Platinum</v>
      </c>
      <c r="CL94" s="1">
        <f t="shared" ca="1" si="88"/>
        <v>4</v>
      </c>
      <c r="CM94" s="1" t="s">
        <v>1543</v>
      </c>
      <c r="CN94" s="1" t="str">
        <f t="shared" ca="1" si="89"/>
        <v>2025-03-07</v>
      </c>
      <c r="CO94" s="1" t="str">
        <f t="shared" ca="1" si="90"/>
        <v>11:15 AM</v>
      </c>
      <c r="CP94" s="1" t="str" cm="1">
        <f t="array" aca="1" ref="CP94" ca="1">INDEX({"Patient Portal","Mail","Email","Phone","Text"}, RANDBETWEEN(1,5))</f>
        <v>Patient Portal</v>
      </c>
      <c r="CQ94" s="1" t="str" cm="1">
        <f t="array" aca="1" ref="CQ94" ca="1">INDEX({"Insurance Verification","Payment Reminder","New Patient Welcome","Treatment Plan Discussion","Recall"}, RANDBETWEEN(1,5))</f>
        <v>Insurance Verification</v>
      </c>
      <c r="CR94" s="1" t="str" cm="1">
        <f t="array" aca="1" ref="CR94" ca="1">INDEX({"Template","Script","Marketing","Custom"}, RANDBETWEEN(1,4))</f>
        <v>Template</v>
      </c>
      <c r="CS94" s="1" t="str">
        <f t="shared" ca="1" si="91"/>
        <v>True</v>
      </c>
      <c r="CT94" s="1" t="str">
        <f t="shared" ca="1" si="92"/>
        <v>2025-03-11</v>
      </c>
      <c r="CU94" s="1" t="str">
        <f t="shared" ca="1" si="93"/>
        <v>4:30 PM</v>
      </c>
      <c r="CV94" s="1" t="str" cm="1">
        <f t="array" aca="1" ref="CV94" ca="1">IF(CS94="True",
   INDEX({"Cancelled","Confirmed","Rescheduled","Question Answered"}, RANDBETWEEN(1,4)),
   ""
)</f>
        <v>Question Answered</v>
      </c>
      <c r="CW94" s="1" t="str">
        <f t="shared" ca="1" si="94"/>
        <v>False</v>
      </c>
      <c r="CX94" s="1" t="str">
        <f t="shared" ca="1" si="95"/>
        <v/>
      </c>
      <c r="CY94" s="1" t="str" cm="1">
        <f t="array" aca="1" ref="CY94" ca="1">INDEX({"STF001","STF002","STF003","STF004","STF005"}, RANDBETWEEN(1,5))</f>
        <v>STF003</v>
      </c>
      <c r="CZ94" s="1" t="str">
        <f t="shared" ca="1" si="96"/>
        <v>False</v>
      </c>
      <c r="DA94" s="1" t="str" cm="1">
        <f t="array" aca="1" ref="DA94" ca="1">INDEX({"Westside Dental Group","Downtown Dental Center","Main Street Dental"}, RANDBETWEEN(1,3))</f>
        <v>Main Street Dental</v>
      </c>
      <c r="DB94" s="1" t="str" cm="1">
        <f t="array" aca="1" ref="DB94" ca="1">_xlfn.SWITCH(DA94,
   "Westside Dental Group",     "789 West Avenue",
   "Downtown Dental Center",    "456 Downtown Plaza",
   "Main Street Dental",        "123 Main Street",
   ""
)</f>
        <v>123 Main Street</v>
      </c>
      <c r="DC94" s="1" t="str" cm="1">
        <f t="array" aca="1" ref="DC94" ca="1">_xlfn.SWITCH(
   DA94,
   "Westside Dental Group",     "Riverside",
   "Downtown Dental Center",    "Springfield",
   "Main Street Dental",        "Springfield",
   ""
)</f>
        <v>Springfield</v>
      </c>
      <c r="DD94" s="1" t="s">
        <v>184</v>
      </c>
      <c r="DE94" s="1" t="str" cm="1">
        <f t="array" aca="1" ref="DE94" ca="1">_xlfn.SWITCH(
   DA94,
   "Westside Dental Group",     "62707",
   "Downtown Dental Center",    "62701",
   "Main Street Dental",        "62704",
   ""
)</f>
        <v>62704</v>
      </c>
      <c r="DF94" s="1" t="str" cm="1">
        <f t="array" aca="1" ref="DF94" ca="1">_xlfn.SWITCH(
   DA94,
   "Westside Dental Group",     "555-555-6666",
   "Downtown Dental Center",    "555-333-4444",
   "Main Street Dental",        "555-111-2222",
   ""
)</f>
        <v>555-111-2222</v>
      </c>
      <c r="DG94" s="1" t="str" cm="1">
        <f t="array" aca="1" ref="DG94" ca="1">_xlfn.SWITCH(
   DA94,
   "Westside Dental Group",     "Mon-Thu 9AM-6PM|Fri 9AM-4PM",
   "Downtown Dental Center",    "Mon-Thu 7AM-7PM|Fri 8AM-5PM|Sat 8AM-1PM",
   "Main Street Dental",        "Mon-Fri 8AM-5PM",
   ""
)</f>
        <v>Mon-Fri 8AM-5PM</v>
      </c>
      <c r="DH94" s="1" t="str" cm="1">
        <f t="array" aca="1" ref="DH94" ca="1">_xlfn.SWITCH(
   DA94,
   "Westside Dental Group",     "General|Periodontics|Endodontics",
   "Downtown Dental Center",    "General|Pediatric|Implants|Oral Surgery",
   "Main Street Dental",        "General|Cosmetic|Orthodontics",
   ""
)</f>
        <v>General|Cosmetic|Orthodontics</v>
      </c>
      <c r="DI94" s="1" t="str" cm="1">
        <f t="array" aca="1" ref="DI94" ca="1">_xlfn.SWITCH(
   DA94,
   "Westside Dental Group",     "General Dentistry|Periodontics|Endodontics",
   "Downtown Dental Center",    "General Dentistry|Oral Surgery|Pediatric Dentistry",
   "Main Street Dental",        "General Dentistry|Orthodontics",
   ""
)</f>
        <v>General Dentistry|Orthodontics</v>
      </c>
      <c r="DJ94" s="1" cm="1">
        <f t="array" aca="1" ref="DJ94" ca="1">_xlfn.SWITCH($DA94,
   "Westside Dental Group", 6,
   "Downtown Dental Center", 12,
   "Main Street Dental",     8,
   6
)</f>
        <v>8</v>
      </c>
      <c r="DK94" s="1" cm="1">
        <f t="array" aca="1" ref="DK94" ca="1">_xlfn.SWITCH($DA94,
   "Westside Dental Group", 4.7,
   "Downtown Dental Center", 4.6,
   "Main Street Dental",     4.8,
   4.7
)</f>
        <v>4.8</v>
      </c>
      <c r="DL94" s="1" t="s">
        <v>1732</v>
      </c>
      <c r="DM94" s="1" t="str">
        <f t="shared" ca="1" si="97"/>
        <v>2022-05-13</v>
      </c>
      <c r="DN94" s="1" t="str" cm="1">
        <f t="array" aca="1" ref="DN94" ca="1">INDEX({"In Progress","Accepted","Completed","Proposed"}, RANDBETWEEN(1,4))</f>
        <v>Proposed</v>
      </c>
      <c r="DO94" s="1">
        <f t="shared" ca="1" si="98"/>
        <v>3584.21</v>
      </c>
      <c r="DP94" s="1">
        <f t="shared" ca="1" si="99"/>
        <v>2293.89</v>
      </c>
      <c r="DQ94" s="1">
        <f t="shared" ca="1" si="100"/>
        <v>1290.32</v>
      </c>
      <c r="DR94" s="1" t="str" cm="1">
        <f t="array" aca="1" ref="DR94" ca="1">INDEX({"N/A","CareCredit","QuickPay Discount","Monthly Payment"}, RANDBETWEEN(1,4))</f>
        <v>QuickPay Discount</v>
      </c>
      <c r="DS94" s="2">
        <v>44565</v>
      </c>
      <c r="DT94" s="1" t="str">
        <f t="shared" ca="1" si="101"/>
        <v/>
      </c>
      <c r="DU94" s="1">
        <f t="shared" ca="1" si="102"/>
        <v>0</v>
      </c>
    </row>
    <row r="95" spans="1:125" x14ac:dyDescent="0.15">
      <c r="A95" s="1" t="s">
        <v>598</v>
      </c>
      <c r="B95" s="1" t="str" cm="1">
        <f t="array" aca="1" ref="B95" ca="1">INDEX({"Liam","Noah","Oliver","Elijah","William","James","Benjamin","Lucas","Henry","Alexander","Olivia","Emma","Ava","Charlotte","Sophia","Amelia","Isabella","Mia","Evelyn","Harper","Jameson","Aria","Scarlett","Luna","Mila","Abigail","Ella","Avery","Eleanor","Madison"}, RANDBETWEEN(1, 30))</f>
        <v>Alexander</v>
      </c>
      <c r="C95" s="1" t="str" cm="1">
        <f t="array" aca="1" ref="C95" ca="1">INDEX({"Smith","Johnson","Williams","Jones","Brown","Davis","Miller","Wilson","Moore","Taylor","Anderson","Thomas","Jackson","White","Harris","Martin","Thompson","Garcia","Martinez","Robinson","Clark","Rodriguez","Lewis","Lee","Walker","Hall","Allen","Young","King","Wright"}, RANDBETWEEN(1, 30))</f>
        <v>Moore</v>
      </c>
      <c r="D95" s="1" t="str">
        <f t="shared" ca="1" si="52"/>
        <v>2002-04-09</v>
      </c>
      <c r="E95" s="1">
        <f t="shared" ca="1" si="53"/>
        <v>23</v>
      </c>
      <c r="F95" s="1" t="str" cm="1">
        <f t="array" aca="1" ref="F95" ca="1">INDEX({"Male","Female","Non-Binary"}, RANDBETWEEN(1, 3))</f>
        <v>Non-Binary</v>
      </c>
      <c r="G95" s="1" t="str" cm="1">
        <f t="array" aca="1" ref="G95" ca="1">INDEX({"African American","Caucasian","Hispanic","Asian","Native American","Other"}, RANDBETWEEN(1,6))</f>
        <v>Other</v>
      </c>
      <c r="H95" s="1" t="str" cm="1">
        <f t="array" aca="1" ref="H95" ca="1">RANDBETWEEN(1,1500) &amp; " " &amp; INDEX({"Main","Oak","Maple","Elm","Pine","Cedar","Rose","Hill","Park","Lake"}, RANDBETWEEN(1,10)) &amp; " " &amp; INDEX({"St","Rd","Ave"}, RANDBETWEEN(1,3))</f>
        <v>1388 Elm Ave</v>
      </c>
      <c r="I95" s="1" t="str" cm="1">
        <f t="array" aca="1" ref="I95" ca="1">INDEX({"Springfield","Riverside","Franklin","Clinton","Fairview"}, RANDBETWEEN(1,5))</f>
        <v>Springfield</v>
      </c>
      <c r="J95" s="1" t="str" cm="1">
        <f t="array" aca="1" ref="J95" ca="1">INDEX({"FL","IL","CA","NY","TX"}, RANDBETWEEN(1,5))</f>
        <v>FL</v>
      </c>
      <c r="K95" s="1" t="str">
        <f t="shared" ca="1" si="54"/>
        <v>57420</v>
      </c>
      <c r="L95" s="1" t="str">
        <f t="shared" ca="1" si="55"/>
        <v>alexander.moore@email.com</v>
      </c>
      <c r="M95" s="1" t="str">
        <f t="shared" ca="1" si="56"/>
        <v>656-515-8005</v>
      </c>
      <c r="N95" s="1" t="str" cm="1">
        <f t="array" aca="1" ref="N95" ca="1">INDEX({"Linda","Karen","Susan","Nancy","Deborah"}, RANDBETWEEN(1,5)) &amp; " " &amp; C95</f>
        <v>Susan Moore</v>
      </c>
      <c r="O95" s="1" t="str">
        <f t="shared" ca="1" si="57"/>
        <v>747-818-2670</v>
      </c>
      <c r="P95" s="1" t="s">
        <v>137</v>
      </c>
      <c r="Q95" s="1" t="str" cm="1">
        <f t="array" aca="1" ref="Q95" ca="1">INDEX({"Walk-in","Google","Website","Patient Referral","Doctor Referral","Insurance"}, RANDBETWEEN(1,5))</f>
        <v>Patient Referral</v>
      </c>
      <c r="R95" s="1" t="str">
        <f t="shared" ca="1" si="58"/>
        <v>2022-12-21</v>
      </c>
      <c r="S95" s="1" t="str" cm="1">
        <f t="array" aca="1" ref="S95" ca="1">INDEX({"LOC001","LOC002","LOC003"}, RANDBETWEEN(1,3))</f>
        <v>LOC003</v>
      </c>
      <c r="T95" s="1" t="str" cm="1">
        <f t="array" aca="1" ref="T95" ca="1">INDEX({"Mail","Phone","Patient Portal","Email"}, RANDBETWEEN(1,4))</f>
        <v>Mail</v>
      </c>
      <c r="U95" s="1" t="str" cm="1">
        <f t="array" aca="1" ref="U95" ca="1">INDEX({"True","False"}, RANDBETWEEN(1,2))</f>
        <v>False</v>
      </c>
      <c r="V95" s="1" t="str" cm="1">
        <f t="array" aca="1" ref="V95" ca="1">INDEX({"True","False"}, RANDBETWEEN(1,2))</f>
        <v>False</v>
      </c>
      <c r="W95" s="1" t="str" cm="1">
        <f t="array" aca="1" ref="W95" ca="1">INDEX({"True","False"}, RANDBETWEEN(1,2))</f>
        <v>True</v>
      </c>
      <c r="X95" s="1" t="str" cm="1">
        <f t="array" aca="1" ref="X95" ca="1">INDEX({"True","False"}, RANDBETWEEN(1,2))</f>
        <v>True</v>
      </c>
      <c r="Y95" s="1" t="str" cm="1">
        <f t="array" aca="1" ref="Y95" ca="1">INDEX({"Codeine","Sulfa","Local Anesthetics","None","Latex","Penicillin"}, RANDBETWEEN(1,6))</f>
        <v>Local Anesthetics</v>
      </c>
      <c r="Z95" s="1" t="str" cm="1">
        <f t="array" aca="1" ref="Z95" ca="1">INDEX({"None","Levothyroxine","Atorvastatin","Levothyroxine|Atorvastatin","Metformin|Lisinopril","Ibuprofen"}, RANDBETWEEN(1,6))</f>
        <v>Levothyroxine</v>
      </c>
      <c r="AA95" s="1" t="str" cm="1">
        <f t="array" aca="1" ref="AA95" ca="1">INDEX({"None","Wisdom teeth extraction (2020)","Cavity filling (2019)","Dental cleaning (2018)","Root canal (2021)"}, RANDBETWEEN(1,5))</f>
        <v>Dental cleaning (2018)</v>
      </c>
      <c r="AB95" s="1" t="str">
        <f t="shared" ca="1" si="59"/>
        <v>2023-07-11</v>
      </c>
      <c r="AC95" s="1" t="str" cm="1">
        <f t="array" aca="1" ref="AC95" ca="1">INDEX({"N/A","No","Yes"}, RANDBETWEEN(1,3))</f>
        <v>No</v>
      </c>
      <c r="AD95" s="1" t="str" cm="1">
        <f t="array" aca="1" ref="AD95" ca="1">INDEX({"Non-smoker","Former-smoker","Current smoker"}, RANDBETWEEN(1,3))</f>
        <v>Current smoker</v>
      </c>
      <c r="AE95" s="1" t="str" cm="1">
        <f t="array" aca="1" ref="AE95" ca="1">INDEX({"None","Allergic to penicillin","Requires wheelchair accessibility","Use caution due to fall risk","Special diet required"}, RANDBETWEEN(1,5))</f>
        <v>None</v>
      </c>
      <c r="AF95" s="1" t="s">
        <v>787</v>
      </c>
      <c r="AG95" s="1" t="str" cm="1">
        <f t="array" aca="1" ref="AG95" ca="1">INDEX({"Humana","Aetna","MetLife","Cigna","United Healthcare","Guardian"}, RANDBETWEEN(1,6))</f>
        <v>Guardian</v>
      </c>
      <c r="AH95" s="1" t="str" cm="1">
        <f t="array" aca="1" ref="AH95" ca="1">IF(AG95="Humana",
   INDEX({"HUM103","HUM523"}, RANDBETWEEN(1,2)),
IF(AG95="Aetna",
   INDEX({"AET532","AET548"}, RANDBETWEEN(1,2)),
IF(AG95="MetLife",
   "MET280",
IF(AG95="Cigna",
   "CIG881",
IF(AG95="United Healthcare",
   INDEX({"UNI967","UNI316"}, RANDBETWEEN(1,2)),
IF(AG95="Guardian",
   INDEX({"GUA459","GUA669"}, RANDBETWEEN(1,2)),
""))))))</f>
        <v>GUA459</v>
      </c>
      <c r="AI95" s="1" t="str" cm="1">
        <f t="array" aca="1" ref="AI95" ca="1">_xlfn.SWITCH(
    AH95,
    "HUM103", "Humana Discount",
    "HUM523", "Humana PPO",
    "AET532", "Aetna HMO",
    "AET548", "Aetna Indemnity",
    "MET280", "MetLife Discount",
    "CIG881", "Cigna HMO",
    "UNI967", "United Healthcare DPPO",
    "UNI316", "United Healthcare DMO",
    "GUA459", "Guardian Discount",
    "GUA669", "Guardian PPO",
    ""
)</f>
        <v>Guardian Discount</v>
      </c>
      <c r="AJ95" s="1" t="str" cm="1">
        <f t="array" aca="1" ref="AJ95" ca="1">_xlfn.SWITCH(
    AH95,
    "HUM103", "HUM854639",
    "HUM523", "HUM296694",
    "AET532", "AET392075",
    "AET548", "AET837715",
    "MET280", "MET643118",
    "CIG881", "CIG755900",
    "UNI967", "UNI733052",
    "UNI316", "UNI442722",
    "GUA459", "GUA634150",
    "GUA669", "GUA641722",
    ""
)</f>
        <v>GUA634150</v>
      </c>
      <c r="AK95" s="1" t="str" cm="1">
        <f t="array" aca="1" ref="AK95" ca="1">INDEX({"GRP370","GRP369","GRP573","GRP409","GRP509","GRP575","GRP445","GRP295","GRP316","GRP630"}, RANDBETWEEN(1,10))</f>
        <v>GRP295</v>
      </c>
      <c r="AL95" s="1" cm="1">
        <f t="array" aca="1" ref="AL95" ca="1">_xlfn.SWITCH(
  AK95,
  "GRP370", 1000,
  "GRP369", 3000,
  "GRP573", 1500,
  "GRP409", 3000,
  "GRP509", 3000,
  "GRP575", 1000,
  "GRP445", 2500,
  "GRP295", 1000,
  "GRP316", 2000,
  "GRP630", 2000,
  ""
)</f>
        <v>1000</v>
      </c>
      <c r="AM95" s="1" cm="1">
        <f t="array" aca="1" ref="AM95" ca="1">_xlfn.SWITCH(
  AK95,
  "GRP370", 729.73,
  "GRP369", 2285.89,
  "GRP573", 1311.73,
  "GRP409", 2951.56,
  "GRP509", 993.45,
  "GRP575", 557.41,
  "GRP445", 695.64,
  "GRP295", 241.36,
  "GRP316", 1320.86,
  "GRP630", 1245.27,
  ""
)</f>
        <v>241.36</v>
      </c>
      <c r="AN95" s="1" t="str" cm="1">
        <f t="array" aca="1" ref="AN95" ca="1">_xlfn.SWITCH(
  AK95,
  "GRP573", "Humana",
  "GRP509", "Aetna",
  "GRP316", "Aetna",
  ""
)</f>
        <v/>
      </c>
      <c r="AO95" s="1" t="str" cm="1">
        <f t="array" aca="1" ref="AO95" ca="1">_xlfn.SWITCH(
  AK95,
  "GRP573", "HUM982",
  "GRP509", "AET282",
  "GRP316", "AET665",
  ""
)</f>
        <v/>
      </c>
      <c r="AP95" s="1" t="str" cm="1">
        <f t="array" aca="1" ref="AP95" ca="1">_xlfn.SWITCH(
  AK95,
  "GRP573", "MAAN82132",
  "GRP509", "JOWI86099",
  "GRP316", "CHTA19838",
  ""
)</f>
        <v/>
      </c>
      <c r="AQ95" s="1" t="str" cm="1">
        <f t="array" aca="1" ref="AQ95" ca="1">INDEX({"Yes","No"},RANDBETWEEN(1,2))</f>
        <v>No</v>
      </c>
      <c r="AR95" s="1" t="str" cm="1">
        <f t="array" aca="1" ref="AR95" ca="1">INDEX({"Apple Pay","Credit Card","Debit Card"}, RANDBETWEEN(1,3))</f>
        <v>Debit Card</v>
      </c>
      <c r="AS95" s="1" t="s">
        <v>976</v>
      </c>
      <c r="AT95" s="1" t="s">
        <v>1165</v>
      </c>
      <c r="AU95" s="1" t="str">
        <f t="shared" ca="1" si="60"/>
        <v>2025-06-06</v>
      </c>
      <c r="AV95" s="1" t="str">
        <f t="shared" ca="1" si="61"/>
        <v>2025-06-09</v>
      </c>
      <c r="AW95" s="1" t="str">
        <f t="shared" ca="1" si="62"/>
        <v>11:45 AM</v>
      </c>
      <c r="AX95" s="1" t="str">
        <f t="shared" ca="1" si="63"/>
        <v>11:35 AM</v>
      </c>
      <c r="AY95" s="1" t="str" cm="1">
        <f t="array" aca="1" ref="AY95" ca="1">INDEX({"LOC001","LOC002","LOC003"}, RANDBETWEEN(1,3))</f>
        <v>LOC003</v>
      </c>
      <c r="AZ95" s="1" t="str" cm="1">
        <f t="array" aca="1" ref="AZ95" ca="1">INDEX({"PRV001","PRV002","PRV003","PRV004","PRV005"}, RANDBETWEEN(1,5))</f>
        <v>PRV005</v>
      </c>
      <c r="BA95" s="1" t="str" cm="1">
        <f t="array" aca="1" ref="BA95" ca="1">INDEX({"AST001","AST002","AST003","AST004","AST005"}, RANDBETWEEN(1,5))</f>
        <v>AST003</v>
      </c>
      <c r="BB95" s="1" t="str" cm="1">
        <f t="array" aca="1" ref="BB95" ca="1">INDEX({"Room 1","Room 2","Room 3","Room 4","Room 5","Room 7","Room 8"}, RANDBETWEEN(1,7))</f>
        <v>Room 4</v>
      </c>
      <c r="BC95" s="1" t="str" cm="1">
        <f t="array" aca="1" ref="BC95" ca="1">INDEX({"Tooth Pain","Lost Filling","Cosmetic Concern","Sensitivity","Denture Adjustment","Jaw Pain","Routine Check-up"}, RANDBETWEEN(1,7))</f>
        <v>Jaw Pain</v>
      </c>
      <c r="BD95" s="1" cm="1">
        <f t="array" aca="1" ref="BD95" ca="1">INDEX({15,30,45,60,90,120}, RANDBETWEEN(1,6))</f>
        <v>120</v>
      </c>
      <c r="BE95" s="1">
        <f t="shared" ca="1" si="64"/>
        <v>121</v>
      </c>
      <c r="BF95" s="1" t="str">
        <f t="shared" ca="1" si="65"/>
        <v>True</v>
      </c>
      <c r="BG95" s="1" t="str">
        <f t="shared" ca="1" si="66"/>
        <v/>
      </c>
      <c r="BH95" s="1" t="str">
        <f t="shared" ca="1" si="67"/>
        <v>False</v>
      </c>
      <c r="BI95" s="1">
        <f t="shared" ca="1" si="68"/>
        <v>3</v>
      </c>
      <c r="BJ95" s="1" t="s">
        <v>1355</v>
      </c>
      <c r="BK95" s="1" t="str">
        <f t="shared" ca="1" si="69"/>
        <v>2025-06-09</v>
      </c>
      <c r="BL95" s="1" t="str" cm="1">
        <f t="array" aca="1" ref="BL95" ca="1">INDEX({"Orthodontic","Prosthodontic","Oral Surgery","Periodontic","Restorative"}, RANDBETWEEN(1,5))</f>
        <v>Restorative</v>
      </c>
      <c r="BM95" s="1" t="str" cm="1">
        <f t="array" aca="1" ref="BM95" ca="1">INDEX({"D4341","D9110","D0274","D0120","D2330","D7140","D1110"}, RANDBETWEEN(1,7))</f>
        <v>D7140</v>
      </c>
      <c r="BN95" s="1" t="str" cm="1">
        <f t="array" aca="1" ref="BN95" ca="1">INDEX({"Periodontal Scaling &amp; Root Planing","Palliative Treatment","Bitewings - Four Films","Periodic Oral Evaluation","Resin Composite - One Surface","Extraction - Erupted Tooth","Adult Prophylaxis"}, RANDBETWEEN(1,7))</f>
        <v>Periodontal Scaling &amp; Root Planing</v>
      </c>
      <c r="BO95" s="1">
        <f t="shared" ca="1" si="70"/>
        <v>1468.51</v>
      </c>
      <c r="BP95" s="1">
        <f t="shared" ca="1" si="71"/>
        <v>1269.43</v>
      </c>
      <c r="BQ95" s="1">
        <f t="shared" ca="1" si="72"/>
        <v>974.96</v>
      </c>
      <c r="BR95" s="1">
        <f t="shared" ca="1" si="73"/>
        <v>430.62</v>
      </c>
      <c r="BS95" s="1">
        <f t="shared" ca="1" si="74"/>
        <v>221.62</v>
      </c>
      <c r="BT95" s="1" t="str">
        <f t="shared" ca="1" si="75"/>
        <v>2021-05-10</v>
      </c>
      <c r="BU95" s="1" t="str" cm="1">
        <f t="array" aca="1" ref="BU95" ca="1">INDEX({"Debit Card","Apple Pay","Credit Card","CareCredit"}, RANDBETWEEN(1,4))</f>
        <v>CareCredit</v>
      </c>
      <c r="BV95" s="1" t="str" cm="1">
        <f t="array" aca="1" ref="BV95" ca="1">INDEX({"Paid","Partial","Pending Insurance"}, RANDBETWEEN(1,3))</f>
        <v>Partial</v>
      </c>
      <c r="BW95" s="1">
        <f t="shared" ca="1" si="76"/>
        <v>0</v>
      </c>
      <c r="BX95" s="1" t="str">
        <f t="shared" ca="1" si="77"/>
        <v>In Progress</v>
      </c>
      <c r="BY95" s="1" t="str" cm="1">
        <f t="array" aca="1" ref="BY95" ca="1">INDEX({"New","Returning"}, RANDBETWEEN(1,2))</f>
        <v>New</v>
      </c>
      <c r="BZ95" s="1">
        <f t="shared" ca="1" si="78"/>
        <v>3</v>
      </c>
      <c r="CA95" s="1">
        <f t="shared" ca="1" si="79"/>
        <v>6</v>
      </c>
      <c r="CB95" s="1" t="str">
        <f t="shared" ca="1" si="80"/>
        <v>2022-04-05</v>
      </c>
      <c r="CC95" s="1" t="str">
        <f t="shared" ca="1" si="81"/>
        <v>2024-05-11</v>
      </c>
      <c r="CD95" s="1">
        <f t="shared" ca="1" si="82"/>
        <v>7</v>
      </c>
      <c r="CE95" s="1">
        <f t="shared" ca="1" si="82"/>
        <v>6</v>
      </c>
      <c r="CF95" s="1">
        <f t="shared" ca="1" si="83"/>
        <v>5394.72</v>
      </c>
      <c r="CG95" s="1">
        <f t="shared" ca="1" si="84"/>
        <v>36</v>
      </c>
      <c r="CH95" s="1" t="str">
        <f t="shared" ca="1" si="85"/>
        <v>Medium</v>
      </c>
      <c r="CI95" s="1">
        <f t="shared" ca="1" si="86"/>
        <v>91</v>
      </c>
      <c r="CJ95" s="1" t="str">
        <f t="shared" ca="1" si="87"/>
        <v>False</v>
      </c>
      <c r="CK95" s="1" t="str" cm="1">
        <f t="array" aca="1" ref="CK95" ca="1">INDEX({"Basic","Silver","Gold","Platinum"}, RANDBETWEEN(1,4))</f>
        <v>Silver</v>
      </c>
      <c r="CL95" s="1">
        <f t="shared" ca="1" si="88"/>
        <v>3</v>
      </c>
      <c r="CM95" s="1" t="s">
        <v>1544</v>
      </c>
      <c r="CN95" s="1" t="str">
        <f t="shared" ca="1" si="89"/>
        <v>2023-02-01</v>
      </c>
      <c r="CO95" s="1" t="str">
        <f t="shared" ca="1" si="90"/>
        <v>4:45 PM</v>
      </c>
      <c r="CP95" s="1" t="str" cm="1">
        <f t="array" aca="1" ref="CP95" ca="1">INDEX({"Patient Portal","Mail","Email","Phone","Text"}, RANDBETWEEN(1,5))</f>
        <v>Email</v>
      </c>
      <c r="CQ95" s="1" t="str" cm="1">
        <f t="array" aca="1" ref="CQ95" ca="1">INDEX({"Insurance Verification","Payment Reminder","New Patient Welcome","Treatment Plan Discussion","Recall"}, RANDBETWEEN(1,5))</f>
        <v>Payment Reminder</v>
      </c>
      <c r="CR95" s="1" t="str" cm="1">
        <f t="array" aca="1" ref="CR95" ca="1">INDEX({"Template","Script","Marketing","Custom"}, RANDBETWEEN(1,4))</f>
        <v>Template</v>
      </c>
      <c r="CS95" s="1" t="str">
        <f t="shared" ca="1" si="91"/>
        <v>True</v>
      </c>
      <c r="CT95" s="1" t="str">
        <f t="shared" ca="1" si="92"/>
        <v>2023-02-06</v>
      </c>
      <c r="CU95" s="1" t="str">
        <f t="shared" ca="1" si="93"/>
        <v>8:00 AM</v>
      </c>
      <c r="CV95" s="1" t="str" cm="1">
        <f t="array" aca="1" ref="CV95" ca="1">IF(CS95="True",
   INDEX({"Cancelled","Confirmed","Rescheduled","Question Answered"}, RANDBETWEEN(1,4)),
   ""
)</f>
        <v>Rescheduled</v>
      </c>
      <c r="CW95" s="1" t="str">
        <f t="shared" ca="1" si="94"/>
        <v>False</v>
      </c>
      <c r="CX95" s="1" t="str">
        <f t="shared" ca="1" si="95"/>
        <v/>
      </c>
      <c r="CY95" s="1" t="str" cm="1">
        <f t="array" aca="1" ref="CY95" ca="1">INDEX({"STF001","STF002","STF003","STF004","STF005"}, RANDBETWEEN(1,5))</f>
        <v>STF001</v>
      </c>
      <c r="CZ95" s="1" t="str">
        <f t="shared" ca="1" si="96"/>
        <v>False</v>
      </c>
      <c r="DA95" s="1" t="str" cm="1">
        <f t="array" aca="1" ref="DA95" ca="1">INDEX({"Westside Dental Group","Downtown Dental Center","Main Street Dental"}, RANDBETWEEN(1,3))</f>
        <v>Westside Dental Group</v>
      </c>
      <c r="DB95" s="1" t="str" cm="1">
        <f t="array" aca="1" ref="DB95" ca="1">_xlfn.SWITCH(DA95,
   "Westside Dental Group",     "789 West Avenue",
   "Downtown Dental Center",    "456 Downtown Plaza",
   "Main Street Dental",        "123 Main Street",
   ""
)</f>
        <v>789 West Avenue</v>
      </c>
      <c r="DC95" s="1" t="str" cm="1">
        <f t="array" aca="1" ref="DC95" ca="1">_xlfn.SWITCH(
   DA95,
   "Westside Dental Group",     "Riverside",
   "Downtown Dental Center",    "Springfield",
   "Main Street Dental",        "Springfield",
   ""
)</f>
        <v>Riverside</v>
      </c>
      <c r="DD95" s="1" t="s">
        <v>184</v>
      </c>
      <c r="DE95" s="1" t="str" cm="1">
        <f t="array" aca="1" ref="DE95" ca="1">_xlfn.SWITCH(
   DA95,
   "Westside Dental Group",     "62707",
   "Downtown Dental Center",    "62701",
   "Main Street Dental",        "62704",
   ""
)</f>
        <v>62707</v>
      </c>
      <c r="DF95" s="1" t="str" cm="1">
        <f t="array" aca="1" ref="DF95" ca="1">_xlfn.SWITCH(
   DA95,
   "Westside Dental Group",     "555-555-6666",
   "Downtown Dental Center",    "555-333-4444",
   "Main Street Dental",        "555-111-2222",
   ""
)</f>
        <v>555-555-6666</v>
      </c>
      <c r="DG95" s="1" t="str" cm="1">
        <f t="array" aca="1" ref="DG95" ca="1">_xlfn.SWITCH(
   DA95,
   "Westside Dental Group",     "Mon-Thu 9AM-6PM|Fri 9AM-4PM",
   "Downtown Dental Center",    "Mon-Thu 7AM-7PM|Fri 8AM-5PM|Sat 8AM-1PM",
   "Main Street Dental",        "Mon-Fri 8AM-5PM",
   ""
)</f>
        <v>Mon-Thu 9AM-6PM|Fri 9AM-4PM</v>
      </c>
      <c r="DH95" s="1" t="str" cm="1">
        <f t="array" aca="1" ref="DH95" ca="1">_xlfn.SWITCH(
   DA95,
   "Westside Dental Group",     "General|Periodontics|Endodontics",
   "Downtown Dental Center",    "General|Pediatric|Implants|Oral Surgery",
   "Main Street Dental",        "General|Cosmetic|Orthodontics",
   ""
)</f>
        <v>General|Periodontics|Endodontics</v>
      </c>
      <c r="DI95" s="1" t="str" cm="1">
        <f t="array" aca="1" ref="DI95" ca="1">_xlfn.SWITCH(
   DA95,
   "Westside Dental Group",     "General Dentistry|Periodontics|Endodontics",
   "Downtown Dental Center",    "General Dentistry|Oral Surgery|Pediatric Dentistry",
   "Main Street Dental",        "General Dentistry|Orthodontics",
   ""
)</f>
        <v>General Dentistry|Periodontics|Endodontics</v>
      </c>
      <c r="DJ95" s="1" cm="1">
        <f t="array" aca="1" ref="DJ95" ca="1">_xlfn.SWITCH($DA95,
   "Westside Dental Group", 6,
   "Downtown Dental Center", 12,
   "Main Street Dental",     8,
   6
)</f>
        <v>6</v>
      </c>
      <c r="DK95" s="1" cm="1">
        <f t="array" aca="1" ref="DK95" ca="1">_xlfn.SWITCH($DA95,
   "Westside Dental Group", 4.7,
   "Downtown Dental Center", 4.6,
   "Main Street Dental",     4.8,
   4.7
)</f>
        <v>4.7</v>
      </c>
      <c r="DL95" s="1" t="s">
        <v>1733</v>
      </c>
      <c r="DM95" s="1" t="str">
        <f t="shared" ca="1" si="97"/>
        <v>2021-03-13</v>
      </c>
      <c r="DN95" s="1" t="str" cm="1">
        <f t="array" aca="1" ref="DN95" ca="1">INDEX({"In Progress","Accepted","Completed","Proposed"}, RANDBETWEEN(1,4))</f>
        <v>Proposed</v>
      </c>
      <c r="DO95" s="1">
        <f t="shared" ca="1" si="98"/>
        <v>1179.57</v>
      </c>
      <c r="DP95" s="1">
        <f t="shared" ca="1" si="99"/>
        <v>943.66</v>
      </c>
      <c r="DQ95" s="1">
        <f t="shared" ca="1" si="100"/>
        <v>235.91</v>
      </c>
      <c r="DR95" s="1" t="str" cm="1">
        <f t="array" aca="1" ref="DR95" ca="1">INDEX({"N/A","CareCredit","QuickPay Discount","Monthly Payment"}, RANDBETWEEN(1,4))</f>
        <v>Monthly Payment</v>
      </c>
      <c r="DS95" s="2">
        <v>44566</v>
      </c>
      <c r="DT95" s="1" t="str">
        <f t="shared" ca="1" si="101"/>
        <v/>
      </c>
      <c r="DU95" s="1">
        <f t="shared" ca="1" si="102"/>
        <v>0</v>
      </c>
    </row>
    <row r="96" spans="1:125" x14ac:dyDescent="0.15">
      <c r="A96" s="1" t="s">
        <v>599</v>
      </c>
      <c r="B96" s="1" t="str" cm="1">
        <f t="array" aca="1" ref="B96" ca="1">INDEX({"Liam","Noah","Oliver","Elijah","William","James","Benjamin","Lucas","Henry","Alexander","Olivia","Emma","Ava","Charlotte","Sophia","Amelia","Isabella","Mia","Evelyn","Harper","Jameson","Aria","Scarlett","Luna","Mila","Abigail","Ella","Avery","Eleanor","Madison"}, RANDBETWEEN(1, 30))</f>
        <v>Ella</v>
      </c>
      <c r="C96" s="1" t="str" cm="1">
        <f t="array" aca="1" ref="C96" ca="1">INDEX({"Smith","Johnson","Williams","Jones","Brown","Davis","Miller","Wilson","Moore","Taylor","Anderson","Thomas","Jackson","White","Harris","Martin","Thompson","Garcia","Martinez","Robinson","Clark","Rodriguez","Lewis","Lee","Walker","Hall","Allen","Young","King","Wright"}, RANDBETWEEN(1, 30))</f>
        <v>Allen</v>
      </c>
      <c r="D96" s="1" t="str">
        <f t="shared" ca="1" si="52"/>
        <v>1985-05-09</v>
      </c>
      <c r="E96" s="1">
        <f t="shared" ca="1" si="53"/>
        <v>39</v>
      </c>
      <c r="F96" s="1" t="str" cm="1">
        <f t="array" aca="1" ref="F96" ca="1">INDEX({"Male","Female","Non-Binary"}, RANDBETWEEN(1, 3))</f>
        <v>Female</v>
      </c>
      <c r="G96" s="1" t="str" cm="1">
        <f t="array" aca="1" ref="G96" ca="1">INDEX({"African American","Caucasian","Hispanic","Asian","Native American","Other"}, RANDBETWEEN(1,6))</f>
        <v>Other</v>
      </c>
      <c r="H96" s="1" t="str" cm="1">
        <f t="array" aca="1" ref="H96" ca="1">RANDBETWEEN(1,1500) &amp; " " &amp; INDEX({"Main","Oak","Maple","Elm","Pine","Cedar","Rose","Hill","Park","Lake"}, RANDBETWEEN(1,10)) &amp; " " &amp; INDEX({"St","Rd","Ave"}, RANDBETWEEN(1,3))</f>
        <v>41 Hill Ave</v>
      </c>
      <c r="I96" s="1" t="str" cm="1">
        <f t="array" aca="1" ref="I96" ca="1">INDEX({"Springfield","Riverside","Franklin","Clinton","Fairview"}, RANDBETWEEN(1,5))</f>
        <v>Clinton</v>
      </c>
      <c r="J96" s="1" t="str" cm="1">
        <f t="array" aca="1" ref="J96" ca="1">INDEX({"FL","IL","CA","NY","TX"}, RANDBETWEEN(1,5))</f>
        <v>NY</v>
      </c>
      <c r="K96" s="1" t="str">
        <f t="shared" ca="1" si="54"/>
        <v>55361</v>
      </c>
      <c r="L96" s="1" t="str">
        <f t="shared" ca="1" si="55"/>
        <v>ella.allen@email.com</v>
      </c>
      <c r="M96" s="1" t="str">
        <f t="shared" ca="1" si="56"/>
        <v>536-864-9253</v>
      </c>
      <c r="N96" s="1" t="str" cm="1">
        <f t="array" aca="1" ref="N96" ca="1">INDEX({"Linda","Karen","Susan","Nancy","Deborah"}, RANDBETWEEN(1,5)) &amp; " " &amp; C96</f>
        <v>Linda Allen</v>
      </c>
      <c r="O96" s="1" t="str">
        <f t="shared" ca="1" si="57"/>
        <v>197-537-3559</v>
      </c>
      <c r="P96" s="1" t="s">
        <v>137</v>
      </c>
      <c r="Q96" s="1" t="str" cm="1">
        <f t="array" aca="1" ref="Q96" ca="1">INDEX({"Walk-in","Google","Website","Patient Referral","Doctor Referral","Insurance"}, RANDBETWEEN(1,5))</f>
        <v>Google</v>
      </c>
      <c r="R96" s="1" t="str">
        <f t="shared" ca="1" si="58"/>
        <v>2023-02-19</v>
      </c>
      <c r="S96" s="1" t="str" cm="1">
        <f t="array" aca="1" ref="S96" ca="1">INDEX({"LOC001","LOC002","LOC003"}, RANDBETWEEN(1,3))</f>
        <v>LOC003</v>
      </c>
      <c r="T96" s="1" t="str" cm="1">
        <f t="array" aca="1" ref="T96" ca="1">INDEX({"Mail","Phone","Patient Portal","Email"}, RANDBETWEEN(1,4))</f>
        <v>Mail</v>
      </c>
      <c r="U96" s="1" t="str" cm="1">
        <f t="array" aca="1" ref="U96" ca="1">INDEX({"True","False"}, RANDBETWEEN(1,2))</f>
        <v>False</v>
      </c>
      <c r="V96" s="1" t="str" cm="1">
        <f t="array" aca="1" ref="V96" ca="1">INDEX({"True","False"}, RANDBETWEEN(1,2))</f>
        <v>True</v>
      </c>
      <c r="W96" s="1" t="str" cm="1">
        <f t="array" aca="1" ref="W96" ca="1">INDEX({"True","False"}, RANDBETWEEN(1,2))</f>
        <v>False</v>
      </c>
      <c r="X96" s="1" t="str" cm="1">
        <f t="array" aca="1" ref="X96" ca="1">INDEX({"True","False"}, RANDBETWEEN(1,2))</f>
        <v>True</v>
      </c>
      <c r="Y96" s="1" t="str" cm="1">
        <f t="array" aca="1" ref="Y96" ca="1">INDEX({"Codeine","Sulfa","Local Anesthetics","None","Latex","Penicillin"}, RANDBETWEEN(1,6))</f>
        <v>Sulfa</v>
      </c>
      <c r="Z96" s="1" t="str" cm="1">
        <f t="array" aca="1" ref="Z96" ca="1">INDEX({"None","Levothyroxine","Atorvastatin","Levothyroxine|Atorvastatin","Metformin|Lisinopril","Ibuprofen"}, RANDBETWEEN(1,6))</f>
        <v>Ibuprofen</v>
      </c>
      <c r="AA96" s="1" t="str" cm="1">
        <f t="array" aca="1" ref="AA96" ca="1">INDEX({"None","Wisdom teeth extraction (2020)","Cavity filling (2019)","Dental cleaning (2018)","Root canal (2021)"}, RANDBETWEEN(1,5))</f>
        <v>Root canal (2021)</v>
      </c>
      <c r="AB96" s="1" t="str">
        <f t="shared" ca="1" si="59"/>
        <v>2023-07-16</v>
      </c>
      <c r="AC96" s="1" t="str" cm="1">
        <f t="array" aca="1" ref="AC96" ca="1">INDEX({"N/A","No","Yes"}, RANDBETWEEN(1,3))</f>
        <v>Yes</v>
      </c>
      <c r="AD96" s="1" t="str" cm="1">
        <f t="array" aca="1" ref="AD96" ca="1">INDEX({"Non-smoker","Former-smoker","Current smoker"}, RANDBETWEEN(1,3))</f>
        <v>Former-smoker</v>
      </c>
      <c r="AE96" s="1" t="str" cm="1">
        <f t="array" aca="1" ref="AE96" ca="1">INDEX({"None","Allergic to penicillin","Requires wheelchair accessibility","Use caution due to fall risk","Special diet required"}, RANDBETWEEN(1,5))</f>
        <v>Requires wheelchair accessibility</v>
      </c>
      <c r="AF96" s="1" t="s">
        <v>788</v>
      </c>
      <c r="AG96" s="1" t="str" cm="1">
        <f t="array" aca="1" ref="AG96" ca="1">INDEX({"Humana","Aetna","MetLife","Cigna","United Healthcare","Guardian"}, RANDBETWEEN(1,6))</f>
        <v>Humana</v>
      </c>
      <c r="AH96" s="1" t="str" cm="1">
        <f t="array" aca="1" ref="AH96" ca="1">IF(AG96="Humana",
   INDEX({"HUM103","HUM523"}, RANDBETWEEN(1,2)),
IF(AG96="Aetna",
   INDEX({"AET532","AET548"}, RANDBETWEEN(1,2)),
IF(AG96="MetLife",
   "MET280",
IF(AG96="Cigna",
   "CIG881",
IF(AG96="United Healthcare",
   INDEX({"UNI967","UNI316"}, RANDBETWEEN(1,2)),
IF(AG96="Guardian",
   INDEX({"GUA459","GUA669"}, RANDBETWEEN(1,2)),
""))))))</f>
        <v>HUM103</v>
      </c>
      <c r="AI96" s="1" t="str" cm="1">
        <f t="array" aca="1" ref="AI96" ca="1">_xlfn.SWITCH(
    AH96,
    "HUM103", "Humana Discount",
    "HUM523", "Humana PPO",
    "AET532", "Aetna HMO",
    "AET548", "Aetna Indemnity",
    "MET280", "MetLife Discount",
    "CIG881", "Cigna HMO",
    "UNI967", "United Healthcare DPPO",
    "UNI316", "United Healthcare DMO",
    "GUA459", "Guardian Discount",
    "GUA669", "Guardian PPO",
    ""
)</f>
        <v>Humana Discount</v>
      </c>
      <c r="AJ96" s="1" t="str" cm="1">
        <f t="array" aca="1" ref="AJ96" ca="1">_xlfn.SWITCH(
    AH96,
    "HUM103", "HUM854639",
    "HUM523", "HUM296694",
    "AET532", "AET392075",
    "AET548", "AET837715",
    "MET280", "MET643118",
    "CIG881", "CIG755900",
    "UNI967", "UNI733052",
    "UNI316", "UNI442722",
    "GUA459", "GUA634150",
    "GUA669", "GUA641722",
    ""
)</f>
        <v>HUM854639</v>
      </c>
      <c r="AK96" s="1" t="str" cm="1">
        <f t="array" aca="1" ref="AK96" ca="1">INDEX({"GRP370","GRP369","GRP573","GRP409","GRP509","GRP575","GRP445","GRP295","GRP316","GRP630"}, RANDBETWEEN(1,10))</f>
        <v>GRP295</v>
      </c>
      <c r="AL96" s="1" cm="1">
        <f t="array" aca="1" ref="AL96" ca="1">_xlfn.SWITCH(
  AK96,
  "GRP370", 1000,
  "GRP369", 3000,
  "GRP573", 1500,
  "GRP409", 3000,
  "GRP509", 3000,
  "GRP575", 1000,
  "GRP445", 2500,
  "GRP295", 1000,
  "GRP316", 2000,
  "GRP630", 2000,
  ""
)</f>
        <v>1000</v>
      </c>
      <c r="AM96" s="1" cm="1">
        <f t="array" aca="1" ref="AM96" ca="1">_xlfn.SWITCH(
  AK96,
  "GRP370", 729.73,
  "GRP369", 2285.89,
  "GRP573", 1311.73,
  "GRP409", 2951.56,
  "GRP509", 993.45,
  "GRP575", 557.41,
  "GRP445", 695.64,
  "GRP295", 241.36,
  "GRP316", 1320.86,
  "GRP630", 1245.27,
  ""
)</f>
        <v>241.36</v>
      </c>
      <c r="AN96" s="1" t="str" cm="1">
        <f t="array" aca="1" ref="AN96" ca="1">_xlfn.SWITCH(
  AK96,
  "GRP573", "Humana",
  "GRP509", "Aetna",
  "GRP316", "Aetna",
  ""
)</f>
        <v/>
      </c>
      <c r="AO96" s="1" t="str" cm="1">
        <f t="array" aca="1" ref="AO96" ca="1">_xlfn.SWITCH(
  AK96,
  "GRP573", "HUM982",
  "GRP509", "AET282",
  "GRP316", "AET665",
  ""
)</f>
        <v/>
      </c>
      <c r="AP96" s="1" t="str" cm="1">
        <f t="array" aca="1" ref="AP96" ca="1">_xlfn.SWITCH(
  AK96,
  "GRP573", "MAAN82132",
  "GRP509", "JOWI86099",
  "GRP316", "CHTA19838",
  ""
)</f>
        <v/>
      </c>
      <c r="AQ96" s="1" t="str" cm="1">
        <f t="array" aca="1" ref="AQ96" ca="1">INDEX({"Yes","No"},RANDBETWEEN(1,2))</f>
        <v>Yes</v>
      </c>
      <c r="AR96" s="1" t="str" cm="1">
        <f t="array" aca="1" ref="AR96" ca="1">INDEX({"Apple Pay","Credit Card","Debit Card"}, RANDBETWEEN(1,3))</f>
        <v>Apple Pay</v>
      </c>
      <c r="AS96" s="1" t="s">
        <v>977</v>
      </c>
      <c r="AT96" s="1" t="s">
        <v>1166</v>
      </c>
      <c r="AU96" s="1" t="str">
        <f t="shared" ca="1" si="60"/>
        <v>2025-04-11</v>
      </c>
      <c r="AV96" s="1" t="str">
        <f t="shared" ca="1" si="61"/>
        <v>2025-04-23</v>
      </c>
      <c r="AW96" s="1" t="str">
        <f t="shared" ca="1" si="62"/>
        <v>2:15 PM</v>
      </c>
      <c r="AX96" s="1" t="str">
        <f t="shared" ca="1" si="63"/>
        <v>2:03 PM</v>
      </c>
      <c r="AY96" s="1" t="str" cm="1">
        <f t="array" aca="1" ref="AY96" ca="1">INDEX({"LOC001","LOC002","LOC003"}, RANDBETWEEN(1,3))</f>
        <v>LOC001</v>
      </c>
      <c r="AZ96" s="1" t="str" cm="1">
        <f t="array" aca="1" ref="AZ96" ca="1">INDEX({"PRV001","PRV002","PRV003","PRV004","PRV005"}, RANDBETWEEN(1,5))</f>
        <v>PRV005</v>
      </c>
      <c r="BA96" s="1" t="str" cm="1">
        <f t="array" aca="1" ref="BA96" ca="1">INDEX({"AST001","AST002","AST003","AST004","AST005"}, RANDBETWEEN(1,5))</f>
        <v>AST001</v>
      </c>
      <c r="BB96" s="1" t="str" cm="1">
        <f t="array" aca="1" ref="BB96" ca="1">INDEX({"Room 1","Room 2","Room 3","Room 4","Room 5","Room 7","Room 8"}, RANDBETWEEN(1,7))</f>
        <v>Room 5</v>
      </c>
      <c r="BC96" s="1" t="str" cm="1">
        <f t="array" aca="1" ref="BC96" ca="1">INDEX({"Tooth Pain","Lost Filling","Cosmetic Concern","Sensitivity","Denture Adjustment","Jaw Pain","Routine Check-up"}, RANDBETWEEN(1,7))</f>
        <v>Denture Adjustment</v>
      </c>
      <c r="BD96" s="1" cm="1">
        <f t="array" aca="1" ref="BD96" ca="1">INDEX({15,30,45,60,90,120}, RANDBETWEEN(1,6))</f>
        <v>120</v>
      </c>
      <c r="BE96" s="1">
        <f t="shared" ca="1" si="64"/>
        <v>119</v>
      </c>
      <c r="BF96" s="1" t="str">
        <f t="shared" ca="1" si="65"/>
        <v>True</v>
      </c>
      <c r="BG96" s="1" t="str">
        <f t="shared" ca="1" si="66"/>
        <v/>
      </c>
      <c r="BH96" s="1" t="str">
        <f t="shared" ca="1" si="67"/>
        <v>False</v>
      </c>
      <c r="BI96" s="1">
        <f t="shared" ca="1" si="68"/>
        <v>12</v>
      </c>
      <c r="BJ96" s="1" t="s">
        <v>1356</v>
      </c>
      <c r="BK96" s="1" t="str">
        <f t="shared" ca="1" si="69"/>
        <v>2025-04-23</v>
      </c>
      <c r="BL96" s="1" t="str" cm="1">
        <f t="array" aca="1" ref="BL96" ca="1">INDEX({"Orthodontic","Prosthodontic","Oral Surgery","Periodontic","Restorative"}, RANDBETWEEN(1,5))</f>
        <v>Orthodontic</v>
      </c>
      <c r="BM96" s="1" t="str" cm="1">
        <f t="array" aca="1" ref="BM96" ca="1">INDEX({"D4341","D9110","D0274","D0120","D2330","D7140","D1110"}, RANDBETWEEN(1,7))</f>
        <v>D0274</v>
      </c>
      <c r="BN96" s="1" t="str" cm="1">
        <f t="array" aca="1" ref="BN96" ca="1">INDEX({"Periodontal Scaling &amp; Root Planing","Palliative Treatment","Bitewings - Four Films","Periodic Oral Evaluation","Resin Composite - One Surface","Extraction - Erupted Tooth","Adult Prophylaxis"}, RANDBETWEEN(1,7))</f>
        <v>Palliative Treatment</v>
      </c>
      <c r="BO96" s="1">
        <f t="shared" ca="1" si="70"/>
        <v>887.58</v>
      </c>
      <c r="BP96" s="1">
        <f t="shared" ca="1" si="71"/>
        <v>824.39</v>
      </c>
      <c r="BQ96" s="1">
        <f t="shared" ca="1" si="72"/>
        <v>642.24</v>
      </c>
      <c r="BR96" s="1">
        <f t="shared" ca="1" si="73"/>
        <v>208.77</v>
      </c>
      <c r="BS96" s="1">
        <f t="shared" ca="1" si="74"/>
        <v>66.75</v>
      </c>
      <c r="BT96" s="1" t="str">
        <f t="shared" ca="1" si="75"/>
        <v>2023-06-17</v>
      </c>
      <c r="BU96" s="1" t="str" cm="1">
        <f t="array" aca="1" ref="BU96" ca="1">INDEX({"Debit Card","Apple Pay","Credit Card","CareCredit"}, RANDBETWEEN(1,4))</f>
        <v>Apple Pay</v>
      </c>
      <c r="BV96" s="1" t="str" cm="1">
        <f t="array" aca="1" ref="BV96" ca="1">INDEX({"Paid","Partial","Pending Insurance"}, RANDBETWEEN(1,3))</f>
        <v>Paid</v>
      </c>
      <c r="BW96" s="1">
        <f t="shared" ca="1" si="76"/>
        <v>0</v>
      </c>
      <c r="BX96" s="1" t="str">
        <f t="shared" ca="1" si="77"/>
        <v>Completed</v>
      </c>
      <c r="BY96" s="1" t="str" cm="1">
        <f t="array" aca="1" ref="BY96" ca="1">INDEX({"New","Returning"}, RANDBETWEEN(1,2))</f>
        <v>Returning</v>
      </c>
      <c r="BZ96" s="1">
        <f t="shared" ca="1" si="78"/>
        <v>3</v>
      </c>
      <c r="CA96" s="1">
        <f t="shared" ca="1" si="79"/>
        <v>6</v>
      </c>
      <c r="CB96" s="1" t="str">
        <f t="shared" ca="1" si="80"/>
        <v>2021-04-27</v>
      </c>
      <c r="CC96" s="1" t="str">
        <f t="shared" ca="1" si="81"/>
        <v>2024-03-05</v>
      </c>
      <c r="CD96" s="1">
        <f t="shared" ca="1" si="82"/>
        <v>9</v>
      </c>
      <c r="CE96" s="1">
        <f t="shared" ca="1" si="82"/>
        <v>10</v>
      </c>
      <c r="CF96" s="1">
        <f t="shared" ca="1" si="83"/>
        <v>2430.3000000000002</v>
      </c>
      <c r="CG96" s="1">
        <f t="shared" ca="1" si="84"/>
        <v>47</v>
      </c>
      <c r="CH96" s="1" t="str">
        <f t="shared" ca="1" si="85"/>
        <v>Medium</v>
      </c>
      <c r="CI96" s="1">
        <f t="shared" ca="1" si="86"/>
        <v>73</v>
      </c>
      <c r="CJ96" s="1" t="str">
        <f t="shared" ca="1" si="87"/>
        <v>True</v>
      </c>
      <c r="CK96" s="1" t="str" cm="1">
        <f t="array" aca="1" ref="CK96" ca="1">INDEX({"Basic","Silver","Gold","Platinum"}, RANDBETWEEN(1,4))</f>
        <v>Gold</v>
      </c>
      <c r="CL96" s="1">
        <f t="shared" ca="1" si="88"/>
        <v>5</v>
      </c>
      <c r="CM96" s="1" t="s">
        <v>1545</v>
      </c>
      <c r="CN96" s="1" t="str">
        <f t="shared" ca="1" si="89"/>
        <v>2023-11-09</v>
      </c>
      <c r="CO96" s="1" t="str">
        <f t="shared" ca="1" si="90"/>
        <v>3:00 PM</v>
      </c>
      <c r="CP96" s="1" t="str" cm="1">
        <f t="array" aca="1" ref="CP96" ca="1">INDEX({"Patient Portal","Mail","Email","Phone","Text"}, RANDBETWEEN(1,5))</f>
        <v>Patient Portal</v>
      </c>
      <c r="CQ96" s="1" t="str" cm="1">
        <f t="array" aca="1" ref="CQ96" ca="1">INDEX({"Insurance Verification","Payment Reminder","New Patient Welcome","Treatment Plan Discussion","Recall"}, RANDBETWEEN(1,5))</f>
        <v>New Patient Welcome</v>
      </c>
      <c r="CR96" s="1" t="str" cm="1">
        <f t="array" aca="1" ref="CR96" ca="1">INDEX({"Template","Script","Marketing","Custom"}, RANDBETWEEN(1,4))</f>
        <v>Template</v>
      </c>
      <c r="CS96" s="1" t="str">
        <f t="shared" ca="1" si="91"/>
        <v>True</v>
      </c>
      <c r="CT96" s="1" t="str">
        <f t="shared" ca="1" si="92"/>
        <v>2023-11-10</v>
      </c>
      <c r="CU96" s="1" t="str">
        <f t="shared" ca="1" si="93"/>
        <v>12:45 PM</v>
      </c>
      <c r="CV96" s="1" t="str" cm="1">
        <f t="array" aca="1" ref="CV96" ca="1">IF(CS96="True",
   INDEX({"Cancelled","Confirmed","Rescheduled","Question Answered"}, RANDBETWEEN(1,4)),
   ""
)</f>
        <v>Confirmed</v>
      </c>
      <c r="CW96" s="1" t="str">
        <f t="shared" ca="1" si="94"/>
        <v>False</v>
      </c>
      <c r="CX96" s="1" t="str">
        <f t="shared" ca="1" si="95"/>
        <v/>
      </c>
      <c r="CY96" s="1" t="str" cm="1">
        <f t="array" aca="1" ref="CY96" ca="1">INDEX({"STF001","STF002","STF003","STF004","STF005"}, RANDBETWEEN(1,5))</f>
        <v>STF001</v>
      </c>
      <c r="CZ96" s="1" t="str">
        <f t="shared" ca="1" si="96"/>
        <v>True</v>
      </c>
      <c r="DA96" s="1" t="str" cm="1">
        <f t="array" aca="1" ref="DA96" ca="1">INDEX({"Westside Dental Group","Downtown Dental Center","Main Street Dental"}, RANDBETWEEN(1,3))</f>
        <v>Downtown Dental Center</v>
      </c>
      <c r="DB96" s="1" t="str" cm="1">
        <f t="array" aca="1" ref="DB96" ca="1">_xlfn.SWITCH(DA96,
   "Westside Dental Group",     "789 West Avenue",
   "Downtown Dental Center",    "456 Downtown Plaza",
   "Main Street Dental",        "123 Main Street",
   ""
)</f>
        <v>456 Downtown Plaza</v>
      </c>
      <c r="DC96" s="1" t="str" cm="1">
        <f t="array" aca="1" ref="DC96" ca="1">_xlfn.SWITCH(
   DA96,
   "Westside Dental Group",     "Riverside",
   "Downtown Dental Center",    "Springfield",
   "Main Street Dental",        "Springfield",
   ""
)</f>
        <v>Springfield</v>
      </c>
      <c r="DD96" s="1" t="s">
        <v>184</v>
      </c>
      <c r="DE96" s="1" t="str" cm="1">
        <f t="array" aca="1" ref="DE96" ca="1">_xlfn.SWITCH(
   DA96,
   "Westside Dental Group",     "62707",
   "Downtown Dental Center",    "62701",
   "Main Street Dental",        "62704",
   ""
)</f>
        <v>62701</v>
      </c>
      <c r="DF96" s="1" t="str" cm="1">
        <f t="array" aca="1" ref="DF96" ca="1">_xlfn.SWITCH(
   DA96,
   "Westside Dental Group",     "555-555-6666",
   "Downtown Dental Center",    "555-333-4444",
   "Main Street Dental",        "555-111-2222",
   ""
)</f>
        <v>555-333-4444</v>
      </c>
      <c r="DG96" s="1" t="str" cm="1">
        <f t="array" aca="1" ref="DG96" ca="1">_xlfn.SWITCH(
   DA96,
   "Westside Dental Group",     "Mon-Thu 9AM-6PM|Fri 9AM-4PM",
   "Downtown Dental Center",    "Mon-Thu 7AM-7PM|Fri 8AM-5PM|Sat 8AM-1PM",
   "Main Street Dental",        "Mon-Fri 8AM-5PM",
   ""
)</f>
        <v>Mon-Thu 7AM-7PM|Fri 8AM-5PM|Sat 8AM-1PM</v>
      </c>
      <c r="DH96" s="1" t="str" cm="1">
        <f t="array" aca="1" ref="DH96" ca="1">_xlfn.SWITCH(
   DA96,
   "Westside Dental Group",     "General|Periodontics|Endodontics",
   "Downtown Dental Center",    "General|Pediatric|Implants|Oral Surgery",
   "Main Street Dental",        "General|Cosmetic|Orthodontics",
   ""
)</f>
        <v>General|Pediatric|Implants|Oral Surgery</v>
      </c>
      <c r="DI96" s="1" t="str" cm="1">
        <f t="array" aca="1" ref="DI96" ca="1">_xlfn.SWITCH(
   DA96,
   "Westside Dental Group",     "General Dentistry|Periodontics|Endodontics",
   "Downtown Dental Center",    "General Dentistry|Oral Surgery|Pediatric Dentistry",
   "Main Street Dental",        "General Dentistry|Orthodontics",
   ""
)</f>
        <v>General Dentistry|Oral Surgery|Pediatric Dentistry</v>
      </c>
      <c r="DJ96" s="1" cm="1">
        <f t="array" aca="1" ref="DJ96" ca="1">_xlfn.SWITCH($DA96,
   "Westside Dental Group", 6,
   "Downtown Dental Center", 12,
   "Main Street Dental",     8,
   6
)</f>
        <v>12</v>
      </c>
      <c r="DK96" s="1" cm="1">
        <f t="array" aca="1" ref="DK96" ca="1">_xlfn.SWITCH($DA96,
   "Westside Dental Group", 4.7,
   "Downtown Dental Center", 4.6,
   "Main Street Dental",     4.8,
   4.7
)</f>
        <v>4.5999999999999996</v>
      </c>
      <c r="DL96" s="1" t="s">
        <v>1734</v>
      </c>
      <c r="DM96" s="1" t="str">
        <f t="shared" ca="1" si="97"/>
        <v>2024-09-08</v>
      </c>
      <c r="DN96" s="1" t="str" cm="1">
        <f t="array" aca="1" ref="DN96" ca="1">INDEX({"In Progress","Accepted","Completed","Proposed"}, RANDBETWEEN(1,4))</f>
        <v>Completed</v>
      </c>
      <c r="DO96" s="1">
        <f t="shared" ca="1" si="98"/>
        <v>3547.62</v>
      </c>
      <c r="DP96" s="1">
        <f t="shared" ca="1" si="99"/>
        <v>1773.81</v>
      </c>
      <c r="DQ96" s="1">
        <f t="shared" ca="1" si="100"/>
        <v>1773.81</v>
      </c>
      <c r="DR96" s="1" t="str" cm="1">
        <f t="array" aca="1" ref="DR96" ca="1">INDEX({"N/A","CareCredit","QuickPay Discount","Monthly Payment"}, RANDBETWEEN(1,4))</f>
        <v>CareCredit</v>
      </c>
      <c r="DS96" s="2">
        <v>44567</v>
      </c>
      <c r="DT96" s="1" t="str">
        <f t="shared" ca="1" si="101"/>
        <v>2022-01-24</v>
      </c>
      <c r="DU96" s="1">
        <f t="shared" ca="1" si="102"/>
        <v>100</v>
      </c>
    </row>
    <row r="97" spans="1:125" x14ac:dyDescent="0.15">
      <c r="A97" s="1" t="s">
        <v>600</v>
      </c>
      <c r="B97" s="1" t="str" cm="1">
        <f t="array" aca="1" ref="B97" ca="1">INDEX({"Liam","Noah","Oliver","Elijah","William","James","Benjamin","Lucas","Henry","Alexander","Olivia","Emma","Ava","Charlotte","Sophia","Amelia","Isabella","Mia","Evelyn","Harper","Jameson","Aria","Scarlett","Luna","Mila","Abigail","Ella","Avery","Eleanor","Madison"}, RANDBETWEEN(1, 30))</f>
        <v>Luna</v>
      </c>
      <c r="C97" s="1" t="str" cm="1">
        <f t="array" aca="1" ref="C97" ca="1">INDEX({"Smith","Johnson","Williams","Jones","Brown","Davis","Miller","Wilson","Moore","Taylor","Anderson","Thomas","Jackson","White","Harris","Martin","Thompson","Garcia","Martinez","Robinson","Clark","Rodriguez","Lewis","Lee","Walker","Hall","Allen","Young","King","Wright"}, RANDBETWEEN(1, 30))</f>
        <v>Johnson</v>
      </c>
      <c r="D97" s="1" t="str">
        <f t="shared" ca="1" si="52"/>
        <v>1981-09-17</v>
      </c>
      <c r="E97" s="1">
        <f t="shared" ca="1" si="53"/>
        <v>43</v>
      </c>
      <c r="F97" s="1" t="str" cm="1">
        <f t="array" aca="1" ref="F97" ca="1">INDEX({"Male","Female","Non-Binary"}, RANDBETWEEN(1, 3))</f>
        <v>Male</v>
      </c>
      <c r="G97" s="1" t="str" cm="1">
        <f t="array" aca="1" ref="G97" ca="1">INDEX({"African American","Caucasian","Hispanic","Asian","Native American","Other"}, RANDBETWEEN(1,6))</f>
        <v>Native American</v>
      </c>
      <c r="H97" s="1" t="str" cm="1">
        <f t="array" aca="1" ref="H97" ca="1">RANDBETWEEN(1,1500) &amp; " " &amp; INDEX({"Main","Oak","Maple","Elm","Pine","Cedar","Rose","Hill","Park","Lake"}, RANDBETWEEN(1,10)) &amp; " " &amp; INDEX({"St","Rd","Ave"}, RANDBETWEEN(1,3))</f>
        <v>928 Maple Ave</v>
      </c>
      <c r="I97" s="1" t="str" cm="1">
        <f t="array" aca="1" ref="I97" ca="1">INDEX({"Springfield","Riverside","Franklin","Clinton","Fairview"}, RANDBETWEEN(1,5))</f>
        <v>Riverside</v>
      </c>
      <c r="J97" s="1" t="str" cm="1">
        <f t="array" aca="1" ref="J97" ca="1">INDEX({"FL","IL","CA","NY","TX"}, RANDBETWEEN(1,5))</f>
        <v>IL</v>
      </c>
      <c r="K97" s="1" t="str">
        <f t="shared" ca="1" si="54"/>
        <v>73539</v>
      </c>
      <c r="L97" s="1" t="str">
        <f t="shared" ca="1" si="55"/>
        <v>luna.johnson@email.com</v>
      </c>
      <c r="M97" s="1" t="str">
        <f t="shared" ca="1" si="56"/>
        <v>296-975-1841</v>
      </c>
      <c r="N97" s="1" t="str" cm="1">
        <f t="array" aca="1" ref="N97" ca="1">INDEX({"Linda","Karen","Susan","Nancy","Deborah"}, RANDBETWEEN(1,5)) &amp; " " &amp; C97</f>
        <v>Linda Johnson</v>
      </c>
      <c r="O97" s="1" t="str">
        <f t="shared" ca="1" si="57"/>
        <v>501-490-8353</v>
      </c>
      <c r="P97" s="1" t="s">
        <v>137</v>
      </c>
      <c r="Q97" s="1" t="str" cm="1">
        <f t="array" aca="1" ref="Q97" ca="1">INDEX({"Walk-in","Google","Website","Patient Referral","Doctor Referral","Insurance"}, RANDBETWEEN(1,5))</f>
        <v>Google</v>
      </c>
      <c r="R97" s="1" t="str">
        <f t="shared" ca="1" si="58"/>
        <v>2023-11-25</v>
      </c>
      <c r="S97" s="1" t="str" cm="1">
        <f t="array" aca="1" ref="S97" ca="1">INDEX({"LOC001","LOC002","LOC003"}, RANDBETWEEN(1,3))</f>
        <v>LOC003</v>
      </c>
      <c r="T97" s="1" t="str" cm="1">
        <f t="array" aca="1" ref="T97" ca="1">INDEX({"Mail","Phone","Patient Portal","Email"}, RANDBETWEEN(1,4))</f>
        <v>Patient Portal</v>
      </c>
      <c r="U97" s="1" t="str" cm="1">
        <f t="array" aca="1" ref="U97" ca="1">INDEX({"True","False"}, RANDBETWEEN(1,2))</f>
        <v>True</v>
      </c>
      <c r="V97" s="1" t="str" cm="1">
        <f t="array" aca="1" ref="V97" ca="1">INDEX({"True","False"}, RANDBETWEEN(1,2))</f>
        <v>False</v>
      </c>
      <c r="W97" s="1" t="str" cm="1">
        <f t="array" aca="1" ref="W97" ca="1">INDEX({"True","False"}, RANDBETWEEN(1,2))</f>
        <v>True</v>
      </c>
      <c r="X97" s="1" t="str" cm="1">
        <f t="array" aca="1" ref="X97" ca="1">INDEX({"True","False"}, RANDBETWEEN(1,2))</f>
        <v>False</v>
      </c>
      <c r="Y97" s="1" t="str" cm="1">
        <f t="array" aca="1" ref="Y97" ca="1">INDEX({"Codeine","Sulfa","Local Anesthetics","None","Latex","Penicillin"}, RANDBETWEEN(1,6))</f>
        <v>Local Anesthetics</v>
      </c>
      <c r="Z97" s="1" t="str" cm="1">
        <f t="array" aca="1" ref="Z97" ca="1">INDEX({"None","Levothyroxine","Atorvastatin","Levothyroxine|Atorvastatin","Metformin|Lisinopril","Ibuprofen"}, RANDBETWEEN(1,6))</f>
        <v>Levothyroxine|Atorvastatin</v>
      </c>
      <c r="AA97" s="1" t="str" cm="1">
        <f t="array" aca="1" ref="AA97" ca="1">INDEX({"None","Wisdom teeth extraction (2020)","Cavity filling (2019)","Dental cleaning (2018)","Root canal (2021)"}, RANDBETWEEN(1,5))</f>
        <v>Dental cleaning (2018)</v>
      </c>
      <c r="AB97" s="1" t="str">
        <f t="shared" ca="1" si="59"/>
        <v>2025-02-23</v>
      </c>
      <c r="AC97" s="1" t="str" cm="1">
        <f t="array" aca="1" ref="AC97" ca="1">INDEX({"N/A","No","Yes"}, RANDBETWEEN(1,3))</f>
        <v>Yes</v>
      </c>
      <c r="AD97" s="1" t="str" cm="1">
        <f t="array" aca="1" ref="AD97" ca="1">INDEX({"Non-smoker","Former-smoker","Current smoker"}, RANDBETWEEN(1,3))</f>
        <v>Former-smoker</v>
      </c>
      <c r="AE97" s="1" t="str" cm="1">
        <f t="array" aca="1" ref="AE97" ca="1">INDEX({"None","Allergic to penicillin","Requires wheelchair accessibility","Use caution due to fall risk","Special diet required"}, RANDBETWEEN(1,5))</f>
        <v>Requires wheelchair accessibility</v>
      </c>
      <c r="AF97" s="1" t="s">
        <v>789</v>
      </c>
      <c r="AG97" s="1" t="str" cm="1">
        <f t="array" aca="1" ref="AG97" ca="1">INDEX({"Humana","Aetna","MetLife","Cigna","United Healthcare","Guardian"}, RANDBETWEEN(1,6))</f>
        <v>Guardian</v>
      </c>
      <c r="AH97" s="1" t="str" cm="1">
        <f t="array" aca="1" ref="AH97" ca="1">IF(AG97="Humana",
   INDEX({"HUM103","HUM523"}, RANDBETWEEN(1,2)),
IF(AG97="Aetna",
   INDEX({"AET532","AET548"}, RANDBETWEEN(1,2)),
IF(AG97="MetLife",
   "MET280",
IF(AG97="Cigna",
   "CIG881",
IF(AG97="United Healthcare",
   INDEX({"UNI967","UNI316"}, RANDBETWEEN(1,2)),
IF(AG97="Guardian",
   INDEX({"GUA459","GUA669"}, RANDBETWEEN(1,2)),
""))))))</f>
        <v>GUA459</v>
      </c>
      <c r="AI97" s="1" t="str" cm="1">
        <f t="array" aca="1" ref="AI97" ca="1">_xlfn.SWITCH(
    AH97,
    "HUM103", "Humana Discount",
    "HUM523", "Humana PPO",
    "AET532", "Aetna HMO",
    "AET548", "Aetna Indemnity",
    "MET280", "MetLife Discount",
    "CIG881", "Cigna HMO",
    "UNI967", "United Healthcare DPPO",
    "UNI316", "United Healthcare DMO",
    "GUA459", "Guardian Discount",
    "GUA669", "Guardian PPO",
    ""
)</f>
        <v>Guardian Discount</v>
      </c>
      <c r="AJ97" s="1" t="str" cm="1">
        <f t="array" aca="1" ref="AJ97" ca="1">_xlfn.SWITCH(
    AH97,
    "HUM103", "HUM854639",
    "HUM523", "HUM296694",
    "AET532", "AET392075",
    "AET548", "AET837715",
    "MET280", "MET643118",
    "CIG881", "CIG755900",
    "UNI967", "UNI733052",
    "UNI316", "UNI442722",
    "GUA459", "GUA634150",
    "GUA669", "GUA641722",
    ""
)</f>
        <v>GUA634150</v>
      </c>
      <c r="AK97" s="1" t="str" cm="1">
        <f t="array" aca="1" ref="AK97" ca="1">INDEX({"GRP370","GRP369","GRP573","GRP409","GRP509","GRP575","GRP445","GRP295","GRP316","GRP630"}, RANDBETWEEN(1,10))</f>
        <v>GRP316</v>
      </c>
      <c r="AL97" s="1" cm="1">
        <f t="array" aca="1" ref="AL97" ca="1">_xlfn.SWITCH(
  AK97,
  "GRP370", 1000,
  "GRP369", 3000,
  "GRP573", 1500,
  "GRP409", 3000,
  "GRP509", 3000,
  "GRP575", 1000,
  "GRP445", 2500,
  "GRP295", 1000,
  "GRP316", 2000,
  "GRP630", 2000,
  ""
)</f>
        <v>2000</v>
      </c>
      <c r="AM97" s="1" cm="1">
        <f t="array" aca="1" ref="AM97" ca="1">_xlfn.SWITCH(
  AK97,
  "GRP370", 729.73,
  "GRP369", 2285.89,
  "GRP573", 1311.73,
  "GRP409", 2951.56,
  "GRP509", 993.45,
  "GRP575", 557.41,
  "GRP445", 695.64,
  "GRP295", 241.36,
  "GRP316", 1320.86,
  "GRP630", 1245.27,
  ""
)</f>
        <v>1320.86</v>
      </c>
      <c r="AN97" s="1" t="str" cm="1">
        <f t="array" aca="1" ref="AN97" ca="1">_xlfn.SWITCH(
  AK97,
  "GRP573", "Humana",
  "GRP509", "Aetna",
  "GRP316", "Aetna",
  ""
)</f>
        <v>Aetna</v>
      </c>
      <c r="AO97" s="1" t="str" cm="1">
        <f t="array" aca="1" ref="AO97" ca="1">_xlfn.SWITCH(
  AK97,
  "GRP573", "HUM982",
  "GRP509", "AET282",
  "GRP316", "AET665",
  ""
)</f>
        <v>AET665</v>
      </c>
      <c r="AP97" s="1" t="str" cm="1">
        <f t="array" aca="1" ref="AP97" ca="1">_xlfn.SWITCH(
  AK97,
  "GRP573", "MAAN82132",
  "GRP509", "JOWI86099",
  "GRP316", "CHTA19838",
  ""
)</f>
        <v>CHTA19838</v>
      </c>
      <c r="AQ97" s="1" t="str" cm="1">
        <f t="array" aca="1" ref="AQ97" ca="1">INDEX({"Yes","No"},RANDBETWEEN(1,2))</f>
        <v>Yes</v>
      </c>
      <c r="AR97" s="1" t="str" cm="1">
        <f t="array" aca="1" ref="AR97" ca="1">INDEX({"Apple Pay","Credit Card","Debit Card"}, RANDBETWEEN(1,3))</f>
        <v>Debit Card</v>
      </c>
      <c r="AS97" s="1" t="s">
        <v>978</v>
      </c>
      <c r="AT97" s="1" t="s">
        <v>1167</v>
      </c>
      <c r="AU97" s="1" t="str">
        <f t="shared" ca="1" si="60"/>
        <v>2025-05-28</v>
      </c>
      <c r="AV97" s="1" t="str">
        <f t="shared" ca="1" si="61"/>
        <v>2025-06-10</v>
      </c>
      <c r="AW97" s="1" t="str">
        <f t="shared" ca="1" si="62"/>
        <v>4:00 PM</v>
      </c>
      <c r="AX97" s="1" t="str">
        <f t="shared" ca="1" si="63"/>
        <v>3:45 PM</v>
      </c>
      <c r="AY97" s="1" t="str" cm="1">
        <f t="array" aca="1" ref="AY97" ca="1">INDEX({"LOC001","LOC002","LOC003"}, RANDBETWEEN(1,3))</f>
        <v>LOC001</v>
      </c>
      <c r="AZ97" s="1" t="str" cm="1">
        <f t="array" aca="1" ref="AZ97" ca="1">INDEX({"PRV001","PRV002","PRV003","PRV004","PRV005"}, RANDBETWEEN(1,5))</f>
        <v>PRV004</v>
      </c>
      <c r="BA97" s="1" t="str" cm="1">
        <f t="array" aca="1" ref="BA97" ca="1">INDEX({"AST001","AST002","AST003","AST004","AST005"}, RANDBETWEEN(1,5))</f>
        <v>AST002</v>
      </c>
      <c r="BB97" s="1" t="str" cm="1">
        <f t="array" aca="1" ref="BB97" ca="1">INDEX({"Room 1","Room 2","Room 3","Room 4","Room 5","Room 7","Room 8"}, RANDBETWEEN(1,7))</f>
        <v>Room 7</v>
      </c>
      <c r="BC97" s="1" t="str" cm="1">
        <f t="array" aca="1" ref="BC97" ca="1">INDEX({"Tooth Pain","Lost Filling","Cosmetic Concern","Sensitivity","Denture Adjustment","Jaw Pain","Routine Check-up"}, RANDBETWEEN(1,7))</f>
        <v>Jaw Pain</v>
      </c>
      <c r="BD97" s="1" cm="1">
        <f t="array" aca="1" ref="BD97" ca="1">INDEX({15,30,45,60,90,120}, RANDBETWEEN(1,6))</f>
        <v>60</v>
      </c>
      <c r="BE97" s="1">
        <f t="shared" ca="1" si="64"/>
        <v>50</v>
      </c>
      <c r="BF97" s="1" t="str">
        <f t="shared" ca="1" si="65"/>
        <v>True</v>
      </c>
      <c r="BG97" s="1" t="str">
        <f t="shared" ca="1" si="66"/>
        <v/>
      </c>
      <c r="BH97" s="1" t="str">
        <f t="shared" ca="1" si="67"/>
        <v>False</v>
      </c>
      <c r="BI97" s="1">
        <f t="shared" ca="1" si="68"/>
        <v>13</v>
      </c>
      <c r="BJ97" s="1" t="s">
        <v>1357</v>
      </c>
      <c r="BK97" s="1" t="str">
        <f t="shared" ca="1" si="69"/>
        <v>2025-06-10</v>
      </c>
      <c r="BL97" s="1" t="str" cm="1">
        <f t="array" aca="1" ref="BL97" ca="1">INDEX({"Orthodontic","Prosthodontic","Oral Surgery","Periodontic","Restorative"}, RANDBETWEEN(1,5))</f>
        <v>Restorative</v>
      </c>
      <c r="BM97" s="1" t="str" cm="1">
        <f t="array" aca="1" ref="BM97" ca="1">INDEX({"D4341","D9110","D0274","D0120","D2330","D7140","D1110"}, RANDBETWEEN(1,7))</f>
        <v>D7140</v>
      </c>
      <c r="BN97" s="1" t="str" cm="1">
        <f t="array" aca="1" ref="BN97" ca="1">INDEX({"Periodontal Scaling &amp; Root Planing","Palliative Treatment","Bitewings - Four Films","Periodic Oral Evaluation","Resin Composite - One Surface","Extraction - Erupted Tooth","Adult Prophylaxis"}, RANDBETWEEN(1,7))</f>
        <v>Resin Composite - One Surface</v>
      </c>
      <c r="BO97" s="1">
        <f t="shared" ca="1" si="70"/>
        <v>393.96</v>
      </c>
      <c r="BP97" s="1">
        <f t="shared" ca="1" si="71"/>
        <v>804.39</v>
      </c>
      <c r="BQ97" s="1">
        <f t="shared" ca="1" si="72"/>
        <v>532.37</v>
      </c>
      <c r="BR97" s="1">
        <f t="shared" ca="1" si="73"/>
        <v>383.88</v>
      </c>
      <c r="BS97" s="1">
        <f t="shared" ca="1" si="74"/>
        <v>205.47</v>
      </c>
      <c r="BT97" s="1" t="str">
        <f t="shared" ca="1" si="75"/>
        <v>2023-03-06</v>
      </c>
      <c r="BU97" s="1" t="str" cm="1">
        <f t="array" aca="1" ref="BU97" ca="1">INDEX({"Debit Card","Apple Pay","Credit Card","CareCredit"}, RANDBETWEEN(1,4))</f>
        <v>Credit Card</v>
      </c>
      <c r="BV97" s="1" t="str" cm="1">
        <f t="array" aca="1" ref="BV97" ca="1">INDEX({"Paid","Partial","Pending Insurance"}, RANDBETWEEN(1,3))</f>
        <v>Partial</v>
      </c>
      <c r="BW97" s="1">
        <f t="shared" ca="1" si="76"/>
        <v>34.08</v>
      </c>
      <c r="BX97" s="1" t="str">
        <f t="shared" ca="1" si="77"/>
        <v>In Progress</v>
      </c>
      <c r="BY97" s="1" t="str" cm="1">
        <f t="array" aca="1" ref="BY97" ca="1">INDEX({"New","Returning"}, RANDBETWEEN(1,2))</f>
        <v>Returning</v>
      </c>
      <c r="BZ97" s="1">
        <f t="shared" ca="1" si="78"/>
        <v>2</v>
      </c>
      <c r="CA97" s="1">
        <f t="shared" ca="1" si="79"/>
        <v>6</v>
      </c>
      <c r="CB97" s="1" t="str">
        <f t="shared" ca="1" si="80"/>
        <v>2021-05-05</v>
      </c>
      <c r="CC97" s="1" t="str">
        <f t="shared" ca="1" si="81"/>
        <v>2024-10-19</v>
      </c>
      <c r="CD97" s="1">
        <f t="shared" ca="1" si="82"/>
        <v>3</v>
      </c>
      <c r="CE97" s="1">
        <f t="shared" ca="1" si="82"/>
        <v>5</v>
      </c>
      <c r="CF97" s="1">
        <f t="shared" ca="1" si="83"/>
        <v>3928.53</v>
      </c>
      <c r="CG97" s="1">
        <f t="shared" ca="1" si="84"/>
        <v>47</v>
      </c>
      <c r="CH97" s="1" t="str">
        <f t="shared" ca="1" si="85"/>
        <v>Low</v>
      </c>
      <c r="CI97" s="1">
        <f t="shared" ca="1" si="86"/>
        <v>79</v>
      </c>
      <c r="CJ97" s="1" t="str">
        <f t="shared" ca="1" si="87"/>
        <v>True</v>
      </c>
      <c r="CK97" s="1" t="str" cm="1">
        <f t="array" aca="1" ref="CK97" ca="1">INDEX({"Basic","Silver","Gold","Platinum"}, RANDBETWEEN(1,4))</f>
        <v>Silver</v>
      </c>
      <c r="CL97" s="1">
        <f t="shared" ca="1" si="88"/>
        <v>5</v>
      </c>
      <c r="CM97" s="1" t="s">
        <v>1546</v>
      </c>
      <c r="CN97" s="1" t="str">
        <f t="shared" ca="1" si="89"/>
        <v>2022-07-27</v>
      </c>
      <c r="CO97" s="1" t="str">
        <f t="shared" ca="1" si="90"/>
        <v>8:45 AM</v>
      </c>
      <c r="CP97" s="1" t="str" cm="1">
        <f t="array" aca="1" ref="CP97" ca="1">INDEX({"Patient Portal","Mail","Email","Phone","Text"}, RANDBETWEEN(1,5))</f>
        <v>Mail</v>
      </c>
      <c r="CQ97" s="1" t="str" cm="1">
        <f t="array" aca="1" ref="CQ97" ca="1">INDEX({"Insurance Verification","Payment Reminder","New Patient Welcome","Treatment Plan Discussion","Recall"}, RANDBETWEEN(1,5))</f>
        <v>Treatment Plan Discussion</v>
      </c>
      <c r="CR97" s="1" t="str" cm="1">
        <f t="array" aca="1" ref="CR97" ca="1">INDEX({"Template","Script","Marketing","Custom"}, RANDBETWEEN(1,4))</f>
        <v>Template</v>
      </c>
      <c r="CS97" s="1" t="str">
        <f t="shared" ca="1" si="91"/>
        <v>True</v>
      </c>
      <c r="CT97" s="1" t="str">
        <f t="shared" ca="1" si="92"/>
        <v>2022-07-28</v>
      </c>
      <c r="CU97" s="1" t="str">
        <f t="shared" ca="1" si="93"/>
        <v>2:00 PM</v>
      </c>
      <c r="CV97" s="1" t="str" cm="1">
        <f t="array" aca="1" ref="CV97" ca="1">IF(CS97="True",
   INDEX({"Cancelled","Confirmed","Rescheduled","Question Answered"}, RANDBETWEEN(1,4)),
   ""
)</f>
        <v>Question Answered</v>
      </c>
      <c r="CW97" s="1" t="str">
        <f t="shared" ca="1" si="94"/>
        <v>True</v>
      </c>
      <c r="CX97" s="1" t="str">
        <f t="shared" ca="1" si="95"/>
        <v>2022-07-29</v>
      </c>
      <c r="CY97" s="1" t="str" cm="1">
        <f t="array" aca="1" ref="CY97" ca="1">INDEX({"STF001","STF002","STF003","STF004","STF005"}, RANDBETWEEN(1,5))</f>
        <v>STF002</v>
      </c>
      <c r="CZ97" s="1" t="str">
        <f t="shared" ca="1" si="96"/>
        <v>False</v>
      </c>
      <c r="DA97" s="1" t="str" cm="1">
        <f t="array" aca="1" ref="DA97" ca="1">INDEX({"Westside Dental Group","Downtown Dental Center","Main Street Dental"}, RANDBETWEEN(1,3))</f>
        <v>Westside Dental Group</v>
      </c>
      <c r="DB97" s="1" t="str" cm="1">
        <f t="array" aca="1" ref="DB97" ca="1">_xlfn.SWITCH(DA97,
   "Westside Dental Group",     "789 West Avenue",
   "Downtown Dental Center",    "456 Downtown Plaza",
   "Main Street Dental",        "123 Main Street",
   ""
)</f>
        <v>789 West Avenue</v>
      </c>
      <c r="DC97" s="1" t="str" cm="1">
        <f t="array" aca="1" ref="DC97" ca="1">_xlfn.SWITCH(
   DA97,
   "Westside Dental Group",     "Riverside",
   "Downtown Dental Center",    "Springfield",
   "Main Street Dental",        "Springfield",
   ""
)</f>
        <v>Riverside</v>
      </c>
      <c r="DD97" s="1" t="s">
        <v>184</v>
      </c>
      <c r="DE97" s="1" t="str" cm="1">
        <f t="array" aca="1" ref="DE97" ca="1">_xlfn.SWITCH(
   DA97,
   "Westside Dental Group",     "62707",
   "Downtown Dental Center",    "62701",
   "Main Street Dental",        "62704",
   ""
)</f>
        <v>62707</v>
      </c>
      <c r="DF97" s="1" t="str" cm="1">
        <f t="array" aca="1" ref="DF97" ca="1">_xlfn.SWITCH(
   DA97,
   "Westside Dental Group",     "555-555-6666",
   "Downtown Dental Center",    "555-333-4444",
   "Main Street Dental",        "555-111-2222",
   ""
)</f>
        <v>555-555-6666</v>
      </c>
      <c r="DG97" s="1" t="str" cm="1">
        <f t="array" aca="1" ref="DG97" ca="1">_xlfn.SWITCH(
   DA97,
   "Westside Dental Group",     "Mon-Thu 9AM-6PM|Fri 9AM-4PM",
   "Downtown Dental Center",    "Mon-Thu 7AM-7PM|Fri 8AM-5PM|Sat 8AM-1PM",
   "Main Street Dental",        "Mon-Fri 8AM-5PM",
   ""
)</f>
        <v>Mon-Thu 9AM-6PM|Fri 9AM-4PM</v>
      </c>
      <c r="DH97" s="1" t="str" cm="1">
        <f t="array" aca="1" ref="DH97" ca="1">_xlfn.SWITCH(
   DA97,
   "Westside Dental Group",     "General|Periodontics|Endodontics",
   "Downtown Dental Center",    "General|Pediatric|Implants|Oral Surgery",
   "Main Street Dental",        "General|Cosmetic|Orthodontics",
   ""
)</f>
        <v>General|Periodontics|Endodontics</v>
      </c>
      <c r="DI97" s="1" t="str" cm="1">
        <f t="array" aca="1" ref="DI97" ca="1">_xlfn.SWITCH(
   DA97,
   "Westside Dental Group",     "General Dentistry|Periodontics|Endodontics",
   "Downtown Dental Center",    "General Dentistry|Oral Surgery|Pediatric Dentistry",
   "Main Street Dental",        "General Dentistry|Orthodontics",
   ""
)</f>
        <v>General Dentistry|Periodontics|Endodontics</v>
      </c>
      <c r="DJ97" s="1" cm="1">
        <f t="array" aca="1" ref="DJ97" ca="1">_xlfn.SWITCH($DA97,
   "Westside Dental Group", 6,
   "Downtown Dental Center", 12,
   "Main Street Dental",     8,
   6
)</f>
        <v>6</v>
      </c>
      <c r="DK97" s="1" cm="1">
        <f t="array" aca="1" ref="DK97" ca="1">_xlfn.SWITCH($DA97,
   "Westside Dental Group", 4.7,
   "Downtown Dental Center", 4.6,
   "Main Street Dental",     4.8,
   4.7
)</f>
        <v>4.7</v>
      </c>
      <c r="DL97" s="1" t="s">
        <v>1735</v>
      </c>
      <c r="DM97" s="1" t="str">
        <f t="shared" ca="1" si="97"/>
        <v>2024-07-17</v>
      </c>
      <c r="DN97" s="1" t="str" cm="1">
        <f t="array" aca="1" ref="DN97" ca="1">INDEX({"In Progress","Accepted","Completed","Proposed"}, RANDBETWEEN(1,4))</f>
        <v>Accepted</v>
      </c>
      <c r="DO97" s="1">
        <f t="shared" ca="1" si="98"/>
        <v>596.49</v>
      </c>
      <c r="DP97" s="1">
        <f t="shared" ca="1" si="99"/>
        <v>453.33</v>
      </c>
      <c r="DQ97" s="1">
        <f t="shared" ca="1" si="100"/>
        <v>143.16</v>
      </c>
      <c r="DR97" s="1" t="str" cm="1">
        <f t="array" aca="1" ref="DR97" ca="1">INDEX({"N/A","CareCredit","QuickPay Discount","Monthly Payment"}, RANDBETWEEN(1,4))</f>
        <v>CareCredit</v>
      </c>
      <c r="DS97" s="2">
        <v>44568</v>
      </c>
      <c r="DT97" s="1" t="str">
        <f t="shared" ca="1" si="101"/>
        <v/>
      </c>
      <c r="DU97" s="1">
        <f t="shared" ca="1" si="102"/>
        <v>43</v>
      </c>
    </row>
    <row r="98" spans="1:125" x14ac:dyDescent="0.15">
      <c r="A98" s="1" t="s">
        <v>601</v>
      </c>
      <c r="B98" s="1" t="str" cm="1">
        <f t="array" aca="1" ref="B98" ca="1">INDEX({"Liam","Noah","Oliver","Elijah","William","James","Benjamin","Lucas","Henry","Alexander","Olivia","Emma","Ava","Charlotte","Sophia","Amelia","Isabella","Mia","Evelyn","Harper","Jameson","Aria","Scarlett","Luna","Mila","Abigail","Ella","Avery","Eleanor","Madison"}, RANDBETWEEN(1, 30))</f>
        <v>Amelia</v>
      </c>
      <c r="C98" s="1" t="str" cm="1">
        <f t="array" aca="1" ref="C98" ca="1">INDEX({"Smith","Johnson","Williams","Jones","Brown","Davis","Miller","Wilson","Moore","Taylor","Anderson","Thomas","Jackson","White","Harris","Martin","Thompson","Garcia","Martinez","Robinson","Clark","Rodriguez","Lewis","Lee","Walker","Hall","Allen","Young","King","Wright"}, RANDBETWEEN(1, 30))</f>
        <v>Wilson</v>
      </c>
      <c r="D98" s="1" t="str">
        <f t="shared" ca="1" si="52"/>
        <v>2005-01-08</v>
      </c>
      <c r="E98" s="1">
        <f t="shared" ca="1" si="53"/>
        <v>20</v>
      </c>
      <c r="F98" s="1" t="str" cm="1">
        <f t="array" aca="1" ref="F98" ca="1">INDEX({"Male","Female","Non-Binary"}, RANDBETWEEN(1, 3))</f>
        <v>Male</v>
      </c>
      <c r="G98" s="1" t="str" cm="1">
        <f t="array" aca="1" ref="G98" ca="1">INDEX({"African American","Caucasian","Hispanic","Asian","Native American","Other"}, RANDBETWEEN(1,6))</f>
        <v>African American</v>
      </c>
      <c r="H98" s="1" t="str" cm="1">
        <f t="array" aca="1" ref="H98" ca="1">RANDBETWEEN(1,1500) &amp; " " &amp; INDEX({"Main","Oak","Maple","Elm","Pine","Cedar","Rose","Hill","Park","Lake"}, RANDBETWEEN(1,10)) &amp; " " &amp; INDEX({"St","Rd","Ave"}, RANDBETWEEN(1,3))</f>
        <v>447 Maple Ave</v>
      </c>
      <c r="I98" s="1" t="str" cm="1">
        <f t="array" aca="1" ref="I98" ca="1">INDEX({"Springfield","Riverside","Franklin","Clinton","Fairview"}, RANDBETWEEN(1,5))</f>
        <v>Riverside</v>
      </c>
      <c r="J98" s="1" t="str" cm="1">
        <f t="array" aca="1" ref="J98" ca="1">INDEX({"FL","IL","CA","NY","TX"}, RANDBETWEEN(1,5))</f>
        <v>FL</v>
      </c>
      <c r="K98" s="1" t="str">
        <f t="shared" ca="1" si="54"/>
        <v>10185</v>
      </c>
      <c r="L98" s="1" t="str">
        <f t="shared" ca="1" si="55"/>
        <v>amelia.wilson@email.com</v>
      </c>
      <c r="M98" s="1" t="str">
        <f t="shared" ca="1" si="56"/>
        <v>976-933-9728</v>
      </c>
      <c r="N98" s="1" t="str" cm="1">
        <f t="array" aca="1" ref="N98" ca="1">INDEX({"Linda","Karen","Susan","Nancy","Deborah"}, RANDBETWEEN(1,5)) &amp; " " &amp; C98</f>
        <v>Karen Wilson</v>
      </c>
      <c r="O98" s="1" t="str">
        <f t="shared" ca="1" si="57"/>
        <v>634-633-8933</v>
      </c>
      <c r="P98" s="1" t="s">
        <v>137</v>
      </c>
      <c r="Q98" s="1" t="str" cm="1">
        <f t="array" aca="1" ref="Q98" ca="1">INDEX({"Walk-in","Google","Website","Patient Referral","Doctor Referral","Insurance"}, RANDBETWEEN(1,5))</f>
        <v>Google</v>
      </c>
      <c r="R98" s="1" t="str">
        <f t="shared" ca="1" si="58"/>
        <v>2023-08-28</v>
      </c>
      <c r="S98" s="1" t="str" cm="1">
        <f t="array" aca="1" ref="S98" ca="1">INDEX({"LOC001","LOC002","LOC003"}, RANDBETWEEN(1,3))</f>
        <v>LOC001</v>
      </c>
      <c r="T98" s="1" t="str" cm="1">
        <f t="array" aca="1" ref="T98" ca="1">INDEX({"Mail","Phone","Patient Portal","Email"}, RANDBETWEEN(1,4))</f>
        <v>Patient Portal</v>
      </c>
      <c r="U98" s="1" t="str" cm="1">
        <f t="array" aca="1" ref="U98" ca="1">INDEX({"True","False"}, RANDBETWEEN(1,2))</f>
        <v>False</v>
      </c>
      <c r="V98" s="1" t="str" cm="1">
        <f t="array" aca="1" ref="V98" ca="1">INDEX({"True","False"}, RANDBETWEEN(1,2))</f>
        <v>True</v>
      </c>
      <c r="W98" s="1" t="str" cm="1">
        <f t="array" aca="1" ref="W98" ca="1">INDEX({"True","False"}, RANDBETWEEN(1,2))</f>
        <v>True</v>
      </c>
      <c r="X98" s="1" t="str" cm="1">
        <f t="array" aca="1" ref="X98" ca="1">INDEX({"True","False"}, RANDBETWEEN(1,2))</f>
        <v>True</v>
      </c>
      <c r="Y98" s="1" t="str" cm="1">
        <f t="array" aca="1" ref="Y98" ca="1">INDEX({"Codeine","Sulfa","Local Anesthetics","None","Latex","Penicillin"}, RANDBETWEEN(1,6))</f>
        <v>Local Anesthetics</v>
      </c>
      <c r="Z98" s="1" t="str" cm="1">
        <f t="array" aca="1" ref="Z98" ca="1">INDEX({"None","Levothyroxine","Atorvastatin","Levothyroxine|Atorvastatin","Metformin|Lisinopril","Ibuprofen"}, RANDBETWEEN(1,6))</f>
        <v>Metformin|Lisinopril</v>
      </c>
      <c r="AA98" s="1" t="str" cm="1">
        <f t="array" aca="1" ref="AA98" ca="1">INDEX({"None","Wisdom teeth extraction (2020)","Cavity filling (2019)","Dental cleaning (2018)","Root canal (2021)"}, RANDBETWEEN(1,5))</f>
        <v>Root canal (2021)</v>
      </c>
      <c r="AB98" s="1" t="str">
        <f t="shared" ca="1" si="59"/>
        <v>2023-02-11</v>
      </c>
      <c r="AC98" s="1" t="str" cm="1">
        <f t="array" aca="1" ref="AC98" ca="1">INDEX({"N/A","No","Yes"}, RANDBETWEEN(1,3))</f>
        <v>Yes</v>
      </c>
      <c r="AD98" s="1" t="str" cm="1">
        <f t="array" aca="1" ref="AD98" ca="1">INDEX({"Non-smoker","Former-smoker","Current smoker"}, RANDBETWEEN(1,3))</f>
        <v>Current smoker</v>
      </c>
      <c r="AE98" s="1" t="str" cm="1">
        <f t="array" aca="1" ref="AE98" ca="1">INDEX({"None","Allergic to penicillin","Requires wheelchair accessibility","Use caution due to fall risk","Special diet required"}, RANDBETWEEN(1,5))</f>
        <v>Requires wheelchair accessibility</v>
      </c>
      <c r="AF98" s="1" t="s">
        <v>790</v>
      </c>
      <c r="AG98" s="1" t="str" cm="1">
        <f t="array" aca="1" ref="AG98" ca="1">INDEX({"Humana","Aetna","MetLife","Cigna","United Healthcare","Guardian"}, RANDBETWEEN(1,6))</f>
        <v>Cigna</v>
      </c>
      <c r="AH98" s="1" t="str" cm="1">
        <f t="array" aca="1" ref="AH98" ca="1">IF(AG98="Humana",
   INDEX({"HUM103","HUM523"}, RANDBETWEEN(1,2)),
IF(AG98="Aetna",
   INDEX({"AET532","AET548"}, RANDBETWEEN(1,2)),
IF(AG98="MetLife",
   "MET280",
IF(AG98="Cigna",
   "CIG881",
IF(AG98="United Healthcare",
   INDEX({"UNI967","UNI316"}, RANDBETWEEN(1,2)),
IF(AG98="Guardian",
   INDEX({"GUA459","GUA669"}, RANDBETWEEN(1,2)),
""))))))</f>
        <v>CIG881</v>
      </c>
      <c r="AI98" s="1" t="str" cm="1">
        <f t="array" aca="1" ref="AI98" ca="1">_xlfn.SWITCH(
    AH98,
    "HUM103", "Humana Discount",
    "HUM523", "Humana PPO",
    "AET532", "Aetna HMO",
    "AET548", "Aetna Indemnity",
    "MET280", "MetLife Discount",
    "CIG881", "Cigna HMO",
    "UNI967", "United Healthcare DPPO",
    "UNI316", "United Healthcare DMO",
    "GUA459", "Guardian Discount",
    "GUA669", "Guardian PPO",
    ""
)</f>
        <v>Cigna HMO</v>
      </c>
      <c r="AJ98" s="1" t="str" cm="1">
        <f t="array" aca="1" ref="AJ98" ca="1">_xlfn.SWITCH(
    AH98,
    "HUM103", "HUM854639",
    "HUM523", "HUM296694",
    "AET532", "AET392075",
    "AET548", "AET837715",
    "MET280", "MET643118",
    "CIG881", "CIG755900",
    "UNI967", "UNI733052",
    "UNI316", "UNI442722",
    "GUA459", "GUA634150",
    "GUA669", "GUA641722",
    ""
)</f>
        <v>CIG755900</v>
      </c>
      <c r="AK98" s="1" t="str" cm="1">
        <f t="array" aca="1" ref="AK98" ca="1">INDEX({"GRP370","GRP369","GRP573","GRP409","GRP509","GRP575","GRP445","GRP295","GRP316","GRP630"}, RANDBETWEEN(1,10))</f>
        <v>GRP573</v>
      </c>
      <c r="AL98" s="1" cm="1">
        <f t="array" aca="1" ref="AL98" ca="1">_xlfn.SWITCH(
  AK98,
  "GRP370", 1000,
  "GRP369", 3000,
  "GRP573", 1500,
  "GRP409", 3000,
  "GRP509", 3000,
  "GRP575", 1000,
  "GRP445", 2500,
  "GRP295", 1000,
  "GRP316", 2000,
  "GRP630", 2000,
  ""
)</f>
        <v>1500</v>
      </c>
      <c r="AM98" s="1" cm="1">
        <f t="array" aca="1" ref="AM98" ca="1">_xlfn.SWITCH(
  AK98,
  "GRP370", 729.73,
  "GRP369", 2285.89,
  "GRP573", 1311.73,
  "GRP409", 2951.56,
  "GRP509", 993.45,
  "GRP575", 557.41,
  "GRP445", 695.64,
  "GRP295", 241.36,
  "GRP316", 1320.86,
  "GRP630", 1245.27,
  ""
)</f>
        <v>1311.73</v>
      </c>
      <c r="AN98" s="1" t="str" cm="1">
        <f t="array" aca="1" ref="AN98" ca="1">_xlfn.SWITCH(
  AK98,
  "GRP573", "Humana",
  "GRP509", "Aetna",
  "GRP316", "Aetna",
  ""
)</f>
        <v>Humana</v>
      </c>
      <c r="AO98" s="1" t="str" cm="1">
        <f t="array" aca="1" ref="AO98" ca="1">_xlfn.SWITCH(
  AK98,
  "GRP573", "HUM982",
  "GRP509", "AET282",
  "GRP316", "AET665",
  ""
)</f>
        <v>HUM982</v>
      </c>
      <c r="AP98" s="1" t="str" cm="1">
        <f t="array" aca="1" ref="AP98" ca="1">_xlfn.SWITCH(
  AK98,
  "GRP573", "MAAN82132",
  "GRP509", "JOWI86099",
  "GRP316", "CHTA19838",
  ""
)</f>
        <v>MAAN82132</v>
      </c>
      <c r="AQ98" s="1" t="str" cm="1">
        <f t="array" aca="1" ref="AQ98" ca="1">INDEX({"Yes","No"},RANDBETWEEN(1,2))</f>
        <v>Yes</v>
      </c>
      <c r="AR98" s="1" t="str" cm="1">
        <f t="array" aca="1" ref="AR98" ca="1">INDEX({"Apple Pay","Credit Card","Debit Card"}, RANDBETWEEN(1,3))</f>
        <v>Apple Pay</v>
      </c>
      <c r="AS98" s="1" t="s">
        <v>979</v>
      </c>
      <c r="AT98" s="1" t="s">
        <v>1168</v>
      </c>
      <c r="AU98" s="1" t="str">
        <f t="shared" ca="1" si="60"/>
        <v>2025-05-02</v>
      </c>
      <c r="AV98" s="1" t="str">
        <f t="shared" ca="1" si="61"/>
        <v>2025-05-04</v>
      </c>
      <c r="AW98" s="1" t="str">
        <f t="shared" ca="1" si="62"/>
        <v>3:00 PM</v>
      </c>
      <c r="AX98" s="1" t="str">
        <f t="shared" ca="1" si="63"/>
        <v>2:48 PM</v>
      </c>
      <c r="AY98" s="1" t="str" cm="1">
        <f t="array" aca="1" ref="AY98" ca="1">INDEX({"LOC001","LOC002","LOC003"}, RANDBETWEEN(1,3))</f>
        <v>LOC001</v>
      </c>
      <c r="AZ98" s="1" t="str" cm="1">
        <f t="array" aca="1" ref="AZ98" ca="1">INDEX({"PRV001","PRV002","PRV003","PRV004","PRV005"}, RANDBETWEEN(1,5))</f>
        <v>PRV001</v>
      </c>
      <c r="BA98" s="1" t="str" cm="1">
        <f t="array" aca="1" ref="BA98" ca="1">INDEX({"AST001","AST002","AST003","AST004","AST005"}, RANDBETWEEN(1,5))</f>
        <v>AST004</v>
      </c>
      <c r="BB98" s="1" t="str" cm="1">
        <f t="array" aca="1" ref="BB98" ca="1">INDEX({"Room 1","Room 2","Room 3","Room 4","Room 5","Room 7","Room 8"}, RANDBETWEEN(1,7))</f>
        <v>Room 5</v>
      </c>
      <c r="BC98" s="1" t="str" cm="1">
        <f t="array" aca="1" ref="BC98" ca="1">INDEX({"Tooth Pain","Lost Filling","Cosmetic Concern","Sensitivity","Denture Adjustment","Jaw Pain","Routine Check-up"}, RANDBETWEEN(1,7))</f>
        <v>Sensitivity</v>
      </c>
      <c r="BD98" s="1" cm="1">
        <f t="array" aca="1" ref="BD98" ca="1">INDEX({15,30,45,60,90,120}, RANDBETWEEN(1,6))</f>
        <v>60</v>
      </c>
      <c r="BE98" s="1">
        <f t="shared" ca="1" si="64"/>
        <v>55</v>
      </c>
      <c r="BF98" s="1" t="str">
        <f t="shared" ca="1" si="65"/>
        <v>True</v>
      </c>
      <c r="BG98" s="1" t="str">
        <f t="shared" ca="1" si="66"/>
        <v/>
      </c>
      <c r="BH98" s="1" t="str">
        <f t="shared" ca="1" si="67"/>
        <v>False</v>
      </c>
      <c r="BI98" s="1">
        <f t="shared" ca="1" si="68"/>
        <v>2</v>
      </c>
      <c r="BJ98" s="1" t="s">
        <v>1358</v>
      </c>
      <c r="BK98" s="1" t="str">
        <f t="shared" ca="1" si="69"/>
        <v>2025-05-04</v>
      </c>
      <c r="BL98" s="1" t="str" cm="1">
        <f t="array" aca="1" ref="BL98" ca="1">INDEX({"Orthodontic","Prosthodontic","Oral Surgery","Periodontic","Restorative"}, RANDBETWEEN(1,5))</f>
        <v>Prosthodontic</v>
      </c>
      <c r="BM98" s="1" t="str" cm="1">
        <f t="array" aca="1" ref="BM98" ca="1">INDEX({"D4341","D9110","D0274","D0120","D2330","D7140","D1110"}, RANDBETWEEN(1,7))</f>
        <v>D0120</v>
      </c>
      <c r="BN98" s="1" t="str" cm="1">
        <f t="array" aca="1" ref="BN98" ca="1">INDEX({"Periodontal Scaling &amp; Root Planing","Palliative Treatment","Bitewings - Four Films","Periodic Oral Evaluation","Resin Composite - One Surface","Extraction - Erupted Tooth","Adult Prophylaxis"}, RANDBETWEEN(1,7))</f>
        <v>Adult Prophylaxis</v>
      </c>
      <c r="BO98" s="1">
        <f t="shared" ca="1" si="70"/>
        <v>863.75</v>
      </c>
      <c r="BP98" s="1">
        <f t="shared" ca="1" si="71"/>
        <v>1298.22</v>
      </c>
      <c r="BQ98" s="1">
        <f t="shared" ca="1" si="72"/>
        <v>7.95</v>
      </c>
      <c r="BR98" s="1">
        <f t="shared" ca="1" si="73"/>
        <v>420.69</v>
      </c>
      <c r="BS98" s="1">
        <f t="shared" ca="1" si="74"/>
        <v>120.1</v>
      </c>
      <c r="BT98" s="1" t="str">
        <f t="shared" ca="1" si="75"/>
        <v>2022-05-01</v>
      </c>
      <c r="BU98" s="1" t="str" cm="1">
        <f t="array" aca="1" ref="BU98" ca="1">INDEX({"Debit Card","Apple Pay","Credit Card","CareCredit"}, RANDBETWEEN(1,4))</f>
        <v>Credit Card</v>
      </c>
      <c r="BV98" s="1" t="str" cm="1">
        <f t="array" aca="1" ref="BV98" ca="1">INDEX({"Paid","Partial","Pending Insurance"}, RANDBETWEEN(1,3))</f>
        <v>Pending Insurance</v>
      </c>
      <c r="BW98" s="1">
        <f t="shared" ca="1" si="76"/>
        <v>0</v>
      </c>
      <c r="BX98" s="1" t="str">
        <f t="shared" ca="1" si="77"/>
        <v>In Progress</v>
      </c>
      <c r="BY98" s="1" t="str" cm="1">
        <f t="array" aca="1" ref="BY98" ca="1">INDEX({"New","Returning"}, RANDBETWEEN(1,2))</f>
        <v>New</v>
      </c>
      <c r="BZ98" s="1">
        <f t="shared" ca="1" si="78"/>
        <v>2</v>
      </c>
      <c r="CA98" s="1">
        <f t="shared" ca="1" si="79"/>
        <v>6</v>
      </c>
      <c r="CB98" s="1" t="str">
        <f t="shared" ca="1" si="80"/>
        <v>2021-02-09</v>
      </c>
      <c r="CC98" s="1" t="str">
        <f t="shared" ca="1" si="81"/>
        <v>2024-01-16</v>
      </c>
      <c r="CD98" s="1">
        <f t="shared" ca="1" si="82"/>
        <v>7</v>
      </c>
      <c r="CE98" s="1">
        <f t="shared" ca="1" si="82"/>
        <v>5</v>
      </c>
      <c r="CF98" s="1">
        <f t="shared" ca="1" si="83"/>
        <v>2194.83</v>
      </c>
      <c r="CG98" s="1">
        <f t="shared" ca="1" si="84"/>
        <v>50</v>
      </c>
      <c r="CH98" s="1" t="str">
        <f t="shared" ca="1" si="85"/>
        <v>Medium</v>
      </c>
      <c r="CI98" s="1">
        <f t="shared" ca="1" si="86"/>
        <v>69</v>
      </c>
      <c r="CJ98" s="1" t="str">
        <f t="shared" ca="1" si="87"/>
        <v>True</v>
      </c>
      <c r="CK98" s="1" t="str" cm="1">
        <f t="array" aca="1" ref="CK98" ca="1">INDEX({"Basic","Silver","Gold","Platinum"}, RANDBETWEEN(1,4))</f>
        <v>Platinum</v>
      </c>
      <c r="CL98" s="1">
        <f t="shared" ca="1" si="88"/>
        <v>4</v>
      </c>
      <c r="CM98" s="1" t="s">
        <v>1547</v>
      </c>
      <c r="CN98" s="1" t="str">
        <f t="shared" ca="1" si="89"/>
        <v>2024-12-21</v>
      </c>
      <c r="CO98" s="1" t="str">
        <f t="shared" ca="1" si="90"/>
        <v>10:15 AM</v>
      </c>
      <c r="CP98" s="1" t="str" cm="1">
        <f t="array" aca="1" ref="CP98" ca="1">INDEX({"Patient Portal","Mail","Email","Phone","Text"}, RANDBETWEEN(1,5))</f>
        <v>Email</v>
      </c>
      <c r="CQ98" s="1" t="str" cm="1">
        <f t="array" aca="1" ref="CQ98" ca="1">INDEX({"Insurance Verification","Payment Reminder","New Patient Welcome","Treatment Plan Discussion","Recall"}, RANDBETWEEN(1,5))</f>
        <v>Payment Reminder</v>
      </c>
      <c r="CR98" s="1" t="str" cm="1">
        <f t="array" aca="1" ref="CR98" ca="1">INDEX({"Template","Script","Marketing","Custom"}, RANDBETWEEN(1,4))</f>
        <v>Script</v>
      </c>
      <c r="CS98" s="1" t="str">
        <f t="shared" ca="1" si="91"/>
        <v>True</v>
      </c>
      <c r="CT98" s="1" t="str">
        <f t="shared" ca="1" si="92"/>
        <v>2024-12-26</v>
      </c>
      <c r="CU98" s="1" t="str">
        <f t="shared" ca="1" si="93"/>
        <v>1:00 PM</v>
      </c>
      <c r="CV98" s="1" t="str" cm="1">
        <f t="array" aca="1" ref="CV98" ca="1">IF(CS98="True",
   INDEX({"Cancelled","Confirmed","Rescheduled","Question Answered"}, RANDBETWEEN(1,4)),
   ""
)</f>
        <v>Question Answered</v>
      </c>
      <c r="CW98" s="1" t="str">
        <f t="shared" ca="1" si="94"/>
        <v>False</v>
      </c>
      <c r="CX98" s="1" t="str">
        <f t="shared" ca="1" si="95"/>
        <v/>
      </c>
      <c r="CY98" s="1" t="str" cm="1">
        <f t="array" aca="1" ref="CY98" ca="1">INDEX({"STF001","STF002","STF003","STF004","STF005"}, RANDBETWEEN(1,5))</f>
        <v>STF002</v>
      </c>
      <c r="CZ98" s="1" t="str">
        <f t="shared" ca="1" si="96"/>
        <v>False</v>
      </c>
      <c r="DA98" s="1" t="str" cm="1">
        <f t="array" aca="1" ref="DA98" ca="1">INDEX({"Westside Dental Group","Downtown Dental Center","Main Street Dental"}, RANDBETWEEN(1,3))</f>
        <v>Westside Dental Group</v>
      </c>
      <c r="DB98" s="1" t="str" cm="1">
        <f t="array" aca="1" ref="DB98" ca="1">_xlfn.SWITCH(DA98,
   "Westside Dental Group",     "789 West Avenue",
   "Downtown Dental Center",    "456 Downtown Plaza",
   "Main Street Dental",        "123 Main Street",
   ""
)</f>
        <v>789 West Avenue</v>
      </c>
      <c r="DC98" s="1" t="str" cm="1">
        <f t="array" aca="1" ref="DC98" ca="1">_xlfn.SWITCH(
   DA98,
   "Westside Dental Group",     "Riverside",
   "Downtown Dental Center",    "Springfield",
   "Main Street Dental",        "Springfield",
   ""
)</f>
        <v>Riverside</v>
      </c>
      <c r="DD98" s="1" t="s">
        <v>184</v>
      </c>
      <c r="DE98" s="1" t="str" cm="1">
        <f t="array" aca="1" ref="DE98" ca="1">_xlfn.SWITCH(
   DA98,
   "Westside Dental Group",     "62707",
   "Downtown Dental Center",    "62701",
   "Main Street Dental",        "62704",
   ""
)</f>
        <v>62707</v>
      </c>
      <c r="DF98" s="1" t="str" cm="1">
        <f t="array" aca="1" ref="DF98" ca="1">_xlfn.SWITCH(
   DA98,
   "Westside Dental Group",     "555-555-6666",
   "Downtown Dental Center",    "555-333-4444",
   "Main Street Dental",        "555-111-2222",
   ""
)</f>
        <v>555-555-6666</v>
      </c>
      <c r="DG98" s="1" t="str" cm="1">
        <f t="array" aca="1" ref="DG98" ca="1">_xlfn.SWITCH(
   DA98,
   "Westside Dental Group",     "Mon-Thu 9AM-6PM|Fri 9AM-4PM",
   "Downtown Dental Center",    "Mon-Thu 7AM-7PM|Fri 8AM-5PM|Sat 8AM-1PM",
   "Main Street Dental",        "Mon-Fri 8AM-5PM",
   ""
)</f>
        <v>Mon-Thu 9AM-6PM|Fri 9AM-4PM</v>
      </c>
      <c r="DH98" s="1" t="str" cm="1">
        <f t="array" aca="1" ref="DH98" ca="1">_xlfn.SWITCH(
   DA98,
   "Westside Dental Group",     "General|Periodontics|Endodontics",
   "Downtown Dental Center",    "General|Pediatric|Implants|Oral Surgery",
   "Main Street Dental",        "General|Cosmetic|Orthodontics",
   ""
)</f>
        <v>General|Periodontics|Endodontics</v>
      </c>
      <c r="DI98" s="1" t="str" cm="1">
        <f t="array" aca="1" ref="DI98" ca="1">_xlfn.SWITCH(
   DA98,
   "Westside Dental Group",     "General Dentistry|Periodontics|Endodontics",
   "Downtown Dental Center",    "General Dentistry|Oral Surgery|Pediatric Dentistry",
   "Main Street Dental",        "General Dentistry|Orthodontics",
   ""
)</f>
        <v>General Dentistry|Periodontics|Endodontics</v>
      </c>
      <c r="DJ98" s="1" cm="1">
        <f t="array" aca="1" ref="DJ98" ca="1">_xlfn.SWITCH($DA98,
   "Westside Dental Group", 6,
   "Downtown Dental Center", 12,
   "Main Street Dental",     8,
   6
)</f>
        <v>6</v>
      </c>
      <c r="DK98" s="1" cm="1">
        <f t="array" aca="1" ref="DK98" ca="1">_xlfn.SWITCH($DA98,
   "Westside Dental Group", 4.7,
   "Downtown Dental Center", 4.6,
   "Main Street Dental",     4.8,
   4.7
)</f>
        <v>4.7</v>
      </c>
      <c r="DL98" s="1" t="s">
        <v>1736</v>
      </c>
      <c r="DM98" s="1" t="str">
        <f t="shared" ca="1" si="97"/>
        <v>2024-11-18</v>
      </c>
      <c r="DN98" s="1" t="str" cm="1">
        <f t="array" aca="1" ref="DN98" ca="1">INDEX({"In Progress","Accepted","Completed","Proposed"}, RANDBETWEEN(1,4))</f>
        <v>Completed</v>
      </c>
      <c r="DO98" s="1">
        <f t="shared" ca="1" si="98"/>
        <v>2609.25</v>
      </c>
      <c r="DP98" s="1">
        <f t="shared" ca="1" si="99"/>
        <v>1487.27</v>
      </c>
      <c r="DQ98" s="1">
        <f t="shared" ca="1" si="100"/>
        <v>1121.98</v>
      </c>
      <c r="DR98" s="1" t="str" cm="1">
        <f t="array" aca="1" ref="DR98" ca="1">INDEX({"N/A","CareCredit","QuickPay Discount","Monthly Payment"}, RANDBETWEEN(1,4))</f>
        <v>QuickPay Discount</v>
      </c>
      <c r="DS98" s="2">
        <v>44569</v>
      </c>
      <c r="DT98" s="1" t="str">
        <f t="shared" ca="1" si="101"/>
        <v>2022-01-31</v>
      </c>
      <c r="DU98" s="1">
        <f t="shared" ca="1" si="102"/>
        <v>100</v>
      </c>
    </row>
    <row r="99" spans="1:125" x14ac:dyDescent="0.15">
      <c r="A99" s="1" t="s">
        <v>602</v>
      </c>
      <c r="B99" s="1" t="str" cm="1">
        <f t="array" aca="1" ref="B99" ca="1">INDEX({"Liam","Noah","Oliver","Elijah","William","James","Benjamin","Lucas","Henry","Alexander","Olivia","Emma","Ava","Charlotte","Sophia","Amelia","Isabella","Mia","Evelyn","Harper","Jameson","Aria","Scarlett","Luna","Mila","Abigail","Ella","Avery","Eleanor","Madison"}, RANDBETWEEN(1, 30))</f>
        <v>Scarlett</v>
      </c>
      <c r="C99" s="1" t="str" cm="1">
        <f t="array" aca="1" ref="C99" ca="1">INDEX({"Smith","Johnson","Williams","Jones","Brown","Davis","Miller","Wilson","Moore","Taylor","Anderson","Thomas","Jackson","White","Harris","Martin","Thompson","Garcia","Martinez","Robinson","Clark","Rodriguez","Lewis","Lee","Walker","Hall","Allen","Young","King","Wright"}, RANDBETWEEN(1, 30))</f>
        <v>Martinez</v>
      </c>
      <c r="D99" s="1" t="str">
        <f t="shared" ca="1" si="52"/>
        <v>1969-12-24</v>
      </c>
      <c r="E99" s="1">
        <f t="shared" ca="1" si="53"/>
        <v>55</v>
      </c>
      <c r="F99" s="1" t="str" cm="1">
        <f t="array" aca="1" ref="F99" ca="1">INDEX({"Male","Female","Non-Binary"}, RANDBETWEEN(1, 3))</f>
        <v>Female</v>
      </c>
      <c r="G99" s="1" t="str" cm="1">
        <f t="array" aca="1" ref="G99" ca="1">INDEX({"African American","Caucasian","Hispanic","Asian","Native American","Other"}, RANDBETWEEN(1,6))</f>
        <v>African American</v>
      </c>
      <c r="H99" s="1" t="str" cm="1">
        <f t="array" aca="1" ref="H99" ca="1">RANDBETWEEN(1,1500) &amp; " " &amp; INDEX({"Main","Oak","Maple","Elm","Pine","Cedar","Rose","Hill","Park","Lake"}, RANDBETWEEN(1,10)) &amp; " " &amp; INDEX({"St","Rd","Ave"}, RANDBETWEEN(1,3))</f>
        <v>973 Maple Ave</v>
      </c>
      <c r="I99" s="1" t="str" cm="1">
        <f t="array" aca="1" ref="I99" ca="1">INDEX({"Springfield","Riverside","Franklin","Clinton","Fairview"}, RANDBETWEEN(1,5))</f>
        <v>Clinton</v>
      </c>
      <c r="J99" s="1" t="str" cm="1">
        <f t="array" aca="1" ref="J99" ca="1">INDEX({"FL","IL","CA","NY","TX"}, RANDBETWEEN(1,5))</f>
        <v>FL</v>
      </c>
      <c r="K99" s="1" t="str">
        <f t="shared" ca="1" si="54"/>
        <v>72195</v>
      </c>
      <c r="L99" s="1" t="str">
        <f t="shared" ca="1" si="55"/>
        <v>scarlett.martinez@email.com</v>
      </c>
      <c r="M99" s="1" t="str">
        <f t="shared" ca="1" si="56"/>
        <v>615-140-6624</v>
      </c>
      <c r="N99" s="1" t="str" cm="1">
        <f t="array" aca="1" ref="N99" ca="1">INDEX({"Linda","Karen","Susan","Nancy","Deborah"}, RANDBETWEEN(1,5)) &amp; " " &amp; C99</f>
        <v>Susan Martinez</v>
      </c>
      <c r="O99" s="1" t="str">
        <f t="shared" ca="1" si="57"/>
        <v>805-706-5589</v>
      </c>
      <c r="P99" s="1" t="s">
        <v>137</v>
      </c>
      <c r="Q99" s="1" t="str" cm="1">
        <f t="array" aca="1" ref="Q99" ca="1">INDEX({"Walk-in","Google","Website","Patient Referral","Doctor Referral","Insurance"}, RANDBETWEEN(1,5))</f>
        <v>Walk-in</v>
      </c>
      <c r="R99" s="1" t="str">
        <f t="shared" ca="1" si="58"/>
        <v>2023-02-18</v>
      </c>
      <c r="S99" s="1" t="str" cm="1">
        <f t="array" aca="1" ref="S99" ca="1">INDEX({"LOC001","LOC002","LOC003"}, RANDBETWEEN(1,3))</f>
        <v>LOC002</v>
      </c>
      <c r="T99" s="1" t="str" cm="1">
        <f t="array" aca="1" ref="T99" ca="1">INDEX({"Mail","Phone","Patient Portal","Email"}, RANDBETWEEN(1,4))</f>
        <v>Phone</v>
      </c>
      <c r="U99" s="1" t="str" cm="1">
        <f t="array" aca="1" ref="U99" ca="1">INDEX({"True","False"}, RANDBETWEEN(1,2))</f>
        <v>True</v>
      </c>
      <c r="V99" s="1" t="str" cm="1">
        <f t="array" aca="1" ref="V99" ca="1">INDEX({"True","False"}, RANDBETWEEN(1,2))</f>
        <v>False</v>
      </c>
      <c r="W99" s="1" t="str" cm="1">
        <f t="array" aca="1" ref="W99" ca="1">INDEX({"True","False"}, RANDBETWEEN(1,2))</f>
        <v>False</v>
      </c>
      <c r="X99" s="1" t="str" cm="1">
        <f t="array" aca="1" ref="X99" ca="1">INDEX({"True","False"}, RANDBETWEEN(1,2))</f>
        <v>True</v>
      </c>
      <c r="Y99" s="1" t="str" cm="1">
        <f t="array" aca="1" ref="Y99" ca="1">INDEX({"Codeine","Sulfa","Local Anesthetics","None","Latex","Penicillin"}, RANDBETWEEN(1,6))</f>
        <v>Latex</v>
      </c>
      <c r="Z99" s="1" t="str" cm="1">
        <f t="array" aca="1" ref="Z99" ca="1">INDEX({"None","Levothyroxine","Atorvastatin","Levothyroxine|Atorvastatin","Metformin|Lisinopril","Ibuprofen"}, RANDBETWEEN(1,6))</f>
        <v>Levothyroxine</v>
      </c>
      <c r="AA99" s="1" t="str" cm="1">
        <f t="array" aca="1" ref="AA99" ca="1">INDEX({"None","Wisdom teeth extraction (2020)","Cavity filling (2019)","Dental cleaning (2018)","Root canal (2021)"}, RANDBETWEEN(1,5))</f>
        <v>Root canal (2021)</v>
      </c>
      <c r="AB99" s="1" t="str">
        <f t="shared" ca="1" si="59"/>
        <v>2024-10-03</v>
      </c>
      <c r="AC99" s="1" t="str" cm="1">
        <f t="array" aca="1" ref="AC99" ca="1">INDEX({"N/A","No","Yes"}, RANDBETWEEN(1,3))</f>
        <v>No</v>
      </c>
      <c r="AD99" s="1" t="str" cm="1">
        <f t="array" aca="1" ref="AD99" ca="1">INDEX({"Non-smoker","Former-smoker","Current smoker"}, RANDBETWEEN(1,3))</f>
        <v>Former-smoker</v>
      </c>
      <c r="AE99" s="1" t="str" cm="1">
        <f t="array" aca="1" ref="AE99" ca="1">INDEX({"None","Allergic to penicillin","Requires wheelchair accessibility","Use caution due to fall risk","Special diet required"}, RANDBETWEEN(1,5))</f>
        <v>Special diet required</v>
      </c>
      <c r="AF99" s="1" t="s">
        <v>791</v>
      </c>
      <c r="AG99" s="1" t="str" cm="1">
        <f t="array" aca="1" ref="AG99" ca="1">INDEX({"Humana","Aetna","MetLife","Cigna","United Healthcare","Guardian"}, RANDBETWEEN(1,6))</f>
        <v>United Healthcare</v>
      </c>
      <c r="AH99" s="1" t="str" cm="1">
        <f t="array" aca="1" ref="AH99" ca="1">IF(AG99="Humana",
   INDEX({"HUM103","HUM523"}, RANDBETWEEN(1,2)),
IF(AG99="Aetna",
   INDEX({"AET532","AET548"}, RANDBETWEEN(1,2)),
IF(AG99="MetLife",
   "MET280",
IF(AG99="Cigna",
   "CIG881",
IF(AG99="United Healthcare",
   INDEX({"UNI967","UNI316"}, RANDBETWEEN(1,2)),
IF(AG99="Guardian",
   INDEX({"GUA459","GUA669"}, RANDBETWEEN(1,2)),
""))))))</f>
        <v>UNI316</v>
      </c>
      <c r="AI99" s="1" t="str" cm="1">
        <f t="array" aca="1" ref="AI99" ca="1">_xlfn.SWITCH(
    AH99,
    "HUM103", "Humana Discount",
    "HUM523", "Humana PPO",
    "AET532", "Aetna HMO",
    "AET548", "Aetna Indemnity",
    "MET280", "MetLife Discount",
    "CIG881", "Cigna HMO",
    "UNI967", "United Healthcare DPPO",
    "UNI316", "United Healthcare DMO",
    "GUA459", "Guardian Discount",
    "GUA669", "Guardian PPO",
    ""
)</f>
        <v>United Healthcare DMO</v>
      </c>
      <c r="AJ99" s="1" t="str" cm="1">
        <f t="array" aca="1" ref="AJ99" ca="1">_xlfn.SWITCH(
    AH99,
    "HUM103", "HUM854639",
    "HUM523", "HUM296694",
    "AET532", "AET392075",
    "AET548", "AET837715",
    "MET280", "MET643118",
    "CIG881", "CIG755900",
    "UNI967", "UNI733052",
    "UNI316", "UNI442722",
    "GUA459", "GUA634150",
    "GUA669", "GUA641722",
    ""
)</f>
        <v>UNI442722</v>
      </c>
      <c r="AK99" s="1" t="str" cm="1">
        <f t="array" aca="1" ref="AK99" ca="1">INDEX({"GRP370","GRP369","GRP573","GRP409","GRP509","GRP575","GRP445","GRP295","GRP316","GRP630"}, RANDBETWEEN(1,10))</f>
        <v>GRP369</v>
      </c>
      <c r="AL99" s="1" cm="1">
        <f t="array" aca="1" ref="AL99" ca="1">_xlfn.SWITCH(
  AK99,
  "GRP370", 1000,
  "GRP369", 3000,
  "GRP573", 1500,
  "GRP409", 3000,
  "GRP509", 3000,
  "GRP575", 1000,
  "GRP445", 2500,
  "GRP295", 1000,
  "GRP316", 2000,
  "GRP630", 2000,
  ""
)</f>
        <v>3000</v>
      </c>
      <c r="AM99" s="1" cm="1">
        <f t="array" aca="1" ref="AM99" ca="1">_xlfn.SWITCH(
  AK99,
  "GRP370", 729.73,
  "GRP369", 2285.89,
  "GRP573", 1311.73,
  "GRP409", 2951.56,
  "GRP509", 993.45,
  "GRP575", 557.41,
  "GRP445", 695.64,
  "GRP295", 241.36,
  "GRP316", 1320.86,
  "GRP630", 1245.27,
  ""
)</f>
        <v>2285.89</v>
      </c>
      <c r="AN99" s="1" t="str" cm="1">
        <f t="array" aca="1" ref="AN99" ca="1">_xlfn.SWITCH(
  AK99,
  "GRP573", "Humana",
  "GRP509", "Aetna",
  "GRP316", "Aetna",
  ""
)</f>
        <v/>
      </c>
      <c r="AO99" s="1" t="str" cm="1">
        <f t="array" aca="1" ref="AO99" ca="1">_xlfn.SWITCH(
  AK99,
  "GRP573", "HUM982",
  "GRP509", "AET282",
  "GRP316", "AET665",
  ""
)</f>
        <v/>
      </c>
      <c r="AP99" s="1" t="str" cm="1">
        <f t="array" aca="1" ref="AP99" ca="1">_xlfn.SWITCH(
  AK99,
  "GRP573", "MAAN82132",
  "GRP509", "JOWI86099",
  "GRP316", "CHTA19838",
  ""
)</f>
        <v/>
      </c>
      <c r="AQ99" s="1" t="str" cm="1">
        <f t="array" aca="1" ref="AQ99" ca="1">INDEX({"Yes","No"},RANDBETWEEN(1,2))</f>
        <v>Yes</v>
      </c>
      <c r="AR99" s="1" t="str" cm="1">
        <f t="array" aca="1" ref="AR99" ca="1">INDEX({"Apple Pay","Credit Card","Debit Card"}, RANDBETWEEN(1,3))</f>
        <v>Apple Pay</v>
      </c>
      <c r="AS99" s="1" t="s">
        <v>980</v>
      </c>
      <c r="AT99" s="1" t="s">
        <v>1169</v>
      </c>
      <c r="AU99" s="1" t="str">
        <f t="shared" ca="1" si="60"/>
        <v>2025-06-03</v>
      </c>
      <c r="AV99" s="1" t="str">
        <f t="shared" ca="1" si="61"/>
        <v>2025-06-16</v>
      </c>
      <c r="AW99" s="1" t="str">
        <f t="shared" ca="1" si="62"/>
        <v>1:30 PM</v>
      </c>
      <c r="AX99" s="1" t="str">
        <f t="shared" ca="1" si="63"/>
        <v>1:25 PM</v>
      </c>
      <c r="AY99" s="1" t="str" cm="1">
        <f t="array" aca="1" ref="AY99" ca="1">INDEX({"LOC001","LOC002","LOC003"}, RANDBETWEEN(1,3))</f>
        <v>LOC003</v>
      </c>
      <c r="AZ99" s="1" t="str" cm="1">
        <f t="array" aca="1" ref="AZ99" ca="1">INDEX({"PRV001","PRV002","PRV003","PRV004","PRV005"}, RANDBETWEEN(1,5))</f>
        <v>PRV005</v>
      </c>
      <c r="BA99" s="1" t="str" cm="1">
        <f t="array" aca="1" ref="BA99" ca="1">INDEX({"AST001","AST002","AST003","AST004","AST005"}, RANDBETWEEN(1,5))</f>
        <v>AST002</v>
      </c>
      <c r="BB99" s="1" t="str" cm="1">
        <f t="array" aca="1" ref="BB99" ca="1">INDEX({"Room 1","Room 2","Room 3","Room 4","Room 5","Room 7","Room 8"}, RANDBETWEEN(1,7))</f>
        <v>Room 2</v>
      </c>
      <c r="BC99" s="1" t="str" cm="1">
        <f t="array" aca="1" ref="BC99" ca="1">INDEX({"Tooth Pain","Lost Filling","Cosmetic Concern","Sensitivity","Denture Adjustment","Jaw Pain","Routine Check-up"}, RANDBETWEEN(1,7))</f>
        <v>Jaw Pain</v>
      </c>
      <c r="BD99" s="1" cm="1">
        <f t="array" aca="1" ref="BD99" ca="1">INDEX({15,30,45,60,90,120}, RANDBETWEEN(1,6))</f>
        <v>15</v>
      </c>
      <c r="BE99" s="1">
        <f t="shared" ca="1" si="64"/>
        <v>14</v>
      </c>
      <c r="BF99" s="1" t="str">
        <f t="shared" ca="1" si="65"/>
        <v>True</v>
      </c>
      <c r="BG99" s="1" t="str">
        <f t="shared" ca="1" si="66"/>
        <v/>
      </c>
      <c r="BH99" s="1" t="str">
        <f t="shared" ca="1" si="67"/>
        <v>False</v>
      </c>
      <c r="BI99" s="1">
        <f t="shared" ca="1" si="68"/>
        <v>13</v>
      </c>
      <c r="BJ99" s="1" t="s">
        <v>1359</v>
      </c>
      <c r="BK99" s="1" t="str">
        <f t="shared" ca="1" si="69"/>
        <v>2025-06-16</v>
      </c>
      <c r="BL99" s="1" t="str" cm="1">
        <f t="array" aca="1" ref="BL99" ca="1">INDEX({"Orthodontic","Prosthodontic","Oral Surgery","Periodontic","Restorative"}, RANDBETWEEN(1,5))</f>
        <v>Oral Surgery</v>
      </c>
      <c r="BM99" s="1" t="str" cm="1">
        <f t="array" aca="1" ref="BM99" ca="1">INDEX({"D4341","D9110","D0274","D0120","D2330","D7140","D1110"}, RANDBETWEEN(1,7))</f>
        <v>D1110</v>
      </c>
      <c r="BN99" s="1" t="str" cm="1">
        <f t="array" aca="1" ref="BN99" ca="1">INDEX({"Periodontal Scaling &amp; Root Planing","Palliative Treatment","Bitewings - Four Films","Periodic Oral Evaluation","Resin Composite - One Surface","Extraction - Erupted Tooth","Adult Prophylaxis"}, RANDBETWEEN(1,7))</f>
        <v>Adult Prophylaxis</v>
      </c>
      <c r="BO99" s="1">
        <f t="shared" ca="1" si="70"/>
        <v>495.74</v>
      </c>
      <c r="BP99" s="1">
        <f t="shared" ca="1" si="71"/>
        <v>594.76</v>
      </c>
      <c r="BQ99" s="1">
        <f t="shared" ca="1" si="72"/>
        <v>768.35</v>
      </c>
      <c r="BR99" s="1">
        <f t="shared" ca="1" si="73"/>
        <v>480.97</v>
      </c>
      <c r="BS99" s="1">
        <f t="shared" ca="1" si="74"/>
        <v>202.42</v>
      </c>
      <c r="BT99" s="1" t="str">
        <f t="shared" ca="1" si="75"/>
        <v>2023-03-22</v>
      </c>
      <c r="BU99" s="1" t="str" cm="1">
        <f t="array" aca="1" ref="BU99" ca="1">INDEX({"Debit Card","Apple Pay","Credit Card","CareCredit"}, RANDBETWEEN(1,4))</f>
        <v>Debit Card</v>
      </c>
      <c r="BV99" s="1" t="str" cm="1">
        <f t="array" aca="1" ref="BV99" ca="1">INDEX({"Paid","Partial","Pending Insurance"}, RANDBETWEEN(1,3))</f>
        <v>Pending Insurance</v>
      </c>
      <c r="BW99" s="1">
        <f t="shared" ca="1" si="76"/>
        <v>0</v>
      </c>
      <c r="BX99" s="1" t="str">
        <f t="shared" ca="1" si="77"/>
        <v>In Progress</v>
      </c>
      <c r="BY99" s="1" t="str" cm="1">
        <f t="array" aca="1" ref="BY99" ca="1">INDEX({"New","Returning"}, RANDBETWEEN(1,2))</f>
        <v>Returning</v>
      </c>
      <c r="BZ99" s="1">
        <f t="shared" ca="1" si="78"/>
        <v>2</v>
      </c>
      <c r="CA99" s="1">
        <f t="shared" ca="1" si="79"/>
        <v>2</v>
      </c>
      <c r="CB99" s="1" t="str">
        <f t="shared" ca="1" si="80"/>
        <v>2022-01-19</v>
      </c>
      <c r="CC99" s="1" t="str">
        <f t="shared" ca="1" si="81"/>
        <v>2025-02-26</v>
      </c>
      <c r="CD99" s="1">
        <f t="shared" ca="1" si="82"/>
        <v>1</v>
      </c>
      <c r="CE99" s="1">
        <f t="shared" ca="1" si="82"/>
        <v>1</v>
      </c>
      <c r="CF99" s="1">
        <f t="shared" ca="1" si="83"/>
        <v>2820.24</v>
      </c>
      <c r="CG99" s="1">
        <f t="shared" ca="1" si="84"/>
        <v>38</v>
      </c>
      <c r="CH99" s="1" t="str">
        <f t="shared" ca="1" si="85"/>
        <v>Low</v>
      </c>
      <c r="CI99" s="1">
        <f t="shared" ca="1" si="86"/>
        <v>90</v>
      </c>
      <c r="CJ99" s="1" t="str">
        <f t="shared" ca="1" si="87"/>
        <v>True</v>
      </c>
      <c r="CK99" s="1" t="str" cm="1">
        <f t="array" aca="1" ref="CK99" ca="1">INDEX({"Basic","Silver","Gold","Platinum"}, RANDBETWEEN(1,4))</f>
        <v>Gold</v>
      </c>
      <c r="CL99" s="1">
        <f t="shared" ca="1" si="88"/>
        <v>1</v>
      </c>
      <c r="CM99" s="1" t="s">
        <v>1548</v>
      </c>
      <c r="CN99" s="1" t="str">
        <f t="shared" ca="1" si="89"/>
        <v>2023-06-14</v>
      </c>
      <c r="CO99" s="1" t="str">
        <f t="shared" ca="1" si="90"/>
        <v>2:15 PM</v>
      </c>
      <c r="CP99" s="1" t="str" cm="1">
        <f t="array" aca="1" ref="CP99" ca="1">INDEX({"Patient Portal","Mail","Email","Phone","Text"}, RANDBETWEEN(1,5))</f>
        <v>Phone</v>
      </c>
      <c r="CQ99" s="1" t="str" cm="1">
        <f t="array" aca="1" ref="CQ99" ca="1">INDEX({"Insurance Verification","Payment Reminder","New Patient Welcome","Treatment Plan Discussion","Recall"}, RANDBETWEEN(1,5))</f>
        <v>New Patient Welcome</v>
      </c>
      <c r="CR99" s="1" t="str" cm="1">
        <f t="array" aca="1" ref="CR99" ca="1">INDEX({"Template","Script","Marketing","Custom"}, RANDBETWEEN(1,4))</f>
        <v>Marketing</v>
      </c>
      <c r="CS99" s="1" t="str">
        <f t="shared" ca="1" si="91"/>
        <v>True</v>
      </c>
      <c r="CT99" s="1" t="str">
        <f t="shared" ca="1" si="92"/>
        <v>2023-06-18</v>
      </c>
      <c r="CU99" s="1" t="str">
        <f t="shared" ca="1" si="93"/>
        <v>12:15 PM</v>
      </c>
      <c r="CV99" s="1" t="str" cm="1">
        <f t="array" aca="1" ref="CV99" ca="1">IF(CS99="True",
   INDEX({"Cancelled","Confirmed","Rescheduled","Question Answered"}, RANDBETWEEN(1,4)),
   ""
)</f>
        <v>Rescheduled</v>
      </c>
      <c r="CW99" s="1" t="str">
        <f t="shared" ca="1" si="94"/>
        <v>False</v>
      </c>
      <c r="CX99" s="1" t="str">
        <f t="shared" ca="1" si="95"/>
        <v/>
      </c>
      <c r="CY99" s="1" t="str" cm="1">
        <f t="array" aca="1" ref="CY99" ca="1">INDEX({"STF001","STF002","STF003","STF004","STF005"}, RANDBETWEEN(1,5))</f>
        <v>STF005</v>
      </c>
      <c r="CZ99" s="1" t="str">
        <f t="shared" ca="1" si="96"/>
        <v>False</v>
      </c>
      <c r="DA99" s="1" t="str" cm="1">
        <f t="array" aca="1" ref="DA99" ca="1">INDEX({"Westside Dental Group","Downtown Dental Center","Main Street Dental"}, RANDBETWEEN(1,3))</f>
        <v>Main Street Dental</v>
      </c>
      <c r="DB99" s="1" t="str" cm="1">
        <f t="array" aca="1" ref="DB99" ca="1">_xlfn.SWITCH(DA99,
   "Westside Dental Group",     "789 West Avenue",
   "Downtown Dental Center",    "456 Downtown Plaza",
   "Main Street Dental",        "123 Main Street",
   ""
)</f>
        <v>123 Main Street</v>
      </c>
      <c r="DC99" s="1" t="str" cm="1">
        <f t="array" aca="1" ref="DC99" ca="1">_xlfn.SWITCH(
   DA99,
   "Westside Dental Group",     "Riverside",
   "Downtown Dental Center",    "Springfield",
   "Main Street Dental",        "Springfield",
   ""
)</f>
        <v>Springfield</v>
      </c>
      <c r="DD99" s="1" t="s">
        <v>184</v>
      </c>
      <c r="DE99" s="1" t="str" cm="1">
        <f t="array" aca="1" ref="DE99" ca="1">_xlfn.SWITCH(
   DA99,
   "Westside Dental Group",     "62707",
   "Downtown Dental Center",    "62701",
   "Main Street Dental",        "62704",
   ""
)</f>
        <v>62704</v>
      </c>
      <c r="DF99" s="1" t="str" cm="1">
        <f t="array" aca="1" ref="DF99" ca="1">_xlfn.SWITCH(
   DA99,
   "Westside Dental Group",     "555-555-6666",
   "Downtown Dental Center",    "555-333-4444",
   "Main Street Dental",        "555-111-2222",
   ""
)</f>
        <v>555-111-2222</v>
      </c>
      <c r="DG99" s="1" t="str" cm="1">
        <f t="array" aca="1" ref="DG99" ca="1">_xlfn.SWITCH(
   DA99,
   "Westside Dental Group",     "Mon-Thu 9AM-6PM|Fri 9AM-4PM",
   "Downtown Dental Center",    "Mon-Thu 7AM-7PM|Fri 8AM-5PM|Sat 8AM-1PM",
   "Main Street Dental",        "Mon-Fri 8AM-5PM",
   ""
)</f>
        <v>Mon-Fri 8AM-5PM</v>
      </c>
      <c r="DH99" s="1" t="str" cm="1">
        <f t="array" aca="1" ref="DH99" ca="1">_xlfn.SWITCH(
   DA99,
   "Westside Dental Group",     "General|Periodontics|Endodontics",
   "Downtown Dental Center",    "General|Pediatric|Implants|Oral Surgery",
   "Main Street Dental",        "General|Cosmetic|Orthodontics",
   ""
)</f>
        <v>General|Cosmetic|Orthodontics</v>
      </c>
      <c r="DI99" s="1" t="str" cm="1">
        <f t="array" aca="1" ref="DI99" ca="1">_xlfn.SWITCH(
   DA99,
   "Westside Dental Group",     "General Dentistry|Periodontics|Endodontics",
   "Downtown Dental Center",    "General Dentistry|Oral Surgery|Pediatric Dentistry",
   "Main Street Dental",        "General Dentistry|Orthodontics",
   ""
)</f>
        <v>General Dentistry|Orthodontics</v>
      </c>
      <c r="DJ99" s="1" cm="1">
        <f t="array" aca="1" ref="DJ99" ca="1">_xlfn.SWITCH($DA99,
   "Westside Dental Group", 6,
   "Downtown Dental Center", 12,
   "Main Street Dental",     8,
   6
)</f>
        <v>8</v>
      </c>
      <c r="DK99" s="1" cm="1">
        <f t="array" aca="1" ref="DK99" ca="1">_xlfn.SWITCH($DA99,
   "Westside Dental Group", 4.7,
   "Downtown Dental Center", 4.6,
   "Main Street Dental",     4.8,
   4.7
)</f>
        <v>4.8</v>
      </c>
      <c r="DL99" s="1" t="s">
        <v>1737</v>
      </c>
      <c r="DM99" s="1" t="str">
        <f t="shared" ca="1" si="97"/>
        <v>2022-06-12</v>
      </c>
      <c r="DN99" s="1" t="str" cm="1">
        <f t="array" aca="1" ref="DN99" ca="1">INDEX({"In Progress","Accepted","Completed","Proposed"}, RANDBETWEEN(1,4))</f>
        <v>In Progress</v>
      </c>
      <c r="DO99" s="1">
        <f t="shared" ca="1" si="98"/>
        <v>1813.84</v>
      </c>
      <c r="DP99" s="1">
        <f t="shared" ca="1" si="99"/>
        <v>1305.96</v>
      </c>
      <c r="DQ99" s="1">
        <f t="shared" ca="1" si="100"/>
        <v>507.88</v>
      </c>
      <c r="DR99" s="1" t="str" cm="1">
        <f t="array" aca="1" ref="DR99" ca="1">INDEX({"N/A","CareCredit","QuickPay Discount","Monthly Payment"}, RANDBETWEEN(1,4))</f>
        <v>CareCredit</v>
      </c>
      <c r="DS99" s="2">
        <v>44570</v>
      </c>
      <c r="DT99" s="1" t="str">
        <f t="shared" ca="1" si="101"/>
        <v/>
      </c>
      <c r="DU99" s="1">
        <f t="shared" ca="1" si="102"/>
        <v>55</v>
      </c>
    </row>
    <row r="100" spans="1:125" x14ac:dyDescent="0.15">
      <c r="A100" s="1" t="s">
        <v>603</v>
      </c>
      <c r="B100" s="1" t="str" cm="1">
        <f t="array" aca="1" ref="B100" ca="1">INDEX({"Liam","Noah","Oliver","Elijah","William","James","Benjamin","Lucas","Henry","Alexander","Olivia","Emma","Ava","Charlotte","Sophia","Amelia","Isabella","Mia","Evelyn","Harper","Jameson","Aria","Scarlett","Luna","Mila","Abigail","Ella","Avery","Eleanor","Madison"}, RANDBETWEEN(1, 30))</f>
        <v>Abigail</v>
      </c>
      <c r="C100" s="1" t="str" cm="1">
        <f t="array" aca="1" ref="C100" ca="1">INDEX({"Smith","Johnson","Williams","Jones","Brown","Davis","Miller","Wilson","Moore","Taylor","Anderson","Thomas","Jackson","White","Harris","Martin","Thompson","Garcia","Martinez","Robinson","Clark","Rodriguez","Lewis","Lee","Walker","Hall","Allen","Young","King","Wright"}, RANDBETWEEN(1, 30))</f>
        <v>Walker</v>
      </c>
      <c r="D100" s="1" t="str">
        <f t="shared" ca="1" si="52"/>
        <v>1969-08-26</v>
      </c>
      <c r="E100" s="1">
        <f t="shared" ca="1" si="53"/>
        <v>55</v>
      </c>
      <c r="F100" s="1" t="str" cm="1">
        <f t="array" aca="1" ref="F100" ca="1">INDEX({"Male","Female","Non-Binary"}, RANDBETWEEN(1, 3))</f>
        <v>Non-Binary</v>
      </c>
      <c r="G100" s="1" t="str" cm="1">
        <f t="array" aca="1" ref="G100" ca="1">INDEX({"African American","Caucasian","Hispanic","Asian","Native American","Other"}, RANDBETWEEN(1,6))</f>
        <v>Hispanic</v>
      </c>
      <c r="H100" s="1" t="str" cm="1">
        <f t="array" aca="1" ref="H100" ca="1">RANDBETWEEN(1,1500) &amp; " " &amp; INDEX({"Main","Oak","Maple","Elm","Pine","Cedar","Rose","Hill","Park","Lake"}, RANDBETWEEN(1,10)) &amp; " " &amp; INDEX({"St","Rd","Ave"}, RANDBETWEEN(1,3))</f>
        <v>12 Hill Ave</v>
      </c>
      <c r="I100" s="1" t="str" cm="1">
        <f t="array" aca="1" ref="I100" ca="1">INDEX({"Springfield","Riverside","Franklin","Clinton","Fairview"}, RANDBETWEEN(1,5))</f>
        <v>Clinton</v>
      </c>
      <c r="J100" s="1" t="str" cm="1">
        <f t="array" aca="1" ref="J100" ca="1">INDEX({"FL","IL","CA","NY","TX"}, RANDBETWEEN(1,5))</f>
        <v>IL</v>
      </c>
      <c r="K100" s="1" t="str">
        <f t="shared" ca="1" si="54"/>
        <v>61483</v>
      </c>
      <c r="L100" s="1" t="str">
        <f t="shared" ca="1" si="55"/>
        <v>abigail.walker@email.com</v>
      </c>
      <c r="M100" s="1" t="str">
        <f t="shared" ca="1" si="56"/>
        <v>248-872-3802</v>
      </c>
      <c r="N100" s="1" t="str" cm="1">
        <f t="array" aca="1" ref="N100" ca="1">INDEX({"Linda","Karen","Susan","Nancy","Deborah"}, RANDBETWEEN(1,5)) &amp; " " &amp; C100</f>
        <v>Deborah Walker</v>
      </c>
      <c r="O100" s="1" t="str">
        <f t="shared" ca="1" si="57"/>
        <v>529-961-4976</v>
      </c>
      <c r="P100" s="1" t="s">
        <v>137</v>
      </c>
      <c r="Q100" s="1" t="str" cm="1">
        <f t="array" aca="1" ref="Q100" ca="1">INDEX({"Walk-in","Google","Website","Patient Referral","Doctor Referral","Insurance"}, RANDBETWEEN(1,5))</f>
        <v>Walk-in</v>
      </c>
      <c r="R100" s="1" t="str">
        <f t="shared" ca="1" si="58"/>
        <v>2022-02-03</v>
      </c>
      <c r="S100" s="1" t="str" cm="1">
        <f t="array" aca="1" ref="S100" ca="1">INDEX({"LOC001","LOC002","LOC003"}, RANDBETWEEN(1,3))</f>
        <v>LOC001</v>
      </c>
      <c r="T100" s="1" t="str" cm="1">
        <f t="array" aca="1" ref="T100" ca="1">INDEX({"Mail","Phone","Patient Portal","Email"}, RANDBETWEEN(1,4))</f>
        <v>Patient Portal</v>
      </c>
      <c r="U100" s="1" t="str" cm="1">
        <f t="array" aca="1" ref="U100" ca="1">INDEX({"True","False"}, RANDBETWEEN(1,2))</f>
        <v>False</v>
      </c>
      <c r="V100" s="1" t="str" cm="1">
        <f t="array" aca="1" ref="V100" ca="1">INDEX({"True","False"}, RANDBETWEEN(1,2))</f>
        <v>False</v>
      </c>
      <c r="W100" s="1" t="str" cm="1">
        <f t="array" aca="1" ref="W100" ca="1">INDEX({"True","False"}, RANDBETWEEN(1,2))</f>
        <v>True</v>
      </c>
      <c r="X100" s="1" t="str" cm="1">
        <f t="array" aca="1" ref="X100" ca="1">INDEX({"True","False"}, RANDBETWEEN(1,2))</f>
        <v>True</v>
      </c>
      <c r="Y100" s="1" t="str" cm="1">
        <f t="array" aca="1" ref="Y100" ca="1">INDEX({"Codeine","Sulfa","Local Anesthetics","None","Latex","Penicillin"}, RANDBETWEEN(1,6))</f>
        <v>None</v>
      </c>
      <c r="Z100" s="1" t="str" cm="1">
        <f t="array" aca="1" ref="Z100" ca="1">INDEX({"None","Levothyroxine","Atorvastatin","Levothyroxine|Atorvastatin","Metformin|Lisinopril","Ibuprofen"}, RANDBETWEEN(1,6))</f>
        <v>Atorvastatin</v>
      </c>
      <c r="AA100" s="1" t="str" cm="1">
        <f t="array" aca="1" ref="AA100" ca="1">INDEX({"None","Wisdom teeth extraction (2020)","Cavity filling (2019)","Dental cleaning (2018)","Root canal (2021)"}, RANDBETWEEN(1,5))</f>
        <v>Dental cleaning (2018)</v>
      </c>
      <c r="AB100" s="1" t="str">
        <f t="shared" ca="1" si="59"/>
        <v>2025-01-13</v>
      </c>
      <c r="AC100" s="1" t="str" cm="1">
        <f t="array" aca="1" ref="AC100" ca="1">INDEX({"N/A","No","Yes"}, RANDBETWEEN(1,3))</f>
        <v>Yes</v>
      </c>
      <c r="AD100" s="1" t="str" cm="1">
        <f t="array" aca="1" ref="AD100" ca="1">INDEX({"Non-smoker","Former-smoker","Current smoker"}, RANDBETWEEN(1,3))</f>
        <v>Former-smoker</v>
      </c>
      <c r="AE100" s="1" t="str" cm="1">
        <f t="array" aca="1" ref="AE100" ca="1">INDEX({"None","Allergic to penicillin","Requires wheelchair accessibility","Use caution due to fall risk","Special diet required"}, RANDBETWEEN(1,5))</f>
        <v>Special diet required</v>
      </c>
      <c r="AF100" s="1" t="s">
        <v>792</v>
      </c>
      <c r="AG100" s="1" t="str" cm="1">
        <f t="array" aca="1" ref="AG100" ca="1">INDEX({"Humana","Aetna","MetLife","Cigna","United Healthcare","Guardian"}, RANDBETWEEN(1,6))</f>
        <v>Aetna</v>
      </c>
      <c r="AH100" s="1" t="str" cm="1">
        <f t="array" aca="1" ref="AH100" ca="1">IF(AG100="Humana",
   INDEX({"HUM103","HUM523"}, RANDBETWEEN(1,2)),
IF(AG100="Aetna",
   INDEX({"AET532","AET548"}, RANDBETWEEN(1,2)),
IF(AG100="MetLife",
   "MET280",
IF(AG100="Cigna",
   "CIG881",
IF(AG100="United Healthcare",
   INDEX({"UNI967","UNI316"}, RANDBETWEEN(1,2)),
IF(AG100="Guardian",
   INDEX({"GUA459","GUA669"}, RANDBETWEEN(1,2)),
""))))))</f>
        <v>AET548</v>
      </c>
      <c r="AI100" s="1" t="str" cm="1">
        <f t="array" aca="1" ref="AI100" ca="1">_xlfn.SWITCH(
    AH100,
    "HUM103", "Humana Discount",
    "HUM523", "Humana PPO",
    "AET532", "Aetna HMO",
    "AET548", "Aetna Indemnity",
    "MET280", "MetLife Discount",
    "CIG881", "Cigna HMO",
    "UNI967", "United Healthcare DPPO",
    "UNI316", "United Healthcare DMO",
    "GUA459", "Guardian Discount",
    "GUA669", "Guardian PPO",
    ""
)</f>
        <v>Aetna Indemnity</v>
      </c>
      <c r="AJ100" s="1" t="str" cm="1">
        <f t="array" aca="1" ref="AJ100" ca="1">_xlfn.SWITCH(
    AH100,
    "HUM103", "HUM854639",
    "HUM523", "HUM296694",
    "AET532", "AET392075",
    "AET548", "AET837715",
    "MET280", "MET643118",
    "CIG881", "CIG755900",
    "UNI967", "UNI733052",
    "UNI316", "UNI442722",
    "GUA459", "GUA634150",
    "GUA669", "GUA641722",
    ""
)</f>
        <v>AET837715</v>
      </c>
      <c r="AK100" s="1" t="str" cm="1">
        <f t="array" aca="1" ref="AK100" ca="1">INDEX({"GRP370","GRP369","GRP573","GRP409","GRP509","GRP575","GRP445","GRP295","GRP316","GRP630"}, RANDBETWEEN(1,10))</f>
        <v>GRP369</v>
      </c>
      <c r="AL100" s="1" cm="1">
        <f t="array" aca="1" ref="AL100" ca="1">_xlfn.SWITCH(
  AK100,
  "GRP370", 1000,
  "GRP369", 3000,
  "GRP573", 1500,
  "GRP409", 3000,
  "GRP509", 3000,
  "GRP575", 1000,
  "GRP445", 2500,
  "GRP295", 1000,
  "GRP316", 2000,
  "GRP630", 2000,
  ""
)</f>
        <v>3000</v>
      </c>
      <c r="AM100" s="1" cm="1">
        <f t="array" aca="1" ref="AM100" ca="1">_xlfn.SWITCH(
  AK100,
  "GRP370", 729.73,
  "GRP369", 2285.89,
  "GRP573", 1311.73,
  "GRP409", 2951.56,
  "GRP509", 993.45,
  "GRP575", 557.41,
  "GRP445", 695.64,
  "GRP295", 241.36,
  "GRP316", 1320.86,
  "GRP630", 1245.27,
  ""
)</f>
        <v>2285.89</v>
      </c>
      <c r="AN100" s="1" t="str" cm="1">
        <f t="array" aca="1" ref="AN100" ca="1">_xlfn.SWITCH(
  AK100,
  "GRP573", "Humana",
  "GRP509", "Aetna",
  "GRP316", "Aetna",
  ""
)</f>
        <v/>
      </c>
      <c r="AO100" s="1" t="str" cm="1">
        <f t="array" aca="1" ref="AO100" ca="1">_xlfn.SWITCH(
  AK100,
  "GRP573", "HUM982",
  "GRP509", "AET282",
  "GRP316", "AET665",
  ""
)</f>
        <v/>
      </c>
      <c r="AP100" s="1" t="str" cm="1">
        <f t="array" aca="1" ref="AP100" ca="1">_xlfn.SWITCH(
  AK100,
  "GRP573", "MAAN82132",
  "GRP509", "JOWI86099",
  "GRP316", "CHTA19838",
  ""
)</f>
        <v/>
      </c>
      <c r="AQ100" s="1" t="str" cm="1">
        <f t="array" aca="1" ref="AQ100" ca="1">INDEX({"Yes","No"},RANDBETWEEN(1,2))</f>
        <v>Yes</v>
      </c>
      <c r="AR100" s="1" t="str" cm="1">
        <f t="array" aca="1" ref="AR100" ca="1">INDEX({"Apple Pay","Credit Card","Debit Card"}, RANDBETWEEN(1,3))</f>
        <v>Credit Card</v>
      </c>
      <c r="AS100" s="1" t="s">
        <v>981</v>
      </c>
      <c r="AT100" s="1" t="s">
        <v>1170</v>
      </c>
      <c r="AU100" s="1" t="str">
        <f t="shared" ca="1" si="60"/>
        <v>2025-05-03</v>
      </c>
      <c r="AV100" s="1" t="str">
        <f t="shared" ca="1" si="61"/>
        <v>2025-05-10</v>
      </c>
      <c r="AW100" s="1" t="str">
        <f t="shared" ca="1" si="62"/>
        <v>11:00 AM</v>
      </c>
      <c r="AX100" s="1" t="str">
        <f t="shared" ca="1" si="63"/>
        <v>10:54 AM</v>
      </c>
      <c r="AY100" s="1" t="str" cm="1">
        <f t="array" aca="1" ref="AY100" ca="1">INDEX({"LOC001","LOC002","LOC003"}, RANDBETWEEN(1,3))</f>
        <v>LOC002</v>
      </c>
      <c r="AZ100" s="1" t="str" cm="1">
        <f t="array" aca="1" ref="AZ100" ca="1">INDEX({"PRV001","PRV002","PRV003","PRV004","PRV005"}, RANDBETWEEN(1,5))</f>
        <v>PRV003</v>
      </c>
      <c r="BA100" s="1" t="str" cm="1">
        <f t="array" aca="1" ref="BA100" ca="1">INDEX({"AST001","AST002","AST003","AST004","AST005"}, RANDBETWEEN(1,5))</f>
        <v>AST003</v>
      </c>
      <c r="BB100" s="1" t="str" cm="1">
        <f t="array" aca="1" ref="BB100" ca="1">INDEX({"Room 1","Room 2","Room 3","Room 4","Room 5","Room 7","Room 8"}, RANDBETWEEN(1,7))</f>
        <v>Room 2</v>
      </c>
      <c r="BC100" s="1" t="str" cm="1">
        <f t="array" aca="1" ref="BC100" ca="1">INDEX({"Tooth Pain","Lost Filling","Cosmetic Concern","Sensitivity","Denture Adjustment","Jaw Pain","Routine Check-up"}, RANDBETWEEN(1,7))</f>
        <v>Tooth Pain</v>
      </c>
      <c r="BD100" s="1" cm="1">
        <f t="array" aca="1" ref="BD100" ca="1">INDEX({15,30,45,60,90,120}, RANDBETWEEN(1,6))</f>
        <v>120</v>
      </c>
      <c r="BE100" s="1">
        <f t="shared" ca="1" si="64"/>
        <v>115</v>
      </c>
      <c r="BF100" s="1" t="str">
        <f t="shared" ca="1" si="65"/>
        <v>True</v>
      </c>
      <c r="BG100" s="1" t="str">
        <f t="shared" ca="1" si="66"/>
        <v/>
      </c>
      <c r="BH100" s="1" t="str">
        <f t="shared" ca="1" si="67"/>
        <v>False</v>
      </c>
      <c r="BI100" s="1">
        <f t="shared" ca="1" si="68"/>
        <v>7</v>
      </c>
      <c r="BJ100" s="1" t="s">
        <v>1360</v>
      </c>
      <c r="BK100" s="1" t="str">
        <f t="shared" ca="1" si="69"/>
        <v>2025-05-10</v>
      </c>
      <c r="BL100" s="1" t="str" cm="1">
        <f t="array" aca="1" ref="BL100" ca="1">INDEX({"Orthodontic","Prosthodontic","Oral Surgery","Periodontic","Restorative"}, RANDBETWEEN(1,5))</f>
        <v>Restorative</v>
      </c>
      <c r="BM100" s="1" t="str" cm="1">
        <f t="array" aca="1" ref="BM100" ca="1">INDEX({"D4341","D9110","D0274","D0120","D2330","D7140","D1110"}, RANDBETWEEN(1,7))</f>
        <v>D0274</v>
      </c>
      <c r="BN100" s="1" t="str" cm="1">
        <f t="array" aca="1" ref="BN100" ca="1">INDEX({"Periodontal Scaling &amp; Root Planing","Palliative Treatment","Bitewings - Four Films","Periodic Oral Evaluation","Resin Composite - One Surface","Extraction - Erupted Tooth","Adult Prophylaxis"}, RANDBETWEEN(1,7))</f>
        <v>Bitewings - Four Films</v>
      </c>
      <c r="BO100" s="1">
        <f t="shared" ca="1" si="70"/>
        <v>1175.77</v>
      </c>
      <c r="BP100" s="1">
        <f t="shared" ca="1" si="71"/>
        <v>947.76</v>
      </c>
      <c r="BQ100" s="1">
        <f t="shared" ca="1" si="72"/>
        <v>136.83000000000001</v>
      </c>
      <c r="BR100" s="1">
        <f t="shared" ca="1" si="73"/>
        <v>163</v>
      </c>
      <c r="BS100" s="1">
        <f t="shared" ca="1" si="74"/>
        <v>158.28</v>
      </c>
      <c r="BT100" s="1" t="str">
        <f t="shared" ca="1" si="75"/>
        <v>2022-08-08</v>
      </c>
      <c r="BU100" s="1" t="str" cm="1">
        <f t="array" aca="1" ref="BU100" ca="1">INDEX({"Debit Card","Apple Pay","Credit Card","CareCredit"}, RANDBETWEEN(1,4))</f>
        <v>Debit Card</v>
      </c>
      <c r="BV100" s="1" t="str" cm="1">
        <f t="array" aca="1" ref="BV100" ca="1">INDEX({"Paid","Partial","Pending Insurance"}, RANDBETWEEN(1,3))</f>
        <v>Paid</v>
      </c>
      <c r="BW100" s="1">
        <f t="shared" ca="1" si="76"/>
        <v>0</v>
      </c>
      <c r="BX100" s="1" t="str">
        <f t="shared" ca="1" si="77"/>
        <v>Completed</v>
      </c>
      <c r="BY100" s="1" t="str" cm="1">
        <f t="array" aca="1" ref="BY100" ca="1">INDEX({"New","Returning"}, RANDBETWEEN(1,2))</f>
        <v>Returning</v>
      </c>
      <c r="BZ100" s="1">
        <f t="shared" ca="1" si="78"/>
        <v>0</v>
      </c>
      <c r="CA100" s="1">
        <f t="shared" ca="1" si="79"/>
        <v>0</v>
      </c>
      <c r="CB100" s="1" t="str">
        <f t="shared" ca="1" si="80"/>
        <v>2023-08-08</v>
      </c>
      <c r="CC100" s="1" t="str">
        <f t="shared" ca="1" si="81"/>
        <v>2024-10-11</v>
      </c>
      <c r="CD100" s="1">
        <f t="shared" ca="1" si="82"/>
        <v>7</v>
      </c>
      <c r="CE100" s="1">
        <f t="shared" ca="1" si="82"/>
        <v>1</v>
      </c>
      <c r="CF100" s="1">
        <f t="shared" ca="1" si="83"/>
        <v>2244.38</v>
      </c>
      <c r="CG100" s="1">
        <f t="shared" ca="1" si="84"/>
        <v>20</v>
      </c>
      <c r="CH100" s="1" t="str">
        <f t="shared" ca="1" si="85"/>
        <v>Medium</v>
      </c>
      <c r="CI100" s="1">
        <f t="shared" ca="1" si="86"/>
        <v>87</v>
      </c>
      <c r="CJ100" s="1" t="str">
        <f t="shared" ca="1" si="87"/>
        <v>True</v>
      </c>
      <c r="CK100" s="1" t="str" cm="1">
        <f t="array" aca="1" ref="CK100" ca="1">INDEX({"Basic","Silver","Gold","Platinum"}, RANDBETWEEN(1,4))</f>
        <v>Basic</v>
      </c>
      <c r="CL100" s="1">
        <f t="shared" ca="1" si="88"/>
        <v>0</v>
      </c>
      <c r="CM100" s="1" t="s">
        <v>1549</v>
      </c>
      <c r="CN100" s="1" t="str">
        <f t="shared" ca="1" si="89"/>
        <v>2024-11-30</v>
      </c>
      <c r="CO100" s="1" t="str">
        <f t="shared" ca="1" si="90"/>
        <v>3:45 PM</v>
      </c>
      <c r="CP100" s="1" t="str" cm="1">
        <f t="array" aca="1" ref="CP100" ca="1">INDEX({"Patient Portal","Mail","Email","Phone","Text"}, RANDBETWEEN(1,5))</f>
        <v>Phone</v>
      </c>
      <c r="CQ100" s="1" t="str" cm="1">
        <f t="array" aca="1" ref="CQ100" ca="1">INDEX({"Insurance Verification","Payment Reminder","New Patient Welcome","Treatment Plan Discussion","Recall"}, RANDBETWEEN(1,5))</f>
        <v>Insurance Verification</v>
      </c>
      <c r="CR100" s="1" t="str" cm="1">
        <f t="array" aca="1" ref="CR100" ca="1">INDEX({"Template","Script","Marketing","Custom"}, RANDBETWEEN(1,4))</f>
        <v>Marketing</v>
      </c>
      <c r="CS100" s="1" t="str">
        <f t="shared" ca="1" si="91"/>
        <v>False</v>
      </c>
      <c r="CT100" s="1" t="str">
        <f t="shared" ca="1" si="92"/>
        <v/>
      </c>
      <c r="CU100" s="1" t="str">
        <f t="shared" ca="1" si="93"/>
        <v/>
      </c>
      <c r="CV100" s="1" t="str" cm="1">
        <f t="array" aca="1" ref="CV100" ca="1">IF(CS100="True",
   INDEX({"Cancelled","Confirmed","Rescheduled","Question Answered"}, RANDBETWEEN(1,4)),
   ""
)</f>
        <v/>
      </c>
      <c r="CW100" s="1" t="str">
        <f t="shared" ca="1" si="94"/>
        <v/>
      </c>
      <c r="CX100" s="1" t="str">
        <f t="shared" ca="1" si="95"/>
        <v/>
      </c>
      <c r="CY100" s="1" t="str" cm="1">
        <f t="array" aca="1" ref="CY100" ca="1">INDEX({"STF001","STF002","STF003","STF004","STF005"}, RANDBETWEEN(1,5))</f>
        <v>STF002</v>
      </c>
      <c r="CZ100" s="1" t="str">
        <f t="shared" ca="1" si="96"/>
        <v>True</v>
      </c>
      <c r="DA100" s="1" t="str" cm="1">
        <f t="array" aca="1" ref="DA100" ca="1">INDEX({"Westside Dental Group","Downtown Dental Center","Main Street Dental"}, RANDBETWEEN(1,3))</f>
        <v>Main Street Dental</v>
      </c>
      <c r="DB100" s="1" t="str" cm="1">
        <f t="array" aca="1" ref="DB100" ca="1">_xlfn.SWITCH(DA100,
   "Westside Dental Group",     "789 West Avenue",
   "Downtown Dental Center",    "456 Downtown Plaza",
   "Main Street Dental",        "123 Main Street",
   ""
)</f>
        <v>123 Main Street</v>
      </c>
      <c r="DC100" s="1" t="str" cm="1">
        <f t="array" aca="1" ref="DC100" ca="1">_xlfn.SWITCH(
   DA100,
   "Westside Dental Group",     "Riverside",
   "Downtown Dental Center",    "Springfield",
   "Main Street Dental",        "Springfield",
   ""
)</f>
        <v>Springfield</v>
      </c>
      <c r="DD100" s="1" t="s">
        <v>184</v>
      </c>
      <c r="DE100" s="1" t="str" cm="1">
        <f t="array" aca="1" ref="DE100" ca="1">_xlfn.SWITCH(
   DA100,
   "Westside Dental Group",     "62707",
   "Downtown Dental Center",    "62701",
   "Main Street Dental",        "62704",
   ""
)</f>
        <v>62704</v>
      </c>
      <c r="DF100" s="1" t="str" cm="1">
        <f t="array" aca="1" ref="DF100" ca="1">_xlfn.SWITCH(
   DA100,
   "Westside Dental Group",     "555-555-6666",
   "Downtown Dental Center",    "555-333-4444",
   "Main Street Dental",        "555-111-2222",
   ""
)</f>
        <v>555-111-2222</v>
      </c>
      <c r="DG100" s="1" t="str" cm="1">
        <f t="array" aca="1" ref="DG100" ca="1">_xlfn.SWITCH(
   DA100,
   "Westside Dental Group",     "Mon-Thu 9AM-6PM|Fri 9AM-4PM",
   "Downtown Dental Center",    "Mon-Thu 7AM-7PM|Fri 8AM-5PM|Sat 8AM-1PM",
   "Main Street Dental",        "Mon-Fri 8AM-5PM",
   ""
)</f>
        <v>Mon-Fri 8AM-5PM</v>
      </c>
      <c r="DH100" s="1" t="str" cm="1">
        <f t="array" aca="1" ref="DH100" ca="1">_xlfn.SWITCH(
   DA100,
   "Westside Dental Group",     "General|Periodontics|Endodontics",
   "Downtown Dental Center",    "General|Pediatric|Implants|Oral Surgery",
   "Main Street Dental",        "General|Cosmetic|Orthodontics",
   ""
)</f>
        <v>General|Cosmetic|Orthodontics</v>
      </c>
      <c r="DI100" s="1" t="str" cm="1">
        <f t="array" aca="1" ref="DI100" ca="1">_xlfn.SWITCH(
   DA100,
   "Westside Dental Group",     "General Dentistry|Periodontics|Endodontics",
   "Downtown Dental Center",    "General Dentistry|Oral Surgery|Pediatric Dentistry",
   "Main Street Dental",        "General Dentistry|Orthodontics",
   ""
)</f>
        <v>General Dentistry|Orthodontics</v>
      </c>
      <c r="DJ100" s="1" cm="1">
        <f t="array" aca="1" ref="DJ100" ca="1">_xlfn.SWITCH($DA100,
   "Westside Dental Group", 6,
   "Downtown Dental Center", 12,
   "Main Street Dental",     8,
   6
)</f>
        <v>8</v>
      </c>
      <c r="DK100" s="1" cm="1">
        <f t="array" aca="1" ref="DK100" ca="1">_xlfn.SWITCH($DA100,
   "Westside Dental Group", 4.7,
   "Downtown Dental Center", 4.6,
   "Main Street Dental",     4.8,
   4.7
)</f>
        <v>4.8</v>
      </c>
      <c r="DL100" s="1" t="s">
        <v>1738</v>
      </c>
      <c r="DM100" s="1" t="str">
        <f t="shared" ca="1" si="97"/>
        <v>2021-09-10</v>
      </c>
      <c r="DN100" s="1" t="str" cm="1">
        <f t="array" aca="1" ref="DN100" ca="1">INDEX({"In Progress","Accepted","Completed","Proposed"}, RANDBETWEEN(1,4))</f>
        <v>Completed</v>
      </c>
      <c r="DO100" s="1">
        <f t="shared" ca="1" si="98"/>
        <v>2254.06</v>
      </c>
      <c r="DP100" s="1">
        <f t="shared" ca="1" si="99"/>
        <v>1374.98</v>
      </c>
      <c r="DQ100" s="1">
        <f t="shared" ca="1" si="100"/>
        <v>879.08</v>
      </c>
      <c r="DR100" s="1" t="str" cm="1">
        <f t="array" aca="1" ref="DR100" ca="1">INDEX({"N/A","CareCredit","QuickPay Discount","Monthly Payment"}, RANDBETWEEN(1,4))</f>
        <v>Monthly Payment</v>
      </c>
      <c r="DS100" s="2">
        <v>44571</v>
      </c>
      <c r="DT100" s="1" t="str">
        <f t="shared" ca="1" si="101"/>
        <v>2022-01-16</v>
      </c>
      <c r="DU100" s="1">
        <f t="shared" ca="1" si="102"/>
        <v>100</v>
      </c>
    </row>
    <row r="101" spans="1:125" x14ac:dyDescent="0.15">
      <c r="A101" s="1" t="s">
        <v>604</v>
      </c>
      <c r="B101" s="1" t="str" cm="1">
        <f t="array" aca="1" ref="B101" ca="1">INDEX({"Liam","Noah","Oliver","Elijah","William","James","Benjamin","Lucas","Henry","Alexander","Olivia","Emma","Ava","Charlotte","Sophia","Amelia","Isabella","Mia","Evelyn","Harper","Jameson","Aria","Scarlett","Luna","Mila","Abigail","Ella","Avery","Eleanor","Madison"}, RANDBETWEEN(1, 30))</f>
        <v>Mila</v>
      </c>
      <c r="C101" s="1" t="str" cm="1">
        <f t="array" aca="1" ref="C101" ca="1">INDEX({"Smith","Johnson","Williams","Jones","Brown","Davis","Miller","Wilson","Moore","Taylor","Anderson","Thomas","Jackson","White","Harris","Martin","Thompson","Garcia","Martinez","Robinson","Clark","Rodriguez","Lewis","Lee","Walker","Hall","Allen","Young","King","Wright"}, RANDBETWEEN(1, 30))</f>
        <v>Young</v>
      </c>
      <c r="D101" s="1" t="str">
        <f t="shared" ca="1" si="52"/>
        <v>1953-04-12</v>
      </c>
      <c r="E101" s="1">
        <f t="shared" ca="1" si="53"/>
        <v>71</v>
      </c>
      <c r="F101" s="1" t="str" cm="1">
        <f t="array" aca="1" ref="F101" ca="1">INDEX({"Male","Female","Non-Binary"}, RANDBETWEEN(1, 3))</f>
        <v>Male</v>
      </c>
      <c r="G101" s="1" t="str" cm="1">
        <f t="array" aca="1" ref="G101" ca="1">INDEX({"African American","Caucasian","Hispanic","Asian","Native American","Other"}, RANDBETWEEN(1,6))</f>
        <v>Caucasian</v>
      </c>
      <c r="H101" s="1" t="str" cm="1">
        <f t="array" aca="1" ref="H101" ca="1">RANDBETWEEN(1,1500) &amp; " " &amp; INDEX({"Main","Oak","Maple","Elm","Pine","Cedar","Rose","Hill","Park","Lake"}, RANDBETWEEN(1,10)) &amp; " " &amp; INDEX({"St","Rd","Ave"}, RANDBETWEEN(1,3))</f>
        <v>1150 Lake Ave</v>
      </c>
      <c r="I101" s="1" t="str" cm="1">
        <f t="array" aca="1" ref="I101" ca="1">INDEX({"Springfield","Riverside","Franklin","Clinton","Fairview"}, RANDBETWEEN(1,5))</f>
        <v>Riverside</v>
      </c>
      <c r="J101" s="1" t="str" cm="1">
        <f t="array" aca="1" ref="J101" ca="1">INDEX({"FL","IL","CA","NY","TX"}, RANDBETWEEN(1,5))</f>
        <v>CA</v>
      </c>
      <c r="K101" s="1" t="str">
        <f t="shared" ca="1" si="54"/>
        <v>61546</v>
      </c>
      <c r="L101" s="1" t="str">
        <f t="shared" ca="1" si="55"/>
        <v>mila.young@email.com</v>
      </c>
      <c r="M101" s="1" t="str">
        <f t="shared" ca="1" si="56"/>
        <v>399-604-7427</v>
      </c>
      <c r="N101" s="1" t="str" cm="1">
        <f t="array" aca="1" ref="N101" ca="1">INDEX({"Linda","Karen","Susan","Nancy","Deborah"}, RANDBETWEEN(1,5)) &amp; " " &amp; C101</f>
        <v>Nancy Young</v>
      </c>
      <c r="O101" s="1" t="str">
        <f t="shared" ca="1" si="57"/>
        <v>476-771-1080</v>
      </c>
      <c r="P101" s="1" t="s">
        <v>137</v>
      </c>
      <c r="Q101" s="1" t="str" cm="1">
        <f t="array" aca="1" ref="Q101" ca="1">INDEX({"Walk-in","Google","Website","Patient Referral","Doctor Referral","Insurance"}, RANDBETWEEN(1,5))</f>
        <v>Website</v>
      </c>
      <c r="R101" s="1" t="str">
        <f t="shared" ca="1" si="58"/>
        <v>2023-11-11</v>
      </c>
      <c r="S101" s="1" t="str" cm="1">
        <f t="array" aca="1" ref="S101" ca="1">INDEX({"LOC001","LOC002","LOC003"}, RANDBETWEEN(1,3))</f>
        <v>LOC001</v>
      </c>
      <c r="T101" s="1" t="str" cm="1">
        <f t="array" aca="1" ref="T101" ca="1">INDEX({"Mail","Phone","Patient Portal","Email"}, RANDBETWEEN(1,4))</f>
        <v>Email</v>
      </c>
      <c r="U101" s="1" t="str" cm="1">
        <f t="array" aca="1" ref="U101" ca="1">INDEX({"True","False"}, RANDBETWEEN(1,2))</f>
        <v>True</v>
      </c>
      <c r="V101" s="1" t="str" cm="1">
        <f t="array" aca="1" ref="V101" ca="1">INDEX({"True","False"}, RANDBETWEEN(1,2))</f>
        <v>False</v>
      </c>
      <c r="W101" s="1" t="str" cm="1">
        <f t="array" aca="1" ref="W101" ca="1">INDEX({"True","False"}, RANDBETWEEN(1,2))</f>
        <v>True</v>
      </c>
      <c r="X101" s="1" t="str" cm="1">
        <f t="array" aca="1" ref="X101" ca="1">INDEX({"True","False"}, RANDBETWEEN(1,2))</f>
        <v>False</v>
      </c>
      <c r="Y101" s="1" t="str" cm="1">
        <f t="array" aca="1" ref="Y101" ca="1">INDEX({"Codeine","Sulfa","Local Anesthetics","None","Latex","Penicillin"}, RANDBETWEEN(1,6))</f>
        <v>None</v>
      </c>
      <c r="Z101" s="1" t="str" cm="1">
        <f t="array" aca="1" ref="Z101" ca="1">INDEX({"None","Levothyroxine","Atorvastatin","Levothyroxine|Atorvastatin","Metformin|Lisinopril","Ibuprofen"}, RANDBETWEEN(1,6))</f>
        <v>Metformin|Lisinopril</v>
      </c>
      <c r="AA101" s="1" t="str" cm="1">
        <f t="array" aca="1" ref="AA101" ca="1">INDEX({"None","Wisdom teeth extraction (2020)","Cavity filling (2019)","Dental cleaning (2018)","Root canal (2021)"}, RANDBETWEEN(1,5))</f>
        <v>Root canal (2021)</v>
      </c>
      <c r="AB101" s="1" t="str">
        <f t="shared" ca="1" si="59"/>
        <v>2023-01-06</v>
      </c>
      <c r="AC101" s="1" t="str" cm="1">
        <f t="array" aca="1" ref="AC101" ca="1">INDEX({"N/A","No","Yes"}, RANDBETWEEN(1,3))</f>
        <v>No</v>
      </c>
      <c r="AD101" s="1" t="str" cm="1">
        <f t="array" aca="1" ref="AD101" ca="1">INDEX({"Non-smoker","Former-smoker","Current smoker"}, RANDBETWEEN(1,3))</f>
        <v>Current smoker</v>
      </c>
      <c r="AE101" s="1" t="str" cm="1">
        <f t="array" aca="1" ref="AE101" ca="1">INDEX({"None","Allergic to penicillin","Requires wheelchair accessibility","Use caution due to fall risk","Special diet required"}, RANDBETWEEN(1,5))</f>
        <v>Allergic to penicillin</v>
      </c>
      <c r="AF101" s="1" t="s">
        <v>793</v>
      </c>
      <c r="AG101" s="1" t="str" cm="1">
        <f t="array" aca="1" ref="AG101" ca="1">INDEX({"Humana","Aetna","MetLife","Cigna","United Healthcare","Guardian"}, RANDBETWEEN(1,6))</f>
        <v>Guardian</v>
      </c>
      <c r="AH101" s="1" t="str" cm="1">
        <f t="array" aca="1" ref="AH101" ca="1">IF(AG101="Humana",
   INDEX({"HUM103","HUM523"}, RANDBETWEEN(1,2)),
IF(AG101="Aetna",
   INDEX({"AET532","AET548"}, RANDBETWEEN(1,2)),
IF(AG101="MetLife",
   "MET280",
IF(AG101="Cigna",
   "CIG881",
IF(AG101="United Healthcare",
   INDEX({"UNI967","UNI316"}, RANDBETWEEN(1,2)),
IF(AG101="Guardian",
   INDEX({"GUA459","GUA669"}, RANDBETWEEN(1,2)),
""))))))</f>
        <v>GUA669</v>
      </c>
      <c r="AI101" s="1" t="str" cm="1">
        <f t="array" aca="1" ref="AI101" ca="1">_xlfn.SWITCH(
    AH101,
    "HUM103", "Humana Discount",
    "HUM523", "Humana PPO",
    "AET532", "Aetna HMO",
    "AET548", "Aetna Indemnity",
    "MET280", "MetLife Discount",
    "CIG881", "Cigna HMO",
    "UNI967", "United Healthcare DPPO",
    "UNI316", "United Healthcare DMO",
    "GUA459", "Guardian Discount",
    "GUA669", "Guardian PPO",
    ""
)</f>
        <v>Guardian PPO</v>
      </c>
      <c r="AJ101" s="1" t="str" cm="1">
        <f t="array" aca="1" ref="AJ101" ca="1">_xlfn.SWITCH(
    AH101,
    "HUM103", "HUM854639",
    "HUM523", "HUM296694",
    "AET532", "AET392075",
    "AET548", "AET837715",
    "MET280", "MET643118",
    "CIG881", "CIG755900",
    "UNI967", "UNI733052",
    "UNI316", "UNI442722",
    "GUA459", "GUA634150",
    "GUA669", "GUA641722",
    ""
)</f>
        <v>GUA641722</v>
      </c>
      <c r="AK101" s="1" t="str" cm="1">
        <f t="array" aca="1" ref="AK101" ca="1">INDEX({"GRP370","GRP369","GRP573","GRP409","GRP509","GRP575","GRP445","GRP295","GRP316","GRP630"}, RANDBETWEEN(1,10))</f>
        <v>GRP316</v>
      </c>
      <c r="AL101" s="1" cm="1">
        <f t="array" aca="1" ref="AL101" ca="1">_xlfn.SWITCH(
  AK101,
  "GRP370", 1000,
  "GRP369", 3000,
  "GRP573", 1500,
  "GRP409", 3000,
  "GRP509", 3000,
  "GRP575", 1000,
  "GRP445", 2500,
  "GRP295", 1000,
  "GRP316", 2000,
  "GRP630", 2000,
  ""
)</f>
        <v>2000</v>
      </c>
      <c r="AM101" s="1" cm="1">
        <f t="array" aca="1" ref="AM101" ca="1">_xlfn.SWITCH(
  AK101,
  "GRP370", 729.73,
  "GRP369", 2285.89,
  "GRP573", 1311.73,
  "GRP409", 2951.56,
  "GRP509", 993.45,
  "GRP575", 557.41,
  "GRP445", 695.64,
  "GRP295", 241.36,
  "GRP316", 1320.86,
  "GRP630", 1245.27,
  ""
)</f>
        <v>1320.86</v>
      </c>
      <c r="AN101" s="1" t="str" cm="1">
        <f t="array" aca="1" ref="AN101" ca="1">_xlfn.SWITCH(
  AK101,
  "GRP573", "Humana",
  "GRP509", "Aetna",
  "GRP316", "Aetna",
  ""
)</f>
        <v>Aetna</v>
      </c>
      <c r="AO101" s="1" t="str" cm="1">
        <f t="array" aca="1" ref="AO101" ca="1">_xlfn.SWITCH(
  AK101,
  "GRP573", "HUM982",
  "GRP509", "AET282",
  "GRP316", "AET665",
  ""
)</f>
        <v>AET665</v>
      </c>
      <c r="AP101" s="1" t="str" cm="1">
        <f t="array" aca="1" ref="AP101" ca="1">_xlfn.SWITCH(
  AK101,
  "GRP573", "MAAN82132",
  "GRP509", "JOWI86099",
  "GRP316", "CHTA19838",
  ""
)</f>
        <v>CHTA19838</v>
      </c>
      <c r="AQ101" s="1" t="str" cm="1">
        <f t="array" aca="1" ref="AQ101" ca="1">INDEX({"Yes","No"},RANDBETWEEN(1,2))</f>
        <v>No</v>
      </c>
      <c r="AR101" s="1" t="str" cm="1">
        <f t="array" aca="1" ref="AR101" ca="1">INDEX({"Apple Pay","Credit Card","Debit Card"}, RANDBETWEEN(1,3))</f>
        <v>Apple Pay</v>
      </c>
      <c r="AS101" s="1" t="s">
        <v>982</v>
      </c>
      <c r="AT101" s="1" t="s">
        <v>1171</v>
      </c>
      <c r="AU101" s="1" t="str">
        <f t="shared" ca="1" si="60"/>
        <v>2025-05-31</v>
      </c>
      <c r="AV101" s="1" t="str">
        <f t="shared" ca="1" si="61"/>
        <v>2025-06-15</v>
      </c>
      <c r="AW101" s="1" t="str">
        <f t="shared" ca="1" si="62"/>
        <v>1:45 PM</v>
      </c>
      <c r="AX101" s="1" t="str">
        <f t="shared" ca="1" si="63"/>
        <v>1:34 PM</v>
      </c>
      <c r="AY101" s="1" t="str" cm="1">
        <f t="array" aca="1" ref="AY101" ca="1">INDEX({"LOC001","LOC002","LOC003"}, RANDBETWEEN(1,3))</f>
        <v>LOC001</v>
      </c>
      <c r="AZ101" s="1" t="str" cm="1">
        <f t="array" aca="1" ref="AZ101" ca="1">INDEX({"PRV001","PRV002","PRV003","PRV004","PRV005"}, RANDBETWEEN(1,5))</f>
        <v>PRV005</v>
      </c>
      <c r="BA101" s="1" t="str" cm="1">
        <f t="array" aca="1" ref="BA101" ca="1">INDEX({"AST001","AST002","AST003","AST004","AST005"}, RANDBETWEEN(1,5))</f>
        <v>AST003</v>
      </c>
      <c r="BB101" s="1" t="str" cm="1">
        <f t="array" aca="1" ref="BB101" ca="1">INDEX({"Room 1","Room 2","Room 3","Room 4","Room 5","Room 7","Room 8"}, RANDBETWEEN(1,7))</f>
        <v>Room 4</v>
      </c>
      <c r="BC101" s="1" t="str" cm="1">
        <f t="array" aca="1" ref="BC101" ca="1">INDEX({"Tooth Pain","Lost Filling","Cosmetic Concern","Sensitivity","Denture Adjustment","Jaw Pain","Routine Check-up"}, RANDBETWEEN(1,7))</f>
        <v>Jaw Pain</v>
      </c>
      <c r="BD101" s="1" cm="1">
        <f t="array" aca="1" ref="BD101" ca="1">INDEX({15,30,45,60,90,120}, RANDBETWEEN(1,6))</f>
        <v>15</v>
      </c>
      <c r="BE101" s="1">
        <f t="shared" ca="1" si="64"/>
        <v>20</v>
      </c>
      <c r="BF101" s="1" t="str">
        <f t="shared" ca="1" si="65"/>
        <v>True</v>
      </c>
      <c r="BG101" s="1" t="str">
        <f t="shared" ca="1" si="66"/>
        <v/>
      </c>
      <c r="BH101" s="1" t="str">
        <f t="shared" ca="1" si="67"/>
        <v>False</v>
      </c>
      <c r="BI101" s="1">
        <f t="shared" ca="1" si="68"/>
        <v>15</v>
      </c>
      <c r="BJ101" s="1" t="s">
        <v>1361</v>
      </c>
      <c r="BK101" s="1" t="str">
        <f t="shared" ca="1" si="69"/>
        <v>2025-06-15</v>
      </c>
      <c r="BL101" s="1" t="str" cm="1">
        <f t="array" aca="1" ref="BL101" ca="1">INDEX({"Orthodontic","Prosthodontic","Oral Surgery","Periodontic","Restorative"}, RANDBETWEEN(1,5))</f>
        <v>Orthodontic</v>
      </c>
      <c r="BM101" s="1" t="str" cm="1">
        <f t="array" aca="1" ref="BM101" ca="1">INDEX({"D4341","D9110","D0274","D0120","D2330","D7140","D1110"}, RANDBETWEEN(1,7))</f>
        <v>D7140</v>
      </c>
      <c r="BN101" s="1" t="str" cm="1">
        <f t="array" aca="1" ref="BN101" ca="1">INDEX({"Periodontal Scaling &amp; Root Planing","Palliative Treatment","Bitewings - Four Films","Periodic Oral Evaluation","Resin Composite - One Surface","Extraction - Erupted Tooth","Adult Prophylaxis"}, RANDBETWEEN(1,7))</f>
        <v>Adult Prophylaxis</v>
      </c>
      <c r="BO101" s="1">
        <f t="shared" ca="1" si="70"/>
        <v>449.72</v>
      </c>
      <c r="BP101" s="1">
        <f t="shared" ca="1" si="71"/>
        <v>139.13</v>
      </c>
      <c r="BQ101" s="1">
        <f t="shared" ca="1" si="72"/>
        <v>462.87</v>
      </c>
      <c r="BR101" s="1">
        <f t="shared" ca="1" si="73"/>
        <v>131.51</v>
      </c>
      <c r="BS101" s="1">
        <f t="shared" ca="1" si="74"/>
        <v>146.47999999999999</v>
      </c>
      <c r="BT101" s="1" t="str">
        <f t="shared" ca="1" si="75"/>
        <v>2022-07-04</v>
      </c>
      <c r="BU101" s="1" t="str" cm="1">
        <f t="array" aca="1" ref="BU101" ca="1">INDEX({"Debit Card","Apple Pay","Credit Card","CareCredit"}, RANDBETWEEN(1,4))</f>
        <v>Debit Card</v>
      </c>
      <c r="BV101" s="1" t="str" cm="1">
        <f t="array" aca="1" ref="BV101" ca="1">INDEX({"Paid","Partial","Pending Insurance"}, RANDBETWEEN(1,3))</f>
        <v>Paid</v>
      </c>
      <c r="BW101" s="1">
        <f t="shared" ca="1" si="76"/>
        <v>0</v>
      </c>
      <c r="BX101" s="1" t="str">
        <f t="shared" ca="1" si="77"/>
        <v>Completed</v>
      </c>
      <c r="BY101" s="1" t="str" cm="1">
        <f t="array" aca="1" ref="BY101" ca="1">INDEX({"New","Returning"}, RANDBETWEEN(1,2))</f>
        <v>New</v>
      </c>
      <c r="BZ101" s="1">
        <f t="shared" ca="1" si="78"/>
        <v>3</v>
      </c>
      <c r="CA101" s="1">
        <f t="shared" ca="1" si="79"/>
        <v>3</v>
      </c>
      <c r="CB101" s="1" t="str">
        <f t="shared" ca="1" si="80"/>
        <v>2022-08-20</v>
      </c>
      <c r="CC101" s="1" t="str">
        <f t="shared" ca="1" si="81"/>
        <v>2024-06-29</v>
      </c>
      <c r="CD101" s="1">
        <f t="shared" ca="1" si="82"/>
        <v>3</v>
      </c>
      <c r="CE101" s="1">
        <f t="shared" ca="1" si="82"/>
        <v>6</v>
      </c>
      <c r="CF101" s="1">
        <f t="shared" ca="1" si="83"/>
        <v>5176.6099999999997</v>
      </c>
      <c r="CG101" s="1">
        <f t="shared" ca="1" si="84"/>
        <v>31</v>
      </c>
      <c r="CH101" s="1" t="str">
        <f t="shared" ca="1" si="85"/>
        <v>Low</v>
      </c>
      <c r="CI101" s="1">
        <f t="shared" ca="1" si="86"/>
        <v>68</v>
      </c>
      <c r="CJ101" s="1" t="str">
        <f t="shared" ca="1" si="87"/>
        <v>True</v>
      </c>
      <c r="CK101" s="1" t="str" cm="1">
        <f t="array" aca="1" ref="CK101" ca="1">INDEX({"Basic","Silver","Gold","Platinum"}, RANDBETWEEN(1,4))</f>
        <v>Platinum</v>
      </c>
      <c r="CL101" s="1">
        <f t="shared" ca="1" si="88"/>
        <v>0</v>
      </c>
      <c r="CM101" s="1" t="s">
        <v>1550</v>
      </c>
      <c r="CN101" s="1" t="str">
        <f t="shared" ca="1" si="89"/>
        <v>2022-11-10</v>
      </c>
      <c r="CO101" s="1" t="str">
        <f t="shared" ca="1" si="90"/>
        <v>1:45 PM</v>
      </c>
      <c r="CP101" s="1" t="str" cm="1">
        <f t="array" aca="1" ref="CP101" ca="1">INDEX({"Patient Portal","Mail","Email","Phone","Text"}, RANDBETWEEN(1,5))</f>
        <v>Patient Portal</v>
      </c>
      <c r="CQ101" s="1" t="str" cm="1">
        <f t="array" aca="1" ref="CQ101" ca="1">INDEX({"Insurance Verification","Payment Reminder","New Patient Welcome","Treatment Plan Discussion","Recall"}, RANDBETWEEN(1,5))</f>
        <v>Recall</v>
      </c>
      <c r="CR101" s="1" t="str" cm="1">
        <f t="array" aca="1" ref="CR101" ca="1">INDEX({"Template","Script","Marketing","Custom"}, RANDBETWEEN(1,4))</f>
        <v>Template</v>
      </c>
      <c r="CS101" s="1" t="str">
        <f t="shared" ca="1" si="91"/>
        <v>True</v>
      </c>
      <c r="CT101" s="1" t="str">
        <f t="shared" ca="1" si="92"/>
        <v>2022-11-15</v>
      </c>
      <c r="CU101" s="1" t="str">
        <f t="shared" ca="1" si="93"/>
        <v>4:15 PM</v>
      </c>
      <c r="CV101" s="1" t="str" cm="1">
        <f t="array" aca="1" ref="CV101" ca="1">IF(CS101="True",
   INDEX({"Cancelled","Confirmed","Rescheduled","Question Answered"}, RANDBETWEEN(1,4)),
   ""
)</f>
        <v>Cancelled</v>
      </c>
      <c r="CW101" s="1" t="str">
        <f t="shared" ca="1" si="94"/>
        <v>False</v>
      </c>
      <c r="CX101" s="1" t="str">
        <f t="shared" ca="1" si="95"/>
        <v/>
      </c>
      <c r="CY101" s="1" t="str" cm="1">
        <f t="array" aca="1" ref="CY101" ca="1">INDEX({"STF001","STF002","STF003","STF004","STF005"}, RANDBETWEEN(1,5))</f>
        <v>STF004</v>
      </c>
      <c r="CZ101" s="1" t="str">
        <f t="shared" ca="1" si="96"/>
        <v>True</v>
      </c>
      <c r="DA101" s="1" t="str" cm="1">
        <f t="array" aca="1" ref="DA101" ca="1">INDEX({"Westside Dental Group","Downtown Dental Center","Main Street Dental"}, RANDBETWEEN(1,3))</f>
        <v>Main Street Dental</v>
      </c>
      <c r="DB101" s="1" t="str" cm="1">
        <f t="array" aca="1" ref="DB101" ca="1">_xlfn.SWITCH(DA101,
   "Westside Dental Group",     "789 West Avenue",
   "Downtown Dental Center",    "456 Downtown Plaza",
   "Main Street Dental",        "123 Main Street",
   ""
)</f>
        <v>123 Main Street</v>
      </c>
      <c r="DC101" s="1" t="str" cm="1">
        <f t="array" aca="1" ref="DC101" ca="1">_xlfn.SWITCH(
   DA101,
   "Westside Dental Group",     "Riverside",
   "Downtown Dental Center",    "Springfield",
   "Main Street Dental",        "Springfield",
   ""
)</f>
        <v>Springfield</v>
      </c>
      <c r="DD101" s="1" t="s">
        <v>184</v>
      </c>
      <c r="DE101" s="1" t="str" cm="1">
        <f t="array" aca="1" ref="DE101" ca="1">_xlfn.SWITCH(
   DA101,
   "Westside Dental Group",     "62707",
   "Downtown Dental Center",    "62701",
   "Main Street Dental",        "62704",
   ""
)</f>
        <v>62704</v>
      </c>
      <c r="DF101" s="1" t="str" cm="1">
        <f t="array" aca="1" ref="DF101" ca="1">_xlfn.SWITCH(
   DA101,
   "Westside Dental Group",     "555-555-6666",
   "Downtown Dental Center",    "555-333-4444",
   "Main Street Dental",        "555-111-2222",
   ""
)</f>
        <v>555-111-2222</v>
      </c>
      <c r="DG101" s="1" t="str" cm="1">
        <f t="array" aca="1" ref="DG101" ca="1">_xlfn.SWITCH(
   DA101,
   "Westside Dental Group",     "Mon-Thu 9AM-6PM|Fri 9AM-4PM",
   "Downtown Dental Center",    "Mon-Thu 7AM-7PM|Fri 8AM-5PM|Sat 8AM-1PM",
   "Main Street Dental",        "Mon-Fri 8AM-5PM",
   ""
)</f>
        <v>Mon-Fri 8AM-5PM</v>
      </c>
      <c r="DH101" s="1" t="str" cm="1">
        <f t="array" aca="1" ref="DH101" ca="1">_xlfn.SWITCH(
   DA101,
   "Westside Dental Group",     "General|Periodontics|Endodontics",
   "Downtown Dental Center",    "General|Pediatric|Implants|Oral Surgery",
   "Main Street Dental",        "General|Cosmetic|Orthodontics",
   ""
)</f>
        <v>General|Cosmetic|Orthodontics</v>
      </c>
      <c r="DI101" s="1" t="str" cm="1">
        <f t="array" aca="1" ref="DI101" ca="1">_xlfn.SWITCH(
   DA101,
   "Westside Dental Group",     "General Dentistry|Periodontics|Endodontics",
   "Downtown Dental Center",    "General Dentistry|Oral Surgery|Pediatric Dentistry",
   "Main Street Dental",        "General Dentistry|Orthodontics",
   ""
)</f>
        <v>General Dentistry|Orthodontics</v>
      </c>
      <c r="DJ101" s="1" cm="1">
        <f t="array" aca="1" ref="DJ101" ca="1">_xlfn.SWITCH($DA101,
   "Westside Dental Group", 6,
   "Downtown Dental Center", 12,
   "Main Street Dental",     8,
   6
)</f>
        <v>8</v>
      </c>
      <c r="DK101" s="1" cm="1">
        <f t="array" aca="1" ref="DK101" ca="1">_xlfn.SWITCH($DA101,
   "Westside Dental Group", 4.7,
   "Downtown Dental Center", 4.6,
   "Main Street Dental",     4.8,
   4.7
)</f>
        <v>4.8</v>
      </c>
      <c r="DL101" s="1" t="s">
        <v>1739</v>
      </c>
      <c r="DM101" s="1" t="str">
        <f t="shared" ca="1" si="97"/>
        <v>2021-05-25</v>
      </c>
      <c r="DN101" s="1" t="str" cm="1">
        <f t="array" aca="1" ref="DN101" ca="1">INDEX({"In Progress","Accepted","Completed","Proposed"}, RANDBETWEEN(1,4))</f>
        <v>Accepted</v>
      </c>
      <c r="DO101" s="1">
        <f t="shared" ca="1" si="98"/>
        <v>1160.44</v>
      </c>
      <c r="DP101" s="1">
        <f t="shared" ca="1" si="99"/>
        <v>684.66</v>
      </c>
      <c r="DQ101" s="1">
        <f t="shared" ca="1" si="100"/>
        <v>475.78</v>
      </c>
      <c r="DR101" s="1" t="str" cm="1">
        <f t="array" aca="1" ref="DR101" ca="1">INDEX({"N/A","CareCredit","QuickPay Discount","Monthly Payment"}, RANDBETWEEN(1,4))</f>
        <v>Monthly Payment</v>
      </c>
      <c r="DS101" s="2">
        <v>44572</v>
      </c>
      <c r="DT101" s="1" t="str">
        <f t="shared" ca="1" si="101"/>
        <v/>
      </c>
      <c r="DU101" s="1">
        <f t="shared" ca="1" si="102"/>
        <v>75</v>
      </c>
    </row>
    <row r="102" spans="1:125" x14ac:dyDescent="0.15">
      <c r="A102" s="1" t="s">
        <v>605</v>
      </c>
      <c r="B102" s="1" t="str" cm="1">
        <f t="array" aca="1" ref="B102" ca="1">INDEX({"Liam","Noah","Oliver","Elijah","William","James","Benjamin","Lucas","Henry","Alexander","Olivia","Emma","Ava","Charlotte","Sophia","Amelia","Isabella","Mia","Evelyn","Harper","Jameson","Aria","Scarlett","Luna","Mila","Abigail","Ella","Avery","Eleanor","Madison"}, RANDBETWEEN(1, 30))</f>
        <v>Ava</v>
      </c>
      <c r="C102" s="1" t="str" cm="1">
        <f t="array" aca="1" ref="C102" ca="1">INDEX({"Smith","Johnson","Williams","Jones","Brown","Davis","Miller","Wilson","Moore","Taylor","Anderson","Thomas","Jackson","White","Harris","Martin","Thompson","Garcia","Martinez","Robinson","Clark","Rodriguez","Lewis","Lee","Walker","Hall","Allen","Young","King","Wright"}, RANDBETWEEN(1, 30))</f>
        <v>Jackson</v>
      </c>
      <c r="D102" s="1" t="str">
        <f t="shared" ca="1" si="52"/>
        <v>1978-07-16</v>
      </c>
      <c r="E102" s="1">
        <f t="shared" ca="1" si="53"/>
        <v>46</v>
      </c>
      <c r="F102" s="1" t="str" cm="1">
        <f t="array" aca="1" ref="F102" ca="1">INDEX({"Male","Female","Non-Binary"}, RANDBETWEEN(1, 3))</f>
        <v>Non-Binary</v>
      </c>
      <c r="G102" s="1" t="str" cm="1">
        <f t="array" aca="1" ref="G102" ca="1">INDEX({"African American","Caucasian","Hispanic","Asian","Native American","Other"}, RANDBETWEEN(1,6))</f>
        <v>Other</v>
      </c>
      <c r="H102" s="1" t="str" cm="1">
        <f t="array" aca="1" ref="H102" ca="1">RANDBETWEEN(1,1500) &amp; " " &amp; INDEX({"Main","Oak","Maple","Elm","Pine","Cedar","Rose","Hill","Park","Lake"}, RANDBETWEEN(1,10)) &amp; " " &amp; INDEX({"St","Rd","Ave"}, RANDBETWEEN(1,3))</f>
        <v>1447 Lake Ave</v>
      </c>
      <c r="I102" s="1" t="str" cm="1">
        <f t="array" aca="1" ref="I102" ca="1">INDEX({"Springfield","Riverside","Franklin","Clinton","Fairview"}, RANDBETWEEN(1,5))</f>
        <v>Clinton</v>
      </c>
      <c r="J102" s="1" t="str" cm="1">
        <f t="array" aca="1" ref="J102" ca="1">INDEX({"FL","IL","CA","NY","TX"}, RANDBETWEEN(1,5))</f>
        <v>TX</v>
      </c>
      <c r="K102" s="1" t="str">
        <f t="shared" ca="1" si="54"/>
        <v>77740</v>
      </c>
      <c r="L102" s="1" t="str">
        <f t="shared" ca="1" si="55"/>
        <v>ava.jackson@email.com</v>
      </c>
      <c r="M102" s="1" t="str">
        <f t="shared" ca="1" si="56"/>
        <v>989-369-7229</v>
      </c>
      <c r="N102" s="1" t="str" cm="1">
        <f t="array" aca="1" ref="N102" ca="1">INDEX({"Linda","Karen","Susan","Nancy","Deborah"}, RANDBETWEEN(1,5)) &amp; " " &amp; C102</f>
        <v>Nancy Jackson</v>
      </c>
      <c r="O102" s="1" t="str">
        <f t="shared" ca="1" si="57"/>
        <v>563-809-9363</v>
      </c>
      <c r="P102" s="1" t="s">
        <v>137</v>
      </c>
      <c r="Q102" s="1" t="str" cm="1">
        <f t="array" aca="1" ref="Q102" ca="1">INDEX({"Walk-in","Google","Website","Patient Referral","Doctor Referral","Insurance"}, RANDBETWEEN(1,5))</f>
        <v>Google</v>
      </c>
      <c r="R102" s="1" t="str">
        <f t="shared" ca="1" si="58"/>
        <v>2022-01-11</v>
      </c>
      <c r="S102" s="1" t="str" cm="1">
        <f t="array" aca="1" ref="S102" ca="1">INDEX({"LOC001","LOC002","LOC003"}, RANDBETWEEN(1,3))</f>
        <v>LOC002</v>
      </c>
      <c r="T102" s="1" t="str" cm="1">
        <f t="array" aca="1" ref="T102" ca="1">INDEX({"Mail","Phone","Patient Portal","Email"}, RANDBETWEEN(1,4))</f>
        <v>Phone</v>
      </c>
      <c r="U102" s="1" t="str" cm="1">
        <f t="array" aca="1" ref="U102" ca="1">INDEX({"True","False"}, RANDBETWEEN(1,2))</f>
        <v>False</v>
      </c>
      <c r="V102" s="1" t="str" cm="1">
        <f t="array" aca="1" ref="V102" ca="1">INDEX({"True","False"}, RANDBETWEEN(1,2))</f>
        <v>False</v>
      </c>
      <c r="W102" s="1" t="str" cm="1">
        <f t="array" aca="1" ref="W102" ca="1">INDEX({"True","False"}, RANDBETWEEN(1,2))</f>
        <v>False</v>
      </c>
      <c r="X102" s="1" t="str" cm="1">
        <f t="array" aca="1" ref="X102" ca="1">INDEX({"True","False"}, RANDBETWEEN(1,2))</f>
        <v>True</v>
      </c>
      <c r="Y102" s="1" t="str" cm="1">
        <f t="array" aca="1" ref="Y102" ca="1">INDEX({"Codeine","Sulfa","Local Anesthetics","None","Latex","Penicillin"}, RANDBETWEEN(1,6))</f>
        <v>Penicillin</v>
      </c>
      <c r="Z102" s="1" t="str" cm="1">
        <f t="array" aca="1" ref="Z102" ca="1">INDEX({"None","Levothyroxine","Atorvastatin","Levothyroxine|Atorvastatin","Metformin|Lisinopril","Ibuprofen"}, RANDBETWEEN(1,6))</f>
        <v>Levothyroxine|Atorvastatin</v>
      </c>
      <c r="AA102" s="1" t="str" cm="1">
        <f t="array" aca="1" ref="AA102" ca="1">INDEX({"None","Wisdom teeth extraction (2020)","Cavity filling (2019)","Dental cleaning (2018)","Root canal (2021)"}, RANDBETWEEN(1,5))</f>
        <v>Cavity filling (2019)</v>
      </c>
      <c r="AB102" s="1" t="str">
        <f t="shared" ca="1" si="59"/>
        <v>2023-05-27</v>
      </c>
      <c r="AC102" s="1" t="str" cm="1">
        <f t="array" aca="1" ref="AC102" ca="1">INDEX({"N/A","No","Yes"}, RANDBETWEEN(1,3))</f>
        <v>Yes</v>
      </c>
      <c r="AD102" s="1" t="str" cm="1">
        <f t="array" aca="1" ref="AD102" ca="1">INDEX({"Non-smoker","Former-smoker","Current smoker"}, RANDBETWEEN(1,3))</f>
        <v>Non-smoker</v>
      </c>
      <c r="AE102" s="1" t="str" cm="1">
        <f t="array" aca="1" ref="AE102" ca="1">INDEX({"None","Allergic to penicillin","Requires wheelchair accessibility","Use caution due to fall risk","Special diet required"}, RANDBETWEEN(1,5))</f>
        <v>None</v>
      </c>
      <c r="AF102" s="1" t="s">
        <v>794</v>
      </c>
      <c r="AG102" s="1" t="str" cm="1">
        <f t="array" aca="1" ref="AG102" ca="1">INDEX({"Humana","Aetna","MetLife","Cigna","United Healthcare","Guardian"}, RANDBETWEEN(1,6))</f>
        <v>Aetna</v>
      </c>
      <c r="AH102" s="1" t="str" cm="1">
        <f t="array" aca="1" ref="AH102" ca="1">IF(AG102="Humana",
   INDEX({"HUM103","HUM523"}, RANDBETWEEN(1,2)),
IF(AG102="Aetna",
   INDEX({"AET532","AET548"}, RANDBETWEEN(1,2)),
IF(AG102="MetLife",
   "MET280",
IF(AG102="Cigna",
   "CIG881",
IF(AG102="United Healthcare",
   INDEX({"UNI967","UNI316"}, RANDBETWEEN(1,2)),
IF(AG102="Guardian",
   INDEX({"GUA459","GUA669"}, RANDBETWEEN(1,2)),
""))))))</f>
        <v>AET548</v>
      </c>
      <c r="AI102" s="1" t="str" cm="1">
        <f t="array" aca="1" ref="AI102" ca="1">_xlfn.SWITCH(
    AH102,
    "HUM103", "Humana Discount",
    "HUM523", "Humana PPO",
    "AET532", "Aetna HMO",
    "AET548", "Aetna Indemnity",
    "MET280", "MetLife Discount",
    "CIG881", "Cigna HMO",
    "UNI967", "United Healthcare DPPO",
    "UNI316", "United Healthcare DMO",
    "GUA459", "Guardian Discount",
    "GUA669", "Guardian PPO",
    ""
)</f>
        <v>Aetna Indemnity</v>
      </c>
      <c r="AJ102" s="1" t="str" cm="1">
        <f t="array" aca="1" ref="AJ102" ca="1">_xlfn.SWITCH(
    AH102,
    "HUM103", "HUM854639",
    "HUM523", "HUM296694",
    "AET532", "AET392075",
    "AET548", "AET837715",
    "MET280", "MET643118",
    "CIG881", "CIG755900",
    "UNI967", "UNI733052",
    "UNI316", "UNI442722",
    "GUA459", "GUA634150",
    "GUA669", "GUA641722",
    ""
)</f>
        <v>AET837715</v>
      </c>
      <c r="AK102" s="1" t="str" cm="1">
        <f t="array" aca="1" ref="AK102" ca="1">INDEX({"GRP370","GRP369","GRP573","GRP409","GRP509","GRP575","GRP445","GRP295","GRP316","GRP630"}, RANDBETWEEN(1,10))</f>
        <v>GRP369</v>
      </c>
      <c r="AL102" s="1" cm="1">
        <f t="array" aca="1" ref="AL102" ca="1">_xlfn.SWITCH(
  AK102,
  "GRP370", 1000,
  "GRP369", 3000,
  "GRP573", 1500,
  "GRP409", 3000,
  "GRP509", 3000,
  "GRP575", 1000,
  "GRP445", 2500,
  "GRP295", 1000,
  "GRP316", 2000,
  "GRP630", 2000,
  ""
)</f>
        <v>3000</v>
      </c>
      <c r="AM102" s="1" cm="1">
        <f t="array" aca="1" ref="AM102" ca="1">_xlfn.SWITCH(
  AK102,
  "GRP370", 729.73,
  "GRP369", 2285.89,
  "GRP573", 1311.73,
  "GRP409", 2951.56,
  "GRP509", 993.45,
  "GRP575", 557.41,
  "GRP445", 695.64,
  "GRP295", 241.36,
  "GRP316", 1320.86,
  "GRP630", 1245.27,
  ""
)</f>
        <v>2285.89</v>
      </c>
      <c r="AN102" s="1" t="str" cm="1">
        <f t="array" aca="1" ref="AN102" ca="1">_xlfn.SWITCH(
  AK102,
  "GRP573", "Humana",
  "GRP509", "Aetna",
  "GRP316", "Aetna",
  ""
)</f>
        <v/>
      </c>
      <c r="AO102" s="1" t="str" cm="1">
        <f t="array" aca="1" ref="AO102" ca="1">_xlfn.SWITCH(
  AK102,
  "GRP573", "HUM982",
  "GRP509", "AET282",
  "GRP316", "AET665",
  ""
)</f>
        <v/>
      </c>
      <c r="AP102" s="1" t="str" cm="1">
        <f t="array" aca="1" ref="AP102" ca="1">_xlfn.SWITCH(
  AK102,
  "GRP573", "MAAN82132",
  "GRP509", "JOWI86099",
  "GRP316", "CHTA19838",
  ""
)</f>
        <v/>
      </c>
      <c r="AQ102" s="1" t="str" cm="1">
        <f t="array" aca="1" ref="AQ102" ca="1">INDEX({"Yes","No"},RANDBETWEEN(1,2))</f>
        <v>No</v>
      </c>
      <c r="AR102" s="1" t="str" cm="1">
        <f t="array" aca="1" ref="AR102" ca="1">INDEX({"Apple Pay","Credit Card","Debit Card"}, RANDBETWEEN(1,3))</f>
        <v>Debit Card</v>
      </c>
      <c r="AS102" s="1" t="s">
        <v>983</v>
      </c>
      <c r="AT102" s="1" t="s">
        <v>1172</v>
      </c>
      <c r="AU102" s="1" t="str">
        <f t="shared" ca="1" si="60"/>
        <v>2025-04-22</v>
      </c>
      <c r="AV102" s="1" t="str">
        <f t="shared" ca="1" si="61"/>
        <v>2025-05-06</v>
      </c>
      <c r="AW102" s="1" t="str">
        <f t="shared" ca="1" si="62"/>
        <v>9:45 AM</v>
      </c>
      <c r="AX102" s="1" t="str">
        <f t="shared" ca="1" si="63"/>
        <v>9:32 AM</v>
      </c>
      <c r="AY102" s="1" t="str" cm="1">
        <f t="array" aca="1" ref="AY102" ca="1">INDEX({"LOC001","LOC002","LOC003"}, RANDBETWEEN(1,3))</f>
        <v>LOC001</v>
      </c>
      <c r="AZ102" s="1" t="str" cm="1">
        <f t="array" aca="1" ref="AZ102" ca="1">INDEX({"PRV001","PRV002","PRV003","PRV004","PRV005"}, RANDBETWEEN(1,5))</f>
        <v>PRV003</v>
      </c>
      <c r="BA102" s="1" t="str" cm="1">
        <f t="array" aca="1" ref="BA102" ca="1">INDEX({"AST001","AST002","AST003","AST004","AST005"}, RANDBETWEEN(1,5))</f>
        <v>AST003</v>
      </c>
      <c r="BB102" s="1" t="str" cm="1">
        <f t="array" aca="1" ref="BB102" ca="1">INDEX({"Room 1","Room 2","Room 3","Room 4","Room 5","Room 7","Room 8"}, RANDBETWEEN(1,7))</f>
        <v>Room 5</v>
      </c>
      <c r="BC102" s="1" t="str" cm="1">
        <f t="array" aca="1" ref="BC102" ca="1">INDEX({"Tooth Pain","Lost Filling","Cosmetic Concern","Sensitivity","Denture Adjustment","Jaw Pain","Routine Check-up"}, RANDBETWEEN(1,7))</f>
        <v>Sensitivity</v>
      </c>
      <c r="BD102" s="1" cm="1">
        <f t="array" aca="1" ref="BD102" ca="1">INDEX({15,30,45,60,90,120}, RANDBETWEEN(1,6))</f>
        <v>30</v>
      </c>
      <c r="BE102" s="1">
        <f t="shared" ca="1" si="64"/>
        <v>34</v>
      </c>
      <c r="BF102" s="1" t="str">
        <f t="shared" ca="1" si="65"/>
        <v>False</v>
      </c>
      <c r="BG102" s="1" t="str">
        <f t="shared" ca="1" si="66"/>
        <v>Illness</v>
      </c>
      <c r="BH102" s="1" t="str">
        <f t="shared" ca="1" si="67"/>
        <v>True</v>
      </c>
      <c r="BI102" s="1">
        <f t="shared" ca="1" si="68"/>
        <v>14</v>
      </c>
      <c r="BJ102" s="1" t="s">
        <v>1362</v>
      </c>
      <c r="BK102" s="1" t="str">
        <f t="shared" ca="1" si="69"/>
        <v>N/A</v>
      </c>
      <c r="BL102" s="1" t="str" cm="1">
        <f t="array" aca="1" ref="BL102" ca="1">INDEX({"Orthodontic","Prosthodontic","Oral Surgery","Periodontic","Restorative"}, RANDBETWEEN(1,5))</f>
        <v>Oral Surgery</v>
      </c>
      <c r="BM102" s="1" t="str" cm="1">
        <f t="array" aca="1" ref="BM102" ca="1">INDEX({"D4341","D9110","D0274","D0120","D2330","D7140","D1110"}, RANDBETWEEN(1,7))</f>
        <v>D7140</v>
      </c>
      <c r="BN102" s="1" t="str" cm="1">
        <f t="array" aca="1" ref="BN102" ca="1">INDEX({"Periodontal Scaling &amp; Root Planing","Palliative Treatment","Bitewings - Four Films","Periodic Oral Evaluation","Resin Composite - One Surface","Extraction - Erupted Tooth","Adult Prophylaxis"}, RANDBETWEEN(1,7))</f>
        <v>Resin Composite - One Surface</v>
      </c>
      <c r="BO102" s="1">
        <f t="shared" ca="1" si="70"/>
        <v>1506.66</v>
      </c>
      <c r="BP102" s="1">
        <f t="shared" ca="1" si="71"/>
        <v>1490.75</v>
      </c>
      <c r="BQ102" s="1">
        <f t="shared" ca="1" si="72"/>
        <v>692.91</v>
      </c>
      <c r="BR102" s="1">
        <f t="shared" ca="1" si="73"/>
        <v>482.84</v>
      </c>
      <c r="BS102" s="1">
        <f t="shared" ca="1" si="74"/>
        <v>152.66</v>
      </c>
      <c r="BT102" s="1" t="str">
        <f t="shared" ca="1" si="75"/>
        <v>2024-02-21</v>
      </c>
      <c r="BU102" s="1" t="str" cm="1">
        <f t="array" aca="1" ref="BU102" ca="1">INDEX({"Debit Card","Apple Pay","Credit Card","CareCredit"}, RANDBETWEEN(1,4))</f>
        <v>Debit Card</v>
      </c>
      <c r="BV102" s="1" t="str" cm="1">
        <f t="array" aca="1" ref="BV102" ca="1">INDEX({"Paid","Partial","Pending Insurance"}, RANDBETWEEN(1,3))</f>
        <v>Pending Insurance</v>
      </c>
      <c r="BW102" s="1">
        <f t="shared" ca="1" si="76"/>
        <v>0</v>
      </c>
      <c r="BX102" s="1" t="str">
        <f t="shared" ca="1" si="77"/>
        <v>In Progress</v>
      </c>
      <c r="BY102" s="1" t="str" cm="1">
        <f t="array" aca="1" ref="BY102" ca="1">INDEX({"New","Returning"}, RANDBETWEEN(1,2))</f>
        <v>Returning</v>
      </c>
      <c r="BZ102" s="1">
        <f t="shared" ca="1" si="78"/>
        <v>2</v>
      </c>
      <c r="CA102" s="1">
        <f t="shared" ca="1" si="79"/>
        <v>6</v>
      </c>
      <c r="CB102" s="1" t="str">
        <f t="shared" ca="1" si="80"/>
        <v>2021-10-19</v>
      </c>
      <c r="CC102" s="1" t="str">
        <f t="shared" ca="1" si="81"/>
        <v>2024-07-02</v>
      </c>
      <c r="CD102" s="1">
        <f t="shared" ca="1" si="82"/>
        <v>9</v>
      </c>
      <c r="CE102" s="1">
        <f t="shared" ca="1" si="82"/>
        <v>8</v>
      </c>
      <c r="CF102" s="1">
        <f t="shared" ca="1" si="83"/>
        <v>1369.44</v>
      </c>
      <c r="CG102" s="1">
        <f t="shared" ca="1" si="84"/>
        <v>41</v>
      </c>
      <c r="CH102" s="1" t="str">
        <f t="shared" ca="1" si="85"/>
        <v>Medium</v>
      </c>
      <c r="CI102" s="1">
        <f t="shared" ca="1" si="86"/>
        <v>62</v>
      </c>
      <c r="CJ102" s="1" t="str">
        <f t="shared" ca="1" si="87"/>
        <v>True</v>
      </c>
      <c r="CK102" s="1" t="str" cm="1">
        <f t="array" aca="1" ref="CK102" ca="1">INDEX({"Basic","Silver","Gold","Platinum"}, RANDBETWEEN(1,4))</f>
        <v>Silver</v>
      </c>
      <c r="CL102" s="1">
        <f t="shared" ca="1" si="88"/>
        <v>0</v>
      </c>
      <c r="CM102" s="1" t="s">
        <v>1551</v>
      </c>
      <c r="CN102" s="1" t="str">
        <f t="shared" ca="1" si="89"/>
        <v>2025-09-09</v>
      </c>
      <c r="CO102" s="1" t="str">
        <f t="shared" ca="1" si="90"/>
        <v>1:45 PM</v>
      </c>
      <c r="CP102" s="1" t="str" cm="1">
        <f t="array" aca="1" ref="CP102" ca="1">INDEX({"Patient Portal","Mail","Email","Phone","Text"}, RANDBETWEEN(1,5))</f>
        <v>Mail</v>
      </c>
      <c r="CQ102" s="1" t="str" cm="1">
        <f t="array" aca="1" ref="CQ102" ca="1">INDEX({"Insurance Verification","Payment Reminder","New Patient Welcome","Treatment Plan Discussion","Recall"}, RANDBETWEEN(1,5))</f>
        <v>Treatment Plan Discussion</v>
      </c>
      <c r="CR102" s="1" t="str" cm="1">
        <f t="array" aca="1" ref="CR102" ca="1">INDEX({"Template","Script","Marketing","Custom"}, RANDBETWEEN(1,4))</f>
        <v>Script</v>
      </c>
      <c r="CS102" s="1" t="str">
        <f t="shared" ca="1" si="91"/>
        <v>True</v>
      </c>
      <c r="CT102" s="1" t="str">
        <f t="shared" ca="1" si="92"/>
        <v>2025-09-12</v>
      </c>
      <c r="CU102" s="1" t="str">
        <f t="shared" ca="1" si="93"/>
        <v>4:45 PM</v>
      </c>
      <c r="CV102" s="1" t="str" cm="1">
        <f t="array" aca="1" ref="CV102" ca="1">IF(CS102="True",
   INDEX({"Cancelled","Confirmed","Rescheduled","Question Answered"}, RANDBETWEEN(1,4)),
   ""
)</f>
        <v>Question Answered</v>
      </c>
      <c r="CW102" s="1" t="str">
        <f t="shared" ca="1" si="94"/>
        <v>True</v>
      </c>
      <c r="CX102" s="1" t="str">
        <f t="shared" ca="1" si="95"/>
        <v>2025-09-16</v>
      </c>
      <c r="CY102" s="1" t="str" cm="1">
        <f t="array" aca="1" ref="CY102" ca="1">INDEX({"STF001","STF002","STF003","STF004","STF005"}, RANDBETWEEN(1,5))</f>
        <v>STF003</v>
      </c>
      <c r="CZ102" s="1" t="str">
        <f t="shared" ca="1" si="96"/>
        <v>True</v>
      </c>
      <c r="DA102" s="1" t="str" cm="1">
        <f t="array" aca="1" ref="DA102" ca="1">INDEX({"Westside Dental Group","Downtown Dental Center","Main Street Dental"}, RANDBETWEEN(1,3))</f>
        <v>Downtown Dental Center</v>
      </c>
      <c r="DB102" s="1" t="str" cm="1">
        <f t="array" aca="1" ref="DB102" ca="1">_xlfn.SWITCH(DA102,
   "Westside Dental Group",     "789 West Avenue",
   "Downtown Dental Center",    "456 Downtown Plaza",
   "Main Street Dental",        "123 Main Street",
   ""
)</f>
        <v>456 Downtown Plaza</v>
      </c>
      <c r="DC102" s="1" t="str" cm="1">
        <f t="array" aca="1" ref="DC102" ca="1">_xlfn.SWITCH(
   DA102,
   "Westside Dental Group",     "Riverside",
   "Downtown Dental Center",    "Springfield",
   "Main Street Dental",        "Springfield",
   ""
)</f>
        <v>Springfield</v>
      </c>
      <c r="DD102" s="1" t="s">
        <v>184</v>
      </c>
      <c r="DE102" s="1" t="str" cm="1">
        <f t="array" aca="1" ref="DE102" ca="1">_xlfn.SWITCH(
   DA102,
   "Westside Dental Group",     "62707",
   "Downtown Dental Center",    "62701",
   "Main Street Dental",        "62704",
   ""
)</f>
        <v>62701</v>
      </c>
      <c r="DF102" s="1" t="str" cm="1">
        <f t="array" aca="1" ref="DF102" ca="1">_xlfn.SWITCH(
   DA102,
   "Westside Dental Group",     "555-555-6666",
   "Downtown Dental Center",    "555-333-4444",
   "Main Street Dental",        "555-111-2222",
   ""
)</f>
        <v>555-333-4444</v>
      </c>
      <c r="DG102" s="1" t="str" cm="1">
        <f t="array" aca="1" ref="DG102" ca="1">_xlfn.SWITCH(
   DA102,
   "Westside Dental Group",     "Mon-Thu 9AM-6PM|Fri 9AM-4PM",
   "Downtown Dental Center",    "Mon-Thu 7AM-7PM|Fri 8AM-5PM|Sat 8AM-1PM",
   "Main Street Dental",        "Mon-Fri 8AM-5PM",
   ""
)</f>
        <v>Mon-Thu 7AM-7PM|Fri 8AM-5PM|Sat 8AM-1PM</v>
      </c>
      <c r="DH102" s="1" t="str" cm="1">
        <f t="array" aca="1" ref="DH102" ca="1">_xlfn.SWITCH(
   DA102,
   "Westside Dental Group",     "General|Periodontics|Endodontics",
   "Downtown Dental Center",    "General|Pediatric|Implants|Oral Surgery",
   "Main Street Dental",        "General|Cosmetic|Orthodontics",
   ""
)</f>
        <v>General|Pediatric|Implants|Oral Surgery</v>
      </c>
      <c r="DI102" s="1" t="str" cm="1">
        <f t="array" aca="1" ref="DI102" ca="1">_xlfn.SWITCH(
   DA102,
   "Westside Dental Group",     "General Dentistry|Periodontics|Endodontics",
   "Downtown Dental Center",    "General Dentistry|Oral Surgery|Pediatric Dentistry",
   "Main Street Dental",        "General Dentistry|Orthodontics",
   ""
)</f>
        <v>General Dentistry|Oral Surgery|Pediatric Dentistry</v>
      </c>
      <c r="DJ102" s="1" cm="1">
        <f t="array" aca="1" ref="DJ102" ca="1">_xlfn.SWITCH($DA102,
   "Westside Dental Group", 6,
   "Downtown Dental Center", 12,
   "Main Street Dental",     8,
   6
)</f>
        <v>12</v>
      </c>
      <c r="DK102" s="1" cm="1">
        <f t="array" aca="1" ref="DK102" ca="1">_xlfn.SWITCH($DA102,
   "Westside Dental Group", 4.7,
   "Downtown Dental Center", 4.6,
   "Main Street Dental",     4.8,
   4.7
)</f>
        <v>4.5999999999999996</v>
      </c>
      <c r="DL102" s="1" t="s">
        <v>1740</v>
      </c>
      <c r="DM102" s="1" t="str">
        <f t="shared" ca="1" si="97"/>
        <v>2021-11-24</v>
      </c>
      <c r="DN102" s="1" t="str" cm="1">
        <f t="array" aca="1" ref="DN102" ca="1">INDEX({"In Progress","Accepted","Completed","Proposed"}, RANDBETWEEN(1,4))</f>
        <v>Accepted</v>
      </c>
      <c r="DO102" s="1">
        <f t="shared" ca="1" si="98"/>
        <v>2627</v>
      </c>
      <c r="DP102" s="1">
        <f t="shared" ca="1" si="99"/>
        <v>1628.74</v>
      </c>
      <c r="DQ102" s="1">
        <f t="shared" ca="1" si="100"/>
        <v>998.26</v>
      </c>
      <c r="DR102" s="1" t="str" cm="1">
        <f t="array" aca="1" ref="DR102" ca="1">INDEX({"N/A","CareCredit","QuickPay Discount","Monthly Payment"}, RANDBETWEEN(1,4))</f>
        <v>N/A</v>
      </c>
      <c r="DS102" s="2">
        <v>44573</v>
      </c>
      <c r="DT102" s="1" t="str">
        <f t="shared" ca="1" si="101"/>
        <v/>
      </c>
      <c r="DU102" s="1">
        <f t="shared" ca="1" si="102"/>
        <v>59</v>
      </c>
    </row>
    <row r="103" spans="1:125" x14ac:dyDescent="0.15">
      <c r="A103" s="1" t="s">
        <v>606</v>
      </c>
      <c r="B103" s="1" t="str" cm="1">
        <f t="array" aca="1" ref="B103" ca="1">INDEX({"Liam","Noah","Oliver","Elijah","William","James","Benjamin","Lucas","Henry","Alexander","Olivia","Emma","Ava","Charlotte","Sophia","Amelia","Isabella","Mia","Evelyn","Harper","Jameson","Aria","Scarlett","Luna","Mila","Abigail","Ella","Avery","Eleanor","Madison"}, RANDBETWEEN(1, 30))</f>
        <v>Ella</v>
      </c>
      <c r="C103" s="1" t="str" cm="1">
        <f t="array" aca="1" ref="C103" ca="1">INDEX({"Smith","Johnson","Williams","Jones","Brown","Davis","Miller","Wilson","Moore","Taylor","Anderson","Thomas","Jackson","White","Harris","Martin","Thompson","Garcia","Martinez","Robinson","Clark","Rodriguez","Lewis","Lee","Walker","Hall","Allen","Young","King","Wright"}, RANDBETWEEN(1, 30))</f>
        <v>Thomas</v>
      </c>
      <c r="D103" s="1" t="str">
        <f t="shared" ca="1" si="52"/>
        <v>1988-08-06</v>
      </c>
      <c r="E103" s="1">
        <f t="shared" ca="1" si="53"/>
        <v>36</v>
      </c>
      <c r="F103" s="1" t="str" cm="1">
        <f t="array" aca="1" ref="F103" ca="1">INDEX({"Male","Female","Non-Binary"}, RANDBETWEEN(1, 3))</f>
        <v>Female</v>
      </c>
      <c r="G103" s="1" t="str" cm="1">
        <f t="array" aca="1" ref="G103" ca="1">INDEX({"African American","Caucasian","Hispanic","Asian","Native American","Other"}, RANDBETWEEN(1,6))</f>
        <v>Hispanic</v>
      </c>
      <c r="H103" s="1" t="str" cm="1">
        <f t="array" aca="1" ref="H103" ca="1">RANDBETWEEN(1,1500) &amp; " " &amp; INDEX({"Main","Oak","Maple","Elm","Pine","Cedar","Rose","Hill","Park","Lake"}, RANDBETWEEN(1,10)) &amp; " " &amp; INDEX({"St","Rd","Ave"}, RANDBETWEEN(1,3))</f>
        <v>867 Rose Rd</v>
      </c>
      <c r="I103" s="1" t="str" cm="1">
        <f t="array" aca="1" ref="I103" ca="1">INDEX({"Springfield","Riverside","Franklin","Clinton","Fairview"}, RANDBETWEEN(1,5))</f>
        <v>Springfield</v>
      </c>
      <c r="J103" s="1" t="str" cm="1">
        <f t="array" aca="1" ref="J103" ca="1">INDEX({"FL","IL","CA","NY","TX"}, RANDBETWEEN(1,5))</f>
        <v>IL</v>
      </c>
      <c r="K103" s="1" t="str">
        <f t="shared" ca="1" si="54"/>
        <v>12310</v>
      </c>
      <c r="L103" s="1" t="str">
        <f t="shared" ca="1" si="55"/>
        <v>ella.thomas@email.com</v>
      </c>
      <c r="M103" s="1" t="str">
        <f t="shared" ca="1" si="56"/>
        <v>816-138-7806</v>
      </c>
      <c r="N103" s="1" t="str" cm="1">
        <f t="array" aca="1" ref="N103" ca="1">INDEX({"Linda","Karen","Susan","Nancy","Deborah"}, RANDBETWEEN(1,5)) &amp; " " &amp; C103</f>
        <v>Deborah Thomas</v>
      </c>
      <c r="O103" s="1" t="str">
        <f t="shared" ca="1" si="57"/>
        <v>260-387-3700</v>
      </c>
      <c r="P103" s="1" t="s">
        <v>137</v>
      </c>
      <c r="Q103" s="1" t="str" cm="1">
        <f t="array" aca="1" ref="Q103" ca="1">INDEX({"Walk-in","Google","Website","Patient Referral","Doctor Referral","Insurance"}, RANDBETWEEN(1,5))</f>
        <v>Website</v>
      </c>
      <c r="R103" s="1" t="str">
        <f t="shared" ca="1" si="58"/>
        <v>2023-01-05</v>
      </c>
      <c r="S103" s="1" t="str" cm="1">
        <f t="array" aca="1" ref="S103" ca="1">INDEX({"LOC001","LOC002","LOC003"}, RANDBETWEEN(1,3))</f>
        <v>LOC003</v>
      </c>
      <c r="T103" s="1" t="str" cm="1">
        <f t="array" aca="1" ref="T103" ca="1">INDEX({"Mail","Phone","Patient Portal","Email"}, RANDBETWEEN(1,4))</f>
        <v>Email</v>
      </c>
      <c r="U103" s="1" t="str" cm="1">
        <f t="array" aca="1" ref="U103" ca="1">INDEX({"True","False"}, RANDBETWEEN(1,2))</f>
        <v>True</v>
      </c>
      <c r="V103" s="1" t="str" cm="1">
        <f t="array" aca="1" ref="V103" ca="1">INDEX({"True","False"}, RANDBETWEEN(1,2))</f>
        <v>True</v>
      </c>
      <c r="W103" s="1" t="str" cm="1">
        <f t="array" aca="1" ref="W103" ca="1">INDEX({"True","False"}, RANDBETWEEN(1,2))</f>
        <v>False</v>
      </c>
      <c r="X103" s="1" t="str" cm="1">
        <f t="array" aca="1" ref="X103" ca="1">INDEX({"True","False"}, RANDBETWEEN(1,2))</f>
        <v>False</v>
      </c>
      <c r="Y103" s="1" t="str" cm="1">
        <f t="array" aca="1" ref="Y103" ca="1">INDEX({"Codeine","Sulfa","Local Anesthetics","None","Latex","Penicillin"}, RANDBETWEEN(1,6))</f>
        <v>Local Anesthetics</v>
      </c>
      <c r="Z103" s="1" t="str" cm="1">
        <f t="array" aca="1" ref="Z103" ca="1">INDEX({"None","Levothyroxine","Atorvastatin","Levothyroxine|Atorvastatin","Metformin|Lisinopril","Ibuprofen"}, RANDBETWEEN(1,6))</f>
        <v>None</v>
      </c>
      <c r="AA103" s="1" t="str" cm="1">
        <f t="array" aca="1" ref="AA103" ca="1">INDEX({"None","Wisdom teeth extraction (2020)","Cavity filling (2019)","Dental cleaning (2018)","Root canal (2021)"}, RANDBETWEEN(1,5))</f>
        <v>Root canal (2021)</v>
      </c>
      <c r="AB103" s="1" t="str">
        <f t="shared" ca="1" si="59"/>
        <v>2023-08-06</v>
      </c>
      <c r="AC103" s="1" t="str" cm="1">
        <f t="array" aca="1" ref="AC103" ca="1">INDEX({"N/A","No","Yes"}, RANDBETWEEN(1,3))</f>
        <v>No</v>
      </c>
      <c r="AD103" s="1" t="str" cm="1">
        <f t="array" aca="1" ref="AD103" ca="1">INDEX({"Non-smoker","Former-smoker","Current smoker"}, RANDBETWEEN(1,3))</f>
        <v>Current smoker</v>
      </c>
      <c r="AE103" s="1" t="str" cm="1">
        <f t="array" aca="1" ref="AE103" ca="1">INDEX({"None","Allergic to penicillin","Requires wheelchair accessibility","Use caution due to fall risk","Special diet required"}, RANDBETWEEN(1,5))</f>
        <v>Requires wheelchair accessibility</v>
      </c>
      <c r="AF103" s="1" t="s">
        <v>795</v>
      </c>
      <c r="AG103" s="1" t="str" cm="1">
        <f t="array" aca="1" ref="AG103" ca="1">INDEX({"Humana","Aetna","MetLife","Cigna","United Healthcare","Guardian"}, RANDBETWEEN(1,6))</f>
        <v>Aetna</v>
      </c>
      <c r="AH103" s="1" t="str" cm="1">
        <f t="array" aca="1" ref="AH103" ca="1">IF(AG103="Humana",
   INDEX({"HUM103","HUM523"}, RANDBETWEEN(1,2)),
IF(AG103="Aetna",
   INDEX({"AET532","AET548"}, RANDBETWEEN(1,2)),
IF(AG103="MetLife",
   "MET280",
IF(AG103="Cigna",
   "CIG881",
IF(AG103="United Healthcare",
   INDEX({"UNI967","UNI316"}, RANDBETWEEN(1,2)),
IF(AG103="Guardian",
   INDEX({"GUA459","GUA669"}, RANDBETWEEN(1,2)),
""))))))</f>
        <v>AET532</v>
      </c>
      <c r="AI103" s="1" t="str" cm="1">
        <f t="array" aca="1" ref="AI103" ca="1">_xlfn.SWITCH(
    AH103,
    "HUM103", "Humana Discount",
    "HUM523", "Humana PPO",
    "AET532", "Aetna HMO",
    "AET548", "Aetna Indemnity",
    "MET280", "MetLife Discount",
    "CIG881", "Cigna HMO",
    "UNI967", "United Healthcare DPPO",
    "UNI316", "United Healthcare DMO",
    "GUA459", "Guardian Discount",
    "GUA669", "Guardian PPO",
    ""
)</f>
        <v>Aetna HMO</v>
      </c>
      <c r="AJ103" s="1" t="str" cm="1">
        <f t="array" aca="1" ref="AJ103" ca="1">_xlfn.SWITCH(
    AH103,
    "HUM103", "HUM854639",
    "HUM523", "HUM296694",
    "AET532", "AET392075",
    "AET548", "AET837715",
    "MET280", "MET643118",
    "CIG881", "CIG755900",
    "UNI967", "UNI733052",
    "UNI316", "UNI442722",
    "GUA459", "GUA634150",
    "GUA669", "GUA641722",
    ""
)</f>
        <v>AET392075</v>
      </c>
      <c r="AK103" s="1" t="str" cm="1">
        <f t="array" aca="1" ref="AK103" ca="1">INDEX({"GRP370","GRP369","GRP573","GRP409","GRP509","GRP575","GRP445","GRP295","GRP316","GRP630"}, RANDBETWEEN(1,10))</f>
        <v>GRP573</v>
      </c>
      <c r="AL103" s="1" cm="1">
        <f t="array" aca="1" ref="AL103" ca="1">_xlfn.SWITCH(
  AK103,
  "GRP370", 1000,
  "GRP369", 3000,
  "GRP573", 1500,
  "GRP409", 3000,
  "GRP509", 3000,
  "GRP575", 1000,
  "GRP445", 2500,
  "GRP295", 1000,
  "GRP316", 2000,
  "GRP630", 2000,
  ""
)</f>
        <v>1500</v>
      </c>
      <c r="AM103" s="1" cm="1">
        <f t="array" aca="1" ref="AM103" ca="1">_xlfn.SWITCH(
  AK103,
  "GRP370", 729.73,
  "GRP369", 2285.89,
  "GRP573", 1311.73,
  "GRP409", 2951.56,
  "GRP509", 993.45,
  "GRP575", 557.41,
  "GRP445", 695.64,
  "GRP295", 241.36,
  "GRP316", 1320.86,
  "GRP630", 1245.27,
  ""
)</f>
        <v>1311.73</v>
      </c>
      <c r="AN103" s="1" t="str" cm="1">
        <f t="array" aca="1" ref="AN103" ca="1">_xlfn.SWITCH(
  AK103,
  "GRP573", "Humana",
  "GRP509", "Aetna",
  "GRP316", "Aetna",
  ""
)</f>
        <v>Humana</v>
      </c>
      <c r="AO103" s="1" t="str" cm="1">
        <f t="array" aca="1" ref="AO103" ca="1">_xlfn.SWITCH(
  AK103,
  "GRP573", "HUM982",
  "GRP509", "AET282",
  "GRP316", "AET665",
  ""
)</f>
        <v>HUM982</v>
      </c>
      <c r="AP103" s="1" t="str" cm="1">
        <f t="array" aca="1" ref="AP103" ca="1">_xlfn.SWITCH(
  AK103,
  "GRP573", "MAAN82132",
  "GRP509", "JOWI86099",
  "GRP316", "CHTA19838",
  ""
)</f>
        <v>MAAN82132</v>
      </c>
      <c r="AQ103" s="1" t="str" cm="1">
        <f t="array" aca="1" ref="AQ103" ca="1">INDEX({"Yes","No"},RANDBETWEEN(1,2))</f>
        <v>No</v>
      </c>
      <c r="AR103" s="1" t="str" cm="1">
        <f t="array" aca="1" ref="AR103" ca="1">INDEX({"Apple Pay","Credit Card","Debit Card"}, RANDBETWEEN(1,3))</f>
        <v>Debit Card</v>
      </c>
      <c r="AS103" s="1" t="s">
        <v>984</v>
      </c>
      <c r="AT103" s="1" t="s">
        <v>1173</v>
      </c>
      <c r="AU103" s="1" t="str">
        <f t="shared" ca="1" si="60"/>
        <v>2025-05-16</v>
      </c>
      <c r="AV103" s="1" t="str">
        <f t="shared" ca="1" si="61"/>
        <v>2025-05-19</v>
      </c>
      <c r="AW103" s="1" t="str">
        <f t="shared" ca="1" si="62"/>
        <v>10:45 AM</v>
      </c>
      <c r="AX103" s="1" t="str">
        <f t="shared" ca="1" si="63"/>
        <v>10:34 AM</v>
      </c>
      <c r="AY103" s="1" t="str" cm="1">
        <f t="array" aca="1" ref="AY103" ca="1">INDEX({"LOC001","LOC002","LOC003"}, RANDBETWEEN(1,3))</f>
        <v>LOC001</v>
      </c>
      <c r="AZ103" s="1" t="str" cm="1">
        <f t="array" aca="1" ref="AZ103" ca="1">INDEX({"PRV001","PRV002","PRV003","PRV004","PRV005"}, RANDBETWEEN(1,5))</f>
        <v>PRV001</v>
      </c>
      <c r="BA103" s="1" t="str" cm="1">
        <f t="array" aca="1" ref="BA103" ca="1">INDEX({"AST001","AST002","AST003","AST004","AST005"}, RANDBETWEEN(1,5))</f>
        <v>AST003</v>
      </c>
      <c r="BB103" s="1" t="str" cm="1">
        <f t="array" aca="1" ref="BB103" ca="1">INDEX({"Room 1","Room 2","Room 3","Room 4","Room 5","Room 7","Room 8"}, RANDBETWEEN(1,7))</f>
        <v>Room 8</v>
      </c>
      <c r="BC103" s="1" t="str" cm="1">
        <f t="array" aca="1" ref="BC103" ca="1">INDEX({"Tooth Pain","Lost Filling","Cosmetic Concern","Sensitivity","Denture Adjustment","Jaw Pain","Routine Check-up"}, RANDBETWEEN(1,7))</f>
        <v>Jaw Pain</v>
      </c>
      <c r="BD103" s="1" cm="1">
        <f t="array" aca="1" ref="BD103" ca="1">INDEX({15,30,45,60,90,120}, RANDBETWEEN(1,6))</f>
        <v>90</v>
      </c>
      <c r="BE103" s="1">
        <f t="shared" ca="1" si="64"/>
        <v>84</v>
      </c>
      <c r="BF103" s="1" t="str">
        <f t="shared" ca="1" si="65"/>
        <v>False</v>
      </c>
      <c r="BG103" s="1" t="str">
        <f t="shared" ca="1" si="66"/>
        <v>Illness</v>
      </c>
      <c r="BH103" s="1" t="str">
        <f t="shared" ca="1" si="67"/>
        <v>True</v>
      </c>
      <c r="BI103" s="1">
        <f t="shared" ca="1" si="68"/>
        <v>3</v>
      </c>
      <c r="BJ103" s="1" t="s">
        <v>1363</v>
      </c>
      <c r="BK103" s="1" t="str">
        <f t="shared" ca="1" si="69"/>
        <v>N/A</v>
      </c>
      <c r="BL103" s="1" t="str" cm="1">
        <f t="array" aca="1" ref="BL103" ca="1">INDEX({"Orthodontic","Prosthodontic","Oral Surgery","Periodontic","Restorative"}, RANDBETWEEN(1,5))</f>
        <v>Oral Surgery</v>
      </c>
      <c r="BM103" s="1" t="str" cm="1">
        <f t="array" aca="1" ref="BM103" ca="1">INDEX({"D4341","D9110","D0274","D0120","D2330","D7140","D1110"}, RANDBETWEEN(1,7))</f>
        <v>D2330</v>
      </c>
      <c r="BN103" s="1" t="str" cm="1">
        <f t="array" aca="1" ref="BN103" ca="1">INDEX({"Periodontal Scaling &amp; Root Planing","Palliative Treatment","Bitewings - Four Films","Periodic Oral Evaluation","Resin Composite - One Surface","Extraction - Erupted Tooth","Adult Prophylaxis"}, RANDBETWEEN(1,7))</f>
        <v>Resin Composite - One Surface</v>
      </c>
      <c r="BO103" s="1">
        <f t="shared" ca="1" si="70"/>
        <v>1343.78</v>
      </c>
      <c r="BP103" s="1">
        <f t="shared" ca="1" si="71"/>
        <v>1360.92</v>
      </c>
      <c r="BQ103" s="1">
        <f t="shared" ca="1" si="72"/>
        <v>807.41</v>
      </c>
      <c r="BR103" s="1">
        <f t="shared" ca="1" si="73"/>
        <v>381.07</v>
      </c>
      <c r="BS103" s="1">
        <f t="shared" ca="1" si="74"/>
        <v>229.57</v>
      </c>
      <c r="BT103" s="1" t="str">
        <f t="shared" ca="1" si="75"/>
        <v>2023-02-28</v>
      </c>
      <c r="BU103" s="1" t="str" cm="1">
        <f t="array" aca="1" ref="BU103" ca="1">INDEX({"Debit Card","Apple Pay","Credit Card","CareCredit"}, RANDBETWEEN(1,4))</f>
        <v>Debit Card</v>
      </c>
      <c r="BV103" s="1" t="str" cm="1">
        <f t="array" aca="1" ref="BV103" ca="1">INDEX({"Paid","Partial","Pending Insurance"}, RANDBETWEEN(1,3))</f>
        <v>Partial</v>
      </c>
      <c r="BW103" s="1">
        <f t="shared" ca="1" si="76"/>
        <v>0</v>
      </c>
      <c r="BX103" s="1" t="str">
        <f t="shared" ca="1" si="77"/>
        <v>In Progress</v>
      </c>
      <c r="BY103" s="1" t="str" cm="1">
        <f t="array" aca="1" ref="BY103" ca="1">INDEX({"New","Returning"}, RANDBETWEEN(1,2))</f>
        <v>New</v>
      </c>
      <c r="BZ103" s="1">
        <f t="shared" ca="1" si="78"/>
        <v>3</v>
      </c>
      <c r="CA103" s="1">
        <f t="shared" ca="1" si="79"/>
        <v>9</v>
      </c>
      <c r="CB103" s="1" t="str">
        <f t="shared" ca="1" si="80"/>
        <v>2021-10-22</v>
      </c>
      <c r="CC103" s="1" t="str">
        <f t="shared" ca="1" si="81"/>
        <v>2025-02-07</v>
      </c>
      <c r="CD103" s="1">
        <f t="shared" ca="1" si="82"/>
        <v>8</v>
      </c>
      <c r="CE103" s="1">
        <f t="shared" ca="1" si="82"/>
        <v>2</v>
      </c>
      <c r="CF103" s="1">
        <f t="shared" ca="1" si="83"/>
        <v>3022.31</v>
      </c>
      <c r="CG103" s="1">
        <f t="shared" ca="1" si="84"/>
        <v>41</v>
      </c>
      <c r="CH103" s="1" t="str">
        <f t="shared" ca="1" si="85"/>
        <v>Medium</v>
      </c>
      <c r="CI103" s="1">
        <f t="shared" ca="1" si="86"/>
        <v>87</v>
      </c>
      <c r="CJ103" s="1" t="str">
        <f t="shared" ca="1" si="87"/>
        <v>True</v>
      </c>
      <c r="CK103" s="1" t="str" cm="1">
        <f t="array" aca="1" ref="CK103" ca="1">INDEX({"Basic","Silver","Gold","Platinum"}, RANDBETWEEN(1,4))</f>
        <v>Basic</v>
      </c>
      <c r="CL103" s="1">
        <f t="shared" ca="1" si="88"/>
        <v>1</v>
      </c>
      <c r="CM103" s="1" t="s">
        <v>1552</v>
      </c>
      <c r="CN103" s="1" t="str">
        <f t="shared" ca="1" si="89"/>
        <v>2023-01-07</v>
      </c>
      <c r="CO103" s="1" t="str">
        <f t="shared" ca="1" si="90"/>
        <v>5:45 PM</v>
      </c>
      <c r="CP103" s="1" t="str" cm="1">
        <f t="array" aca="1" ref="CP103" ca="1">INDEX({"Patient Portal","Mail","Email","Phone","Text"}, RANDBETWEEN(1,5))</f>
        <v>Phone</v>
      </c>
      <c r="CQ103" s="1" t="str" cm="1">
        <f t="array" aca="1" ref="CQ103" ca="1">INDEX({"Insurance Verification","Payment Reminder","New Patient Welcome","Treatment Plan Discussion","Recall"}, RANDBETWEEN(1,5))</f>
        <v>New Patient Welcome</v>
      </c>
      <c r="CR103" s="1" t="str" cm="1">
        <f t="array" aca="1" ref="CR103" ca="1">INDEX({"Template","Script","Marketing","Custom"}, RANDBETWEEN(1,4))</f>
        <v>Marketing</v>
      </c>
      <c r="CS103" s="1" t="str">
        <f t="shared" ca="1" si="91"/>
        <v>True</v>
      </c>
      <c r="CT103" s="1" t="str">
        <f t="shared" ca="1" si="92"/>
        <v>2023-01-07</v>
      </c>
      <c r="CU103" s="1" t="str">
        <f t="shared" ca="1" si="93"/>
        <v>1:15 PM</v>
      </c>
      <c r="CV103" s="1" t="str" cm="1">
        <f t="array" aca="1" ref="CV103" ca="1">IF(CS103="True",
   INDEX({"Cancelled","Confirmed","Rescheduled","Question Answered"}, RANDBETWEEN(1,4)),
   ""
)</f>
        <v>Cancelled</v>
      </c>
      <c r="CW103" s="1" t="str">
        <f t="shared" ca="1" si="94"/>
        <v>True</v>
      </c>
      <c r="CX103" s="1" t="str">
        <f t="shared" ca="1" si="95"/>
        <v>2023-01-13</v>
      </c>
      <c r="CY103" s="1" t="str" cm="1">
        <f t="array" aca="1" ref="CY103" ca="1">INDEX({"STF001","STF002","STF003","STF004","STF005"}, RANDBETWEEN(1,5))</f>
        <v>STF003</v>
      </c>
      <c r="CZ103" s="1" t="str">
        <f t="shared" ca="1" si="96"/>
        <v>True</v>
      </c>
      <c r="DA103" s="1" t="str" cm="1">
        <f t="array" aca="1" ref="DA103" ca="1">INDEX({"Westside Dental Group","Downtown Dental Center","Main Street Dental"}, RANDBETWEEN(1,3))</f>
        <v>Main Street Dental</v>
      </c>
      <c r="DB103" s="1" t="str" cm="1">
        <f t="array" aca="1" ref="DB103" ca="1">_xlfn.SWITCH(DA103,
   "Westside Dental Group",     "789 West Avenue",
   "Downtown Dental Center",    "456 Downtown Plaza",
   "Main Street Dental",        "123 Main Street",
   ""
)</f>
        <v>123 Main Street</v>
      </c>
      <c r="DC103" s="1" t="str" cm="1">
        <f t="array" aca="1" ref="DC103" ca="1">_xlfn.SWITCH(
   DA103,
   "Westside Dental Group",     "Riverside",
   "Downtown Dental Center",    "Springfield",
   "Main Street Dental",        "Springfield",
   ""
)</f>
        <v>Springfield</v>
      </c>
      <c r="DD103" s="1" t="s">
        <v>184</v>
      </c>
      <c r="DE103" s="1" t="str" cm="1">
        <f t="array" aca="1" ref="DE103" ca="1">_xlfn.SWITCH(
   DA103,
   "Westside Dental Group",     "62707",
   "Downtown Dental Center",    "62701",
   "Main Street Dental",        "62704",
   ""
)</f>
        <v>62704</v>
      </c>
      <c r="DF103" s="1" t="str" cm="1">
        <f t="array" aca="1" ref="DF103" ca="1">_xlfn.SWITCH(
   DA103,
   "Westside Dental Group",     "555-555-6666",
   "Downtown Dental Center",    "555-333-4444",
   "Main Street Dental",        "555-111-2222",
   ""
)</f>
        <v>555-111-2222</v>
      </c>
      <c r="DG103" s="1" t="str" cm="1">
        <f t="array" aca="1" ref="DG103" ca="1">_xlfn.SWITCH(
   DA103,
   "Westside Dental Group",     "Mon-Thu 9AM-6PM|Fri 9AM-4PM",
   "Downtown Dental Center",    "Mon-Thu 7AM-7PM|Fri 8AM-5PM|Sat 8AM-1PM",
   "Main Street Dental",        "Mon-Fri 8AM-5PM",
   ""
)</f>
        <v>Mon-Fri 8AM-5PM</v>
      </c>
      <c r="DH103" s="1" t="str" cm="1">
        <f t="array" aca="1" ref="DH103" ca="1">_xlfn.SWITCH(
   DA103,
   "Westside Dental Group",     "General|Periodontics|Endodontics",
   "Downtown Dental Center",    "General|Pediatric|Implants|Oral Surgery",
   "Main Street Dental",        "General|Cosmetic|Orthodontics",
   ""
)</f>
        <v>General|Cosmetic|Orthodontics</v>
      </c>
      <c r="DI103" s="1" t="str" cm="1">
        <f t="array" aca="1" ref="DI103" ca="1">_xlfn.SWITCH(
   DA103,
   "Westside Dental Group",     "General Dentistry|Periodontics|Endodontics",
   "Downtown Dental Center",    "General Dentistry|Oral Surgery|Pediatric Dentistry",
   "Main Street Dental",        "General Dentistry|Orthodontics",
   ""
)</f>
        <v>General Dentistry|Orthodontics</v>
      </c>
      <c r="DJ103" s="1" cm="1">
        <f t="array" aca="1" ref="DJ103" ca="1">_xlfn.SWITCH($DA103,
   "Westside Dental Group", 6,
   "Downtown Dental Center", 12,
   "Main Street Dental",     8,
   6
)</f>
        <v>8</v>
      </c>
      <c r="DK103" s="1" cm="1">
        <f t="array" aca="1" ref="DK103" ca="1">_xlfn.SWITCH($DA103,
   "Westside Dental Group", 4.7,
   "Downtown Dental Center", 4.6,
   "Main Street Dental",     4.8,
   4.7
)</f>
        <v>4.8</v>
      </c>
      <c r="DL103" s="1" t="s">
        <v>1741</v>
      </c>
      <c r="DM103" s="1" t="str">
        <f t="shared" ca="1" si="97"/>
        <v>2024-06-21</v>
      </c>
      <c r="DN103" s="1" t="str" cm="1">
        <f t="array" aca="1" ref="DN103" ca="1">INDEX({"In Progress","Accepted","Completed","Proposed"}, RANDBETWEEN(1,4))</f>
        <v>In Progress</v>
      </c>
      <c r="DO103" s="1">
        <f t="shared" ca="1" si="98"/>
        <v>2436.91</v>
      </c>
      <c r="DP103" s="1">
        <f t="shared" ca="1" si="99"/>
        <v>1632.73</v>
      </c>
      <c r="DQ103" s="1">
        <f t="shared" ca="1" si="100"/>
        <v>804.18</v>
      </c>
      <c r="DR103" s="1" t="str" cm="1">
        <f t="array" aca="1" ref="DR103" ca="1">INDEX({"N/A","CareCredit","QuickPay Discount","Monthly Payment"}, RANDBETWEEN(1,4))</f>
        <v>Monthly Payment</v>
      </c>
      <c r="DS103" s="2">
        <v>44574</v>
      </c>
      <c r="DT103" s="1" t="str">
        <f t="shared" ca="1" si="101"/>
        <v/>
      </c>
      <c r="DU103" s="1">
        <f t="shared" ca="1" si="102"/>
        <v>54</v>
      </c>
    </row>
    <row r="104" spans="1:125" x14ac:dyDescent="0.15">
      <c r="A104" s="1" t="s">
        <v>607</v>
      </c>
      <c r="B104" s="1" t="str" cm="1">
        <f t="array" aca="1" ref="B104" ca="1">INDEX({"Liam","Noah","Oliver","Elijah","William","James","Benjamin","Lucas","Henry","Alexander","Olivia","Emma","Ava","Charlotte","Sophia","Amelia","Isabella","Mia","Evelyn","Harper","Jameson","Aria","Scarlett","Luna","Mila","Abigail","Ella","Avery","Eleanor","Madison"}, RANDBETWEEN(1, 30))</f>
        <v>Elijah</v>
      </c>
      <c r="C104" s="1" t="str" cm="1">
        <f t="array" aca="1" ref="C104" ca="1">INDEX({"Smith","Johnson","Williams","Jones","Brown","Davis","Miller","Wilson","Moore","Taylor","Anderson","Thomas","Jackson","White","Harris","Martin","Thompson","Garcia","Martinez","Robinson","Clark","Rodriguez","Lewis","Lee","Walker","Hall","Allen","Young","King","Wright"}, RANDBETWEEN(1, 30))</f>
        <v>Wright</v>
      </c>
      <c r="D104" s="1" t="str">
        <f t="shared" ca="1" si="52"/>
        <v>1985-07-12</v>
      </c>
      <c r="E104" s="1">
        <f t="shared" ca="1" si="53"/>
        <v>39</v>
      </c>
      <c r="F104" s="1" t="str" cm="1">
        <f t="array" aca="1" ref="F104" ca="1">INDEX({"Male","Female","Non-Binary"}, RANDBETWEEN(1, 3))</f>
        <v>Non-Binary</v>
      </c>
      <c r="G104" s="1" t="str" cm="1">
        <f t="array" aca="1" ref="G104" ca="1">INDEX({"African American","Caucasian","Hispanic","Asian","Native American","Other"}, RANDBETWEEN(1,6))</f>
        <v>Caucasian</v>
      </c>
      <c r="H104" s="1" t="str" cm="1">
        <f t="array" aca="1" ref="H104" ca="1">RANDBETWEEN(1,1500) &amp; " " &amp; INDEX({"Main","Oak","Maple","Elm","Pine","Cedar","Rose","Hill","Park","Lake"}, RANDBETWEEN(1,10)) &amp; " " &amp; INDEX({"St","Rd","Ave"}, RANDBETWEEN(1,3))</f>
        <v>14 Oak St</v>
      </c>
      <c r="I104" s="1" t="str" cm="1">
        <f t="array" aca="1" ref="I104" ca="1">INDEX({"Springfield","Riverside","Franklin","Clinton","Fairview"}, RANDBETWEEN(1,5))</f>
        <v>Clinton</v>
      </c>
      <c r="J104" s="1" t="str" cm="1">
        <f t="array" aca="1" ref="J104" ca="1">INDEX({"FL","IL","CA","NY","TX"}, RANDBETWEEN(1,5))</f>
        <v>TX</v>
      </c>
      <c r="K104" s="1" t="str">
        <f t="shared" ca="1" si="54"/>
        <v>61030</v>
      </c>
      <c r="L104" s="1" t="str">
        <f t="shared" ca="1" si="55"/>
        <v>elijah.wright@email.com</v>
      </c>
      <c r="M104" s="1" t="str">
        <f t="shared" ca="1" si="56"/>
        <v>667-840-6170</v>
      </c>
      <c r="N104" s="1" t="str" cm="1">
        <f t="array" aca="1" ref="N104" ca="1">INDEX({"Linda","Karen","Susan","Nancy","Deborah"}, RANDBETWEEN(1,5)) &amp; " " &amp; C104</f>
        <v>Karen Wright</v>
      </c>
      <c r="O104" s="1" t="str">
        <f t="shared" ca="1" si="57"/>
        <v>882-736-3169</v>
      </c>
      <c r="P104" s="1" t="s">
        <v>137</v>
      </c>
      <c r="Q104" s="1" t="str" cm="1">
        <f t="array" aca="1" ref="Q104" ca="1">INDEX({"Walk-in","Google","Website","Patient Referral","Doctor Referral","Insurance"}, RANDBETWEEN(1,5))</f>
        <v>Patient Referral</v>
      </c>
      <c r="R104" s="1" t="str">
        <f t="shared" ca="1" si="58"/>
        <v>2022-05-31</v>
      </c>
      <c r="S104" s="1" t="str" cm="1">
        <f t="array" aca="1" ref="S104" ca="1">INDEX({"LOC001","LOC002","LOC003"}, RANDBETWEEN(1,3))</f>
        <v>LOC003</v>
      </c>
      <c r="T104" s="1" t="str" cm="1">
        <f t="array" aca="1" ref="T104" ca="1">INDEX({"Mail","Phone","Patient Portal","Email"}, RANDBETWEEN(1,4))</f>
        <v>Phone</v>
      </c>
      <c r="U104" s="1" t="str" cm="1">
        <f t="array" aca="1" ref="U104" ca="1">INDEX({"True","False"}, RANDBETWEEN(1,2))</f>
        <v>True</v>
      </c>
      <c r="V104" s="1" t="str" cm="1">
        <f t="array" aca="1" ref="V104" ca="1">INDEX({"True","False"}, RANDBETWEEN(1,2))</f>
        <v>True</v>
      </c>
      <c r="W104" s="1" t="str" cm="1">
        <f t="array" aca="1" ref="W104" ca="1">INDEX({"True","False"}, RANDBETWEEN(1,2))</f>
        <v>True</v>
      </c>
      <c r="X104" s="1" t="str" cm="1">
        <f t="array" aca="1" ref="X104" ca="1">INDEX({"True","False"}, RANDBETWEEN(1,2))</f>
        <v>True</v>
      </c>
      <c r="Y104" s="1" t="str" cm="1">
        <f t="array" aca="1" ref="Y104" ca="1">INDEX({"Codeine","Sulfa","Local Anesthetics","None","Latex","Penicillin"}, RANDBETWEEN(1,6))</f>
        <v>Penicillin</v>
      </c>
      <c r="Z104" s="1" t="str" cm="1">
        <f t="array" aca="1" ref="Z104" ca="1">INDEX({"None","Levothyroxine","Atorvastatin","Levothyroxine|Atorvastatin","Metformin|Lisinopril","Ibuprofen"}, RANDBETWEEN(1,6))</f>
        <v>Atorvastatin</v>
      </c>
      <c r="AA104" s="1" t="str" cm="1">
        <f t="array" aca="1" ref="AA104" ca="1">INDEX({"None","Wisdom teeth extraction (2020)","Cavity filling (2019)","Dental cleaning (2018)","Root canal (2021)"}, RANDBETWEEN(1,5))</f>
        <v>Cavity filling (2019)</v>
      </c>
      <c r="AB104" s="1" t="str">
        <f t="shared" ca="1" si="59"/>
        <v>2023-09-14</v>
      </c>
      <c r="AC104" s="1" t="str" cm="1">
        <f t="array" aca="1" ref="AC104" ca="1">INDEX({"N/A","No","Yes"}, RANDBETWEEN(1,3))</f>
        <v>N/A</v>
      </c>
      <c r="AD104" s="1" t="str" cm="1">
        <f t="array" aca="1" ref="AD104" ca="1">INDEX({"Non-smoker","Former-smoker","Current smoker"}, RANDBETWEEN(1,3))</f>
        <v>Former-smoker</v>
      </c>
      <c r="AE104" s="1" t="str" cm="1">
        <f t="array" aca="1" ref="AE104" ca="1">INDEX({"None","Allergic to penicillin","Requires wheelchair accessibility","Use caution due to fall risk","Special diet required"}, RANDBETWEEN(1,5))</f>
        <v>None</v>
      </c>
      <c r="AF104" s="1" t="s">
        <v>796</v>
      </c>
      <c r="AG104" s="1" t="str" cm="1">
        <f t="array" aca="1" ref="AG104" ca="1">INDEX({"Humana","Aetna","MetLife","Cigna","United Healthcare","Guardian"}, RANDBETWEEN(1,6))</f>
        <v>MetLife</v>
      </c>
      <c r="AH104" s="1" t="str" cm="1">
        <f t="array" aca="1" ref="AH104" ca="1">IF(AG104="Humana",
   INDEX({"HUM103","HUM523"}, RANDBETWEEN(1,2)),
IF(AG104="Aetna",
   INDEX({"AET532","AET548"}, RANDBETWEEN(1,2)),
IF(AG104="MetLife",
   "MET280",
IF(AG104="Cigna",
   "CIG881",
IF(AG104="United Healthcare",
   INDEX({"UNI967","UNI316"}, RANDBETWEEN(1,2)),
IF(AG104="Guardian",
   INDEX({"GUA459","GUA669"}, RANDBETWEEN(1,2)),
""))))))</f>
        <v>MET280</v>
      </c>
      <c r="AI104" s="1" t="str" cm="1">
        <f t="array" aca="1" ref="AI104" ca="1">_xlfn.SWITCH(
    AH104,
    "HUM103", "Humana Discount",
    "HUM523", "Humana PPO",
    "AET532", "Aetna HMO",
    "AET548", "Aetna Indemnity",
    "MET280", "MetLife Discount",
    "CIG881", "Cigna HMO",
    "UNI967", "United Healthcare DPPO",
    "UNI316", "United Healthcare DMO",
    "GUA459", "Guardian Discount",
    "GUA669", "Guardian PPO",
    ""
)</f>
        <v>MetLife Discount</v>
      </c>
      <c r="AJ104" s="1" t="str" cm="1">
        <f t="array" aca="1" ref="AJ104" ca="1">_xlfn.SWITCH(
    AH104,
    "HUM103", "HUM854639",
    "HUM523", "HUM296694",
    "AET532", "AET392075",
    "AET548", "AET837715",
    "MET280", "MET643118",
    "CIG881", "CIG755900",
    "UNI967", "UNI733052",
    "UNI316", "UNI442722",
    "GUA459", "GUA634150",
    "GUA669", "GUA641722",
    ""
)</f>
        <v>MET643118</v>
      </c>
      <c r="AK104" s="1" t="str" cm="1">
        <f t="array" aca="1" ref="AK104" ca="1">INDEX({"GRP370","GRP369","GRP573","GRP409","GRP509","GRP575","GRP445","GRP295","GRP316","GRP630"}, RANDBETWEEN(1,10))</f>
        <v>GRP369</v>
      </c>
      <c r="AL104" s="1" cm="1">
        <f t="array" aca="1" ref="AL104" ca="1">_xlfn.SWITCH(
  AK104,
  "GRP370", 1000,
  "GRP369", 3000,
  "GRP573", 1500,
  "GRP409", 3000,
  "GRP509", 3000,
  "GRP575", 1000,
  "GRP445", 2500,
  "GRP295", 1000,
  "GRP316", 2000,
  "GRP630", 2000,
  ""
)</f>
        <v>3000</v>
      </c>
      <c r="AM104" s="1" cm="1">
        <f t="array" aca="1" ref="AM104" ca="1">_xlfn.SWITCH(
  AK104,
  "GRP370", 729.73,
  "GRP369", 2285.89,
  "GRP573", 1311.73,
  "GRP409", 2951.56,
  "GRP509", 993.45,
  "GRP575", 557.41,
  "GRP445", 695.64,
  "GRP295", 241.36,
  "GRP316", 1320.86,
  "GRP630", 1245.27,
  ""
)</f>
        <v>2285.89</v>
      </c>
      <c r="AN104" s="1" t="str" cm="1">
        <f t="array" aca="1" ref="AN104" ca="1">_xlfn.SWITCH(
  AK104,
  "GRP573", "Humana",
  "GRP509", "Aetna",
  "GRP316", "Aetna",
  ""
)</f>
        <v/>
      </c>
      <c r="AO104" s="1" t="str" cm="1">
        <f t="array" aca="1" ref="AO104" ca="1">_xlfn.SWITCH(
  AK104,
  "GRP573", "HUM982",
  "GRP509", "AET282",
  "GRP316", "AET665",
  ""
)</f>
        <v/>
      </c>
      <c r="AP104" s="1" t="str" cm="1">
        <f t="array" aca="1" ref="AP104" ca="1">_xlfn.SWITCH(
  AK104,
  "GRP573", "MAAN82132",
  "GRP509", "JOWI86099",
  "GRP316", "CHTA19838",
  ""
)</f>
        <v/>
      </c>
      <c r="AQ104" s="1" t="str" cm="1">
        <f t="array" aca="1" ref="AQ104" ca="1">INDEX({"Yes","No"},RANDBETWEEN(1,2))</f>
        <v>No</v>
      </c>
      <c r="AR104" s="1" t="str" cm="1">
        <f t="array" aca="1" ref="AR104" ca="1">INDEX({"Apple Pay","Credit Card","Debit Card"}, RANDBETWEEN(1,3))</f>
        <v>Credit Card</v>
      </c>
      <c r="AS104" s="1" t="s">
        <v>985</v>
      </c>
      <c r="AT104" s="1" t="s">
        <v>1174</v>
      </c>
      <c r="AU104" s="1" t="str">
        <f t="shared" ca="1" si="60"/>
        <v>2025-04-27</v>
      </c>
      <c r="AV104" s="1" t="str">
        <f t="shared" ca="1" si="61"/>
        <v>2025-05-05</v>
      </c>
      <c r="AW104" s="1" t="str">
        <f t="shared" ca="1" si="62"/>
        <v>10:30 AM</v>
      </c>
      <c r="AX104" s="1" t="str">
        <f t="shared" ca="1" si="63"/>
        <v>10:20 AM</v>
      </c>
      <c r="AY104" s="1" t="str" cm="1">
        <f t="array" aca="1" ref="AY104" ca="1">INDEX({"LOC001","LOC002","LOC003"}, RANDBETWEEN(1,3))</f>
        <v>LOC003</v>
      </c>
      <c r="AZ104" s="1" t="str" cm="1">
        <f t="array" aca="1" ref="AZ104" ca="1">INDEX({"PRV001","PRV002","PRV003","PRV004","PRV005"}, RANDBETWEEN(1,5))</f>
        <v>PRV002</v>
      </c>
      <c r="BA104" s="1" t="str" cm="1">
        <f t="array" aca="1" ref="BA104" ca="1">INDEX({"AST001","AST002","AST003","AST004","AST005"}, RANDBETWEEN(1,5))</f>
        <v>AST002</v>
      </c>
      <c r="BB104" s="1" t="str" cm="1">
        <f t="array" aca="1" ref="BB104" ca="1">INDEX({"Room 1","Room 2","Room 3","Room 4","Room 5","Room 7","Room 8"}, RANDBETWEEN(1,7))</f>
        <v>Room 5</v>
      </c>
      <c r="BC104" s="1" t="str" cm="1">
        <f t="array" aca="1" ref="BC104" ca="1">INDEX({"Tooth Pain","Lost Filling","Cosmetic Concern","Sensitivity","Denture Adjustment","Jaw Pain","Routine Check-up"}, RANDBETWEEN(1,7))</f>
        <v>Lost Filling</v>
      </c>
      <c r="BD104" s="1" cm="1">
        <f t="array" aca="1" ref="BD104" ca="1">INDEX({15,30,45,60,90,120}, RANDBETWEEN(1,6))</f>
        <v>60</v>
      </c>
      <c r="BE104" s="1">
        <f t="shared" ca="1" si="64"/>
        <v>61</v>
      </c>
      <c r="BF104" s="1" t="str">
        <f t="shared" ca="1" si="65"/>
        <v>True</v>
      </c>
      <c r="BG104" s="1" t="str">
        <f t="shared" ca="1" si="66"/>
        <v/>
      </c>
      <c r="BH104" s="1" t="str">
        <f t="shared" ca="1" si="67"/>
        <v>False</v>
      </c>
      <c r="BI104" s="1">
        <f t="shared" ca="1" si="68"/>
        <v>8</v>
      </c>
      <c r="BJ104" s="1" t="s">
        <v>1364</v>
      </c>
      <c r="BK104" s="1" t="str">
        <f t="shared" ca="1" si="69"/>
        <v>2025-05-05</v>
      </c>
      <c r="BL104" s="1" t="str" cm="1">
        <f t="array" aca="1" ref="BL104" ca="1">INDEX({"Orthodontic","Prosthodontic","Oral Surgery","Periodontic","Restorative"}, RANDBETWEEN(1,5))</f>
        <v>Restorative</v>
      </c>
      <c r="BM104" s="1" t="str" cm="1">
        <f t="array" aca="1" ref="BM104" ca="1">INDEX({"D4341","D9110","D0274","D0120","D2330","D7140","D1110"}, RANDBETWEEN(1,7))</f>
        <v>D0274</v>
      </c>
      <c r="BN104" s="1" t="str" cm="1">
        <f t="array" aca="1" ref="BN104" ca="1">INDEX({"Periodontal Scaling &amp; Root Planing","Palliative Treatment","Bitewings - Four Films","Periodic Oral Evaluation","Resin Composite - One Surface","Extraction - Erupted Tooth","Adult Prophylaxis"}, RANDBETWEEN(1,7))</f>
        <v>Resin Composite - One Surface</v>
      </c>
      <c r="BO104" s="1">
        <f t="shared" ca="1" si="70"/>
        <v>1351.33</v>
      </c>
      <c r="BP104" s="1">
        <f t="shared" ca="1" si="71"/>
        <v>539.85</v>
      </c>
      <c r="BQ104" s="1">
        <f t="shared" ca="1" si="72"/>
        <v>601.66999999999996</v>
      </c>
      <c r="BR104" s="1">
        <f t="shared" ca="1" si="73"/>
        <v>270.75</v>
      </c>
      <c r="BS104" s="1">
        <f t="shared" ca="1" si="74"/>
        <v>11.93</v>
      </c>
      <c r="BT104" s="1" t="str">
        <f t="shared" ca="1" si="75"/>
        <v>2023-10-20</v>
      </c>
      <c r="BU104" s="1" t="str" cm="1">
        <f t="array" aca="1" ref="BU104" ca="1">INDEX({"Debit Card","Apple Pay","Credit Card","CareCredit"}, RANDBETWEEN(1,4))</f>
        <v>CareCredit</v>
      </c>
      <c r="BV104" s="1" t="str" cm="1">
        <f t="array" aca="1" ref="BV104" ca="1">INDEX({"Paid","Partial","Pending Insurance"}, RANDBETWEEN(1,3))</f>
        <v>Paid</v>
      </c>
      <c r="BW104" s="1">
        <f t="shared" ca="1" si="76"/>
        <v>0</v>
      </c>
      <c r="BX104" s="1" t="str">
        <f t="shared" ca="1" si="77"/>
        <v>Completed</v>
      </c>
      <c r="BY104" s="1" t="str" cm="1">
        <f t="array" aca="1" ref="BY104" ca="1">INDEX({"New","Returning"}, RANDBETWEEN(1,2))</f>
        <v>Returning</v>
      </c>
      <c r="BZ104" s="1">
        <f t="shared" ca="1" si="78"/>
        <v>3</v>
      </c>
      <c r="CA104" s="1">
        <f t="shared" ca="1" si="79"/>
        <v>6</v>
      </c>
      <c r="CB104" s="1" t="str">
        <f t="shared" ca="1" si="80"/>
        <v>2022-08-13</v>
      </c>
      <c r="CC104" s="1" t="str">
        <f t="shared" ca="1" si="81"/>
        <v>2024-02-27</v>
      </c>
      <c r="CD104" s="1">
        <f t="shared" ca="1" si="82"/>
        <v>3</v>
      </c>
      <c r="CE104" s="1">
        <f t="shared" ca="1" si="82"/>
        <v>8</v>
      </c>
      <c r="CF104" s="1">
        <f t="shared" ca="1" si="83"/>
        <v>1586.9</v>
      </c>
      <c r="CG104" s="1">
        <f t="shared" ca="1" si="84"/>
        <v>31</v>
      </c>
      <c r="CH104" s="1" t="str">
        <f t="shared" ca="1" si="85"/>
        <v>Low</v>
      </c>
      <c r="CI104" s="1">
        <f t="shared" ca="1" si="86"/>
        <v>64</v>
      </c>
      <c r="CJ104" s="1" t="str">
        <f t="shared" ca="1" si="87"/>
        <v>True</v>
      </c>
      <c r="CK104" s="1" t="str" cm="1">
        <f t="array" aca="1" ref="CK104" ca="1">INDEX({"Basic","Silver","Gold","Platinum"}, RANDBETWEEN(1,4))</f>
        <v>Silver</v>
      </c>
      <c r="CL104" s="1">
        <f t="shared" ca="1" si="88"/>
        <v>1</v>
      </c>
      <c r="CM104" s="1" t="s">
        <v>1553</v>
      </c>
      <c r="CN104" s="1" t="str">
        <f t="shared" ca="1" si="89"/>
        <v>2021-11-27</v>
      </c>
      <c r="CO104" s="1" t="str">
        <f t="shared" ca="1" si="90"/>
        <v>2:00 PM</v>
      </c>
      <c r="CP104" s="1" t="str" cm="1">
        <f t="array" aca="1" ref="CP104" ca="1">INDEX({"Patient Portal","Mail","Email","Phone","Text"}, RANDBETWEEN(1,5))</f>
        <v>Phone</v>
      </c>
      <c r="CQ104" s="1" t="str" cm="1">
        <f t="array" aca="1" ref="CQ104" ca="1">INDEX({"Insurance Verification","Payment Reminder","New Patient Welcome","Treatment Plan Discussion","Recall"}, RANDBETWEEN(1,5))</f>
        <v>Treatment Plan Discussion</v>
      </c>
      <c r="CR104" s="1" t="str" cm="1">
        <f t="array" aca="1" ref="CR104" ca="1">INDEX({"Template","Script","Marketing","Custom"}, RANDBETWEEN(1,4))</f>
        <v>Template</v>
      </c>
      <c r="CS104" s="1" t="str">
        <f t="shared" ca="1" si="91"/>
        <v>False</v>
      </c>
      <c r="CT104" s="1" t="str">
        <f t="shared" ca="1" si="92"/>
        <v/>
      </c>
      <c r="CU104" s="1" t="str">
        <f t="shared" ca="1" si="93"/>
        <v/>
      </c>
      <c r="CV104" s="1" t="str" cm="1">
        <f t="array" aca="1" ref="CV104" ca="1">IF(CS104="True",
   INDEX({"Cancelled","Confirmed","Rescheduled","Question Answered"}, RANDBETWEEN(1,4)),
   ""
)</f>
        <v/>
      </c>
      <c r="CW104" s="1" t="str">
        <f t="shared" ca="1" si="94"/>
        <v/>
      </c>
      <c r="CX104" s="1" t="str">
        <f t="shared" ca="1" si="95"/>
        <v/>
      </c>
      <c r="CY104" s="1" t="str" cm="1">
        <f t="array" aca="1" ref="CY104" ca="1">INDEX({"STF001","STF002","STF003","STF004","STF005"}, RANDBETWEEN(1,5))</f>
        <v>STF004</v>
      </c>
      <c r="CZ104" s="1" t="str">
        <f t="shared" ca="1" si="96"/>
        <v>False</v>
      </c>
      <c r="DA104" s="1" t="str" cm="1">
        <f t="array" aca="1" ref="DA104" ca="1">INDEX({"Westside Dental Group","Downtown Dental Center","Main Street Dental"}, RANDBETWEEN(1,3))</f>
        <v>Downtown Dental Center</v>
      </c>
      <c r="DB104" s="1" t="str" cm="1">
        <f t="array" aca="1" ref="DB104" ca="1">_xlfn.SWITCH(DA104,
   "Westside Dental Group",     "789 West Avenue",
   "Downtown Dental Center",    "456 Downtown Plaza",
   "Main Street Dental",        "123 Main Street",
   ""
)</f>
        <v>456 Downtown Plaza</v>
      </c>
      <c r="DC104" s="1" t="str" cm="1">
        <f t="array" aca="1" ref="DC104" ca="1">_xlfn.SWITCH(
   DA104,
   "Westside Dental Group",     "Riverside",
   "Downtown Dental Center",    "Springfield",
   "Main Street Dental",        "Springfield",
   ""
)</f>
        <v>Springfield</v>
      </c>
      <c r="DD104" s="1" t="s">
        <v>184</v>
      </c>
      <c r="DE104" s="1" t="str" cm="1">
        <f t="array" aca="1" ref="DE104" ca="1">_xlfn.SWITCH(
   DA104,
   "Westside Dental Group",     "62707",
   "Downtown Dental Center",    "62701",
   "Main Street Dental",        "62704",
   ""
)</f>
        <v>62701</v>
      </c>
      <c r="DF104" s="1" t="str" cm="1">
        <f t="array" aca="1" ref="DF104" ca="1">_xlfn.SWITCH(
   DA104,
   "Westside Dental Group",     "555-555-6666",
   "Downtown Dental Center",    "555-333-4444",
   "Main Street Dental",        "555-111-2222",
   ""
)</f>
        <v>555-333-4444</v>
      </c>
      <c r="DG104" s="1" t="str" cm="1">
        <f t="array" aca="1" ref="DG104" ca="1">_xlfn.SWITCH(
   DA104,
   "Westside Dental Group",     "Mon-Thu 9AM-6PM|Fri 9AM-4PM",
   "Downtown Dental Center",    "Mon-Thu 7AM-7PM|Fri 8AM-5PM|Sat 8AM-1PM",
   "Main Street Dental",        "Mon-Fri 8AM-5PM",
   ""
)</f>
        <v>Mon-Thu 7AM-7PM|Fri 8AM-5PM|Sat 8AM-1PM</v>
      </c>
      <c r="DH104" s="1" t="str" cm="1">
        <f t="array" aca="1" ref="DH104" ca="1">_xlfn.SWITCH(
   DA104,
   "Westside Dental Group",     "General|Periodontics|Endodontics",
   "Downtown Dental Center",    "General|Pediatric|Implants|Oral Surgery",
   "Main Street Dental",        "General|Cosmetic|Orthodontics",
   ""
)</f>
        <v>General|Pediatric|Implants|Oral Surgery</v>
      </c>
      <c r="DI104" s="1" t="str" cm="1">
        <f t="array" aca="1" ref="DI104" ca="1">_xlfn.SWITCH(
   DA104,
   "Westside Dental Group",     "General Dentistry|Periodontics|Endodontics",
   "Downtown Dental Center",    "General Dentistry|Oral Surgery|Pediatric Dentistry",
   "Main Street Dental",        "General Dentistry|Orthodontics",
   ""
)</f>
        <v>General Dentistry|Oral Surgery|Pediatric Dentistry</v>
      </c>
      <c r="DJ104" s="1" cm="1">
        <f t="array" aca="1" ref="DJ104" ca="1">_xlfn.SWITCH($DA104,
   "Westside Dental Group", 6,
   "Downtown Dental Center", 12,
   "Main Street Dental",     8,
   6
)</f>
        <v>12</v>
      </c>
      <c r="DK104" s="1" cm="1">
        <f t="array" aca="1" ref="DK104" ca="1">_xlfn.SWITCH($DA104,
   "Westside Dental Group", 4.7,
   "Downtown Dental Center", 4.6,
   "Main Street Dental",     4.8,
   4.7
)</f>
        <v>4.5999999999999996</v>
      </c>
      <c r="DL104" s="1" t="s">
        <v>1742</v>
      </c>
      <c r="DM104" s="1" t="str">
        <f t="shared" ca="1" si="97"/>
        <v>2022-01-04</v>
      </c>
      <c r="DN104" s="1" t="str" cm="1">
        <f t="array" aca="1" ref="DN104" ca="1">INDEX({"In Progress","Accepted","Completed","Proposed"}, RANDBETWEEN(1,4))</f>
        <v>Completed</v>
      </c>
      <c r="DO104" s="1">
        <f t="shared" ca="1" si="98"/>
        <v>2659.3</v>
      </c>
      <c r="DP104" s="1">
        <f t="shared" ca="1" si="99"/>
        <v>1595.58</v>
      </c>
      <c r="DQ104" s="1">
        <f t="shared" ca="1" si="100"/>
        <v>1063.72</v>
      </c>
      <c r="DR104" s="1" t="str" cm="1">
        <f t="array" aca="1" ref="DR104" ca="1">INDEX({"N/A","CareCredit","QuickPay Discount","Monthly Payment"}, RANDBETWEEN(1,4))</f>
        <v>N/A</v>
      </c>
      <c r="DS104" s="2">
        <v>44575</v>
      </c>
      <c r="DT104" s="1" t="str">
        <f t="shared" ca="1" si="101"/>
        <v>2022-02-02</v>
      </c>
      <c r="DU104" s="1">
        <f t="shared" ca="1" si="102"/>
        <v>100</v>
      </c>
    </row>
    <row r="105" spans="1:125" x14ac:dyDescent="0.15">
      <c r="A105" s="1" t="s">
        <v>608</v>
      </c>
      <c r="B105" s="1" t="str" cm="1">
        <f t="array" aca="1" ref="B105" ca="1">INDEX({"Liam","Noah","Oliver","Elijah","William","James","Benjamin","Lucas","Henry","Alexander","Olivia","Emma","Ava","Charlotte","Sophia","Amelia","Isabella","Mia","Evelyn","Harper","Jameson","Aria","Scarlett","Luna","Mila","Abigail","Ella","Avery","Eleanor","Madison"}, RANDBETWEEN(1, 30))</f>
        <v>Evelyn</v>
      </c>
      <c r="C105" s="1" t="str" cm="1">
        <f t="array" aca="1" ref="C105" ca="1">INDEX({"Smith","Johnson","Williams","Jones","Brown","Davis","Miller","Wilson","Moore","Taylor","Anderson","Thomas","Jackson","White","Harris","Martin","Thompson","Garcia","Martinez","Robinson","Clark","Rodriguez","Lewis","Lee","Walker","Hall","Allen","Young","King","Wright"}, RANDBETWEEN(1, 30))</f>
        <v>Clark</v>
      </c>
      <c r="D105" s="1" t="str">
        <f t="shared" ca="1" si="52"/>
        <v>1987-05-10</v>
      </c>
      <c r="E105" s="1">
        <f t="shared" ca="1" si="53"/>
        <v>37</v>
      </c>
      <c r="F105" s="1" t="str" cm="1">
        <f t="array" aca="1" ref="F105" ca="1">INDEX({"Male","Female","Non-Binary"}, RANDBETWEEN(1, 3))</f>
        <v>Male</v>
      </c>
      <c r="G105" s="1" t="str" cm="1">
        <f t="array" aca="1" ref="G105" ca="1">INDEX({"African American","Caucasian","Hispanic","Asian","Native American","Other"}, RANDBETWEEN(1,6))</f>
        <v>Other</v>
      </c>
      <c r="H105" s="1" t="str" cm="1">
        <f t="array" aca="1" ref="H105" ca="1">RANDBETWEEN(1,1500) &amp; " " &amp; INDEX({"Main","Oak","Maple","Elm","Pine","Cedar","Rose","Hill","Park","Lake"}, RANDBETWEEN(1,10)) &amp; " " &amp; INDEX({"St","Rd","Ave"}, RANDBETWEEN(1,3))</f>
        <v>1271 Rose Ave</v>
      </c>
      <c r="I105" s="1" t="str" cm="1">
        <f t="array" aca="1" ref="I105" ca="1">INDEX({"Springfield","Riverside","Franklin","Clinton","Fairview"}, RANDBETWEEN(1,5))</f>
        <v>Clinton</v>
      </c>
      <c r="J105" s="1" t="str" cm="1">
        <f t="array" aca="1" ref="J105" ca="1">INDEX({"FL","IL","CA","NY","TX"}, RANDBETWEEN(1,5))</f>
        <v>NY</v>
      </c>
      <c r="K105" s="1" t="str">
        <f t="shared" ca="1" si="54"/>
        <v>56681</v>
      </c>
      <c r="L105" s="1" t="str">
        <f t="shared" ca="1" si="55"/>
        <v>evelyn.clark@email.com</v>
      </c>
      <c r="M105" s="1" t="str">
        <f t="shared" ca="1" si="56"/>
        <v>135-833-3367</v>
      </c>
      <c r="N105" s="1" t="str" cm="1">
        <f t="array" aca="1" ref="N105" ca="1">INDEX({"Linda","Karen","Susan","Nancy","Deborah"}, RANDBETWEEN(1,5)) &amp; " " &amp; C105</f>
        <v>Karen Clark</v>
      </c>
      <c r="O105" s="1" t="str">
        <f t="shared" ca="1" si="57"/>
        <v>469-259-5884</v>
      </c>
      <c r="P105" s="1" t="s">
        <v>137</v>
      </c>
      <c r="Q105" s="1" t="str" cm="1">
        <f t="array" aca="1" ref="Q105" ca="1">INDEX({"Walk-in","Google","Website","Patient Referral","Doctor Referral","Insurance"}, RANDBETWEEN(1,5))</f>
        <v>Patient Referral</v>
      </c>
      <c r="R105" s="1" t="str">
        <f t="shared" ca="1" si="58"/>
        <v>2022-04-02</v>
      </c>
      <c r="S105" s="1" t="str" cm="1">
        <f t="array" aca="1" ref="S105" ca="1">INDEX({"LOC001","LOC002","LOC003"}, RANDBETWEEN(1,3))</f>
        <v>LOC003</v>
      </c>
      <c r="T105" s="1" t="str" cm="1">
        <f t="array" aca="1" ref="T105" ca="1">INDEX({"Mail","Phone","Patient Portal","Email"}, RANDBETWEEN(1,4))</f>
        <v>Phone</v>
      </c>
      <c r="U105" s="1" t="str" cm="1">
        <f t="array" aca="1" ref="U105" ca="1">INDEX({"True","False"}, RANDBETWEEN(1,2))</f>
        <v>False</v>
      </c>
      <c r="V105" s="1" t="str" cm="1">
        <f t="array" aca="1" ref="V105" ca="1">INDEX({"True","False"}, RANDBETWEEN(1,2))</f>
        <v>False</v>
      </c>
      <c r="W105" s="1" t="str" cm="1">
        <f t="array" aca="1" ref="W105" ca="1">INDEX({"True","False"}, RANDBETWEEN(1,2))</f>
        <v>False</v>
      </c>
      <c r="X105" s="1" t="str" cm="1">
        <f t="array" aca="1" ref="X105" ca="1">INDEX({"True","False"}, RANDBETWEEN(1,2))</f>
        <v>False</v>
      </c>
      <c r="Y105" s="1" t="str" cm="1">
        <f t="array" aca="1" ref="Y105" ca="1">INDEX({"Codeine","Sulfa","Local Anesthetics","None","Latex","Penicillin"}, RANDBETWEEN(1,6))</f>
        <v>Local Anesthetics</v>
      </c>
      <c r="Z105" s="1" t="str" cm="1">
        <f t="array" aca="1" ref="Z105" ca="1">INDEX({"None","Levothyroxine","Atorvastatin","Levothyroxine|Atorvastatin","Metformin|Lisinopril","Ibuprofen"}, RANDBETWEEN(1,6))</f>
        <v>Ibuprofen</v>
      </c>
      <c r="AA105" s="1" t="str" cm="1">
        <f t="array" aca="1" ref="AA105" ca="1">INDEX({"None","Wisdom teeth extraction (2020)","Cavity filling (2019)","Dental cleaning (2018)","Root canal (2021)"}, RANDBETWEEN(1,5))</f>
        <v>Wisdom teeth extraction (2020)</v>
      </c>
      <c r="AB105" s="1" t="str">
        <f t="shared" ca="1" si="59"/>
        <v>2023-10-18</v>
      </c>
      <c r="AC105" s="1" t="str" cm="1">
        <f t="array" aca="1" ref="AC105" ca="1">INDEX({"N/A","No","Yes"}, RANDBETWEEN(1,3))</f>
        <v>N/A</v>
      </c>
      <c r="AD105" s="1" t="str" cm="1">
        <f t="array" aca="1" ref="AD105" ca="1">INDEX({"Non-smoker","Former-smoker","Current smoker"}, RANDBETWEEN(1,3))</f>
        <v>Non-smoker</v>
      </c>
      <c r="AE105" s="1" t="str" cm="1">
        <f t="array" aca="1" ref="AE105" ca="1">INDEX({"None","Allergic to penicillin","Requires wheelchair accessibility","Use caution due to fall risk","Special diet required"}, RANDBETWEEN(1,5))</f>
        <v>Special diet required</v>
      </c>
      <c r="AF105" s="1" t="s">
        <v>797</v>
      </c>
      <c r="AG105" s="1" t="str" cm="1">
        <f t="array" aca="1" ref="AG105" ca="1">INDEX({"Humana","Aetna","MetLife","Cigna","United Healthcare","Guardian"}, RANDBETWEEN(1,6))</f>
        <v>Cigna</v>
      </c>
      <c r="AH105" s="1" t="str" cm="1">
        <f t="array" aca="1" ref="AH105" ca="1">IF(AG105="Humana",
   INDEX({"HUM103","HUM523"}, RANDBETWEEN(1,2)),
IF(AG105="Aetna",
   INDEX({"AET532","AET548"}, RANDBETWEEN(1,2)),
IF(AG105="MetLife",
   "MET280",
IF(AG105="Cigna",
   "CIG881",
IF(AG105="United Healthcare",
   INDEX({"UNI967","UNI316"}, RANDBETWEEN(1,2)),
IF(AG105="Guardian",
   INDEX({"GUA459","GUA669"}, RANDBETWEEN(1,2)),
""))))))</f>
        <v>CIG881</v>
      </c>
      <c r="AI105" s="1" t="str" cm="1">
        <f t="array" aca="1" ref="AI105" ca="1">_xlfn.SWITCH(
    AH105,
    "HUM103", "Humana Discount",
    "HUM523", "Humana PPO",
    "AET532", "Aetna HMO",
    "AET548", "Aetna Indemnity",
    "MET280", "MetLife Discount",
    "CIG881", "Cigna HMO",
    "UNI967", "United Healthcare DPPO",
    "UNI316", "United Healthcare DMO",
    "GUA459", "Guardian Discount",
    "GUA669", "Guardian PPO",
    ""
)</f>
        <v>Cigna HMO</v>
      </c>
      <c r="AJ105" s="1" t="str" cm="1">
        <f t="array" aca="1" ref="AJ105" ca="1">_xlfn.SWITCH(
    AH105,
    "HUM103", "HUM854639",
    "HUM523", "HUM296694",
    "AET532", "AET392075",
    "AET548", "AET837715",
    "MET280", "MET643118",
    "CIG881", "CIG755900",
    "UNI967", "UNI733052",
    "UNI316", "UNI442722",
    "GUA459", "GUA634150",
    "GUA669", "GUA641722",
    ""
)</f>
        <v>CIG755900</v>
      </c>
      <c r="AK105" s="1" t="str" cm="1">
        <f t="array" aca="1" ref="AK105" ca="1">INDEX({"GRP370","GRP369","GRP573","GRP409","GRP509","GRP575","GRP445","GRP295","GRP316","GRP630"}, RANDBETWEEN(1,10))</f>
        <v>GRP369</v>
      </c>
      <c r="AL105" s="1" cm="1">
        <f t="array" aca="1" ref="AL105" ca="1">_xlfn.SWITCH(
  AK105,
  "GRP370", 1000,
  "GRP369", 3000,
  "GRP573", 1500,
  "GRP409", 3000,
  "GRP509", 3000,
  "GRP575", 1000,
  "GRP445", 2500,
  "GRP295", 1000,
  "GRP316", 2000,
  "GRP630", 2000,
  ""
)</f>
        <v>3000</v>
      </c>
      <c r="AM105" s="1" cm="1">
        <f t="array" aca="1" ref="AM105" ca="1">_xlfn.SWITCH(
  AK105,
  "GRP370", 729.73,
  "GRP369", 2285.89,
  "GRP573", 1311.73,
  "GRP409", 2951.56,
  "GRP509", 993.45,
  "GRP575", 557.41,
  "GRP445", 695.64,
  "GRP295", 241.36,
  "GRP316", 1320.86,
  "GRP630", 1245.27,
  ""
)</f>
        <v>2285.89</v>
      </c>
      <c r="AN105" s="1" t="str" cm="1">
        <f t="array" aca="1" ref="AN105" ca="1">_xlfn.SWITCH(
  AK105,
  "GRP573", "Humana",
  "GRP509", "Aetna",
  "GRP316", "Aetna",
  ""
)</f>
        <v/>
      </c>
      <c r="AO105" s="1" t="str" cm="1">
        <f t="array" aca="1" ref="AO105" ca="1">_xlfn.SWITCH(
  AK105,
  "GRP573", "HUM982",
  "GRP509", "AET282",
  "GRP316", "AET665",
  ""
)</f>
        <v/>
      </c>
      <c r="AP105" s="1" t="str" cm="1">
        <f t="array" aca="1" ref="AP105" ca="1">_xlfn.SWITCH(
  AK105,
  "GRP573", "MAAN82132",
  "GRP509", "JOWI86099",
  "GRP316", "CHTA19838",
  ""
)</f>
        <v/>
      </c>
      <c r="AQ105" s="1" t="str" cm="1">
        <f t="array" aca="1" ref="AQ105" ca="1">INDEX({"Yes","No"},RANDBETWEEN(1,2))</f>
        <v>No</v>
      </c>
      <c r="AR105" s="1" t="str" cm="1">
        <f t="array" aca="1" ref="AR105" ca="1">INDEX({"Apple Pay","Credit Card","Debit Card"}, RANDBETWEEN(1,3))</f>
        <v>Debit Card</v>
      </c>
      <c r="AS105" s="1" t="s">
        <v>986</v>
      </c>
      <c r="AT105" s="1" t="s">
        <v>1175</v>
      </c>
      <c r="AU105" s="1" t="str">
        <f t="shared" ca="1" si="60"/>
        <v>2025-04-21</v>
      </c>
      <c r="AV105" s="1" t="str">
        <f t="shared" ca="1" si="61"/>
        <v>2025-04-30</v>
      </c>
      <c r="AW105" s="1" t="str">
        <f t="shared" ca="1" si="62"/>
        <v>2:30 PM</v>
      </c>
      <c r="AX105" s="1" t="str">
        <f t="shared" ca="1" si="63"/>
        <v>2:24 PM</v>
      </c>
      <c r="AY105" s="1" t="str" cm="1">
        <f t="array" aca="1" ref="AY105" ca="1">INDEX({"LOC001","LOC002","LOC003"}, RANDBETWEEN(1,3))</f>
        <v>LOC003</v>
      </c>
      <c r="AZ105" s="1" t="str" cm="1">
        <f t="array" aca="1" ref="AZ105" ca="1">INDEX({"PRV001","PRV002","PRV003","PRV004","PRV005"}, RANDBETWEEN(1,5))</f>
        <v>PRV002</v>
      </c>
      <c r="BA105" s="1" t="str" cm="1">
        <f t="array" aca="1" ref="BA105" ca="1">INDEX({"AST001","AST002","AST003","AST004","AST005"}, RANDBETWEEN(1,5))</f>
        <v>AST002</v>
      </c>
      <c r="BB105" s="1" t="str" cm="1">
        <f t="array" aca="1" ref="BB105" ca="1">INDEX({"Room 1","Room 2","Room 3","Room 4","Room 5","Room 7","Room 8"}, RANDBETWEEN(1,7))</f>
        <v>Room 2</v>
      </c>
      <c r="BC105" s="1" t="str" cm="1">
        <f t="array" aca="1" ref="BC105" ca="1">INDEX({"Tooth Pain","Lost Filling","Cosmetic Concern","Sensitivity","Denture Adjustment","Jaw Pain","Routine Check-up"}, RANDBETWEEN(1,7))</f>
        <v>Routine Check-up</v>
      </c>
      <c r="BD105" s="1" cm="1">
        <f t="array" aca="1" ref="BD105" ca="1">INDEX({15,30,45,60,90,120}, RANDBETWEEN(1,6))</f>
        <v>60</v>
      </c>
      <c r="BE105" s="1">
        <f t="shared" ca="1" si="64"/>
        <v>59</v>
      </c>
      <c r="BF105" s="1" t="str">
        <f t="shared" ca="1" si="65"/>
        <v>True</v>
      </c>
      <c r="BG105" s="1" t="str">
        <f t="shared" ca="1" si="66"/>
        <v/>
      </c>
      <c r="BH105" s="1" t="str">
        <f t="shared" ca="1" si="67"/>
        <v>False</v>
      </c>
      <c r="BI105" s="1">
        <f t="shared" ca="1" si="68"/>
        <v>9</v>
      </c>
      <c r="BJ105" s="1" t="s">
        <v>1365</v>
      </c>
      <c r="BK105" s="1" t="str">
        <f t="shared" ca="1" si="69"/>
        <v>2025-04-30</v>
      </c>
      <c r="BL105" s="1" t="str" cm="1">
        <f t="array" aca="1" ref="BL105" ca="1">INDEX({"Orthodontic","Prosthodontic","Oral Surgery","Periodontic","Restorative"}, RANDBETWEEN(1,5))</f>
        <v>Oral Surgery</v>
      </c>
      <c r="BM105" s="1" t="str" cm="1">
        <f t="array" aca="1" ref="BM105" ca="1">INDEX({"D4341","D9110","D0274","D0120","D2330","D7140","D1110"}, RANDBETWEEN(1,7))</f>
        <v>D0120</v>
      </c>
      <c r="BN105" s="1" t="str" cm="1">
        <f t="array" aca="1" ref="BN105" ca="1">INDEX({"Periodontal Scaling &amp; Root Planing","Palliative Treatment","Bitewings - Four Films","Periodic Oral Evaluation","Resin Composite - One Surface","Extraction - Erupted Tooth","Adult Prophylaxis"}, RANDBETWEEN(1,7))</f>
        <v>Periodontal Scaling &amp; Root Planing</v>
      </c>
      <c r="BO105" s="1">
        <f t="shared" ca="1" si="70"/>
        <v>189.37</v>
      </c>
      <c r="BP105" s="1">
        <f t="shared" ca="1" si="71"/>
        <v>412.94</v>
      </c>
      <c r="BQ105" s="1">
        <f t="shared" ca="1" si="72"/>
        <v>790.35</v>
      </c>
      <c r="BR105" s="1">
        <f t="shared" ca="1" si="73"/>
        <v>390.2</v>
      </c>
      <c r="BS105" s="1">
        <f t="shared" ca="1" si="74"/>
        <v>142.41999999999999</v>
      </c>
      <c r="BT105" s="1" t="str">
        <f t="shared" ca="1" si="75"/>
        <v>2022-04-12</v>
      </c>
      <c r="BU105" s="1" t="str" cm="1">
        <f t="array" aca="1" ref="BU105" ca="1">INDEX({"Debit Card","Apple Pay","Credit Card","CareCredit"}, RANDBETWEEN(1,4))</f>
        <v>CareCredit</v>
      </c>
      <c r="BV105" s="1" t="str" cm="1">
        <f t="array" aca="1" ref="BV105" ca="1">INDEX({"Paid","Partial","Pending Insurance"}, RANDBETWEEN(1,3))</f>
        <v>Pending Insurance</v>
      </c>
      <c r="BW105" s="1">
        <f t="shared" ca="1" si="76"/>
        <v>77.150000000000006</v>
      </c>
      <c r="BX105" s="1" t="str">
        <f t="shared" ca="1" si="77"/>
        <v>In Progress</v>
      </c>
      <c r="BY105" s="1" t="str" cm="1">
        <f t="array" aca="1" ref="BY105" ca="1">INDEX({"New","Returning"}, RANDBETWEEN(1,2))</f>
        <v>New</v>
      </c>
      <c r="BZ105" s="1">
        <f t="shared" ca="1" si="78"/>
        <v>1</v>
      </c>
      <c r="CA105" s="1">
        <f t="shared" ca="1" si="79"/>
        <v>3</v>
      </c>
      <c r="CB105" s="1" t="str">
        <f t="shared" ca="1" si="80"/>
        <v>2021-07-30</v>
      </c>
      <c r="CC105" s="1" t="str">
        <f t="shared" ca="1" si="81"/>
        <v>2024-12-01</v>
      </c>
      <c r="CD105" s="1">
        <f t="shared" ca="1" si="82"/>
        <v>9</v>
      </c>
      <c r="CE105" s="1">
        <f t="shared" ca="1" si="82"/>
        <v>8</v>
      </c>
      <c r="CF105" s="1">
        <f t="shared" ca="1" si="83"/>
        <v>4963.59</v>
      </c>
      <c r="CG105" s="1">
        <f t="shared" ca="1" si="84"/>
        <v>44</v>
      </c>
      <c r="CH105" s="1" t="str">
        <f t="shared" ca="1" si="85"/>
        <v>Medium</v>
      </c>
      <c r="CI105" s="1">
        <f t="shared" ca="1" si="86"/>
        <v>68</v>
      </c>
      <c r="CJ105" s="1" t="str">
        <f t="shared" ca="1" si="87"/>
        <v>True</v>
      </c>
      <c r="CK105" s="1" t="str" cm="1">
        <f t="array" aca="1" ref="CK105" ca="1">INDEX({"Basic","Silver","Gold","Platinum"}, RANDBETWEEN(1,4))</f>
        <v>Platinum</v>
      </c>
      <c r="CL105" s="1">
        <f t="shared" ca="1" si="88"/>
        <v>3</v>
      </c>
      <c r="CM105" s="1" t="s">
        <v>1554</v>
      </c>
      <c r="CN105" s="1" t="str">
        <f t="shared" ca="1" si="89"/>
        <v>2025-05-27</v>
      </c>
      <c r="CO105" s="1" t="str">
        <f t="shared" ca="1" si="90"/>
        <v>4:15 PM</v>
      </c>
      <c r="CP105" s="1" t="str" cm="1">
        <f t="array" aca="1" ref="CP105" ca="1">INDEX({"Patient Portal","Mail","Email","Phone","Text"}, RANDBETWEEN(1,5))</f>
        <v>Mail</v>
      </c>
      <c r="CQ105" s="1" t="str" cm="1">
        <f t="array" aca="1" ref="CQ105" ca="1">INDEX({"Insurance Verification","Payment Reminder","New Patient Welcome","Treatment Plan Discussion","Recall"}, RANDBETWEEN(1,5))</f>
        <v>Insurance Verification</v>
      </c>
      <c r="CR105" s="1" t="str" cm="1">
        <f t="array" aca="1" ref="CR105" ca="1">INDEX({"Template","Script","Marketing","Custom"}, RANDBETWEEN(1,4))</f>
        <v>Custom</v>
      </c>
      <c r="CS105" s="1" t="str">
        <f t="shared" ca="1" si="91"/>
        <v>True</v>
      </c>
      <c r="CT105" s="1" t="str">
        <f t="shared" ca="1" si="92"/>
        <v>2025-06-01</v>
      </c>
      <c r="CU105" s="1" t="str">
        <f t="shared" ca="1" si="93"/>
        <v>9:00 AM</v>
      </c>
      <c r="CV105" s="1" t="str" cm="1">
        <f t="array" aca="1" ref="CV105" ca="1">IF(CS105="True",
   INDEX({"Cancelled","Confirmed","Rescheduled","Question Answered"}, RANDBETWEEN(1,4)),
   ""
)</f>
        <v>Rescheduled</v>
      </c>
      <c r="CW105" s="1" t="str">
        <f t="shared" ca="1" si="94"/>
        <v>False</v>
      </c>
      <c r="CX105" s="1" t="str">
        <f t="shared" ca="1" si="95"/>
        <v/>
      </c>
      <c r="CY105" s="1" t="str" cm="1">
        <f t="array" aca="1" ref="CY105" ca="1">INDEX({"STF001","STF002","STF003","STF004","STF005"}, RANDBETWEEN(1,5))</f>
        <v>STF003</v>
      </c>
      <c r="CZ105" s="1" t="str">
        <f t="shared" ca="1" si="96"/>
        <v>False</v>
      </c>
      <c r="DA105" s="1" t="str" cm="1">
        <f t="array" aca="1" ref="DA105" ca="1">INDEX({"Westside Dental Group","Downtown Dental Center","Main Street Dental"}, RANDBETWEEN(1,3))</f>
        <v>Main Street Dental</v>
      </c>
      <c r="DB105" s="1" t="str" cm="1">
        <f t="array" aca="1" ref="DB105" ca="1">_xlfn.SWITCH(DA105,
   "Westside Dental Group",     "789 West Avenue",
   "Downtown Dental Center",    "456 Downtown Plaza",
   "Main Street Dental",        "123 Main Street",
   ""
)</f>
        <v>123 Main Street</v>
      </c>
      <c r="DC105" s="1" t="str" cm="1">
        <f t="array" aca="1" ref="DC105" ca="1">_xlfn.SWITCH(
   DA105,
   "Westside Dental Group",     "Riverside",
   "Downtown Dental Center",    "Springfield",
   "Main Street Dental",        "Springfield",
   ""
)</f>
        <v>Springfield</v>
      </c>
      <c r="DD105" s="1" t="s">
        <v>184</v>
      </c>
      <c r="DE105" s="1" t="str" cm="1">
        <f t="array" aca="1" ref="DE105" ca="1">_xlfn.SWITCH(
   DA105,
   "Westside Dental Group",     "62707",
   "Downtown Dental Center",    "62701",
   "Main Street Dental",        "62704",
   ""
)</f>
        <v>62704</v>
      </c>
      <c r="DF105" s="1" t="str" cm="1">
        <f t="array" aca="1" ref="DF105" ca="1">_xlfn.SWITCH(
   DA105,
   "Westside Dental Group",     "555-555-6666",
   "Downtown Dental Center",    "555-333-4444",
   "Main Street Dental",        "555-111-2222",
   ""
)</f>
        <v>555-111-2222</v>
      </c>
      <c r="DG105" s="1" t="str" cm="1">
        <f t="array" aca="1" ref="DG105" ca="1">_xlfn.SWITCH(
   DA105,
   "Westside Dental Group",     "Mon-Thu 9AM-6PM|Fri 9AM-4PM",
   "Downtown Dental Center",    "Mon-Thu 7AM-7PM|Fri 8AM-5PM|Sat 8AM-1PM",
   "Main Street Dental",        "Mon-Fri 8AM-5PM",
   ""
)</f>
        <v>Mon-Fri 8AM-5PM</v>
      </c>
      <c r="DH105" s="1" t="str" cm="1">
        <f t="array" aca="1" ref="DH105" ca="1">_xlfn.SWITCH(
   DA105,
   "Westside Dental Group",     "General|Periodontics|Endodontics",
   "Downtown Dental Center",    "General|Pediatric|Implants|Oral Surgery",
   "Main Street Dental",        "General|Cosmetic|Orthodontics",
   ""
)</f>
        <v>General|Cosmetic|Orthodontics</v>
      </c>
      <c r="DI105" s="1" t="str" cm="1">
        <f t="array" aca="1" ref="DI105" ca="1">_xlfn.SWITCH(
   DA105,
   "Westside Dental Group",     "General Dentistry|Periodontics|Endodontics",
   "Downtown Dental Center",    "General Dentistry|Oral Surgery|Pediatric Dentistry",
   "Main Street Dental",        "General Dentistry|Orthodontics",
   ""
)</f>
        <v>General Dentistry|Orthodontics</v>
      </c>
      <c r="DJ105" s="1" cm="1">
        <f t="array" aca="1" ref="DJ105" ca="1">_xlfn.SWITCH($DA105,
   "Westside Dental Group", 6,
   "Downtown Dental Center", 12,
   "Main Street Dental",     8,
   6
)</f>
        <v>8</v>
      </c>
      <c r="DK105" s="1" cm="1">
        <f t="array" aca="1" ref="DK105" ca="1">_xlfn.SWITCH($DA105,
   "Westside Dental Group", 4.7,
   "Downtown Dental Center", 4.6,
   "Main Street Dental",     4.8,
   4.7
)</f>
        <v>4.8</v>
      </c>
      <c r="DL105" s="1" t="s">
        <v>1743</v>
      </c>
      <c r="DM105" s="1" t="str">
        <f t="shared" ca="1" si="97"/>
        <v>2024-03-19</v>
      </c>
      <c r="DN105" s="1" t="str" cm="1">
        <f t="array" aca="1" ref="DN105" ca="1">INDEX({"In Progress","Accepted","Completed","Proposed"}, RANDBETWEEN(1,4))</f>
        <v>Proposed</v>
      </c>
      <c r="DO105" s="1">
        <f t="shared" ca="1" si="98"/>
        <v>794.27</v>
      </c>
      <c r="DP105" s="1">
        <f t="shared" ca="1" si="99"/>
        <v>603.65</v>
      </c>
      <c r="DQ105" s="1">
        <f t="shared" ca="1" si="100"/>
        <v>190.62</v>
      </c>
      <c r="DR105" s="1" t="str" cm="1">
        <f t="array" aca="1" ref="DR105" ca="1">INDEX({"N/A","CareCredit","QuickPay Discount","Monthly Payment"}, RANDBETWEEN(1,4))</f>
        <v>Monthly Payment</v>
      </c>
      <c r="DS105" s="2">
        <v>44576</v>
      </c>
      <c r="DT105" s="1" t="str">
        <f t="shared" ca="1" si="101"/>
        <v/>
      </c>
      <c r="DU105" s="1">
        <f t="shared" ca="1" si="102"/>
        <v>0</v>
      </c>
    </row>
    <row r="106" spans="1:125" x14ac:dyDescent="0.15">
      <c r="A106" s="1" t="s">
        <v>609</v>
      </c>
      <c r="B106" s="1" t="str" cm="1">
        <f t="array" aca="1" ref="B106" ca="1">INDEX({"Liam","Noah","Oliver","Elijah","William","James","Benjamin","Lucas","Henry","Alexander","Olivia","Emma","Ava","Charlotte","Sophia","Amelia","Isabella","Mia","Evelyn","Harper","Jameson","Aria","Scarlett","Luna","Mila","Abigail","Ella","Avery","Eleanor","Madison"}, RANDBETWEEN(1, 30))</f>
        <v>William</v>
      </c>
      <c r="C106" s="1" t="str" cm="1">
        <f t="array" aca="1" ref="C106" ca="1">INDEX({"Smith","Johnson","Williams","Jones","Brown","Davis","Miller","Wilson","Moore","Taylor","Anderson","Thomas","Jackson","White","Harris","Martin","Thompson","Garcia","Martinez","Robinson","Clark","Rodriguez","Lewis","Lee","Walker","Hall","Allen","Young","King","Wright"}, RANDBETWEEN(1, 30))</f>
        <v>Wright</v>
      </c>
      <c r="D106" s="1" t="str">
        <f t="shared" ca="1" si="52"/>
        <v>1985-03-01</v>
      </c>
      <c r="E106" s="1">
        <f t="shared" ca="1" si="53"/>
        <v>40</v>
      </c>
      <c r="F106" s="1" t="str" cm="1">
        <f t="array" aca="1" ref="F106" ca="1">INDEX({"Male","Female","Non-Binary"}, RANDBETWEEN(1, 3))</f>
        <v>Female</v>
      </c>
      <c r="G106" s="1" t="str" cm="1">
        <f t="array" aca="1" ref="G106" ca="1">INDEX({"African American","Caucasian","Hispanic","Asian","Native American","Other"}, RANDBETWEEN(1,6))</f>
        <v>Caucasian</v>
      </c>
      <c r="H106" s="1" t="str" cm="1">
        <f t="array" aca="1" ref="H106" ca="1">RANDBETWEEN(1,1500) &amp; " " &amp; INDEX({"Main","Oak","Maple","Elm","Pine","Cedar","Rose","Hill","Park","Lake"}, RANDBETWEEN(1,10)) &amp; " " &amp; INDEX({"St","Rd","Ave"}, RANDBETWEEN(1,3))</f>
        <v>620 Cedar Rd</v>
      </c>
      <c r="I106" s="1" t="str" cm="1">
        <f t="array" aca="1" ref="I106" ca="1">INDEX({"Springfield","Riverside","Franklin","Clinton","Fairview"}, RANDBETWEEN(1,5))</f>
        <v>Clinton</v>
      </c>
      <c r="J106" s="1" t="str" cm="1">
        <f t="array" aca="1" ref="J106" ca="1">INDEX({"FL","IL","CA","NY","TX"}, RANDBETWEEN(1,5))</f>
        <v>IL</v>
      </c>
      <c r="K106" s="1" t="str">
        <f t="shared" ca="1" si="54"/>
        <v>14539</v>
      </c>
      <c r="L106" s="1" t="str">
        <f t="shared" ca="1" si="55"/>
        <v>william.wright@email.com</v>
      </c>
      <c r="M106" s="1" t="str">
        <f t="shared" ca="1" si="56"/>
        <v>651-776-4094</v>
      </c>
      <c r="N106" s="1" t="str" cm="1">
        <f t="array" aca="1" ref="N106" ca="1">INDEX({"Linda","Karen","Susan","Nancy","Deborah"}, RANDBETWEEN(1,5)) &amp; " " &amp; C106</f>
        <v>Linda Wright</v>
      </c>
      <c r="O106" s="1" t="str">
        <f t="shared" ca="1" si="57"/>
        <v>602-673-6399</v>
      </c>
      <c r="P106" s="1" t="s">
        <v>137</v>
      </c>
      <c r="Q106" s="1" t="str" cm="1">
        <f t="array" aca="1" ref="Q106" ca="1">INDEX({"Walk-in","Google","Website","Patient Referral","Doctor Referral","Insurance"}, RANDBETWEEN(1,5))</f>
        <v>Walk-in</v>
      </c>
      <c r="R106" s="1" t="str">
        <f t="shared" ca="1" si="58"/>
        <v>2022-10-11</v>
      </c>
      <c r="S106" s="1" t="str" cm="1">
        <f t="array" aca="1" ref="S106" ca="1">INDEX({"LOC001","LOC002","LOC003"}, RANDBETWEEN(1,3))</f>
        <v>LOC003</v>
      </c>
      <c r="T106" s="1" t="str" cm="1">
        <f t="array" aca="1" ref="T106" ca="1">INDEX({"Mail","Phone","Patient Portal","Email"}, RANDBETWEEN(1,4))</f>
        <v>Patient Portal</v>
      </c>
      <c r="U106" s="1" t="str" cm="1">
        <f t="array" aca="1" ref="U106" ca="1">INDEX({"True","False"}, RANDBETWEEN(1,2))</f>
        <v>True</v>
      </c>
      <c r="V106" s="1" t="str" cm="1">
        <f t="array" aca="1" ref="V106" ca="1">INDEX({"True","False"}, RANDBETWEEN(1,2))</f>
        <v>False</v>
      </c>
      <c r="W106" s="1" t="str" cm="1">
        <f t="array" aca="1" ref="W106" ca="1">INDEX({"True","False"}, RANDBETWEEN(1,2))</f>
        <v>True</v>
      </c>
      <c r="X106" s="1" t="str" cm="1">
        <f t="array" aca="1" ref="X106" ca="1">INDEX({"True","False"}, RANDBETWEEN(1,2))</f>
        <v>False</v>
      </c>
      <c r="Y106" s="1" t="str" cm="1">
        <f t="array" aca="1" ref="Y106" ca="1">INDEX({"Codeine","Sulfa","Local Anesthetics","None","Latex","Penicillin"}, RANDBETWEEN(1,6))</f>
        <v>None</v>
      </c>
      <c r="Z106" s="1" t="str" cm="1">
        <f t="array" aca="1" ref="Z106" ca="1">INDEX({"None","Levothyroxine","Atorvastatin","Levothyroxine|Atorvastatin","Metformin|Lisinopril","Ibuprofen"}, RANDBETWEEN(1,6))</f>
        <v>Ibuprofen</v>
      </c>
      <c r="AA106" s="1" t="str" cm="1">
        <f t="array" aca="1" ref="AA106" ca="1">INDEX({"None","Wisdom teeth extraction (2020)","Cavity filling (2019)","Dental cleaning (2018)","Root canal (2021)"}, RANDBETWEEN(1,5))</f>
        <v>None</v>
      </c>
      <c r="AB106" s="1" t="str">
        <f t="shared" ca="1" si="59"/>
        <v>2023-10-12</v>
      </c>
      <c r="AC106" s="1" t="str" cm="1">
        <f t="array" aca="1" ref="AC106" ca="1">INDEX({"N/A","No","Yes"}, RANDBETWEEN(1,3))</f>
        <v>Yes</v>
      </c>
      <c r="AD106" s="1" t="str" cm="1">
        <f t="array" aca="1" ref="AD106" ca="1">INDEX({"Non-smoker","Former-smoker","Current smoker"}, RANDBETWEEN(1,3))</f>
        <v>Non-smoker</v>
      </c>
      <c r="AE106" s="1" t="str" cm="1">
        <f t="array" aca="1" ref="AE106" ca="1">INDEX({"None","Allergic to penicillin","Requires wheelchair accessibility","Use caution due to fall risk","Special diet required"}, RANDBETWEEN(1,5))</f>
        <v>Special diet required</v>
      </c>
      <c r="AF106" s="1" t="s">
        <v>798</v>
      </c>
      <c r="AG106" s="1" t="str" cm="1">
        <f t="array" aca="1" ref="AG106" ca="1">INDEX({"Humana","Aetna","MetLife","Cigna","United Healthcare","Guardian"}, RANDBETWEEN(1,6))</f>
        <v>MetLife</v>
      </c>
      <c r="AH106" s="1" t="str" cm="1">
        <f t="array" aca="1" ref="AH106" ca="1">IF(AG106="Humana",
   INDEX({"HUM103","HUM523"}, RANDBETWEEN(1,2)),
IF(AG106="Aetna",
   INDEX({"AET532","AET548"}, RANDBETWEEN(1,2)),
IF(AG106="MetLife",
   "MET280",
IF(AG106="Cigna",
   "CIG881",
IF(AG106="United Healthcare",
   INDEX({"UNI967","UNI316"}, RANDBETWEEN(1,2)),
IF(AG106="Guardian",
   INDEX({"GUA459","GUA669"}, RANDBETWEEN(1,2)),
""))))))</f>
        <v>MET280</v>
      </c>
      <c r="AI106" s="1" t="str" cm="1">
        <f t="array" aca="1" ref="AI106" ca="1">_xlfn.SWITCH(
    AH106,
    "HUM103", "Humana Discount",
    "HUM523", "Humana PPO",
    "AET532", "Aetna HMO",
    "AET548", "Aetna Indemnity",
    "MET280", "MetLife Discount",
    "CIG881", "Cigna HMO",
    "UNI967", "United Healthcare DPPO",
    "UNI316", "United Healthcare DMO",
    "GUA459", "Guardian Discount",
    "GUA669", "Guardian PPO",
    ""
)</f>
        <v>MetLife Discount</v>
      </c>
      <c r="AJ106" s="1" t="str" cm="1">
        <f t="array" aca="1" ref="AJ106" ca="1">_xlfn.SWITCH(
    AH106,
    "HUM103", "HUM854639",
    "HUM523", "HUM296694",
    "AET532", "AET392075",
    "AET548", "AET837715",
    "MET280", "MET643118",
    "CIG881", "CIG755900",
    "UNI967", "UNI733052",
    "UNI316", "UNI442722",
    "GUA459", "GUA634150",
    "GUA669", "GUA641722",
    ""
)</f>
        <v>MET643118</v>
      </c>
      <c r="AK106" s="1" t="str" cm="1">
        <f t="array" aca="1" ref="AK106" ca="1">INDEX({"GRP370","GRP369","GRP573","GRP409","GRP509","GRP575","GRP445","GRP295","GRP316","GRP630"}, RANDBETWEEN(1,10))</f>
        <v>GRP316</v>
      </c>
      <c r="AL106" s="1" cm="1">
        <f t="array" aca="1" ref="AL106" ca="1">_xlfn.SWITCH(
  AK106,
  "GRP370", 1000,
  "GRP369", 3000,
  "GRP573", 1500,
  "GRP409", 3000,
  "GRP509", 3000,
  "GRP575", 1000,
  "GRP445", 2500,
  "GRP295", 1000,
  "GRP316", 2000,
  "GRP630", 2000,
  ""
)</f>
        <v>2000</v>
      </c>
      <c r="AM106" s="1" cm="1">
        <f t="array" aca="1" ref="AM106" ca="1">_xlfn.SWITCH(
  AK106,
  "GRP370", 729.73,
  "GRP369", 2285.89,
  "GRP573", 1311.73,
  "GRP409", 2951.56,
  "GRP509", 993.45,
  "GRP575", 557.41,
  "GRP445", 695.64,
  "GRP295", 241.36,
  "GRP316", 1320.86,
  "GRP630", 1245.27,
  ""
)</f>
        <v>1320.86</v>
      </c>
      <c r="AN106" s="1" t="str" cm="1">
        <f t="array" aca="1" ref="AN106" ca="1">_xlfn.SWITCH(
  AK106,
  "GRP573", "Humana",
  "GRP509", "Aetna",
  "GRP316", "Aetna",
  ""
)</f>
        <v>Aetna</v>
      </c>
      <c r="AO106" s="1" t="str" cm="1">
        <f t="array" aca="1" ref="AO106" ca="1">_xlfn.SWITCH(
  AK106,
  "GRP573", "HUM982",
  "GRP509", "AET282",
  "GRP316", "AET665",
  ""
)</f>
        <v>AET665</v>
      </c>
      <c r="AP106" s="1" t="str" cm="1">
        <f t="array" aca="1" ref="AP106" ca="1">_xlfn.SWITCH(
  AK106,
  "GRP573", "MAAN82132",
  "GRP509", "JOWI86099",
  "GRP316", "CHTA19838",
  ""
)</f>
        <v>CHTA19838</v>
      </c>
      <c r="AQ106" s="1" t="str" cm="1">
        <f t="array" aca="1" ref="AQ106" ca="1">INDEX({"Yes","No"},RANDBETWEEN(1,2))</f>
        <v>Yes</v>
      </c>
      <c r="AR106" s="1" t="str" cm="1">
        <f t="array" aca="1" ref="AR106" ca="1">INDEX({"Apple Pay","Credit Card","Debit Card"}, RANDBETWEEN(1,3))</f>
        <v>Debit Card</v>
      </c>
      <c r="AS106" s="1" t="s">
        <v>987</v>
      </c>
      <c r="AT106" s="1" t="s">
        <v>1176</v>
      </c>
      <c r="AU106" s="1" t="str">
        <f t="shared" ca="1" si="60"/>
        <v>2025-04-22</v>
      </c>
      <c r="AV106" s="1" t="str">
        <f t="shared" ca="1" si="61"/>
        <v>2025-05-05</v>
      </c>
      <c r="AW106" s="1" t="str">
        <f t="shared" ca="1" si="62"/>
        <v>2:15 PM</v>
      </c>
      <c r="AX106" s="1" t="str">
        <f t="shared" ca="1" si="63"/>
        <v>2:04 PM</v>
      </c>
      <c r="AY106" s="1" t="str" cm="1">
        <f t="array" aca="1" ref="AY106" ca="1">INDEX({"LOC001","LOC002","LOC003"}, RANDBETWEEN(1,3))</f>
        <v>LOC003</v>
      </c>
      <c r="AZ106" s="1" t="str" cm="1">
        <f t="array" aca="1" ref="AZ106" ca="1">INDEX({"PRV001","PRV002","PRV003","PRV004","PRV005"}, RANDBETWEEN(1,5))</f>
        <v>PRV004</v>
      </c>
      <c r="BA106" s="1" t="str" cm="1">
        <f t="array" aca="1" ref="BA106" ca="1">INDEX({"AST001","AST002","AST003","AST004","AST005"}, RANDBETWEEN(1,5))</f>
        <v>AST001</v>
      </c>
      <c r="BB106" s="1" t="str" cm="1">
        <f t="array" aca="1" ref="BB106" ca="1">INDEX({"Room 1","Room 2","Room 3","Room 4","Room 5","Room 7","Room 8"}, RANDBETWEEN(1,7))</f>
        <v>Room 1</v>
      </c>
      <c r="BC106" s="1" t="str" cm="1">
        <f t="array" aca="1" ref="BC106" ca="1">INDEX({"Tooth Pain","Lost Filling","Cosmetic Concern","Sensitivity","Denture Adjustment","Jaw Pain","Routine Check-up"}, RANDBETWEEN(1,7))</f>
        <v>Denture Adjustment</v>
      </c>
      <c r="BD106" s="1" cm="1">
        <f t="array" aca="1" ref="BD106" ca="1">INDEX({15,30,45,60,90,120}, RANDBETWEEN(1,6))</f>
        <v>60</v>
      </c>
      <c r="BE106" s="1">
        <f t="shared" ca="1" si="64"/>
        <v>61</v>
      </c>
      <c r="BF106" s="1" t="str">
        <f t="shared" ca="1" si="65"/>
        <v>True</v>
      </c>
      <c r="BG106" s="1" t="str">
        <f t="shared" ca="1" si="66"/>
        <v/>
      </c>
      <c r="BH106" s="1" t="str">
        <f t="shared" ca="1" si="67"/>
        <v>False</v>
      </c>
      <c r="BI106" s="1">
        <f t="shared" ca="1" si="68"/>
        <v>13</v>
      </c>
      <c r="BJ106" s="1" t="s">
        <v>1366</v>
      </c>
      <c r="BK106" s="1" t="str">
        <f t="shared" ca="1" si="69"/>
        <v>2025-05-05</v>
      </c>
      <c r="BL106" s="1" t="str" cm="1">
        <f t="array" aca="1" ref="BL106" ca="1">INDEX({"Orthodontic","Prosthodontic","Oral Surgery","Periodontic","Restorative"}, RANDBETWEEN(1,5))</f>
        <v>Orthodontic</v>
      </c>
      <c r="BM106" s="1" t="str" cm="1">
        <f t="array" aca="1" ref="BM106" ca="1">INDEX({"D4341","D9110","D0274","D0120","D2330","D7140","D1110"}, RANDBETWEEN(1,7))</f>
        <v>D9110</v>
      </c>
      <c r="BN106" s="1" t="str" cm="1">
        <f t="array" aca="1" ref="BN106" ca="1">INDEX({"Periodontal Scaling &amp; Root Planing","Palliative Treatment","Bitewings - Four Films","Periodic Oral Evaluation","Resin Composite - One Surface","Extraction - Erupted Tooth","Adult Prophylaxis"}, RANDBETWEEN(1,7))</f>
        <v>Palliative Treatment</v>
      </c>
      <c r="BO106" s="1">
        <f t="shared" ca="1" si="70"/>
        <v>138.5</v>
      </c>
      <c r="BP106" s="1">
        <f t="shared" ca="1" si="71"/>
        <v>1459.78</v>
      </c>
      <c r="BQ106" s="1">
        <f t="shared" ca="1" si="72"/>
        <v>464.83</v>
      </c>
      <c r="BR106" s="1">
        <f t="shared" ca="1" si="73"/>
        <v>452.2</v>
      </c>
      <c r="BS106" s="1">
        <f t="shared" ca="1" si="74"/>
        <v>205.33</v>
      </c>
      <c r="BT106" s="1" t="str">
        <f t="shared" ca="1" si="75"/>
        <v>2022-04-02</v>
      </c>
      <c r="BU106" s="1" t="str" cm="1">
        <f t="array" aca="1" ref="BU106" ca="1">INDEX({"Debit Card","Apple Pay","Credit Card","CareCredit"}, RANDBETWEEN(1,4))</f>
        <v>Debit Card</v>
      </c>
      <c r="BV106" s="1" t="str" cm="1">
        <f t="array" aca="1" ref="BV106" ca="1">INDEX({"Paid","Partial","Pending Insurance"}, RANDBETWEEN(1,3))</f>
        <v>Pending Insurance</v>
      </c>
      <c r="BW106" s="1">
        <f t="shared" ca="1" si="76"/>
        <v>14.88</v>
      </c>
      <c r="BX106" s="1" t="str">
        <f t="shared" ca="1" si="77"/>
        <v>In Progress</v>
      </c>
      <c r="BY106" s="1" t="str" cm="1">
        <f t="array" aca="1" ref="BY106" ca="1">INDEX({"New","Returning"}, RANDBETWEEN(1,2))</f>
        <v>New</v>
      </c>
      <c r="BZ106" s="1">
        <f t="shared" ca="1" si="78"/>
        <v>1</v>
      </c>
      <c r="CA106" s="1">
        <f t="shared" ca="1" si="79"/>
        <v>1</v>
      </c>
      <c r="CB106" s="1" t="str">
        <f t="shared" ca="1" si="80"/>
        <v>2022-12-26</v>
      </c>
      <c r="CC106" s="1" t="str">
        <f t="shared" ca="1" si="81"/>
        <v>2025-11-06</v>
      </c>
      <c r="CD106" s="1">
        <f t="shared" ca="1" si="82"/>
        <v>8</v>
      </c>
      <c r="CE106" s="1">
        <f t="shared" ca="1" si="82"/>
        <v>3</v>
      </c>
      <c r="CF106" s="1">
        <f t="shared" ca="1" si="83"/>
        <v>3770.85</v>
      </c>
      <c r="CG106" s="1">
        <f t="shared" ca="1" si="84"/>
        <v>27</v>
      </c>
      <c r="CH106" s="1" t="str">
        <f t="shared" ca="1" si="85"/>
        <v>Medium</v>
      </c>
      <c r="CI106" s="1">
        <f t="shared" ca="1" si="86"/>
        <v>66</v>
      </c>
      <c r="CJ106" s="1" t="str">
        <f t="shared" ca="1" si="87"/>
        <v>True</v>
      </c>
      <c r="CK106" s="1" t="str" cm="1">
        <f t="array" aca="1" ref="CK106" ca="1">INDEX({"Basic","Silver","Gold","Platinum"}, RANDBETWEEN(1,4))</f>
        <v>Silver</v>
      </c>
      <c r="CL106" s="1">
        <f t="shared" ca="1" si="88"/>
        <v>5</v>
      </c>
      <c r="CM106" s="1" t="s">
        <v>1555</v>
      </c>
      <c r="CN106" s="1" t="str">
        <f t="shared" ca="1" si="89"/>
        <v>2022-11-29</v>
      </c>
      <c r="CO106" s="1" t="str">
        <f t="shared" ca="1" si="90"/>
        <v>12:30 PM</v>
      </c>
      <c r="CP106" s="1" t="str" cm="1">
        <f t="array" aca="1" ref="CP106" ca="1">INDEX({"Patient Portal","Mail","Email","Phone","Text"}, RANDBETWEEN(1,5))</f>
        <v>Mail</v>
      </c>
      <c r="CQ106" s="1" t="str" cm="1">
        <f t="array" aca="1" ref="CQ106" ca="1">INDEX({"Insurance Verification","Payment Reminder","New Patient Welcome","Treatment Plan Discussion","Recall"}, RANDBETWEEN(1,5))</f>
        <v>Payment Reminder</v>
      </c>
      <c r="CR106" s="1" t="str" cm="1">
        <f t="array" aca="1" ref="CR106" ca="1">INDEX({"Template","Script","Marketing","Custom"}, RANDBETWEEN(1,4))</f>
        <v>Custom</v>
      </c>
      <c r="CS106" s="1" t="str">
        <f t="shared" ca="1" si="91"/>
        <v>True</v>
      </c>
      <c r="CT106" s="1" t="str">
        <f t="shared" ca="1" si="92"/>
        <v>2022-12-04</v>
      </c>
      <c r="CU106" s="1" t="str">
        <f t="shared" ca="1" si="93"/>
        <v>1:30 PM</v>
      </c>
      <c r="CV106" s="1" t="str" cm="1">
        <f t="array" aca="1" ref="CV106" ca="1">IF(CS106="True",
   INDEX({"Cancelled","Confirmed","Rescheduled","Question Answered"}, RANDBETWEEN(1,4)),
   ""
)</f>
        <v>Confirmed</v>
      </c>
      <c r="CW106" s="1" t="str">
        <f t="shared" ca="1" si="94"/>
        <v>False</v>
      </c>
      <c r="CX106" s="1" t="str">
        <f t="shared" ca="1" si="95"/>
        <v/>
      </c>
      <c r="CY106" s="1" t="str" cm="1">
        <f t="array" aca="1" ref="CY106" ca="1">INDEX({"STF001","STF002","STF003","STF004","STF005"}, RANDBETWEEN(1,5))</f>
        <v>STF001</v>
      </c>
      <c r="CZ106" s="1" t="str">
        <f t="shared" ca="1" si="96"/>
        <v>False</v>
      </c>
      <c r="DA106" s="1" t="str" cm="1">
        <f t="array" aca="1" ref="DA106" ca="1">INDEX({"Westside Dental Group","Downtown Dental Center","Main Street Dental"}, RANDBETWEEN(1,3))</f>
        <v>Main Street Dental</v>
      </c>
      <c r="DB106" s="1" t="str" cm="1">
        <f t="array" aca="1" ref="DB106" ca="1">_xlfn.SWITCH(DA106,
   "Westside Dental Group",     "789 West Avenue",
   "Downtown Dental Center",    "456 Downtown Plaza",
   "Main Street Dental",        "123 Main Street",
   ""
)</f>
        <v>123 Main Street</v>
      </c>
      <c r="DC106" s="1" t="str" cm="1">
        <f t="array" aca="1" ref="DC106" ca="1">_xlfn.SWITCH(
   DA106,
   "Westside Dental Group",     "Riverside",
   "Downtown Dental Center",    "Springfield",
   "Main Street Dental",        "Springfield",
   ""
)</f>
        <v>Springfield</v>
      </c>
      <c r="DD106" s="1" t="s">
        <v>184</v>
      </c>
      <c r="DE106" s="1" t="str" cm="1">
        <f t="array" aca="1" ref="DE106" ca="1">_xlfn.SWITCH(
   DA106,
   "Westside Dental Group",     "62707",
   "Downtown Dental Center",    "62701",
   "Main Street Dental",        "62704",
   ""
)</f>
        <v>62704</v>
      </c>
      <c r="DF106" s="1" t="str" cm="1">
        <f t="array" aca="1" ref="DF106" ca="1">_xlfn.SWITCH(
   DA106,
   "Westside Dental Group",     "555-555-6666",
   "Downtown Dental Center",    "555-333-4444",
   "Main Street Dental",        "555-111-2222",
   ""
)</f>
        <v>555-111-2222</v>
      </c>
      <c r="DG106" s="1" t="str" cm="1">
        <f t="array" aca="1" ref="DG106" ca="1">_xlfn.SWITCH(
   DA106,
   "Westside Dental Group",     "Mon-Thu 9AM-6PM|Fri 9AM-4PM",
   "Downtown Dental Center",    "Mon-Thu 7AM-7PM|Fri 8AM-5PM|Sat 8AM-1PM",
   "Main Street Dental",        "Mon-Fri 8AM-5PM",
   ""
)</f>
        <v>Mon-Fri 8AM-5PM</v>
      </c>
      <c r="DH106" s="1" t="str" cm="1">
        <f t="array" aca="1" ref="DH106" ca="1">_xlfn.SWITCH(
   DA106,
   "Westside Dental Group",     "General|Periodontics|Endodontics",
   "Downtown Dental Center",    "General|Pediatric|Implants|Oral Surgery",
   "Main Street Dental",        "General|Cosmetic|Orthodontics",
   ""
)</f>
        <v>General|Cosmetic|Orthodontics</v>
      </c>
      <c r="DI106" s="1" t="str" cm="1">
        <f t="array" aca="1" ref="DI106" ca="1">_xlfn.SWITCH(
   DA106,
   "Westside Dental Group",     "General Dentistry|Periodontics|Endodontics",
   "Downtown Dental Center",    "General Dentistry|Oral Surgery|Pediatric Dentistry",
   "Main Street Dental",        "General Dentistry|Orthodontics",
   ""
)</f>
        <v>General Dentistry|Orthodontics</v>
      </c>
      <c r="DJ106" s="1" cm="1">
        <f t="array" aca="1" ref="DJ106" ca="1">_xlfn.SWITCH($DA106,
   "Westside Dental Group", 6,
   "Downtown Dental Center", 12,
   "Main Street Dental",     8,
   6
)</f>
        <v>8</v>
      </c>
      <c r="DK106" s="1" cm="1">
        <f t="array" aca="1" ref="DK106" ca="1">_xlfn.SWITCH($DA106,
   "Westside Dental Group", 4.7,
   "Downtown Dental Center", 4.6,
   "Main Street Dental",     4.8,
   4.7
)</f>
        <v>4.8</v>
      </c>
      <c r="DL106" s="1" t="s">
        <v>1744</v>
      </c>
      <c r="DM106" s="1" t="str">
        <f t="shared" ca="1" si="97"/>
        <v>2022-07-12</v>
      </c>
      <c r="DN106" s="1" t="str" cm="1">
        <f t="array" aca="1" ref="DN106" ca="1">INDEX({"In Progress","Accepted","Completed","Proposed"}, RANDBETWEEN(1,4))</f>
        <v>Accepted</v>
      </c>
      <c r="DO106" s="1">
        <f t="shared" ca="1" si="98"/>
        <v>2488.64</v>
      </c>
      <c r="DP106" s="1">
        <f t="shared" ca="1" si="99"/>
        <v>1816.71</v>
      </c>
      <c r="DQ106" s="1">
        <f t="shared" ca="1" si="100"/>
        <v>671.93</v>
      </c>
      <c r="DR106" s="1" t="str" cm="1">
        <f t="array" aca="1" ref="DR106" ca="1">INDEX({"N/A","CareCredit","QuickPay Discount","Monthly Payment"}, RANDBETWEEN(1,4))</f>
        <v>Monthly Payment</v>
      </c>
      <c r="DS106" s="2">
        <v>44577</v>
      </c>
      <c r="DT106" s="1" t="str">
        <f t="shared" ca="1" si="101"/>
        <v/>
      </c>
      <c r="DU106" s="1">
        <f t="shared" ca="1" si="102"/>
        <v>51</v>
      </c>
    </row>
    <row r="107" spans="1:125" x14ac:dyDescent="0.15">
      <c r="A107" s="1" t="s">
        <v>610</v>
      </c>
      <c r="B107" s="1" t="str" cm="1">
        <f t="array" aca="1" ref="B107" ca="1">INDEX({"Liam","Noah","Oliver","Elijah","William","James","Benjamin","Lucas","Henry","Alexander","Olivia","Emma","Ava","Charlotte","Sophia","Amelia","Isabella","Mia","Evelyn","Harper","Jameson","Aria","Scarlett","Luna","Mila","Abigail","Ella","Avery","Eleanor","Madison"}, RANDBETWEEN(1, 30))</f>
        <v>Olivia</v>
      </c>
      <c r="C107" s="1" t="str" cm="1">
        <f t="array" aca="1" ref="C107" ca="1">INDEX({"Smith","Johnson","Williams","Jones","Brown","Davis","Miller","Wilson","Moore","Taylor","Anderson","Thomas","Jackson","White","Harris","Martin","Thompson","Garcia","Martinez","Robinson","Clark","Rodriguez","Lewis","Lee","Walker","Hall","Allen","Young","King","Wright"}, RANDBETWEEN(1, 30))</f>
        <v>White</v>
      </c>
      <c r="D107" s="1" t="str">
        <f t="shared" ca="1" si="52"/>
        <v>2001-08-09</v>
      </c>
      <c r="E107" s="1">
        <f t="shared" ca="1" si="53"/>
        <v>23</v>
      </c>
      <c r="F107" s="1" t="str" cm="1">
        <f t="array" aca="1" ref="F107" ca="1">INDEX({"Male","Female","Non-Binary"}, RANDBETWEEN(1, 3))</f>
        <v>Female</v>
      </c>
      <c r="G107" s="1" t="str" cm="1">
        <f t="array" aca="1" ref="G107" ca="1">INDEX({"African American","Caucasian","Hispanic","Asian","Native American","Other"}, RANDBETWEEN(1,6))</f>
        <v>African American</v>
      </c>
      <c r="H107" s="1" t="str" cm="1">
        <f t="array" aca="1" ref="H107" ca="1">RANDBETWEEN(1,1500) &amp; " " &amp; INDEX({"Main","Oak","Maple","Elm","Pine","Cedar","Rose","Hill","Park","Lake"}, RANDBETWEEN(1,10)) &amp; " " &amp; INDEX({"St","Rd","Ave"}, RANDBETWEEN(1,3))</f>
        <v>332 Rose St</v>
      </c>
      <c r="I107" s="1" t="str" cm="1">
        <f t="array" aca="1" ref="I107" ca="1">INDEX({"Springfield","Riverside","Franklin","Clinton","Fairview"}, RANDBETWEEN(1,5))</f>
        <v>Clinton</v>
      </c>
      <c r="J107" s="1" t="str" cm="1">
        <f t="array" aca="1" ref="J107" ca="1">INDEX({"FL","IL","CA","NY","TX"}, RANDBETWEEN(1,5))</f>
        <v>FL</v>
      </c>
      <c r="K107" s="1" t="str">
        <f t="shared" ca="1" si="54"/>
        <v>16466</v>
      </c>
      <c r="L107" s="1" t="str">
        <f t="shared" ca="1" si="55"/>
        <v>olivia.white@email.com</v>
      </c>
      <c r="M107" s="1" t="str">
        <f t="shared" ca="1" si="56"/>
        <v>568-316-9516</v>
      </c>
      <c r="N107" s="1" t="str" cm="1">
        <f t="array" aca="1" ref="N107" ca="1">INDEX({"Linda","Karen","Susan","Nancy","Deborah"}, RANDBETWEEN(1,5)) &amp; " " &amp; C107</f>
        <v>Deborah White</v>
      </c>
      <c r="O107" s="1" t="str">
        <f t="shared" ca="1" si="57"/>
        <v>528-113-7706</v>
      </c>
      <c r="P107" s="1" t="s">
        <v>137</v>
      </c>
      <c r="Q107" s="1" t="str" cm="1">
        <f t="array" aca="1" ref="Q107" ca="1">INDEX({"Walk-in","Google","Website","Patient Referral","Doctor Referral","Insurance"}, RANDBETWEEN(1,5))</f>
        <v>Website</v>
      </c>
      <c r="R107" s="1" t="str">
        <f t="shared" ca="1" si="58"/>
        <v>2022-12-15</v>
      </c>
      <c r="S107" s="1" t="str" cm="1">
        <f t="array" aca="1" ref="S107" ca="1">INDEX({"LOC001","LOC002","LOC003"}, RANDBETWEEN(1,3))</f>
        <v>LOC001</v>
      </c>
      <c r="T107" s="1" t="str" cm="1">
        <f t="array" aca="1" ref="T107" ca="1">INDEX({"Mail","Phone","Patient Portal","Email"}, RANDBETWEEN(1,4))</f>
        <v>Mail</v>
      </c>
      <c r="U107" s="1" t="str" cm="1">
        <f t="array" aca="1" ref="U107" ca="1">INDEX({"True","False"}, RANDBETWEEN(1,2))</f>
        <v>False</v>
      </c>
      <c r="V107" s="1" t="str" cm="1">
        <f t="array" aca="1" ref="V107" ca="1">INDEX({"True","False"}, RANDBETWEEN(1,2))</f>
        <v>True</v>
      </c>
      <c r="W107" s="1" t="str" cm="1">
        <f t="array" aca="1" ref="W107" ca="1">INDEX({"True","False"}, RANDBETWEEN(1,2))</f>
        <v>False</v>
      </c>
      <c r="X107" s="1" t="str" cm="1">
        <f t="array" aca="1" ref="X107" ca="1">INDEX({"True","False"}, RANDBETWEEN(1,2))</f>
        <v>False</v>
      </c>
      <c r="Y107" s="1" t="str" cm="1">
        <f t="array" aca="1" ref="Y107" ca="1">INDEX({"Codeine","Sulfa","Local Anesthetics","None","Latex","Penicillin"}, RANDBETWEEN(1,6))</f>
        <v>Penicillin</v>
      </c>
      <c r="Z107" s="1" t="str" cm="1">
        <f t="array" aca="1" ref="Z107" ca="1">INDEX({"None","Levothyroxine","Atorvastatin","Levothyroxine|Atorvastatin","Metformin|Lisinopril","Ibuprofen"}, RANDBETWEEN(1,6))</f>
        <v>Ibuprofen</v>
      </c>
      <c r="AA107" s="1" t="str" cm="1">
        <f t="array" aca="1" ref="AA107" ca="1">INDEX({"None","Wisdom teeth extraction (2020)","Cavity filling (2019)","Dental cleaning (2018)","Root canal (2021)"}, RANDBETWEEN(1,5))</f>
        <v>Dental cleaning (2018)</v>
      </c>
      <c r="AB107" s="1" t="str">
        <f t="shared" ca="1" si="59"/>
        <v>2023-12-30</v>
      </c>
      <c r="AC107" s="1" t="str" cm="1">
        <f t="array" aca="1" ref="AC107" ca="1">INDEX({"N/A","No","Yes"}, RANDBETWEEN(1,3))</f>
        <v>Yes</v>
      </c>
      <c r="AD107" s="1" t="str" cm="1">
        <f t="array" aca="1" ref="AD107" ca="1">INDEX({"Non-smoker","Former-smoker","Current smoker"}, RANDBETWEEN(1,3))</f>
        <v>Current smoker</v>
      </c>
      <c r="AE107" s="1" t="str" cm="1">
        <f t="array" aca="1" ref="AE107" ca="1">INDEX({"None","Allergic to penicillin","Requires wheelchair accessibility","Use caution due to fall risk","Special diet required"}, RANDBETWEEN(1,5))</f>
        <v>None</v>
      </c>
      <c r="AF107" s="1" t="s">
        <v>799</v>
      </c>
      <c r="AG107" s="1" t="str" cm="1">
        <f t="array" aca="1" ref="AG107" ca="1">INDEX({"Humana","Aetna","MetLife","Cigna","United Healthcare","Guardian"}, RANDBETWEEN(1,6))</f>
        <v>Humana</v>
      </c>
      <c r="AH107" s="1" t="str" cm="1">
        <f t="array" aca="1" ref="AH107" ca="1">IF(AG107="Humana",
   INDEX({"HUM103","HUM523"}, RANDBETWEEN(1,2)),
IF(AG107="Aetna",
   INDEX({"AET532","AET548"}, RANDBETWEEN(1,2)),
IF(AG107="MetLife",
   "MET280",
IF(AG107="Cigna",
   "CIG881",
IF(AG107="United Healthcare",
   INDEX({"UNI967","UNI316"}, RANDBETWEEN(1,2)),
IF(AG107="Guardian",
   INDEX({"GUA459","GUA669"}, RANDBETWEEN(1,2)),
""))))))</f>
        <v>HUM523</v>
      </c>
      <c r="AI107" s="1" t="str" cm="1">
        <f t="array" aca="1" ref="AI107" ca="1">_xlfn.SWITCH(
    AH107,
    "HUM103", "Humana Discount",
    "HUM523", "Humana PPO",
    "AET532", "Aetna HMO",
    "AET548", "Aetna Indemnity",
    "MET280", "MetLife Discount",
    "CIG881", "Cigna HMO",
    "UNI967", "United Healthcare DPPO",
    "UNI316", "United Healthcare DMO",
    "GUA459", "Guardian Discount",
    "GUA669", "Guardian PPO",
    ""
)</f>
        <v>Humana PPO</v>
      </c>
      <c r="AJ107" s="1" t="str" cm="1">
        <f t="array" aca="1" ref="AJ107" ca="1">_xlfn.SWITCH(
    AH107,
    "HUM103", "HUM854639",
    "HUM523", "HUM296694",
    "AET532", "AET392075",
    "AET548", "AET837715",
    "MET280", "MET643118",
    "CIG881", "CIG755900",
    "UNI967", "UNI733052",
    "UNI316", "UNI442722",
    "GUA459", "GUA634150",
    "GUA669", "GUA641722",
    ""
)</f>
        <v>HUM296694</v>
      </c>
      <c r="AK107" s="1" t="str" cm="1">
        <f t="array" aca="1" ref="AK107" ca="1">INDEX({"GRP370","GRP369","GRP573","GRP409","GRP509","GRP575","GRP445","GRP295","GRP316","GRP630"}, RANDBETWEEN(1,10))</f>
        <v>GRP445</v>
      </c>
      <c r="AL107" s="1" cm="1">
        <f t="array" aca="1" ref="AL107" ca="1">_xlfn.SWITCH(
  AK107,
  "GRP370", 1000,
  "GRP369", 3000,
  "GRP573", 1500,
  "GRP409", 3000,
  "GRP509", 3000,
  "GRP575", 1000,
  "GRP445", 2500,
  "GRP295", 1000,
  "GRP316", 2000,
  "GRP630", 2000,
  ""
)</f>
        <v>2500</v>
      </c>
      <c r="AM107" s="1" cm="1">
        <f t="array" aca="1" ref="AM107" ca="1">_xlfn.SWITCH(
  AK107,
  "GRP370", 729.73,
  "GRP369", 2285.89,
  "GRP573", 1311.73,
  "GRP409", 2951.56,
  "GRP509", 993.45,
  "GRP575", 557.41,
  "GRP445", 695.64,
  "GRP295", 241.36,
  "GRP316", 1320.86,
  "GRP630", 1245.27,
  ""
)</f>
        <v>695.64</v>
      </c>
      <c r="AN107" s="1" t="str" cm="1">
        <f t="array" aca="1" ref="AN107" ca="1">_xlfn.SWITCH(
  AK107,
  "GRP573", "Humana",
  "GRP509", "Aetna",
  "GRP316", "Aetna",
  ""
)</f>
        <v/>
      </c>
      <c r="AO107" s="1" t="str" cm="1">
        <f t="array" aca="1" ref="AO107" ca="1">_xlfn.SWITCH(
  AK107,
  "GRP573", "HUM982",
  "GRP509", "AET282",
  "GRP316", "AET665",
  ""
)</f>
        <v/>
      </c>
      <c r="AP107" s="1" t="str" cm="1">
        <f t="array" aca="1" ref="AP107" ca="1">_xlfn.SWITCH(
  AK107,
  "GRP573", "MAAN82132",
  "GRP509", "JOWI86099",
  "GRP316", "CHTA19838",
  ""
)</f>
        <v/>
      </c>
      <c r="AQ107" s="1" t="str" cm="1">
        <f t="array" aca="1" ref="AQ107" ca="1">INDEX({"Yes","No"},RANDBETWEEN(1,2))</f>
        <v>No</v>
      </c>
      <c r="AR107" s="1" t="str" cm="1">
        <f t="array" aca="1" ref="AR107" ca="1">INDEX({"Apple Pay","Credit Card","Debit Card"}, RANDBETWEEN(1,3))</f>
        <v>Debit Card</v>
      </c>
      <c r="AS107" s="1" t="s">
        <v>988</v>
      </c>
      <c r="AT107" s="1" t="s">
        <v>1177</v>
      </c>
      <c r="AU107" s="1" t="str">
        <f t="shared" ca="1" si="60"/>
        <v>2025-05-05</v>
      </c>
      <c r="AV107" s="1" t="str">
        <f t="shared" ca="1" si="61"/>
        <v>2025-05-20</v>
      </c>
      <c r="AW107" s="1" t="str">
        <f t="shared" ca="1" si="62"/>
        <v>12:00 PM</v>
      </c>
      <c r="AX107" s="1" t="str">
        <f t="shared" ca="1" si="63"/>
        <v>11:54 AM</v>
      </c>
      <c r="AY107" s="1" t="str" cm="1">
        <f t="array" aca="1" ref="AY107" ca="1">INDEX({"LOC001","LOC002","LOC003"}, RANDBETWEEN(1,3))</f>
        <v>LOC001</v>
      </c>
      <c r="AZ107" s="1" t="str" cm="1">
        <f t="array" aca="1" ref="AZ107" ca="1">INDEX({"PRV001","PRV002","PRV003","PRV004","PRV005"}, RANDBETWEEN(1,5))</f>
        <v>PRV005</v>
      </c>
      <c r="BA107" s="1" t="str" cm="1">
        <f t="array" aca="1" ref="BA107" ca="1">INDEX({"AST001","AST002","AST003","AST004","AST005"}, RANDBETWEEN(1,5))</f>
        <v>AST002</v>
      </c>
      <c r="BB107" s="1" t="str" cm="1">
        <f t="array" aca="1" ref="BB107" ca="1">INDEX({"Room 1","Room 2","Room 3","Room 4","Room 5","Room 7","Room 8"}, RANDBETWEEN(1,7))</f>
        <v>Room 4</v>
      </c>
      <c r="BC107" s="1" t="str" cm="1">
        <f t="array" aca="1" ref="BC107" ca="1">INDEX({"Tooth Pain","Lost Filling","Cosmetic Concern","Sensitivity","Denture Adjustment","Jaw Pain","Routine Check-up"}, RANDBETWEEN(1,7))</f>
        <v>Denture Adjustment</v>
      </c>
      <c r="BD107" s="1" cm="1">
        <f t="array" aca="1" ref="BD107" ca="1">INDEX({15,30,45,60,90,120}, RANDBETWEEN(1,6))</f>
        <v>15</v>
      </c>
      <c r="BE107" s="1">
        <f t="shared" ca="1" si="64"/>
        <v>7</v>
      </c>
      <c r="BF107" s="1" t="str">
        <f t="shared" ca="1" si="65"/>
        <v>True</v>
      </c>
      <c r="BG107" s="1" t="str">
        <f t="shared" ca="1" si="66"/>
        <v/>
      </c>
      <c r="BH107" s="1" t="str">
        <f t="shared" ca="1" si="67"/>
        <v>False</v>
      </c>
      <c r="BI107" s="1">
        <f t="shared" ca="1" si="68"/>
        <v>15</v>
      </c>
      <c r="BJ107" s="1" t="s">
        <v>1367</v>
      </c>
      <c r="BK107" s="1" t="str">
        <f t="shared" ca="1" si="69"/>
        <v>2025-05-20</v>
      </c>
      <c r="BL107" s="1" t="str" cm="1">
        <f t="array" aca="1" ref="BL107" ca="1">INDEX({"Orthodontic","Prosthodontic","Oral Surgery","Periodontic","Restorative"}, RANDBETWEEN(1,5))</f>
        <v>Periodontic</v>
      </c>
      <c r="BM107" s="1" t="str" cm="1">
        <f t="array" aca="1" ref="BM107" ca="1">INDEX({"D4341","D9110","D0274","D0120","D2330","D7140","D1110"}, RANDBETWEEN(1,7))</f>
        <v>D4341</v>
      </c>
      <c r="BN107" s="1" t="str" cm="1">
        <f t="array" aca="1" ref="BN107" ca="1">INDEX({"Periodontal Scaling &amp; Root Planing","Palliative Treatment","Bitewings - Four Films","Periodic Oral Evaluation","Resin Composite - One Surface","Extraction - Erupted Tooth","Adult Prophylaxis"}, RANDBETWEEN(1,7))</f>
        <v>Adult Prophylaxis</v>
      </c>
      <c r="BO107" s="1">
        <f t="shared" ca="1" si="70"/>
        <v>759.53</v>
      </c>
      <c r="BP107" s="1">
        <f t="shared" ca="1" si="71"/>
        <v>1443.74</v>
      </c>
      <c r="BQ107" s="1">
        <f t="shared" ca="1" si="72"/>
        <v>204.97</v>
      </c>
      <c r="BR107" s="1">
        <f t="shared" ca="1" si="73"/>
        <v>86.15</v>
      </c>
      <c r="BS107" s="1">
        <f t="shared" ca="1" si="74"/>
        <v>200.32</v>
      </c>
      <c r="BT107" s="1" t="str">
        <f t="shared" ca="1" si="75"/>
        <v>2024-12-18</v>
      </c>
      <c r="BU107" s="1" t="str" cm="1">
        <f t="array" aca="1" ref="BU107" ca="1">INDEX({"Debit Card","Apple Pay","Credit Card","CareCredit"}, RANDBETWEEN(1,4))</f>
        <v>Credit Card</v>
      </c>
      <c r="BV107" s="1" t="str" cm="1">
        <f t="array" aca="1" ref="BV107" ca="1">INDEX({"Paid","Partial","Pending Insurance"}, RANDBETWEEN(1,3))</f>
        <v>Partial</v>
      </c>
      <c r="BW107" s="1">
        <f t="shared" ca="1" si="76"/>
        <v>0</v>
      </c>
      <c r="BX107" s="1" t="str">
        <f t="shared" ca="1" si="77"/>
        <v>In Progress</v>
      </c>
      <c r="BY107" s="1" t="str" cm="1">
        <f t="array" aca="1" ref="BY107" ca="1">INDEX({"New","Returning"}, RANDBETWEEN(1,2))</f>
        <v>Returning</v>
      </c>
      <c r="BZ107" s="1">
        <f t="shared" ca="1" si="78"/>
        <v>2</v>
      </c>
      <c r="CA107" s="1">
        <f t="shared" ca="1" si="79"/>
        <v>2</v>
      </c>
      <c r="CB107" s="1" t="str">
        <f t="shared" ca="1" si="80"/>
        <v>2022-06-21</v>
      </c>
      <c r="CC107" s="1" t="str">
        <f t="shared" ca="1" si="81"/>
        <v>2025-02-24</v>
      </c>
      <c r="CD107" s="1">
        <f t="shared" ca="1" si="82"/>
        <v>6</v>
      </c>
      <c r="CE107" s="1">
        <f t="shared" ca="1" si="82"/>
        <v>5</v>
      </c>
      <c r="CF107" s="1">
        <f t="shared" ca="1" si="83"/>
        <v>4992.03</v>
      </c>
      <c r="CG107" s="1">
        <f t="shared" ca="1" si="84"/>
        <v>33</v>
      </c>
      <c r="CH107" s="1" t="str">
        <f t="shared" ca="1" si="85"/>
        <v>Low</v>
      </c>
      <c r="CI107" s="1">
        <f t="shared" ca="1" si="86"/>
        <v>93</v>
      </c>
      <c r="CJ107" s="1" t="str">
        <f t="shared" ca="1" si="87"/>
        <v>True</v>
      </c>
      <c r="CK107" s="1" t="str" cm="1">
        <f t="array" aca="1" ref="CK107" ca="1">INDEX({"Basic","Silver","Gold","Platinum"}, RANDBETWEEN(1,4))</f>
        <v>Platinum</v>
      </c>
      <c r="CL107" s="1">
        <f t="shared" ca="1" si="88"/>
        <v>5</v>
      </c>
      <c r="CM107" s="1" t="s">
        <v>1556</v>
      </c>
      <c r="CN107" s="1" t="str">
        <f t="shared" ca="1" si="89"/>
        <v>2025-07-19</v>
      </c>
      <c r="CO107" s="1" t="str">
        <f t="shared" ca="1" si="90"/>
        <v>9:45 AM</v>
      </c>
      <c r="CP107" s="1" t="str" cm="1">
        <f t="array" aca="1" ref="CP107" ca="1">INDEX({"Patient Portal","Mail","Email","Phone","Text"}, RANDBETWEEN(1,5))</f>
        <v>Email</v>
      </c>
      <c r="CQ107" s="1" t="str" cm="1">
        <f t="array" aca="1" ref="CQ107" ca="1">INDEX({"Insurance Verification","Payment Reminder","New Patient Welcome","Treatment Plan Discussion","Recall"}, RANDBETWEEN(1,5))</f>
        <v>New Patient Welcome</v>
      </c>
      <c r="CR107" s="1" t="str" cm="1">
        <f t="array" aca="1" ref="CR107" ca="1">INDEX({"Template","Script","Marketing","Custom"}, RANDBETWEEN(1,4))</f>
        <v>Template</v>
      </c>
      <c r="CS107" s="1" t="str">
        <f t="shared" ca="1" si="91"/>
        <v>True</v>
      </c>
      <c r="CT107" s="1" t="str">
        <f t="shared" ca="1" si="92"/>
        <v>2025-07-22</v>
      </c>
      <c r="CU107" s="1" t="str">
        <f t="shared" ca="1" si="93"/>
        <v>11:45 AM</v>
      </c>
      <c r="CV107" s="1" t="str" cm="1">
        <f t="array" aca="1" ref="CV107" ca="1">IF(CS107="True",
   INDEX({"Cancelled","Confirmed","Rescheduled","Question Answered"}, RANDBETWEEN(1,4)),
   ""
)</f>
        <v>Question Answered</v>
      </c>
      <c r="CW107" s="1" t="str">
        <f t="shared" ca="1" si="94"/>
        <v>True</v>
      </c>
      <c r="CX107" s="1" t="str">
        <f t="shared" ca="1" si="95"/>
        <v>2025-07-26</v>
      </c>
      <c r="CY107" s="1" t="str" cm="1">
        <f t="array" aca="1" ref="CY107" ca="1">INDEX({"STF001","STF002","STF003","STF004","STF005"}, RANDBETWEEN(1,5))</f>
        <v>STF004</v>
      </c>
      <c r="CZ107" s="1" t="str">
        <f t="shared" ca="1" si="96"/>
        <v>False</v>
      </c>
      <c r="DA107" s="1" t="str" cm="1">
        <f t="array" aca="1" ref="DA107" ca="1">INDEX({"Westside Dental Group","Downtown Dental Center","Main Street Dental"}, RANDBETWEEN(1,3))</f>
        <v>Westside Dental Group</v>
      </c>
      <c r="DB107" s="1" t="str" cm="1">
        <f t="array" aca="1" ref="DB107" ca="1">_xlfn.SWITCH(DA107,
   "Westside Dental Group",     "789 West Avenue",
   "Downtown Dental Center",    "456 Downtown Plaza",
   "Main Street Dental",        "123 Main Street",
   ""
)</f>
        <v>789 West Avenue</v>
      </c>
      <c r="DC107" s="1" t="str" cm="1">
        <f t="array" aca="1" ref="DC107" ca="1">_xlfn.SWITCH(
   DA107,
   "Westside Dental Group",     "Riverside",
   "Downtown Dental Center",    "Springfield",
   "Main Street Dental",        "Springfield",
   ""
)</f>
        <v>Riverside</v>
      </c>
      <c r="DD107" s="1" t="s">
        <v>184</v>
      </c>
      <c r="DE107" s="1" t="str" cm="1">
        <f t="array" aca="1" ref="DE107" ca="1">_xlfn.SWITCH(
   DA107,
   "Westside Dental Group",     "62707",
   "Downtown Dental Center",    "62701",
   "Main Street Dental",        "62704",
   ""
)</f>
        <v>62707</v>
      </c>
      <c r="DF107" s="1" t="str" cm="1">
        <f t="array" aca="1" ref="DF107" ca="1">_xlfn.SWITCH(
   DA107,
   "Westside Dental Group",     "555-555-6666",
   "Downtown Dental Center",    "555-333-4444",
   "Main Street Dental",        "555-111-2222",
   ""
)</f>
        <v>555-555-6666</v>
      </c>
      <c r="DG107" s="1" t="str" cm="1">
        <f t="array" aca="1" ref="DG107" ca="1">_xlfn.SWITCH(
   DA107,
   "Westside Dental Group",     "Mon-Thu 9AM-6PM|Fri 9AM-4PM",
   "Downtown Dental Center",    "Mon-Thu 7AM-7PM|Fri 8AM-5PM|Sat 8AM-1PM",
   "Main Street Dental",        "Mon-Fri 8AM-5PM",
   ""
)</f>
        <v>Mon-Thu 9AM-6PM|Fri 9AM-4PM</v>
      </c>
      <c r="DH107" s="1" t="str" cm="1">
        <f t="array" aca="1" ref="DH107" ca="1">_xlfn.SWITCH(
   DA107,
   "Westside Dental Group",     "General|Periodontics|Endodontics",
   "Downtown Dental Center",    "General|Pediatric|Implants|Oral Surgery",
   "Main Street Dental",        "General|Cosmetic|Orthodontics",
   ""
)</f>
        <v>General|Periodontics|Endodontics</v>
      </c>
      <c r="DI107" s="1" t="str" cm="1">
        <f t="array" aca="1" ref="DI107" ca="1">_xlfn.SWITCH(
   DA107,
   "Westside Dental Group",     "General Dentistry|Periodontics|Endodontics",
   "Downtown Dental Center",    "General Dentistry|Oral Surgery|Pediatric Dentistry",
   "Main Street Dental",        "General Dentistry|Orthodontics",
   ""
)</f>
        <v>General Dentistry|Periodontics|Endodontics</v>
      </c>
      <c r="DJ107" s="1" cm="1">
        <f t="array" aca="1" ref="DJ107" ca="1">_xlfn.SWITCH($DA107,
   "Westside Dental Group", 6,
   "Downtown Dental Center", 12,
   "Main Street Dental",     8,
   6
)</f>
        <v>6</v>
      </c>
      <c r="DK107" s="1" cm="1">
        <f t="array" aca="1" ref="DK107" ca="1">_xlfn.SWITCH($DA107,
   "Westside Dental Group", 4.7,
   "Downtown Dental Center", 4.6,
   "Main Street Dental",     4.8,
   4.7
)</f>
        <v>4.7</v>
      </c>
      <c r="DL107" s="1" t="s">
        <v>1745</v>
      </c>
      <c r="DM107" s="1" t="str">
        <f t="shared" ca="1" si="97"/>
        <v>2021-05-26</v>
      </c>
      <c r="DN107" s="1" t="str" cm="1">
        <f t="array" aca="1" ref="DN107" ca="1">INDEX({"In Progress","Accepted","Completed","Proposed"}, RANDBETWEEN(1,4))</f>
        <v>Completed</v>
      </c>
      <c r="DO107" s="1">
        <f t="shared" ca="1" si="98"/>
        <v>1845.17</v>
      </c>
      <c r="DP107" s="1">
        <f t="shared" ca="1" si="99"/>
        <v>1070.2</v>
      </c>
      <c r="DQ107" s="1">
        <f t="shared" ca="1" si="100"/>
        <v>774.97</v>
      </c>
      <c r="DR107" s="1" t="str" cm="1">
        <f t="array" aca="1" ref="DR107" ca="1">INDEX({"N/A","CareCredit","QuickPay Discount","Monthly Payment"}, RANDBETWEEN(1,4))</f>
        <v>QuickPay Discount</v>
      </c>
      <c r="DS107" s="2">
        <v>44578</v>
      </c>
      <c r="DT107" s="1" t="str">
        <f t="shared" ca="1" si="101"/>
        <v>2022-01-18</v>
      </c>
      <c r="DU107" s="1">
        <f t="shared" ca="1" si="102"/>
        <v>100</v>
      </c>
    </row>
    <row r="108" spans="1:125" x14ac:dyDescent="0.15">
      <c r="A108" s="1" t="s">
        <v>611</v>
      </c>
      <c r="B108" s="1" t="str" cm="1">
        <f t="array" aca="1" ref="B108" ca="1">INDEX({"Liam","Noah","Oliver","Elijah","William","James","Benjamin","Lucas","Henry","Alexander","Olivia","Emma","Ava","Charlotte","Sophia","Amelia","Isabella","Mia","Evelyn","Harper","Jameson","Aria","Scarlett","Luna","Mila","Abigail","Ella","Avery","Eleanor","Madison"}, RANDBETWEEN(1, 30))</f>
        <v>Avery</v>
      </c>
      <c r="C108" s="1" t="str" cm="1">
        <f t="array" aca="1" ref="C108" ca="1">INDEX({"Smith","Johnson","Williams","Jones","Brown","Davis","Miller","Wilson","Moore","Taylor","Anderson","Thomas","Jackson","White","Harris","Martin","Thompson","Garcia","Martinez","Robinson","Clark","Rodriguez","Lewis","Lee","Walker","Hall","Allen","Young","King","Wright"}, RANDBETWEEN(1, 30))</f>
        <v>Taylor</v>
      </c>
      <c r="D108" s="1" t="str">
        <f t="shared" ca="1" si="52"/>
        <v>1964-07-06</v>
      </c>
      <c r="E108" s="1">
        <f t="shared" ca="1" si="53"/>
        <v>60</v>
      </c>
      <c r="F108" s="1" t="str" cm="1">
        <f t="array" aca="1" ref="F108" ca="1">INDEX({"Male","Female","Non-Binary"}, RANDBETWEEN(1, 3))</f>
        <v>Male</v>
      </c>
      <c r="G108" s="1" t="str" cm="1">
        <f t="array" aca="1" ref="G108" ca="1">INDEX({"African American","Caucasian","Hispanic","Asian","Native American","Other"}, RANDBETWEEN(1,6))</f>
        <v>Native American</v>
      </c>
      <c r="H108" s="1" t="str" cm="1">
        <f t="array" aca="1" ref="H108" ca="1">RANDBETWEEN(1,1500) &amp; " " &amp; INDEX({"Main","Oak","Maple","Elm","Pine","Cedar","Rose","Hill","Park","Lake"}, RANDBETWEEN(1,10)) &amp; " " &amp; INDEX({"St","Rd","Ave"}, RANDBETWEEN(1,3))</f>
        <v>974 Maple Ave</v>
      </c>
      <c r="I108" s="1" t="str" cm="1">
        <f t="array" aca="1" ref="I108" ca="1">INDEX({"Springfield","Riverside","Franklin","Clinton","Fairview"}, RANDBETWEEN(1,5))</f>
        <v>Springfield</v>
      </c>
      <c r="J108" s="1" t="str" cm="1">
        <f t="array" aca="1" ref="J108" ca="1">INDEX({"FL","IL","CA","NY","TX"}, RANDBETWEEN(1,5))</f>
        <v>FL</v>
      </c>
      <c r="K108" s="1" t="str">
        <f t="shared" ca="1" si="54"/>
        <v>89188</v>
      </c>
      <c r="L108" s="1" t="str">
        <f t="shared" ca="1" si="55"/>
        <v>avery.taylor@email.com</v>
      </c>
      <c r="M108" s="1" t="str">
        <f t="shared" ca="1" si="56"/>
        <v>281-334-3456</v>
      </c>
      <c r="N108" s="1" t="str" cm="1">
        <f t="array" aca="1" ref="N108" ca="1">INDEX({"Linda","Karen","Susan","Nancy","Deborah"}, RANDBETWEEN(1,5)) &amp; " " &amp; C108</f>
        <v>Linda Taylor</v>
      </c>
      <c r="O108" s="1" t="str">
        <f t="shared" ca="1" si="57"/>
        <v>607-483-5083</v>
      </c>
      <c r="P108" s="1" t="s">
        <v>137</v>
      </c>
      <c r="Q108" s="1" t="str" cm="1">
        <f t="array" aca="1" ref="Q108" ca="1">INDEX({"Walk-in","Google","Website","Patient Referral","Doctor Referral","Insurance"}, RANDBETWEEN(1,5))</f>
        <v>Walk-in</v>
      </c>
      <c r="R108" s="1" t="str">
        <f t="shared" ca="1" si="58"/>
        <v>2023-11-04</v>
      </c>
      <c r="S108" s="1" t="str" cm="1">
        <f t="array" aca="1" ref="S108" ca="1">INDEX({"LOC001","LOC002","LOC003"}, RANDBETWEEN(1,3))</f>
        <v>LOC002</v>
      </c>
      <c r="T108" s="1" t="str" cm="1">
        <f t="array" aca="1" ref="T108" ca="1">INDEX({"Mail","Phone","Patient Portal","Email"}, RANDBETWEEN(1,4))</f>
        <v>Phone</v>
      </c>
      <c r="U108" s="1" t="str" cm="1">
        <f t="array" aca="1" ref="U108" ca="1">INDEX({"True","False"}, RANDBETWEEN(1,2))</f>
        <v>True</v>
      </c>
      <c r="V108" s="1" t="str" cm="1">
        <f t="array" aca="1" ref="V108" ca="1">INDEX({"True","False"}, RANDBETWEEN(1,2))</f>
        <v>False</v>
      </c>
      <c r="W108" s="1" t="str" cm="1">
        <f t="array" aca="1" ref="W108" ca="1">INDEX({"True","False"}, RANDBETWEEN(1,2))</f>
        <v>True</v>
      </c>
      <c r="X108" s="1" t="str" cm="1">
        <f t="array" aca="1" ref="X108" ca="1">INDEX({"True","False"}, RANDBETWEEN(1,2))</f>
        <v>True</v>
      </c>
      <c r="Y108" s="1" t="str" cm="1">
        <f t="array" aca="1" ref="Y108" ca="1">INDEX({"Codeine","Sulfa","Local Anesthetics","None","Latex","Penicillin"}, RANDBETWEEN(1,6))</f>
        <v>None</v>
      </c>
      <c r="Z108" s="1" t="str" cm="1">
        <f t="array" aca="1" ref="Z108" ca="1">INDEX({"None","Levothyroxine","Atorvastatin","Levothyroxine|Atorvastatin","Metformin|Lisinopril","Ibuprofen"}, RANDBETWEEN(1,6))</f>
        <v>Ibuprofen</v>
      </c>
      <c r="AA108" s="1" t="str" cm="1">
        <f t="array" aca="1" ref="AA108" ca="1">INDEX({"None","Wisdom teeth extraction (2020)","Cavity filling (2019)","Dental cleaning (2018)","Root canal (2021)"}, RANDBETWEEN(1,5))</f>
        <v>None</v>
      </c>
      <c r="AB108" s="1" t="str">
        <f t="shared" ca="1" si="59"/>
        <v>2024-07-05</v>
      </c>
      <c r="AC108" s="1" t="str" cm="1">
        <f t="array" aca="1" ref="AC108" ca="1">INDEX({"N/A","No","Yes"}, RANDBETWEEN(1,3))</f>
        <v>Yes</v>
      </c>
      <c r="AD108" s="1" t="str" cm="1">
        <f t="array" aca="1" ref="AD108" ca="1">INDEX({"Non-smoker","Former-smoker","Current smoker"}, RANDBETWEEN(1,3))</f>
        <v>Former-smoker</v>
      </c>
      <c r="AE108" s="1" t="str" cm="1">
        <f t="array" aca="1" ref="AE108" ca="1">INDEX({"None","Allergic to penicillin","Requires wheelchair accessibility","Use caution due to fall risk","Special diet required"}, RANDBETWEEN(1,5))</f>
        <v>Allergic to penicillin</v>
      </c>
      <c r="AF108" s="1" t="s">
        <v>800</v>
      </c>
      <c r="AG108" s="1" t="str" cm="1">
        <f t="array" aca="1" ref="AG108" ca="1">INDEX({"Humana","Aetna","MetLife","Cigna","United Healthcare","Guardian"}, RANDBETWEEN(1,6))</f>
        <v>Guardian</v>
      </c>
      <c r="AH108" s="1" t="str" cm="1">
        <f t="array" aca="1" ref="AH108" ca="1">IF(AG108="Humana",
   INDEX({"HUM103","HUM523"}, RANDBETWEEN(1,2)),
IF(AG108="Aetna",
   INDEX({"AET532","AET548"}, RANDBETWEEN(1,2)),
IF(AG108="MetLife",
   "MET280",
IF(AG108="Cigna",
   "CIG881",
IF(AG108="United Healthcare",
   INDEX({"UNI967","UNI316"}, RANDBETWEEN(1,2)),
IF(AG108="Guardian",
   INDEX({"GUA459","GUA669"}, RANDBETWEEN(1,2)),
""))))))</f>
        <v>GUA459</v>
      </c>
      <c r="AI108" s="1" t="str" cm="1">
        <f t="array" aca="1" ref="AI108" ca="1">_xlfn.SWITCH(
    AH108,
    "HUM103", "Humana Discount",
    "HUM523", "Humana PPO",
    "AET532", "Aetna HMO",
    "AET548", "Aetna Indemnity",
    "MET280", "MetLife Discount",
    "CIG881", "Cigna HMO",
    "UNI967", "United Healthcare DPPO",
    "UNI316", "United Healthcare DMO",
    "GUA459", "Guardian Discount",
    "GUA669", "Guardian PPO",
    ""
)</f>
        <v>Guardian Discount</v>
      </c>
      <c r="AJ108" s="1" t="str" cm="1">
        <f t="array" aca="1" ref="AJ108" ca="1">_xlfn.SWITCH(
    AH108,
    "HUM103", "HUM854639",
    "HUM523", "HUM296694",
    "AET532", "AET392075",
    "AET548", "AET837715",
    "MET280", "MET643118",
    "CIG881", "CIG755900",
    "UNI967", "UNI733052",
    "UNI316", "UNI442722",
    "GUA459", "GUA634150",
    "GUA669", "GUA641722",
    ""
)</f>
        <v>GUA634150</v>
      </c>
      <c r="AK108" s="1" t="str" cm="1">
        <f t="array" aca="1" ref="AK108" ca="1">INDEX({"GRP370","GRP369","GRP573","GRP409","GRP509","GRP575","GRP445","GRP295","GRP316","GRP630"}, RANDBETWEEN(1,10))</f>
        <v>GRP369</v>
      </c>
      <c r="AL108" s="1" cm="1">
        <f t="array" aca="1" ref="AL108" ca="1">_xlfn.SWITCH(
  AK108,
  "GRP370", 1000,
  "GRP369", 3000,
  "GRP573", 1500,
  "GRP409", 3000,
  "GRP509", 3000,
  "GRP575", 1000,
  "GRP445", 2500,
  "GRP295", 1000,
  "GRP316", 2000,
  "GRP630", 2000,
  ""
)</f>
        <v>3000</v>
      </c>
      <c r="AM108" s="1" cm="1">
        <f t="array" aca="1" ref="AM108" ca="1">_xlfn.SWITCH(
  AK108,
  "GRP370", 729.73,
  "GRP369", 2285.89,
  "GRP573", 1311.73,
  "GRP409", 2951.56,
  "GRP509", 993.45,
  "GRP575", 557.41,
  "GRP445", 695.64,
  "GRP295", 241.36,
  "GRP316", 1320.86,
  "GRP630", 1245.27,
  ""
)</f>
        <v>2285.89</v>
      </c>
      <c r="AN108" s="1" t="str" cm="1">
        <f t="array" aca="1" ref="AN108" ca="1">_xlfn.SWITCH(
  AK108,
  "GRP573", "Humana",
  "GRP509", "Aetna",
  "GRP316", "Aetna",
  ""
)</f>
        <v/>
      </c>
      <c r="AO108" s="1" t="str" cm="1">
        <f t="array" aca="1" ref="AO108" ca="1">_xlfn.SWITCH(
  AK108,
  "GRP573", "HUM982",
  "GRP509", "AET282",
  "GRP316", "AET665",
  ""
)</f>
        <v/>
      </c>
      <c r="AP108" s="1" t="str" cm="1">
        <f t="array" aca="1" ref="AP108" ca="1">_xlfn.SWITCH(
  AK108,
  "GRP573", "MAAN82132",
  "GRP509", "JOWI86099",
  "GRP316", "CHTA19838",
  ""
)</f>
        <v/>
      </c>
      <c r="AQ108" s="1" t="str" cm="1">
        <f t="array" aca="1" ref="AQ108" ca="1">INDEX({"Yes","No"},RANDBETWEEN(1,2))</f>
        <v>Yes</v>
      </c>
      <c r="AR108" s="1" t="str" cm="1">
        <f t="array" aca="1" ref="AR108" ca="1">INDEX({"Apple Pay","Credit Card","Debit Card"}, RANDBETWEEN(1,3))</f>
        <v>Credit Card</v>
      </c>
      <c r="AS108" s="1" t="s">
        <v>989</v>
      </c>
      <c r="AT108" s="1" t="s">
        <v>1178</v>
      </c>
      <c r="AU108" s="1" t="str">
        <f t="shared" ca="1" si="60"/>
        <v>2025-05-13</v>
      </c>
      <c r="AV108" s="1" t="str">
        <f t="shared" ca="1" si="61"/>
        <v>2025-05-15</v>
      </c>
      <c r="AW108" s="1" t="str">
        <f t="shared" ca="1" si="62"/>
        <v>3:45 PM</v>
      </c>
      <c r="AX108" s="1" t="str">
        <f t="shared" ca="1" si="63"/>
        <v>3:34 PM</v>
      </c>
      <c r="AY108" s="1" t="str" cm="1">
        <f t="array" aca="1" ref="AY108" ca="1">INDEX({"LOC001","LOC002","LOC003"}, RANDBETWEEN(1,3))</f>
        <v>LOC002</v>
      </c>
      <c r="AZ108" s="1" t="str" cm="1">
        <f t="array" aca="1" ref="AZ108" ca="1">INDEX({"PRV001","PRV002","PRV003","PRV004","PRV005"}, RANDBETWEEN(1,5))</f>
        <v>PRV003</v>
      </c>
      <c r="BA108" s="1" t="str" cm="1">
        <f t="array" aca="1" ref="BA108" ca="1">INDEX({"AST001","AST002","AST003","AST004","AST005"}, RANDBETWEEN(1,5))</f>
        <v>AST003</v>
      </c>
      <c r="BB108" s="1" t="str" cm="1">
        <f t="array" aca="1" ref="BB108" ca="1">INDEX({"Room 1","Room 2","Room 3","Room 4","Room 5","Room 7","Room 8"}, RANDBETWEEN(1,7))</f>
        <v>Room 3</v>
      </c>
      <c r="BC108" s="1" t="str" cm="1">
        <f t="array" aca="1" ref="BC108" ca="1">INDEX({"Tooth Pain","Lost Filling","Cosmetic Concern","Sensitivity","Denture Adjustment","Jaw Pain","Routine Check-up"}, RANDBETWEEN(1,7))</f>
        <v>Lost Filling</v>
      </c>
      <c r="BD108" s="1" cm="1">
        <f t="array" aca="1" ref="BD108" ca="1">INDEX({15,30,45,60,90,120}, RANDBETWEEN(1,6))</f>
        <v>60</v>
      </c>
      <c r="BE108" s="1">
        <f t="shared" ca="1" si="64"/>
        <v>68</v>
      </c>
      <c r="BF108" s="1" t="str">
        <f t="shared" ca="1" si="65"/>
        <v>True</v>
      </c>
      <c r="BG108" s="1" t="str">
        <f t="shared" ca="1" si="66"/>
        <v/>
      </c>
      <c r="BH108" s="1" t="str">
        <f t="shared" ca="1" si="67"/>
        <v>False</v>
      </c>
      <c r="BI108" s="1">
        <f t="shared" ca="1" si="68"/>
        <v>2</v>
      </c>
      <c r="BJ108" s="1" t="s">
        <v>1368</v>
      </c>
      <c r="BK108" s="1" t="str">
        <f t="shared" ca="1" si="69"/>
        <v>2025-05-15</v>
      </c>
      <c r="BL108" s="1" t="str" cm="1">
        <f t="array" aca="1" ref="BL108" ca="1">INDEX({"Orthodontic","Prosthodontic","Oral Surgery","Periodontic","Restorative"}, RANDBETWEEN(1,5))</f>
        <v>Prosthodontic</v>
      </c>
      <c r="BM108" s="1" t="str" cm="1">
        <f t="array" aca="1" ref="BM108" ca="1">INDEX({"D4341","D9110","D0274","D0120","D2330","D7140","D1110"}, RANDBETWEEN(1,7))</f>
        <v>D0120</v>
      </c>
      <c r="BN108" s="1" t="str" cm="1">
        <f t="array" aca="1" ref="BN108" ca="1">INDEX({"Periodontal Scaling &amp; Root Planing","Palliative Treatment","Bitewings - Four Films","Periodic Oral Evaluation","Resin Composite - One Surface","Extraction - Erupted Tooth","Adult Prophylaxis"}, RANDBETWEEN(1,7))</f>
        <v>Adult Prophylaxis</v>
      </c>
      <c r="BO108" s="1">
        <f t="shared" ca="1" si="70"/>
        <v>1428.54</v>
      </c>
      <c r="BP108" s="1">
        <f t="shared" ca="1" si="71"/>
        <v>528.36</v>
      </c>
      <c r="BQ108" s="1">
        <f t="shared" ca="1" si="72"/>
        <v>357.85</v>
      </c>
      <c r="BR108" s="1">
        <f t="shared" ca="1" si="73"/>
        <v>372.41</v>
      </c>
      <c r="BS108" s="1">
        <f t="shared" ca="1" si="74"/>
        <v>244.36</v>
      </c>
      <c r="BT108" s="1" t="str">
        <f t="shared" ca="1" si="75"/>
        <v>2021-02-13</v>
      </c>
      <c r="BU108" s="1" t="str" cm="1">
        <f t="array" aca="1" ref="BU108" ca="1">INDEX({"Debit Card","Apple Pay","Credit Card","CareCredit"}, RANDBETWEEN(1,4))</f>
        <v>Credit Card</v>
      </c>
      <c r="BV108" s="1" t="str" cm="1">
        <f t="array" aca="1" ref="BV108" ca="1">INDEX({"Paid","Partial","Pending Insurance"}, RANDBETWEEN(1,3))</f>
        <v>Pending Insurance</v>
      </c>
      <c r="BW108" s="1">
        <f t="shared" ca="1" si="76"/>
        <v>0</v>
      </c>
      <c r="BX108" s="1" t="str">
        <f t="shared" ca="1" si="77"/>
        <v>In Progress</v>
      </c>
      <c r="BY108" s="1" t="str" cm="1">
        <f t="array" aca="1" ref="BY108" ca="1">INDEX({"New","Returning"}, RANDBETWEEN(1,2))</f>
        <v>Returning</v>
      </c>
      <c r="BZ108" s="1">
        <f t="shared" ca="1" si="78"/>
        <v>3</v>
      </c>
      <c r="CA108" s="1">
        <f t="shared" ca="1" si="79"/>
        <v>3</v>
      </c>
      <c r="CB108" s="1" t="str">
        <f t="shared" ca="1" si="80"/>
        <v>2023-02-16</v>
      </c>
      <c r="CC108" s="1" t="str">
        <f t="shared" ca="1" si="81"/>
        <v>2024-10-26</v>
      </c>
      <c r="CD108" s="1">
        <f t="shared" ca="1" si="82"/>
        <v>6</v>
      </c>
      <c r="CE108" s="1">
        <f t="shared" ca="1" si="82"/>
        <v>8</v>
      </c>
      <c r="CF108" s="1">
        <f t="shared" ca="1" si="83"/>
        <v>4083</v>
      </c>
      <c r="CG108" s="1">
        <f t="shared" ca="1" si="84"/>
        <v>25</v>
      </c>
      <c r="CH108" s="1" t="str">
        <f t="shared" ca="1" si="85"/>
        <v>Low</v>
      </c>
      <c r="CI108" s="1">
        <f t="shared" ca="1" si="86"/>
        <v>78</v>
      </c>
      <c r="CJ108" s="1" t="str">
        <f t="shared" ca="1" si="87"/>
        <v>False</v>
      </c>
      <c r="CK108" s="1" t="str" cm="1">
        <f t="array" aca="1" ref="CK108" ca="1">INDEX({"Basic","Silver","Gold","Platinum"}, RANDBETWEEN(1,4))</f>
        <v>Basic</v>
      </c>
      <c r="CL108" s="1">
        <f t="shared" ca="1" si="88"/>
        <v>0</v>
      </c>
      <c r="CM108" s="1" t="s">
        <v>1557</v>
      </c>
      <c r="CN108" s="1" t="str">
        <f t="shared" ca="1" si="89"/>
        <v>2023-07-15</v>
      </c>
      <c r="CO108" s="1" t="str">
        <f t="shared" ca="1" si="90"/>
        <v>4:30 PM</v>
      </c>
      <c r="CP108" s="1" t="str" cm="1">
        <f t="array" aca="1" ref="CP108" ca="1">INDEX({"Patient Portal","Mail","Email","Phone","Text"}, RANDBETWEEN(1,5))</f>
        <v>Text</v>
      </c>
      <c r="CQ108" s="1" t="str" cm="1">
        <f t="array" aca="1" ref="CQ108" ca="1">INDEX({"Insurance Verification","Payment Reminder","New Patient Welcome","Treatment Plan Discussion","Recall"}, RANDBETWEEN(1,5))</f>
        <v>New Patient Welcome</v>
      </c>
      <c r="CR108" s="1" t="str" cm="1">
        <f t="array" aca="1" ref="CR108" ca="1">INDEX({"Template","Script","Marketing","Custom"}, RANDBETWEEN(1,4))</f>
        <v>Marketing</v>
      </c>
      <c r="CS108" s="1" t="str">
        <f t="shared" ca="1" si="91"/>
        <v>True</v>
      </c>
      <c r="CT108" s="1" t="str">
        <f t="shared" ca="1" si="92"/>
        <v>2023-07-15</v>
      </c>
      <c r="CU108" s="1" t="str">
        <f t="shared" ca="1" si="93"/>
        <v>12:15 PM</v>
      </c>
      <c r="CV108" s="1" t="str" cm="1">
        <f t="array" aca="1" ref="CV108" ca="1">IF(CS108="True",
   INDEX({"Cancelled","Confirmed","Rescheduled","Question Answered"}, RANDBETWEEN(1,4)),
   ""
)</f>
        <v>Question Answered</v>
      </c>
      <c r="CW108" s="1" t="str">
        <f t="shared" ca="1" si="94"/>
        <v>False</v>
      </c>
      <c r="CX108" s="1" t="str">
        <f t="shared" ca="1" si="95"/>
        <v/>
      </c>
      <c r="CY108" s="1" t="str" cm="1">
        <f t="array" aca="1" ref="CY108" ca="1">INDEX({"STF001","STF002","STF003","STF004","STF005"}, RANDBETWEEN(1,5))</f>
        <v>STF005</v>
      </c>
      <c r="CZ108" s="1" t="str">
        <f t="shared" ca="1" si="96"/>
        <v>True</v>
      </c>
      <c r="DA108" s="1" t="str" cm="1">
        <f t="array" aca="1" ref="DA108" ca="1">INDEX({"Westside Dental Group","Downtown Dental Center","Main Street Dental"}, RANDBETWEEN(1,3))</f>
        <v>Downtown Dental Center</v>
      </c>
      <c r="DB108" s="1" t="str" cm="1">
        <f t="array" aca="1" ref="DB108" ca="1">_xlfn.SWITCH(DA108,
   "Westside Dental Group",     "789 West Avenue",
   "Downtown Dental Center",    "456 Downtown Plaza",
   "Main Street Dental",        "123 Main Street",
   ""
)</f>
        <v>456 Downtown Plaza</v>
      </c>
      <c r="DC108" s="1" t="str" cm="1">
        <f t="array" aca="1" ref="DC108" ca="1">_xlfn.SWITCH(
   DA108,
   "Westside Dental Group",     "Riverside",
   "Downtown Dental Center",    "Springfield",
   "Main Street Dental",        "Springfield",
   ""
)</f>
        <v>Springfield</v>
      </c>
      <c r="DD108" s="1" t="s">
        <v>184</v>
      </c>
      <c r="DE108" s="1" t="str" cm="1">
        <f t="array" aca="1" ref="DE108" ca="1">_xlfn.SWITCH(
   DA108,
   "Westside Dental Group",     "62707",
   "Downtown Dental Center",    "62701",
   "Main Street Dental",        "62704",
   ""
)</f>
        <v>62701</v>
      </c>
      <c r="DF108" s="1" t="str" cm="1">
        <f t="array" aca="1" ref="DF108" ca="1">_xlfn.SWITCH(
   DA108,
   "Westside Dental Group",     "555-555-6666",
   "Downtown Dental Center",    "555-333-4444",
   "Main Street Dental",        "555-111-2222",
   ""
)</f>
        <v>555-333-4444</v>
      </c>
      <c r="DG108" s="1" t="str" cm="1">
        <f t="array" aca="1" ref="DG108" ca="1">_xlfn.SWITCH(
   DA108,
   "Westside Dental Group",     "Mon-Thu 9AM-6PM|Fri 9AM-4PM",
   "Downtown Dental Center",    "Mon-Thu 7AM-7PM|Fri 8AM-5PM|Sat 8AM-1PM",
   "Main Street Dental",        "Mon-Fri 8AM-5PM",
   ""
)</f>
        <v>Mon-Thu 7AM-7PM|Fri 8AM-5PM|Sat 8AM-1PM</v>
      </c>
      <c r="DH108" s="1" t="str" cm="1">
        <f t="array" aca="1" ref="DH108" ca="1">_xlfn.SWITCH(
   DA108,
   "Westside Dental Group",     "General|Periodontics|Endodontics",
   "Downtown Dental Center",    "General|Pediatric|Implants|Oral Surgery",
   "Main Street Dental",        "General|Cosmetic|Orthodontics",
   ""
)</f>
        <v>General|Pediatric|Implants|Oral Surgery</v>
      </c>
      <c r="DI108" s="1" t="str" cm="1">
        <f t="array" aca="1" ref="DI108" ca="1">_xlfn.SWITCH(
   DA108,
   "Westside Dental Group",     "General Dentistry|Periodontics|Endodontics",
   "Downtown Dental Center",    "General Dentistry|Oral Surgery|Pediatric Dentistry",
   "Main Street Dental",        "General Dentistry|Orthodontics",
   ""
)</f>
        <v>General Dentistry|Oral Surgery|Pediatric Dentistry</v>
      </c>
      <c r="DJ108" s="1" cm="1">
        <f t="array" aca="1" ref="DJ108" ca="1">_xlfn.SWITCH($DA108,
   "Westside Dental Group", 6,
   "Downtown Dental Center", 12,
   "Main Street Dental",     8,
   6
)</f>
        <v>12</v>
      </c>
      <c r="DK108" s="1" cm="1">
        <f t="array" aca="1" ref="DK108" ca="1">_xlfn.SWITCH($DA108,
   "Westside Dental Group", 4.7,
   "Downtown Dental Center", 4.6,
   "Main Street Dental",     4.8,
   4.7
)</f>
        <v>4.5999999999999996</v>
      </c>
      <c r="DL108" s="1" t="s">
        <v>1746</v>
      </c>
      <c r="DM108" s="1" t="str">
        <f t="shared" ca="1" si="97"/>
        <v>2023-03-18</v>
      </c>
      <c r="DN108" s="1" t="str" cm="1">
        <f t="array" aca="1" ref="DN108" ca="1">INDEX({"In Progress","Accepted","Completed","Proposed"}, RANDBETWEEN(1,4))</f>
        <v>Proposed</v>
      </c>
      <c r="DO108" s="1">
        <f t="shared" ca="1" si="98"/>
        <v>964.63</v>
      </c>
      <c r="DP108" s="1">
        <f t="shared" ca="1" si="99"/>
        <v>646.29999999999995</v>
      </c>
      <c r="DQ108" s="1">
        <f t="shared" ca="1" si="100"/>
        <v>318.33</v>
      </c>
      <c r="DR108" s="1" t="str" cm="1">
        <f t="array" aca="1" ref="DR108" ca="1">INDEX({"N/A","CareCredit","QuickPay Discount","Monthly Payment"}, RANDBETWEEN(1,4))</f>
        <v>QuickPay Discount</v>
      </c>
      <c r="DS108" s="2">
        <v>44579</v>
      </c>
      <c r="DT108" s="1" t="str">
        <f t="shared" ca="1" si="101"/>
        <v/>
      </c>
      <c r="DU108" s="1">
        <f t="shared" ca="1" si="102"/>
        <v>0</v>
      </c>
    </row>
    <row r="109" spans="1:125" x14ac:dyDescent="0.15">
      <c r="A109" s="1" t="s">
        <v>612</v>
      </c>
      <c r="B109" s="1" t="str" cm="1">
        <f t="array" aca="1" ref="B109" ca="1">INDEX({"Liam","Noah","Oliver","Elijah","William","James","Benjamin","Lucas","Henry","Alexander","Olivia","Emma","Ava","Charlotte","Sophia","Amelia","Isabella","Mia","Evelyn","Harper","Jameson","Aria","Scarlett","Luna","Mila","Abigail","Ella","Avery","Eleanor","Madison"}, RANDBETWEEN(1, 30))</f>
        <v>Charlotte</v>
      </c>
      <c r="C109" s="1" t="str" cm="1">
        <f t="array" aca="1" ref="C109" ca="1">INDEX({"Smith","Johnson","Williams","Jones","Brown","Davis","Miller","Wilson","Moore","Taylor","Anderson","Thomas","Jackson","White","Harris","Martin","Thompson","Garcia","Martinez","Robinson","Clark","Rodriguez","Lewis","Lee","Walker","Hall","Allen","Young","King","Wright"}, RANDBETWEEN(1, 30))</f>
        <v>Young</v>
      </c>
      <c r="D109" s="1" t="str">
        <f t="shared" ca="1" si="52"/>
        <v>1993-01-04</v>
      </c>
      <c r="E109" s="1">
        <f t="shared" ca="1" si="53"/>
        <v>32</v>
      </c>
      <c r="F109" s="1" t="str" cm="1">
        <f t="array" aca="1" ref="F109" ca="1">INDEX({"Male","Female","Non-Binary"}, RANDBETWEEN(1, 3))</f>
        <v>Male</v>
      </c>
      <c r="G109" s="1" t="str" cm="1">
        <f t="array" aca="1" ref="G109" ca="1">INDEX({"African American","Caucasian","Hispanic","Asian","Native American","Other"}, RANDBETWEEN(1,6))</f>
        <v>African American</v>
      </c>
      <c r="H109" s="1" t="str" cm="1">
        <f t="array" aca="1" ref="H109" ca="1">RANDBETWEEN(1,1500) &amp; " " &amp; INDEX({"Main","Oak","Maple","Elm","Pine","Cedar","Rose","Hill","Park","Lake"}, RANDBETWEEN(1,10)) &amp; " " &amp; INDEX({"St","Rd","Ave"}, RANDBETWEEN(1,3))</f>
        <v>1023 Pine Rd</v>
      </c>
      <c r="I109" s="1" t="str" cm="1">
        <f t="array" aca="1" ref="I109" ca="1">INDEX({"Springfield","Riverside","Franklin","Clinton","Fairview"}, RANDBETWEEN(1,5))</f>
        <v>Riverside</v>
      </c>
      <c r="J109" s="1" t="str" cm="1">
        <f t="array" aca="1" ref="J109" ca="1">INDEX({"FL","IL","CA","NY","TX"}, RANDBETWEEN(1,5))</f>
        <v>TX</v>
      </c>
      <c r="K109" s="1" t="str">
        <f t="shared" ca="1" si="54"/>
        <v>33471</v>
      </c>
      <c r="L109" s="1" t="str">
        <f t="shared" ca="1" si="55"/>
        <v>charlotte.young@email.com</v>
      </c>
      <c r="M109" s="1" t="str">
        <f t="shared" ca="1" si="56"/>
        <v>715-928-6283</v>
      </c>
      <c r="N109" s="1" t="str" cm="1">
        <f t="array" aca="1" ref="N109" ca="1">INDEX({"Linda","Karen","Susan","Nancy","Deborah"}, RANDBETWEEN(1,5)) &amp; " " &amp; C109</f>
        <v>Nancy Young</v>
      </c>
      <c r="O109" s="1" t="str">
        <f t="shared" ca="1" si="57"/>
        <v>422-840-3462</v>
      </c>
      <c r="P109" s="1" t="s">
        <v>137</v>
      </c>
      <c r="Q109" s="1" t="str" cm="1">
        <f t="array" aca="1" ref="Q109" ca="1">INDEX({"Walk-in","Google","Website","Patient Referral","Doctor Referral","Insurance"}, RANDBETWEEN(1,5))</f>
        <v>Google</v>
      </c>
      <c r="R109" s="1" t="str">
        <f t="shared" ca="1" si="58"/>
        <v>2023-06-29</v>
      </c>
      <c r="S109" s="1" t="str" cm="1">
        <f t="array" aca="1" ref="S109" ca="1">INDEX({"LOC001","LOC002","LOC003"}, RANDBETWEEN(1,3))</f>
        <v>LOC003</v>
      </c>
      <c r="T109" s="1" t="str" cm="1">
        <f t="array" aca="1" ref="T109" ca="1">INDEX({"Mail","Phone","Patient Portal","Email"}, RANDBETWEEN(1,4))</f>
        <v>Phone</v>
      </c>
      <c r="U109" s="1" t="str" cm="1">
        <f t="array" aca="1" ref="U109" ca="1">INDEX({"True","False"}, RANDBETWEEN(1,2))</f>
        <v>True</v>
      </c>
      <c r="V109" s="1" t="str" cm="1">
        <f t="array" aca="1" ref="V109" ca="1">INDEX({"True","False"}, RANDBETWEEN(1,2))</f>
        <v>True</v>
      </c>
      <c r="W109" s="1" t="str" cm="1">
        <f t="array" aca="1" ref="W109" ca="1">INDEX({"True","False"}, RANDBETWEEN(1,2))</f>
        <v>False</v>
      </c>
      <c r="X109" s="1" t="str" cm="1">
        <f t="array" aca="1" ref="X109" ca="1">INDEX({"True","False"}, RANDBETWEEN(1,2))</f>
        <v>False</v>
      </c>
      <c r="Y109" s="1" t="str" cm="1">
        <f t="array" aca="1" ref="Y109" ca="1">INDEX({"Codeine","Sulfa","Local Anesthetics","None","Latex","Penicillin"}, RANDBETWEEN(1,6))</f>
        <v>Latex</v>
      </c>
      <c r="Z109" s="1" t="str" cm="1">
        <f t="array" aca="1" ref="Z109" ca="1">INDEX({"None","Levothyroxine","Atorvastatin","Levothyroxine|Atorvastatin","Metformin|Lisinopril","Ibuprofen"}, RANDBETWEEN(1,6))</f>
        <v>None</v>
      </c>
      <c r="AA109" s="1" t="str" cm="1">
        <f t="array" aca="1" ref="AA109" ca="1">INDEX({"None","Wisdom teeth extraction (2020)","Cavity filling (2019)","Dental cleaning (2018)","Root canal (2021)"}, RANDBETWEEN(1,5))</f>
        <v>Root canal (2021)</v>
      </c>
      <c r="AB109" s="1" t="str">
        <f t="shared" ca="1" si="59"/>
        <v>2023-08-25</v>
      </c>
      <c r="AC109" s="1" t="str" cm="1">
        <f t="array" aca="1" ref="AC109" ca="1">INDEX({"N/A","No","Yes"}, RANDBETWEEN(1,3))</f>
        <v>N/A</v>
      </c>
      <c r="AD109" s="1" t="str" cm="1">
        <f t="array" aca="1" ref="AD109" ca="1">INDEX({"Non-smoker","Former-smoker","Current smoker"}, RANDBETWEEN(1,3))</f>
        <v>Former-smoker</v>
      </c>
      <c r="AE109" s="1" t="str" cm="1">
        <f t="array" aca="1" ref="AE109" ca="1">INDEX({"None","Allergic to penicillin","Requires wheelchair accessibility","Use caution due to fall risk","Special diet required"}, RANDBETWEEN(1,5))</f>
        <v>Allergic to penicillin</v>
      </c>
      <c r="AF109" s="1" t="s">
        <v>801</v>
      </c>
      <c r="AG109" s="1" t="str" cm="1">
        <f t="array" aca="1" ref="AG109" ca="1">INDEX({"Humana","Aetna","MetLife","Cigna","United Healthcare","Guardian"}, RANDBETWEEN(1,6))</f>
        <v>Aetna</v>
      </c>
      <c r="AH109" s="1" t="str" cm="1">
        <f t="array" aca="1" ref="AH109" ca="1">IF(AG109="Humana",
   INDEX({"HUM103","HUM523"}, RANDBETWEEN(1,2)),
IF(AG109="Aetna",
   INDEX({"AET532","AET548"}, RANDBETWEEN(1,2)),
IF(AG109="MetLife",
   "MET280",
IF(AG109="Cigna",
   "CIG881",
IF(AG109="United Healthcare",
   INDEX({"UNI967","UNI316"}, RANDBETWEEN(1,2)),
IF(AG109="Guardian",
   INDEX({"GUA459","GUA669"}, RANDBETWEEN(1,2)),
""))))))</f>
        <v>AET548</v>
      </c>
      <c r="AI109" s="1" t="str" cm="1">
        <f t="array" aca="1" ref="AI109" ca="1">_xlfn.SWITCH(
    AH109,
    "HUM103", "Humana Discount",
    "HUM523", "Humana PPO",
    "AET532", "Aetna HMO",
    "AET548", "Aetna Indemnity",
    "MET280", "MetLife Discount",
    "CIG881", "Cigna HMO",
    "UNI967", "United Healthcare DPPO",
    "UNI316", "United Healthcare DMO",
    "GUA459", "Guardian Discount",
    "GUA669", "Guardian PPO",
    ""
)</f>
        <v>Aetna Indemnity</v>
      </c>
      <c r="AJ109" s="1" t="str" cm="1">
        <f t="array" aca="1" ref="AJ109" ca="1">_xlfn.SWITCH(
    AH109,
    "HUM103", "HUM854639",
    "HUM523", "HUM296694",
    "AET532", "AET392075",
    "AET548", "AET837715",
    "MET280", "MET643118",
    "CIG881", "CIG755900",
    "UNI967", "UNI733052",
    "UNI316", "UNI442722",
    "GUA459", "GUA634150",
    "GUA669", "GUA641722",
    ""
)</f>
        <v>AET837715</v>
      </c>
      <c r="AK109" s="1" t="str" cm="1">
        <f t="array" aca="1" ref="AK109" ca="1">INDEX({"GRP370","GRP369","GRP573","GRP409","GRP509","GRP575","GRP445","GRP295","GRP316","GRP630"}, RANDBETWEEN(1,10))</f>
        <v>GRP630</v>
      </c>
      <c r="AL109" s="1" cm="1">
        <f t="array" aca="1" ref="AL109" ca="1">_xlfn.SWITCH(
  AK109,
  "GRP370", 1000,
  "GRP369", 3000,
  "GRP573", 1500,
  "GRP409", 3000,
  "GRP509", 3000,
  "GRP575", 1000,
  "GRP445", 2500,
  "GRP295", 1000,
  "GRP316", 2000,
  "GRP630", 2000,
  ""
)</f>
        <v>2000</v>
      </c>
      <c r="AM109" s="1" cm="1">
        <f t="array" aca="1" ref="AM109" ca="1">_xlfn.SWITCH(
  AK109,
  "GRP370", 729.73,
  "GRP369", 2285.89,
  "GRP573", 1311.73,
  "GRP409", 2951.56,
  "GRP509", 993.45,
  "GRP575", 557.41,
  "GRP445", 695.64,
  "GRP295", 241.36,
  "GRP316", 1320.86,
  "GRP630", 1245.27,
  ""
)</f>
        <v>1245.27</v>
      </c>
      <c r="AN109" s="1" t="str" cm="1">
        <f t="array" aca="1" ref="AN109" ca="1">_xlfn.SWITCH(
  AK109,
  "GRP573", "Humana",
  "GRP509", "Aetna",
  "GRP316", "Aetna",
  ""
)</f>
        <v/>
      </c>
      <c r="AO109" s="1" t="str" cm="1">
        <f t="array" aca="1" ref="AO109" ca="1">_xlfn.SWITCH(
  AK109,
  "GRP573", "HUM982",
  "GRP509", "AET282",
  "GRP316", "AET665",
  ""
)</f>
        <v/>
      </c>
      <c r="AP109" s="1" t="str" cm="1">
        <f t="array" aca="1" ref="AP109" ca="1">_xlfn.SWITCH(
  AK109,
  "GRP573", "MAAN82132",
  "GRP509", "JOWI86099",
  "GRP316", "CHTA19838",
  ""
)</f>
        <v/>
      </c>
      <c r="AQ109" s="1" t="str" cm="1">
        <f t="array" aca="1" ref="AQ109" ca="1">INDEX({"Yes","No"},RANDBETWEEN(1,2))</f>
        <v>No</v>
      </c>
      <c r="AR109" s="1" t="str" cm="1">
        <f t="array" aca="1" ref="AR109" ca="1">INDEX({"Apple Pay","Credit Card","Debit Card"}, RANDBETWEEN(1,3))</f>
        <v>Apple Pay</v>
      </c>
      <c r="AS109" s="1" t="s">
        <v>990</v>
      </c>
      <c r="AT109" s="1" t="s">
        <v>1179</v>
      </c>
      <c r="AU109" s="1" t="str">
        <f t="shared" ca="1" si="60"/>
        <v>2025-06-06</v>
      </c>
      <c r="AV109" s="1" t="str">
        <f t="shared" ca="1" si="61"/>
        <v>2025-06-12</v>
      </c>
      <c r="AW109" s="1" t="str">
        <f t="shared" ca="1" si="62"/>
        <v>3:15 PM</v>
      </c>
      <c r="AX109" s="1" t="str">
        <f t="shared" ca="1" si="63"/>
        <v>3:05 PM</v>
      </c>
      <c r="AY109" s="1" t="str" cm="1">
        <f t="array" aca="1" ref="AY109" ca="1">INDEX({"LOC001","LOC002","LOC003"}, RANDBETWEEN(1,3))</f>
        <v>LOC002</v>
      </c>
      <c r="AZ109" s="1" t="str" cm="1">
        <f t="array" aca="1" ref="AZ109" ca="1">INDEX({"PRV001","PRV002","PRV003","PRV004","PRV005"}, RANDBETWEEN(1,5))</f>
        <v>PRV004</v>
      </c>
      <c r="BA109" s="1" t="str" cm="1">
        <f t="array" aca="1" ref="BA109" ca="1">INDEX({"AST001","AST002","AST003","AST004","AST005"}, RANDBETWEEN(1,5))</f>
        <v>AST003</v>
      </c>
      <c r="BB109" s="1" t="str" cm="1">
        <f t="array" aca="1" ref="BB109" ca="1">INDEX({"Room 1","Room 2","Room 3","Room 4","Room 5","Room 7","Room 8"}, RANDBETWEEN(1,7))</f>
        <v>Room 8</v>
      </c>
      <c r="BC109" s="1" t="str" cm="1">
        <f t="array" aca="1" ref="BC109" ca="1">INDEX({"Tooth Pain","Lost Filling","Cosmetic Concern","Sensitivity","Denture Adjustment","Jaw Pain","Routine Check-up"}, RANDBETWEEN(1,7))</f>
        <v>Jaw Pain</v>
      </c>
      <c r="BD109" s="1" cm="1">
        <f t="array" aca="1" ref="BD109" ca="1">INDEX({15,30,45,60,90,120}, RANDBETWEEN(1,6))</f>
        <v>90</v>
      </c>
      <c r="BE109" s="1">
        <f t="shared" ca="1" si="64"/>
        <v>100</v>
      </c>
      <c r="BF109" s="1" t="str">
        <f t="shared" ca="1" si="65"/>
        <v>True</v>
      </c>
      <c r="BG109" s="1" t="str">
        <f t="shared" ca="1" si="66"/>
        <v/>
      </c>
      <c r="BH109" s="1" t="str">
        <f t="shared" ca="1" si="67"/>
        <v>False</v>
      </c>
      <c r="BI109" s="1">
        <f t="shared" ca="1" si="68"/>
        <v>6</v>
      </c>
      <c r="BJ109" s="1" t="s">
        <v>1369</v>
      </c>
      <c r="BK109" s="1" t="str">
        <f t="shared" ca="1" si="69"/>
        <v>2025-06-12</v>
      </c>
      <c r="BL109" s="1" t="str" cm="1">
        <f t="array" aca="1" ref="BL109" ca="1">INDEX({"Orthodontic","Prosthodontic","Oral Surgery","Periodontic","Restorative"}, RANDBETWEEN(1,5))</f>
        <v>Oral Surgery</v>
      </c>
      <c r="BM109" s="1" t="str" cm="1">
        <f t="array" aca="1" ref="BM109" ca="1">INDEX({"D4341","D9110","D0274","D0120","D2330","D7140","D1110"}, RANDBETWEEN(1,7))</f>
        <v>D4341</v>
      </c>
      <c r="BN109" s="1" t="str" cm="1">
        <f t="array" aca="1" ref="BN109" ca="1">INDEX({"Periodontal Scaling &amp; Root Planing","Palliative Treatment","Bitewings - Four Films","Periodic Oral Evaluation","Resin Composite - One Surface","Extraction - Erupted Tooth","Adult Prophylaxis"}, RANDBETWEEN(1,7))</f>
        <v>Periodontal Scaling &amp; Root Planing</v>
      </c>
      <c r="BO109" s="1">
        <f t="shared" ca="1" si="70"/>
        <v>854.19</v>
      </c>
      <c r="BP109" s="1">
        <f t="shared" ca="1" si="71"/>
        <v>1438.31</v>
      </c>
      <c r="BQ109" s="1">
        <f t="shared" ca="1" si="72"/>
        <v>6.27</v>
      </c>
      <c r="BR109" s="1">
        <f t="shared" ca="1" si="73"/>
        <v>147.19</v>
      </c>
      <c r="BS109" s="1">
        <f t="shared" ca="1" si="74"/>
        <v>218.64</v>
      </c>
      <c r="BT109" s="1" t="str">
        <f t="shared" ca="1" si="75"/>
        <v>2023-02-14</v>
      </c>
      <c r="BU109" s="1" t="str" cm="1">
        <f t="array" aca="1" ref="BU109" ca="1">INDEX({"Debit Card","Apple Pay","Credit Card","CareCredit"}, RANDBETWEEN(1,4))</f>
        <v>CareCredit</v>
      </c>
      <c r="BV109" s="1" t="str" cm="1">
        <f t="array" aca="1" ref="BV109" ca="1">INDEX({"Paid","Partial","Pending Insurance"}, RANDBETWEEN(1,3))</f>
        <v>Pending Insurance</v>
      </c>
      <c r="BW109" s="1">
        <f t="shared" ca="1" si="76"/>
        <v>82.47</v>
      </c>
      <c r="BX109" s="1" t="str">
        <f t="shared" ca="1" si="77"/>
        <v>In Progress</v>
      </c>
      <c r="BY109" s="1" t="str" cm="1">
        <f t="array" aca="1" ref="BY109" ca="1">INDEX({"New","Returning"}, RANDBETWEEN(1,2))</f>
        <v>Returning</v>
      </c>
      <c r="BZ109" s="1">
        <f t="shared" ca="1" si="78"/>
        <v>2</v>
      </c>
      <c r="CA109" s="1">
        <f t="shared" ca="1" si="79"/>
        <v>2</v>
      </c>
      <c r="CB109" s="1" t="str">
        <f t="shared" ca="1" si="80"/>
        <v>2021-01-28</v>
      </c>
      <c r="CC109" s="1" t="str">
        <f t="shared" ca="1" si="81"/>
        <v>2025-03-22</v>
      </c>
      <c r="CD109" s="1">
        <f t="shared" ref="CD109:CE140" ca="1" si="103">RANDBETWEEN(1,10)</f>
        <v>8</v>
      </c>
      <c r="CE109" s="1">
        <f t="shared" ca="1" si="103"/>
        <v>2</v>
      </c>
      <c r="CF109" s="1">
        <f t="shared" ca="1" si="83"/>
        <v>2666.31</v>
      </c>
      <c r="CG109" s="1">
        <f t="shared" ca="1" si="84"/>
        <v>50</v>
      </c>
      <c r="CH109" s="1" t="str">
        <f t="shared" ca="1" si="85"/>
        <v>Medium</v>
      </c>
      <c r="CI109" s="1">
        <f t="shared" ca="1" si="86"/>
        <v>94</v>
      </c>
      <c r="CJ109" s="1" t="str">
        <f t="shared" ca="1" si="87"/>
        <v>False</v>
      </c>
      <c r="CK109" s="1" t="str" cm="1">
        <f t="array" aca="1" ref="CK109" ca="1">INDEX({"Basic","Silver","Gold","Platinum"}, RANDBETWEEN(1,4))</f>
        <v>Silver</v>
      </c>
      <c r="CL109" s="1">
        <f t="shared" ca="1" si="88"/>
        <v>5</v>
      </c>
      <c r="CM109" s="1" t="s">
        <v>1558</v>
      </c>
      <c r="CN109" s="1" t="str">
        <f t="shared" ca="1" si="89"/>
        <v>2023-10-15</v>
      </c>
      <c r="CO109" s="1" t="str">
        <f t="shared" ca="1" si="90"/>
        <v>3:15 PM</v>
      </c>
      <c r="CP109" s="1" t="str" cm="1">
        <f t="array" aca="1" ref="CP109" ca="1">INDEX({"Patient Portal","Mail","Email","Phone","Text"}, RANDBETWEEN(1,5))</f>
        <v>Text</v>
      </c>
      <c r="CQ109" s="1" t="str" cm="1">
        <f t="array" aca="1" ref="CQ109" ca="1">INDEX({"Insurance Verification","Payment Reminder","New Patient Welcome","Treatment Plan Discussion","Recall"}, RANDBETWEEN(1,5))</f>
        <v>Payment Reminder</v>
      </c>
      <c r="CR109" s="1" t="str" cm="1">
        <f t="array" aca="1" ref="CR109" ca="1">INDEX({"Template","Script","Marketing","Custom"}, RANDBETWEEN(1,4))</f>
        <v>Custom</v>
      </c>
      <c r="CS109" s="1" t="str">
        <f t="shared" ca="1" si="91"/>
        <v>False</v>
      </c>
      <c r="CT109" s="1" t="str">
        <f t="shared" ca="1" si="92"/>
        <v/>
      </c>
      <c r="CU109" s="1" t="str">
        <f t="shared" ca="1" si="93"/>
        <v/>
      </c>
      <c r="CV109" s="1" t="str" cm="1">
        <f t="array" aca="1" ref="CV109" ca="1">IF(CS109="True",
   INDEX({"Cancelled","Confirmed","Rescheduled","Question Answered"}, RANDBETWEEN(1,4)),
   ""
)</f>
        <v/>
      </c>
      <c r="CW109" s="1" t="str">
        <f t="shared" ca="1" si="94"/>
        <v/>
      </c>
      <c r="CX109" s="1" t="str">
        <f t="shared" ca="1" si="95"/>
        <v/>
      </c>
      <c r="CY109" s="1" t="str" cm="1">
        <f t="array" aca="1" ref="CY109" ca="1">INDEX({"STF001","STF002","STF003","STF004","STF005"}, RANDBETWEEN(1,5))</f>
        <v>STF005</v>
      </c>
      <c r="CZ109" s="1" t="str">
        <f t="shared" ca="1" si="96"/>
        <v>False</v>
      </c>
      <c r="DA109" s="1" t="str" cm="1">
        <f t="array" aca="1" ref="DA109" ca="1">INDEX({"Westside Dental Group","Downtown Dental Center","Main Street Dental"}, RANDBETWEEN(1,3))</f>
        <v>Westside Dental Group</v>
      </c>
      <c r="DB109" s="1" t="str" cm="1">
        <f t="array" aca="1" ref="DB109" ca="1">_xlfn.SWITCH(DA109,
   "Westside Dental Group",     "789 West Avenue",
   "Downtown Dental Center",    "456 Downtown Plaza",
   "Main Street Dental",        "123 Main Street",
   ""
)</f>
        <v>789 West Avenue</v>
      </c>
      <c r="DC109" s="1" t="str" cm="1">
        <f t="array" aca="1" ref="DC109" ca="1">_xlfn.SWITCH(
   DA109,
   "Westside Dental Group",     "Riverside",
   "Downtown Dental Center",    "Springfield",
   "Main Street Dental",        "Springfield",
   ""
)</f>
        <v>Riverside</v>
      </c>
      <c r="DD109" s="1" t="s">
        <v>184</v>
      </c>
      <c r="DE109" s="1" t="str" cm="1">
        <f t="array" aca="1" ref="DE109" ca="1">_xlfn.SWITCH(
   DA109,
   "Westside Dental Group",     "62707",
   "Downtown Dental Center",    "62701",
   "Main Street Dental",        "62704",
   ""
)</f>
        <v>62707</v>
      </c>
      <c r="DF109" s="1" t="str" cm="1">
        <f t="array" aca="1" ref="DF109" ca="1">_xlfn.SWITCH(
   DA109,
   "Westside Dental Group",     "555-555-6666",
   "Downtown Dental Center",    "555-333-4444",
   "Main Street Dental",        "555-111-2222",
   ""
)</f>
        <v>555-555-6666</v>
      </c>
      <c r="DG109" s="1" t="str" cm="1">
        <f t="array" aca="1" ref="DG109" ca="1">_xlfn.SWITCH(
   DA109,
   "Westside Dental Group",     "Mon-Thu 9AM-6PM|Fri 9AM-4PM",
   "Downtown Dental Center",    "Mon-Thu 7AM-7PM|Fri 8AM-5PM|Sat 8AM-1PM",
   "Main Street Dental",        "Mon-Fri 8AM-5PM",
   ""
)</f>
        <v>Mon-Thu 9AM-6PM|Fri 9AM-4PM</v>
      </c>
      <c r="DH109" s="1" t="str" cm="1">
        <f t="array" aca="1" ref="DH109" ca="1">_xlfn.SWITCH(
   DA109,
   "Westside Dental Group",     "General|Periodontics|Endodontics",
   "Downtown Dental Center",    "General|Pediatric|Implants|Oral Surgery",
   "Main Street Dental",        "General|Cosmetic|Orthodontics",
   ""
)</f>
        <v>General|Periodontics|Endodontics</v>
      </c>
      <c r="DI109" s="1" t="str" cm="1">
        <f t="array" aca="1" ref="DI109" ca="1">_xlfn.SWITCH(
   DA109,
   "Westside Dental Group",     "General Dentistry|Periodontics|Endodontics",
   "Downtown Dental Center",    "General Dentistry|Oral Surgery|Pediatric Dentistry",
   "Main Street Dental",        "General Dentistry|Orthodontics",
   ""
)</f>
        <v>General Dentistry|Periodontics|Endodontics</v>
      </c>
      <c r="DJ109" s="1" cm="1">
        <f t="array" aca="1" ref="DJ109" ca="1">_xlfn.SWITCH($DA109,
   "Westside Dental Group", 6,
   "Downtown Dental Center", 12,
   "Main Street Dental",     8,
   6
)</f>
        <v>6</v>
      </c>
      <c r="DK109" s="1" cm="1">
        <f t="array" aca="1" ref="DK109" ca="1">_xlfn.SWITCH($DA109,
   "Westside Dental Group", 4.7,
   "Downtown Dental Center", 4.6,
   "Main Street Dental",     4.8,
   4.7
)</f>
        <v>4.7</v>
      </c>
      <c r="DL109" s="1" t="s">
        <v>1747</v>
      </c>
      <c r="DM109" s="1" t="str">
        <f t="shared" ca="1" si="97"/>
        <v>2024-05-22</v>
      </c>
      <c r="DN109" s="1" t="str" cm="1">
        <f t="array" aca="1" ref="DN109" ca="1">INDEX({"In Progress","Accepted","Completed","Proposed"}, RANDBETWEEN(1,4))</f>
        <v>Accepted</v>
      </c>
      <c r="DO109" s="1">
        <f t="shared" ca="1" si="98"/>
        <v>3810</v>
      </c>
      <c r="DP109" s="1">
        <f t="shared" ca="1" si="99"/>
        <v>3048</v>
      </c>
      <c r="DQ109" s="1">
        <f t="shared" ca="1" si="100"/>
        <v>762</v>
      </c>
      <c r="DR109" s="1" t="str" cm="1">
        <f t="array" aca="1" ref="DR109" ca="1">INDEX({"N/A","CareCredit","QuickPay Discount","Monthly Payment"}, RANDBETWEEN(1,4))</f>
        <v>N/A</v>
      </c>
      <c r="DS109" s="2">
        <v>44580</v>
      </c>
      <c r="DT109" s="1" t="str">
        <f t="shared" ca="1" si="101"/>
        <v/>
      </c>
      <c r="DU109" s="1">
        <f t="shared" ca="1" si="102"/>
        <v>45</v>
      </c>
    </row>
    <row r="110" spans="1:125" x14ac:dyDescent="0.15">
      <c r="A110" s="1" t="s">
        <v>613</v>
      </c>
      <c r="B110" s="1" t="str" cm="1">
        <f t="array" aca="1" ref="B110" ca="1">INDEX({"Liam","Noah","Oliver","Elijah","William","James","Benjamin","Lucas","Henry","Alexander","Olivia","Emma","Ava","Charlotte","Sophia","Amelia","Isabella","Mia","Evelyn","Harper","Jameson","Aria","Scarlett","Luna","Mila","Abigail","Ella","Avery","Eleanor","Madison"}, RANDBETWEEN(1, 30))</f>
        <v>Liam</v>
      </c>
      <c r="C110" s="1" t="str" cm="1">
        <f t="array" aca="1" ref="C110" ca="1">INDEX({"Smith","Johnson","Williams","Jones","Brown","Davis","Miller","Wilson","Moore","Taylor","Anderson","Thomas","Jackson","White","Harris","Martin","Thompson","Garcia","Martinez","Robinson","Clark","Rodriguez","Lewis","Lee","Walker","Hall","Allen","Young","King","Wright"}, RANDBETWEEN(1, 30))</f>
        <v>Thompson</v>
      </c>
      <c r="D110" s="1" t="str">
        <f t="shared" ca="1" si="52"/>
        <v>1973-05-19</v>
      </c>
      <c r="E110" s="1">
        <f t="shared" ca="1" si="53"/>
        <v>51</v>
      </c>
      <c r="F110" s="1" t="str" cm="1">
        <f t="array" aca="1" ref="F110" ca="1">INDEX({"Male","Female","Non-Binary"}, RANDBETWEEN(1, 3))</f>
        <v>Female</v>
      </c>
      <c r="G110" s="1" t="str" cm="1">
        <f t="array" aca="1" ref="G110" ca="1">INDEX({"African American","Caucasian","Hispanic","Asian","Native American","Other"}, RANDBETWEEN(1,6))</f>
        <v>African American</v>
      </c>
      <c r="H110" s="1" t="str" cm="1">
        <f t="array" aca="1" ref="H110" ca="1">RANDBETWEEN(1,1500) &amp; " " &amp; INDEX({"Main","Oak","Maple","Elm","Pine","Cedar","Rose","Hill","Park","Lake"}, RANDBETWEEN(1,10)) &amp; " " &amp; INDEX({"St","Rd","Ave"}, RANDBETWEEN(1,3))</f>
        <v>1065 Maple St</v>
      </c>
      <c r="I110" s="1" t="str" cm="1">
        <f t="array" aca="1" ref="I110" ca="1">INDEX({"Springfield","Riverside","Franklin","Clinton","Fairview"}, RANDBETWEEN(1,5))</f>
        <v>Franklin</v>
      </c>
      <c r="J110" s="1" t="str" cm="1">
        <f t="array" aca="1" ref="J110" ca="1">INDEX({"FL","IL","CA","NY","TX"}, RANDBETWEEN(1,5))</f>
        <v>TX</v>
      </c>
      <c r="K110" s="1" t="str">
        <f t="shared" ca="1" si="54"/>
        <v>69002</v>
      </c>
      <c r="L110" s="1" t="str">
        <f t="shared" ca="1" si="55"/>
        <v>liam.thompson@email.com</v>
      </c>
      <c r="M110" s="1" t="str">
        <f t="shared" ca="1" si="56"/>
        <v>214-388-7875</v>
      </c>
      <c r="N110" s="1" t="str" cm="1">
        <f t="array" aca="1" ref="N110" ca="1">INDEX({"Linda","Karen","Susan","Nancy","Deborah"}, RANDBETWEEN(1,5)) &amp; " " &amp; C110</f>
        <v>Karen Thompson</v>
      </c>
      <c r="O110" s="1" t="str">
        <f t="shared" ca="1" si="57"/>
        <v>985-444-2937</v>
      </c>
      <c r="P110" s="1" t="s">
        <v>137</v>
      </c>
      <c r="Q110" s="1" t="str" cm="1">
        <f t="array" aca="1" ref="Q110" ca="1">INDEX({"Walk-in","Google","Website","Patient Referral","Doctor Referral","Insurance"}, RANDBETWEEN(1,5))</f>
        <v>Doctor Referral</v>
      </c>
      <c r="R110" s="1" t="str">
        <f t="shared" ca="1" si="58"/>
        <v>2022-09-27</v>
      </c>
      <c r="S110" s="1" t="str" cm="1">
        <f t="array" aca="1" ref="S110" ca="1">INDEX({"LOC001","LOC002","LOC003"}, RANDBETWEEN(1,3))</f>
        <v>LOC001</v>
      </c>
      <c r="T110" s="1" t="str" cm="1">
        <f t="array" aca="1" ref="T110" ca="1">INDEX({"Mail","Phone","Patient Portal","Email"}, RANDBETWEEN(1,4))</f>
        <v>Mail</v>
      </c>
      <c r="U110" s="1" t="str" cm="1">
        <f t="array" aca="1" ref="U110" ca="1">INDEX({"True","False"}, RANDBETWEEN(1,2))</f>
        <v>False</v>
      </c>
      <c r="V110" s="1" t="str" cm="1">
        <f t="array" aca="1" ref="V110" ca="1">INDEX({"True","False"}, RANDBETWEEN(1,2))</f>
        <v>True</v>
      </c>
      <c r="W110" s="1" t="str" cm="1">
        <f t="array" aca="1" ref="W110" ca="1">INDEX({"True","False"}, RANDBETWEEN(1,2))</f>
        <v>True</v>
      </c>
      <c r="X110" s="1" t="str" cm="1">
        <f t="array" aca="1" ref="X110" ca="1">INDEX({"True","False"}, RANDBETWEEN(1,2))</f>
        <v>False</v>
      </c>
      <c r="Y110" s="1" t="str" cm="1">
        <f t="array" aca="1" ref="Y110" ca="1">INDEX({"Codeine","Sulfa","Local Anesthetics","None","Latex","Penicillin"}, RANDBETWEEN(1,6))</f>
        <v>Latex</v>
      </c>
      <c r="Z110" s="1" t="str" cm="1">
        <f t="array" aca="1" ref="Z110" ca="1">INDEX({"None","Levothyroxine","Atorvastatin","Levothyroxine|Atorvastatin","Metformin|Lisinopril","Ibuprofen"}, RANDBETWEEN(1,6))</f>
        <v>Metformin|Lisinopril</v>
      </c>
      <c r="AA110" s="1" t="str" cm="1">
        <f t="array" aca="1" ref="AA110" ca="1">INDEX({"None","Wisdom teeth extraction (2020)","Cavity filling (2019)","Dental cleaning (2018)","Root canal (2021)"}, RANDBETWEEN(1,5))</f>
        <v>Root canal (2021)</v>
      </c>
      <c r="AB110" s="1" t="str">
        <f t="shared" ca="1" si="59"/>
        <v>2023-03-07</v>
      </c>
      <c r="AC110" s="1" t="str" cm="1">
        <f t="array" aca="1" ref="AC110" ca="1">INDEX({"N/A","No","Yes"}, RANDBETWEEN(1,3))</f>
        <v>N/A</v>
      </c>
      <c r="AD110" s="1" t="str" cm="1">
        <f t="array" aca="1" ref="AD110" ca="1">INDEX({"Non-smoker","Former-smoker","Current smoker"}, RANDBETWEEN(1,3))</f>
        <v>Current smoker</v>
      </c>
      <c r="AE110" s="1" t="str" cm="1">
        <f t="array" aca="1" ref="AE110" ca="1">INDEX({"None","Allergic to penicillin","Requires wheelchair accessibility","Use caution due to fall risk","Special diet required"}, RANDBETWEEN(1,5))</f>
        <v>None</v>
      </c>
      <c r="AF110" s="1" t="s">
        <v>802</v>
      </c>
      <c r="AG110" s="1" t="str" cm="1">
        <f t="array" aca="1" ref="AG110" ca="1">INDEX({"Humana","Aetna","MetLife","Cigna","United Healthcare","Guardian"}, RANDBETWEEN(1,6))</f>
        <v>MetLife</v>
      </c>
      <c r="AH110" s="1" t="str" cm="1">
        <f t="array" aca="1" ref="AH110" ca="1">IF(AG110="Humana",
   INDEX({"HUM103","HUM523"}, RANDBETWEEN(1,2)),
IF(AG110="Aetna",
   INDEX({"AET532","AET548"}, RANDBETWEEN(1,2)),
IF(AG110="MetLife",
   "MET280",
IF(AG110="Cigna",
   "CIG881",
IF(AG110="United Healthcare",
   INDEX({"UNI967","UNI316"}, RANDBETWEEN(1,2)),
IF(AG110="Guardian",
   INDEX({"GUA459","GUA669"}, RANDBETWEEN(1,2)),
""))))))</f>
        <v>MET280</v>
      </c>
      <c r="AI110" s="1" t="str" cm="1">
        <f t="array" aca="1" ref="AI110" ca="1">_xlfn.SWITCH(
    AH110,
    "HUM103", "Humana Discount",
    "HUM523", "Humana PPO",
    "AET532", "Aetna HMO",
    "AET548", "Aetna Indemnity",
    "MET280", "MetLife Discount",
    "CIG881", "Cigna HMO",
    "UNI967", "United Healthcare DPPO",
    "UNI316", "United Healthcare DMO",
    "GUA459", "Guardian Discount",
    "GUA669", "Guardian PPO",
    ""
)</f>
        <v>MetLife Discount</v>
      </c>
      <c r="AJ110" s="1" t="str" cm="1">
        <f t="array" aca="1" ref="AJ110" ca="1">_xlfn.SWITCH(
    AH110,
    "HUM103", "HUM854639",
    "HUM523", "HUM296694",
    "AET532", "AET392075",
    "AET548", "AET837715",
    "MET280", "MET643118",
    "CIG881", "CIG755900",
    "UNI967", "UNI733052",
    "UNI316", "UNI442722",
    "GUA459", "GUA634150",
    "GUA669", "GUA641722",
    ""
)</f>
        <v>MET643118</v>
      </c>
      <c r="AK110" s="1" t="str" cm="1">
        <f t="array" aca="1" ref="AK110" ca="1">INDEX({"GRP370","GRP369","GRP573","GRP409","GRP509","GRP575","GRP445","GRP295","GRP316","GRP630"}, RANDBETWEEN(1,10))</f>
        <v>GRP295</v>
      </c>
      <c r="AL110" s="1" cm="1">
        <f t="array" aca="1" ref="AL110" ca="1">_xlfn.SWITCH(
  AK110,
  "GRP370", 1000,
  "GRP369", 3000,
  "GRP573", 1500,
  "GRP409", 3000,
  "GRP509", 3000,
  "GRP575", 1000,
  "GRP445", 2500,
  "GRP295", 1000,
  "GRP316", 2000,
  "GRP630", 2000,
  ""
)</f>
        <v>1000</v>
      </c>
      <c r="AM110" s="1" cm="1">
        <f t="array" aca="1" ref="AM110" ca="1">_xlfn.SWITCH(
  AK110,
  "GRP370", 729.73,
  "GRP369", 2285.89,
  "GRP573", 1311.73,
  "GRP409", 2951.56,
  "GRP509", 993.45,
  "GRP575", 557.41,
  "GRP445", 695.64,
  "GRP295", 241.36,
  "GRP316", 1320.86,
  "GRP630", 1245.27,
  ""
)</f>
        <v>241.36</v>
      </c>
      <c r="AN110" s="1" t="str" cm="1">
        <f t="array" aca="1" ref="AN110" ca="1">_xlfn.SWITCH(
  AK110,
  "GRP573", "Humana",
  "GRP509", "Aetna",
  "GRP316", "Aetna",
  ""
)</f>
        <v/>
      </c>
      <c r="AO110" s="1" t="str" cm="1">
        <f t="array" aca="1" ref="AO110" ca="1">_xlfn.SWITCH(
  AK110,
  "GRP573", "HUM982",
  "GRP509", "AET282",
  "GRP316", "AET665",
  ""
)</f>
        <v/>
      </c>
      <c r="AP110" s="1" t="str" cm="1">
        <f t="array" aca="1" ref="AP110" ca="1">_xlfn.SWITCH(
  AK110,
  "GRP573", "MAAN82132",
  "GRP509", "JOWI86099",
  "GRP316", "CHTA19838",
  ""
)</f>
        <v/>
      </c>
      <c r="AQ110" s="1" t="str" cm="1">
        <f t="array" aca="1" ref="AQ110" ca="1">INDEX({"Yes","No"},RANDBETWEEN(1,2))</f>
        <v>No</v>
      </c>
      <c r="AR110" s="1" t="str" cm="1">
        <f t="array" aca="1" ref="AR110" ca="1">INDEX({"Apple Pay","Credit Card","Debit Card"}, RANDBETWEEN(1,3))</f>
        <v>Apple Pay</v>
      </c>
      <c r="AS110" s="1" t="s">
        <v>991</v>
      </c>
      <c r="AT110" s="1" t="s">
        <v>1180</v>
      </c>
      <c r="AU110" s="1" t="str">
        <f t="shared" ca="1" si="60"/>
        <v>2025-04-14</v>
      </c>
      <c r="AV110" s="1" t="str">
        <f t="shared" ca="1" si="61"/>
        <v>2025-04-28</v>
      </c>
      <c r="AW110" s="1" t="str">
        <f t="shared" ca="1" si="62"/>
        <v>9:00 AM</v>
      </c>
      <c r="AX110" s="1" t="str">
        <f t="shared" ca="1" si="63"/>
        <v>8:46 AM</v>
      </c>
      <c r="AY110" s="1" t="str" cm="1">
        <f t="array" aca="1" ref="AY110" ca="1">INDEX({"LOC001","LOC002","LOC003"}, RANDBETWEEN(1,3))</f>
        <v>LOC002</v>
      </c>
      <c r="AZ110" s="1" t="str" cm="1">
        <f t="array" aca="1" ref="AZ110" ca="1">INDEX({"PRV001","PRV002","PRV003","PRV004","PRV005"}, RANDBETWEEN(1,5))</f>
        <v>PRV005</v>
      </c>
      <c r="BA110" s="1" t="str" cm="1">
        <f t="array" aca="1" ref="BA110" ca="1">INDEX({"AST001","AST002","AST003","AST004","AST005"}, RANDBETWEEN(1,5))</f>
        <v>AST004</v>
      </c>
      <c r="BB110" s="1" t="str" cm="1">
        <f t="array" aca="1" ref="BB110" ca="1">INDEX({"Room 1","Room 2","Room 3","Room 4","Room 5","Room 7","Room 8"}, RANDBETWEEN(1,7))</f>
        <v>Room 2</v>
      </c>
      <c r="BC110" s="1" t="str" cm="1">
        <f t="array" aca="1" ref="BC110" ca="1">INDEX({"Tooth Pain","Lost Filling","Cosmetic Concern","Sensitivity","Denture Adjustment","Jaw Pain","Routine Check-up"}, RANDBETWEEN(1,7))</f>
        <v>Jaw Pain</v>
      </c>
      <c r="BD110" s="1" cm="1">
        <f t="array" aca="1" ref="BD110" ca="1">INDEX({15,30,45,60,90,120}, RANDBETWEEN(1,6))</f>
        <v>120</v>
      </c>
      <c r="BE110" s="1">
        <f t="shared" ca="1" si="64"/>
        <v>113</v>
      </c>
      <c r="BF110" s="1" t="str">
        <f t="shared" ca="1" si="65"/>
        <v>False</v>
      </c>
      <c r="BG110" s="1" t="str">
        <f t="shared" ca="1" si="66"/>
        <v>Illness</v>
      </c>
      <c r="BH110" s="1" t="str">
        <f t="shared" ca="1" si="67"/>
        <v>True</v>
      </c>
      <c r="BI110" s="1">
        <f t="shared" ca="1" si="68"/>
        <v>14</v>
      </c>
      <c r="BJ110" s="1" t="s">
        <v>1370</v>
      </c>
      <c r="BK110" s="1" t="str">
        <f t="shared" ca="1" si="69"/>
        <v>N/A</v>
      </c>
      <c r="BL110" s="1" t="str" cm="1">
        <f t="array" aca="1" ref="BL110" ca="1">INDEX({"Orthodontic","Prosthodontic","Oral Surgery","Periodontic","Restorative"}, RANDBETWEEN(1,5))</f>
        <v>Prosthodontic</v>
      </c>
      <c r="BM110" s="1" t="str" cm="1">
        <f t="array" aca="1" ref="BM110" ca="1">INDEX({"D4341","D9110","D0274","D0120","D2330","D7140","D1110"}, RANDBETWEEN(1,7))</f>
        <v>D2330</v>
      </c>
      <c r="BN110" s="1" t="str" cm="1">
        <f t="array" aca="1" ref="BN110" ca="1">INDEX({"Periodontal Scaling &amp; Root Planing","Palliative Treatment","Bitewings - Four Films","Periodic Oral Evaluation","Resin Composite - One Surface","Extraction - Erupted Tooth","Adult Prophylaxis"}, RANDBETWEEN(1,7))</f>
        <v>Resin Composite - One Surface</v>
      </c>
      <c r="BO110" s="1">
        <f t="shared" ca="1" si="70"/>
        <v>1506.02</v>
      </c>
      <c r="BP110" s="1">
        <f t="shared" ca="1" si="71"/>
        <v>1469.11</v>
      </c>
      <c r="BQ110" s="1">
        <f t="shared" ca="1" si="72"/>
        <v>537.62</v>
      </c>
      <c r="BR110" s="1">
        <f t="shared" ca="1" si="73"/>
        <v>251.93</v>
      </c>
      <c r="BS110" s="1">
        <f t="shared" ca="1" si="74"/>
        <v>185.77</v>
      </c>
      <c r="BT110" s="1" t="str">
        <f t="shared" ca="1" si="75"/>
        <v>2025-09-09</v>
      </c>
      <c r="BU110" s="1" t="str" cm="1">
        <f t="array" aca="1" ref="BU110" ca="1">INDEX({"Debit Card","Apple Pay","Credit Card","CareCredit"}, RANDBETWEEN(1,4))</f>
        <v>Debit Card</v>
      </c>
      <c r="BV110" s="1" t="str" cm="1">
        <f t="array" aca="1" ref="BV110" ca="1">INDEX({"Paid","Partial","Pending Insurance"}, RANDBETWEEN(1,3))</f>
        <v>Pending Insurance</v>
      </c>
      <c r="BW110" s="1">
        <f t="shared" ca="1" si="76"/>
        <v>0</v>
      </c>
      <c r="BX110" s="1" t="str">
        <f t="shared" ca="1" si="77"/>
        <v>In Progress</v>
      </c>
      <c r="BY110" s="1" t="str" cm="1">
        <f t="array" aca="1" ref="BY110" ca="1">INDEX({"New","Returning"}, RANDBETWEEN(1,2))</f>
        <v>Returning</v>
      </c>
      <c r="BZ110" s="1">
        <f t="shared" ca="1" si="78"/>
        <v>1</v>
      </c>
      <c r="CA110" s="1">
        <f t="shared" ca="1" si="79"/>
        <v>3</v>
      </c>
      <c r="CB110" s="1" t="str">
        <f t="shared" ca="1" si="80"/>
        <v>2022-05-03</v>
      </c>
      <c r="CC110" s="1" t="str">
        <f t="shared" ca="1" si="81"/>
        <v>2025-11-02</v>
      </c>
      <c r="CD110" s="1">
        <f t="shared" ca="1" si="103"/>
        <v>2</v>
      </c>
      <c r="CE110" s="1">
        <f t="shared" ca="1" si="103"/>
        <v>7</v>
      </c>
      <c r="CF110" s="1">
        <f t="shared" ca="1" si="83"/>
        <v>4730.1099999999997</v>
      </c>
      <c r="CG110" s="1">
        <f t="shared" ca="1" si="84"/>
        <v>35</v>
      </c>
      <c r="CH110" s="1" t="str">
        <f t="shared" ca="1" si="85"/>
        <v>Low</v>
      </c>
      <c r="CI110" s="1">
        <f t="shared" ca="1" si="86"/>
        <v>63</v>
      </c>
      <c r="CJ110" s="1" t="str">
        <f t="shared" ca="1" si="87"/>
        <v>True</v>
      </c>
      <c r="CK110" s="1" t="str" cm="1">
        <f t="array" aca="1" ref="CK110" ca="1">INDEX({"Basic","Silver","Gold","Platinum"}, RANDBETWEEN(1,4))</f>
        <v>Silver</v>
      </c>
      <c r="CL110" s="1">
        <f t="shared" ca="1" si="88"/>
        <v>4</v>
      </c>
      <c r="CM110" s="1" t="s">
        <v>1559</v>
      </c>
      <c r="CN110" s="1" t="str">
        <f t="shared" ca="1" si="89"/>
        <v>2023-07-08</v>
      </c>
      <c r="CO110" s="1" t="str">
        <f t="shared" ca="1" si="90"/>
        <v>5:30 PM</v>
      </c>
      <c r="CP110" s="1" t="str" cm="1">
        <f t="array" aca="1" ref="CP110" ca="1">INDEX({"Patient Portal","Mail","Email","Phone","Text"}, RANDBETWEEN(1,5))</f>
        <v>Phone</v>
      </c>
      <c r="CQ110" s="1" t="str" cm="1">
        <f t="array" aca="1" ref="CQ110" ca="1">INDEX({"Insurance Verification","Payment Reminder","New Patient Welcome","Treatment Plan Discussion","Recall"}, RANDBETWEEN(1,5))</f>
        <v>New Patient Welcome</v>
      </c>
      <c r="CR110" s="1" t="str" cm="1">
        <f t="array" aca="1" ref="CR110" ca="1">INDEX({"Template","Script","Marketing","Custom"}, RANDBETWEEN(1,4))</f>
        <v>Marketing</v>
      </c>
      <c r="CS110" s="1" t="str">
        <f t="shared" ca="1" si="91"/>
        <v>True</v>
      </c>
      <c r="CT110" s="1" t="str">
        <f t="shared" ca="1" si="92"/>
        <v>2023-07-11</v>
      </c>
      <c r="CU110" s="1" t="str">
        <f t="shared" ca="1" si="93"/>
        <v>11:30 AM</v>
      </c>
      <c r="CV110" s="1" t="str" cm="1">
        <f t="array" aca="1" ref="CV110" ca="1">IF(CS110="True",
   INDEX({"Cancelled","Confirmed","Rescheduled","Question Answered"}, RANDBETWEEN(1,4)),
   ""
)</f>
        <v>Question Answered</v>
      </c>
      <c r="CW110" s="1" t="str">
        <f t="shared" ca="1" si="94"/>
        <v>True</v>
      </c>
      <c r="CX110" s="1" t="str">
        <f t="shared" ca="1" si="95"/>
        <v>2023-07-14</v>
      </c>
      <c r="CY110" s="1" t="str" cm="1">
        <f t="array" aca="1" ref="CY110" ca="1">INDEX({"STF001","STF002","STF003","STF004","STF005"}, RANDBETWEEN(1,5))</f>
        <v>STF001</v>
      </c>
      <c r="CZ110" s="1" t="str">
        <f t="shared" ca="1" si="96"/>
        <v>False</v>
      </c>
      <c r="DA110" s="1" t="str" cm="1">
        <f t="array" aca="1" ref="DA110" ca="1">INDEX({"Westside Dental Group","Downtown Dental Center","Main Street Dental"}, RANDBETWEEN(1,3))</f>
        <v>Main Street Dental</v>
      </c>
      <c r="DB110" s="1" t="str" cm="1">
        <f t="array" aca="1" ref="DB110" ca="1">_xlfn.SWITCH(DA110,
   "Westside Dental Group",     "789 West Avenue",
   "Downtown Dental Center",    "456 Downtown Plaza",
   "Main Street Dental",        "123 Main Street",
   ""
)</f>
        <v>123 Main Street</v>
      </c>
      <c r="DC110" s="1" t="str" cm="1">
        <f t="array" aca="1" ref="DC110" ca="1">_xlfn.SWITCH(
   DA110,
   "Westside Dental Group",     "Riverside",
   "Downtown Dental Center",    "Springfield",
   "Main Street Dental",        "Springfield",
   ""
)</f>
        <v>Springfield</v>
      </c>
      <c r="DD110" s="1" t="s">
        <v>184</v>
      </c>
      <c r="DE110" s="1" t="str" cm="1">
        <f t="array" aca="1" ref="DE110" ca="1">_xlfn.SWITCH(
   DA110,
   "Westside Dental Group",     "62707",
   "Downtown Dental Center",    "62701",
   "Main Street Dental",        "62704",
   ""
)</f>
        <v>62704</v>
      </c>
      <c r="DF110" s="1" t="str" cm="1">
        <f t="array" aca="1" ref="DF110" ca="1">_xlfn.SWITCH(
   DA110,
   "Westside Dental Group",     "555-555-6666",
   "Downtown Dental Center",    "555-333-4444",
   "Main Street Dental",        "555-111-2222",
   ""
)</f>
        <v>555-111-2222</v>
      </c>
      <c r="DG110" s="1" t="str" cm="1">
        <f t="array" aca="1" ref="DG110" ca="1">_xlfn.SWITCH(
   DA110,
   "Westside Dental Group",     "Mon-Thu 9AM-6PM|Fri 9AM-4PM",
   "Downtown Dental Center",    "Mon-Thu 7AM-7PM|Fri 8AM-5PM|Sat 8AM-1PM",
   "Main Street Dental",        "Mon-Fri 8AM-5PM",
   ""
)</f>
        <v>Mon-Fri 8AM-5PM</v>
      </c>
      <c r="DH110" s="1" t="str" cm="1">
        <f t="array" aca="1" ref="DH110" ca="1">_xlfn.SWITCH(
   DA110,
   "Westside Dental Group",     "General|Periodontics|Endodontics",
   "Downtown Dental Center",    "General|Pediatric|Implants|Oral Surgery",
   "Main Street Dental",        "General|Cosmetic|Orthodontics",
   ""
)</f>
        <v>General|Cosmetic|Orthodontics</v>
      </c>
      <c r="DI110" s="1" t="str" cm="1">
        <f t="array" aca="1" ref="DI110" ca="1">_xlfn.SWITCH(
   DA110,
   "Westside Dental Group",     "General Dentistry|Periodontics|Endodontics",
   "Downtown Dental Center",    "General Dentistry|Oral Surgery|Pediatric Dentistry",
   "Main Street Dental",        "General Dentistry|Orthodontics",
   ""
)</f>
        <v>General Dentistry|Orthodontics</v>
      </c>
      <c r="DJ110" s="1" cm="1">
        <f t="array" aca="1" ref="DJ110" ca="1">_xlfn.SWITCH($DA110,
   "Westside Dental Group", 6,
   "Downtown Dental Center", 12,
   "Main Street Dental",     8,
   6
)</f>
        <v>8</v>
      </c>
      <c r="DK110" s="1" cm="1">
        <f t="array" aca="1" ref="DK110" ca="1">_xlfn.SWITCH($DA110,
   "Westside Dental Group", 4.7,
   "Downtown Dental Center", 4.6,
   "Main Street Dental",     4.8,
   4.7
)</f>
        <v>4.8</v>
      </c>
      <c r="DL110" s="1" t="s">
        <v>1748</v>
      </c>
      <c r="DM110" s="1" t="str">
        <f t="shared" ca="1" si="97"/>
        <v>2022-12-13</v>
      </c>
      <c r="DN110" s="1" t="str" cm="1">
        <f t="array" aca="1" ref="DN110" ca="1">INDEX({"In Progress","Accepted","Completed","Proposed"}, RANDBETWEEN(1,4))</f>
        <v>Proposed</v>
      </c>
      <c r="DO110" s="1">
        <f t="shared" ca="1" si="98"/>
        <v>3768.9</v>
      </c>
      <c r="DP110" s="1">
        <f t="shared" ca="1" si="99"/>
        <v>2185.96</v>
      </c>
      <c r="DQ110" s="1">
        <f t="shared" ca="1" si="100"/>
        <v>1582.94</v>
      </c>
      <c r="DR110" s="1" t="str" cm="1">
        <f t="array" aca="1" ref="DR110" ca="1">INDEX({"N/A","CareCredit","QuickPay Discount","Monthly Payment"}, RANDBETWEEN(1,4))</f>
        <v>Monthly Payment</v>
      </c>
      <c r="DS110" s="2">
        <v>44581</v>
      </c>
      <c r="DT110" s="1" t="str">
        <f t="shared" ca="1" si="101"/>
        <v/>
      </c>
      <c r="DU110" s="1">
        <f t="shared" ca="1" si="102"/>
        <v>0</v>
      </c>
    </row>
    <row r="111" spans="1:125" x14ac:dyDescent="0.15">
      <c r="A111" s="1" t="s">
        <v>614</v>
      </c>
      <c r="B111" s="1" t="str" cm="1">
        <f t="array" aca="1" ref="B111" ca="1">INDEX({"Liam","Noah","Oliver","Elijah","William","James","Benjamin","Lucas","Henry","Alexander","Olivia","Emma","Ava","Charlotte","Sophia","Amelia","Isabella","Mia","Evelyn","Harper","Jameson","Aria","Scarlett","Luna","Mila","Abigail","Ella","Avery","Eleanor","Madison"}, RANDBETWEEN(1, 30))</f>
        <v>Luna</v>
      </c>
      <c r="C111" s="1" t="str" cm="1">
        <f t="array" aca="1" ref="C111" ca="1">INDEX({"Smith","Johnson","Williams","Jones","Brown","Davis","Miller","Wilson","Moore","Taylor","Anderson","Thomas","Jackson","White","Harris","Martin","Thompson","Garcia","Martinez","Robinson","Clark","Rodriguez","Lewis","Lee","Walker","Hall","Allen","Young","King","Wright"}, RANDBETWEEN(1, 30))</f>
        <v>Garcia</v>
      </c>
      <c r="D111" s="1" t="str">
        <f t="shared" ca="1" si="52"/>
        <v>1974-02-09</v>
      </c>
      <c r="E111" s="1">
        <f t="shared" ca="1" si="53"/>
        <v>51</v>
      </c>
      <c r="F111" s="1" t="str" cm="1">
        <f t="array" aca="1" ref="F111" ca="1">INDEX({"Male","Female","Non-Binary"}, RANDBETWEEN(1, 3))</f>
        <v>Non-Binary</v>
      </c>
      <c r="G111" s="1" t="str" cm="1">
        <f t="array" aca="1" ref="G111" ca="1">INDEX({"African American","Caucasian","Hispanic","Asian","Native American","Other"}, RANDBETWEEN(1,6))</f>
        <v>Hispanic</v>
      </c>
      <c r="H111" s="1" t="str" cm="1">
        <f t="array" aca="1" ref="H111" ca="1">RANDBETWEEN(1,1500) &amp; " " &amp; INDEX({"Main","Oak","Maple","Elm","Pine","Cedar","Rose","Hill","Park","Lake"}, RANDBETWEEN(1,10)) &amp; " " &amp; INDEX({"St","Rd","Ave"}, RANDBETWEEN(1,3))</f>
        <v>892 Oak Ave</v>
      </c>
      <c r="I111" s="1" t="str" cm="1">
        <f t="array" aca="1" ref="I111" ca="1">INDEX({"Springfield","Riverside","Franklin","Clinton","Fairview"}, RANDBETWEEN(1,5))</f>
        <v>Franklin</v>
      </c>
      <c r="J111" s="1" t="str" cm="1">
        <f t="array" aca="1" ref="J111" ca="1">INDEX({"FL","IL","CA","NY","TX"}, RANDBETWEEN(1,5))</f>
        <v>FL</v>
      </c>
      <c r="K111" s="1" t="str">
        <f t="shared" ca="1" si="54"/>
        <v>39195</v>
      </c>
      <c r="L111" s="1" t="str">
        <f t="shared" ca="1" si="55"/>
        <v>luna.garcia@email.com</v>
      </c>
      <c r="M111" s="1" t="str">
        <f t="shared" ca="1" si="56"/>
        <v>853-318-9354</v>
      </c>
      <c r="N111" s="1" t="str" cm="1">
        <f t="array" aca="1" ref="N111" ca="1">INDEX({"Linda","Karen","Susan","Nancy","Deborah"}, RANDBETWEEN(1,5)) &amp; " " &amp; C111</f>
        <v>Susan Garcia</v>
      </c>
      <c r="O111" s="1" t="str">
        <f t="shared" ca="1" si="57"/>
        <v>404-848-5714</v>
      </c>
      <c r="P111" s="1" t="s">
        <v>137</v>
      </c>
      <c r="Q111" s="1" t="str" cm="1">
        <f t="array" aca="1" ref="Q111" ca="1">INDEX({"Walk-in","Google","Website","Patient Referral","Doctor Referral","Insurance"}, RANDBETWEEN(1,5))</f>
        <v>Patient Referral</v>
      </c>
      <c r="R111" s="1" t="str">
        <f t="shared" ca="1" si="58"/>
        <v>2023-08-09</v>
      </c>
      <c r="S111" s="1" t="str" cm="1">
        <f t="array" aca="1" ref="S111" ca="1">INDEX({"LOC001","LOC002","LOC003"}, RANDBETWEEN(1,3))</f>
        <v>LOC002</v>
      </c>
      <c r="T111" s="1" t="str" cm="1">
        <f t="array" aca="1" ref="T111" ca="1">INDEX({"Mail","Phone","Patient Portal","Email"}, RANDBETWEEN(1,4))</f>
        <v>Patient Portal</v>
      </c>
      <c r="U111" s="1" t="str" cm="1">
        <f t="array" aca="1" ref="U111" ca="1">INDEX({"True","False"}, RANDBETWEEN(1,2))</f>
        <v>True</v>
      </c>
      <c r="V111" s="1" t="str" cm="1">
        <f t="array" aca="1" ref="V111" ca="1">INDEX({"True","False"}, RANDBETWEEN(1,2))</f>
        <v>False</v>
      </c>
      <c r="W111" s="1" t="str" cm="1">
        <f t="array" aca="1" ref="W111" ca="1">INDEX({"True","False"}, RANDBETWEEN(1,2))</f>
        <v>True</v>
      </c>
      <c r="X111" s="1" t="str" cm="1">
        <f t="array" aca="1" ref="X111" ca="1">INDEX({"True","False"}, RANDBETWEEN(1,2))</f>
        <v>True</v>
      </c>
      <c r="Y111" s="1" t="str" cm="1">
        <f t="array" aca="1" ref="Y111" ca="1">INDEX({"Codeine","Sulfa","Local Anesthetics","None","Latex","Penicillin"}, RANDBETWEEN(1,6))</f>
        <v>Sulfa</v>
      </c>
      <c r="Z111" s="1" t="str" cm="1">
        <f t="array" aca="1" ref="Z111" ca="1">INDEX({"None","Levothyroxine","Atorvastatin","Levothyroxine|Atorvastatin","Metformin|Lisinopril","Ibuprofen"}, RANDBETWEEN(1,6))</f>
        <v>Metformin|Lisinopril</v>
      </c>
      <c r="AA111" s="1" t="str" cm="1">
        <f t="array" aca="1" ref="AA111" ca="1">INDEX({"None","Wisdom teeth extraction (2020)","Cavity filling (2019)","Dental cleaning (2018)","Root canal (2021)"}, RANDBETWEEN(1,5))</f>
        <v>Root canal (2021)</v>
      </c>
      <c r="AB111" s="1" t="str">
        <f t="shared" ca="1" si="59"/>
        <v>2025-03-17</v>
      </c>
      <c r="AC111" s="1" t="str" cm="1">
        <f t="array" aca="1" ref="AC111" ca="1">INDEX({"N/A","No","Yes"}, RANDBETWEEN(1,3))</f>
        <v>Yes</v>
      </c>
      <c r="AD111" s="1" t="str" cm="1">
        <f t="array" aca="1" ref="AD111" ca="1">INDEX({"Non-smoker","Former-smoker","Current smoker"}, RANDBETWEEN(1,3))</f>
        <v>Former-smoker</v>
      </c>
      <c r="AE111" s="1" t="str" cm="1">
        <f t="array" aca="1" ref="AE111" ca="1">INDEX({"None","Allergic to penicillin","Requires wheelchair accessibility","Use caution due to fall risk","Special diet required"}, RANDBETWEEN(1,5))</f>
        <v>Special diet required</v>
      </c>
      <c r="AF111" s="1" t="s">
        <v>803</v>
      </c>
      <c r="AG111" s="1" t="str" cm="1">
        <f t="array" aca="1" ref="AG111" ca="1">INDEX({"Humana","Aetna","MetLife","Cigna","United Healthcare","Guardian"}, RANDBETWEEN(1,6))</f>
        <v>Aetna</v>
      </c>
      <c r="AH111" s="1" t="str" cm="1">
        <f t="array" aca="1" ref="AH111" ca="1">IF(AG111="Humana",
   INDEX({"HUM103","HUM523"}, RANDBETWEEN(1,2)),
IF(AG111="Aetna",
   INDEX({"AET532","AET548"}, RANDBETWEEN(1,2)),
IF(AG111="MetLife",
   "MET280",
IF(AG111="Cigna",
   "CIG881",
IF(AG111="United Healthcare",
   INDEX({"UNI967","UNI316"}, RANDBETWEEN(1,2)),
IF(AG111="Guardian",
   INDEX({"GUA459","GUA669"}, RANDBETWEEN(1,2)),
""))))))</f>
        <v>AET532</v>
      </c>
      <c r="AI111" s="1" t="str" cm="1">
        <f t="array" aca="1" ref="AI111" ca="1">_xlfn.SWITCH(
    AH111,
    "HUM103", "Humana Discount",
    "HUM523", "Humana PPO",
    "AET532", "Aetna HMO",
    "AET548", "Aetna Indemnity",
    "MET280", "MetLife Discount",
    "CIG881", "Cigna HMO",
    "UNI967", "United Healthcare DPPO",
    "UNI316", "United Healthcare DMO",
    "GUA459", "Guardian Discount",
    "GUA669", "Guardian PPO",
    ""
)</f>
        <v>Aetna HMO</v>
      </c>
      <c r="AJ111" s="1" t="str" cm="1">
        <f t="array" aca="1" ref="AJ111" ca="1">_xlfn.SWITCH(
    AH111,
    "HUM103", "HUM854639",
    "HUM523", "HUM296694",
    "AET532", "AET392075",
    "AET548", "AET837715",
    "MET280", "MET643118",
    "CIG881", "CIG755900",
    "UNI967", "UNI733052",
    "UNI316", "UNI442722",
    "GUA459", "GUA634150",
    "GUA669", "GUA641722",
    ""
)</f>
        <v>AET392075</v>
      </c>
      <c r="AK111" s="1" t="str" cm="1">
        <f t="array" aca="1" ref="AK111" ca="1">INDEX({"GRP370","GRP369","GRP573","GRP409","GRP509","GRP575","GRP445","GRP295","GRP316","GRP630"}, RANDBETWEEN(1,10))</f>
        <v>GRP369</v>
      </c>
      <c r="AL111" s="1" cm="1">
        <f t="array" aca="1" ref="AL111" ca="1">_xlfn.SWITCH(
  AK111,
  "GRP370", 1000,
  "GRP369", 3000,
  "GRP573", 1500,
  "GRP409", 3000,
  "GRP509", 3000,
  "GRP575", 1000,
  "GRP445", 2500,
  "GRP295", 1000,
  "GRP316", 2000,
  "GRP630", 2000,
  ""
)</f>
        <v>3000</v>
      </c>
      <c r="AM111" s="1" cm="1">
        <f t="array" aca="1" ref="AM111" ca="1">_xlfn.SWITCH(
  AK111,
  "GRP370", 729.73,
  "GRP369", 2285.89,
  "GRP573", 1311.73,
  "GRP409", 2951.56,
  "GRP509", 993.45,
  "GRP575", 557.41,
  "GRP445", 695.64,
  "GRP295", 241.36,
  "GRP316", 1320.86,
  "GRP630", 1245.27,
  ""
)</f>
        <v>2285.89</v>
      </c>
      <c r="AN111" s="1" t="str" cm="1">
        <f t="array" aca="1" ref="AN111" ca="1">_xlfn.SWITCH(
  AK111,
  "GRP573", "Humana",
  "GRP509", "Aetna",
  "GRP316", "Aetna",
  ""
)</f>
        <v/>
      </c>
      <c r="AO111" s="1" t="str" cm="1">
        <f t="array" aca="1" ref="AO111" ca="1">_xlfn.SWITCH(
  AK111,
  "GRP573", "HUM982",
  "GRP509", "AET282",
  "GRP316", "AET665",
  ""
)</f>
        <v/>
      </c>
      <c r="AP111" s="1" t="str" cm="1">
        <f t="array" aca="1" ref="AP111" ca="1">_xlfn.SWITCH(
  AK111,
  "GRP573", "MAAN82132",
  "GRP509", "JOWI86099",
  "GRP316", "CHTA19838",
  ""
)</f>
        <v/>
      </c>
      <c r="AQ111" s="1" t="str" cm="1">
        <f t="array" aca="1" ref="AQ111" ca="1">INDEX({"Yes","No"},RANDBETWEEN(1,2))</f>
        <v>No</v>
      </c>
      <c r="AR111" s="1" t="str" cm="1">
        <f t="array" aca="1" ref="AR111" ca="1">INDEX({"Apple Pay","Credit Card","Debit Card"}, RANDBETWEEN(1,3))</f>
        <v>Debit Card</v>
      </c>
      <c r="AS111" s="1" t="s">
        <v>992</v>
      </c>
      <c r="AT111" s="1" t="s">
        <v>1181</v>
      </c>
      <c r="AU111" s="1" t="str">
        <f t="shared" ca="1" si="60"/>
        <v>2025-04-26</v>
      </c>
      <c r="AV111" s="1" t="str">
        <f t="shared" ca="1" si="61"/>
        <v>2025-05-03</v>
      </c>
      <c r="AW111" s="1" t="str">
        <f t="shared" ca="1" si="62"/>
        <v>11:30 AM</v>
      </c>
      <c r="AX111" s="1" t="str">
        <f t="shared" ca="1" si="63"/>
        <v>11:17 AM</v>
      </c>
      <c r="AY111" s="1" t="str" cm="1">
        <f t="array" aca="1" ref="AY111" ca="1">INDEX({"LOC001","LOC002","LOC003"}, RANDBETWEEN(1,3))</f>
        <v>LOC001</v>
      </c>
      <c r="AZ111" s="1" t="str" cm="1">
        <f t="array" aca="1" ref="AZ111" ca="1">INDEX({"PRV001","PRV002","PRV003","PRV004","PRV005"}, RANDBETWEEN(1,5))</f>
        <v>PRV001</v>
      </c>
      <c r="BA111" s="1" t="str" cm="1">
        <f t="array" aca="1" ref="BA111" ca="1">INDEX({"AST001","AST002","AST003","AST004","AST005"}, RANDBETWEEN(1,5))</f>
        <v>AST004</v>
      </c>
      <c r="BB111" s="1" t="str" cm="1">
        <f t="array" aca="1" ref="BB111" ca="1">INDEX({"Room 1","Room 2","Room 3","Room 4","Room 5","Room 7","Room 8"}, RANDBETWEEN(1,7))</f>
        <v>Room 7</v>
      </c>
      <c r="BC111" s="1" t="str" cm="1">
        <f t="array" aca="1" ref="BC111" ca="1">INDEX({"Tooth Pain","Lost Filling","Cosmetic Concern","Sensitivity","Denture Adjustment","Jaw Pain","Routine Check-up"}, RANDBETWEEN(1,7))</f>
        <v>Lost Filling</v>
      </c>
      <c r="BD111" s="1" cm="1">
        <f t="array" aca="1" ref="BD111" ca="1">INDEX({15,30,45,60,90,120}, RANDBETWEEN(1,6))</f>
        <v>120</v>
      </c>
      <c r="BE111" s="1">
        <f t="shared" ca="1" si="64"/>
        <v>119</v>
      </c>
      <c r="BF111" s="1" t="str">
        <f t="shared" ca="1" si="65"/>
        <v>True</v>
      </c>
      <c r="BG111" s="1" t="str">
        <f t="shared" ca="1" si="66"/>
        <v/>
      </c>
      <c r="BH111" s="1" t="str">
        <f t="shared" ca="1" si="67"/>
        <v>False</v>
      </c>
      <c r="BI111" s="1">
        <f t="shared" ca="1" si="68"/>
        <v>7</v>
      </c>
      <c r="BJ111" s="1" t="s">
        <v>1371</v>
      </c>
      <c r="BK111" s="1" t="str">
        <f t="shared" ca="1" si="69"/>
        <v>2025-05-03</v>
      </c>
      <c r="BL111" s="1" t="str" cm="1">
        <f t="array" aca="1" ref="BL111" ca="1">INDEX({"Orthodontic","Prosthodontic","Oral Surgery","Periodontic","Restorative"}, RANDBETWEEN(1,5))</f>
        <v>Orthodontic</v>
      </c>
      <c r="BM111" s="1" t="str" cm="1">
        <f t="array" aca="1" ref="BM111" ca="1">INDEX({"D4341","D9110","D0274","D0120","D2330","D7140","D1110"}, RANDBETWEEN(1,7))</f>
        <v>D9110</v>
      </c>
      <c r="BN111" s="1" t="str" cm="1">
        <f t="array" aca="1" ref="BN111" ca="1">INDEX({"Periodontal Scaling &amp; Root Planing","Palliative Treatment","Bitewings - Four Films","Periodic Oral Evaluation","Resin Composite - One Surface","Extraction - Erupted Tooth","Adult Prophylaxis"}, RANDBETWEEN(1,7))</f>
        <v>Palliative Treatment</v>
      </c>
      <c r="BO111" s="1">
        <f t="shared" ca="1" si="70"/>
        <v>1838.7</v>
      </c>
      <c r="BP111" s="1">
        <f t="shared" ca="1" si="71"/>
        <v>845.27</v>
      </c>
      <c r="BQ111" s="1">
        <f t="shared" ca="1" si="72"/>
        <v>378.51</v>
      </c>
      <c r="BR111" s="1">
        <f t="shared" ca="1" si="73"/>
        <v>127.64</v>
      </c>
      <c r="BS111" s="1">
        <f t="shared" ca="1" si="74"/>
        <v>21.05</v>
      </c>
      <c r="BT111" s="1" t="str">
        <f t="shared" ca="1" si="75"/>
        <v>2022-09-05</v>
      </c>
      <c r="BU111" s="1" t="str" cm="1">
        <f t="array" aca="1" ref="BU111" ca="1">INDEX({"Debit Card","Apple Pay","Credit Card","CareCredit"}, RANDBETWEEN(1,4))</f>
        <v>Credit Card</v>
      </c>
      <c r="BV111" s="1" t="str" cm="1">
        <f t="array" aca="1" ref="BV111" ca="1">INDEX({"Paid","Partial","Pending Insurance"}, RANDBETWEEN(1,3))</f>
        <v>Partial</v>
      </c>
      <c r="BW111" s="1">
        <f t="shared" ca="1" si="76"/>
        <v>0</v>
      </c>
      <c r="BX111" s="1" t="str">
        <f t="shared" ca="1" si="77"/>
        <v>In Progress</v>
      </c>
      <c r="BY111" s="1" t="str" cm="1">
        <f t="array" aca="1" ref="BY111" ca="1">INDEX({"New","Returning"}, RANDBETWEEN(1,2))</f>
        <v>New</v>
      </c>
      <c r="BZ111" s="1">
        <f t="shared" ca="1" si="78"/>
        <v>1</v>
      </c>
      <c r="CA111" s="1">
        <f t="shared" ca="1" si="79"/>
        <v>2</v>
      </c>
      <c r="CB111" s="1" t="str">
        <f t="shared" ca="1" si="80"/>
        <v>2022-12-30</v>
      </c>
      <c r="CC111" s="1" t="str">
        <f t="shared" ca="1" si="81"/>
        <v>2025-07-05</v>
      </c>
      <c r="CD111" s="1">
        <f t="shared" ca="1" si="103"/>
        <v>5</v>
      </c>
      <c r="CE111" s="1">
        <f t="shared" ca="1" si="103"/>
        <v>3</v>
      </c>
      <c r="CF111" s="1">
        <f t="shared" ca="1" si="83"/>
        <v>3707.95</v>
      </c>
      <c r="CG111" s="1">
        <f t="shared" ca="1" si="84"/>
        <v>27</v>
      </c>
      <c r="CH111" s="1" t="str">
        <f t="shared" ca="1" si="85"/>
        <v>Low</v>
      </c>
      <c r="CI111" s="1">
        <f t="shared" ca="1" si="86"/>
        <v>64</v>
      </c>
      <c r="CJ111" s="1" t="str">
        <f t="shared" ca="1" si="87"/>
        <v>True</v>
      </c>
      <c r="CK111" s="1" t="str" cm="1">
        <f t="array" aca="1" ref="CK111" ca="1">INDEX({"Basic","Silver","Gold","Platinum"}, RANDBETWEEN(1,4))</f>
        <v>Basic</v>
      </c>
      <c r="CL111" s="1">
        <f t="shared" ca="1" si="88"/>
        <v>1</v>
      </c>
      <c r="CM111" s="1" t="s">
        <v>1560</v>
      </c>
      <c r="CN111" s="1" t="str">
        <f t="shared" ca="1" si="89"/>
        <v>2023-11-02</v>
      </c>
      <c r="CO111" s="1" t="str">
        <f t="shared" ca="1" si="90"/>
        <v>2:15 PM</v>
      </c>
      <c r="CP111" s="1" t="str" cm="1">
        <f t="array" aca="1" ref="CP111" ca="1">INDEX({"Patient Portal","Mail","Email","Phone","Text"}, RANDBETWEEN(1,5))</f>
        <v>Email</v>
      </c>
      <c r="CQ111" s="1" t="str" cm="1">
        <f t="array" aca="1" ref="CQ111" ca="1">INDEX({"Insurance Verification","Payment Reminder","New Patient Welcome","Treatment Plan Discussion","Recall"}, RANDBETWEEN(1,5))</f>
        <v>Payment Reminder</v>
      </c>
      <c r="CR111" s="1" t="str" cm="1">
        <f t="array" aca="1" ref="CR111" ca="1">INDEX({"Template","Script","Marketing","Custom"}, RANDBETWEEN(1,4))</f>
        <v>Script</v>
      </c>
      <c r="CS111" s="1" t="str">
        <f t="shared" ca="1" si="91"/>
        <v>False</v>
      </c>
      <c r="CT111" s="1" t="str">
        <f t="shared" ca="1" si="92"/>
        <v/>
      </c>
      <c r="CU111" s="1" t="str">
        <f t="shared" ca="1" si="93"/>
        <v/>
      </c>
      <c r="CV111" s="1" t="str" cm="1">
        <f t="array" aca="1" ref="CV111" ca="1">IF(CS111="True",
   INDEX({"Cancelled","Confirmed","Rescheduled","Question Answered"}, RANDBETWEEN(1,4)),
   ""
)</f>
        <v/>
      </c>
      <c r="CW111" s="1" t="str">
        <f t="shared" ca="1" si="94"/>
        <v/>
      </c>
      <c r="CX111" s="1" t="str">
        <f t="shared" ca="1" si="95"/>
        <v/>
      </c>
      <c r="CY111" s="1" t="str" cm="1">
        <f t="array" aca="1" ref="CY111" ca="1">INDEX({"STF001","STF002","STF003","STF004","STF005"}, RANDBETWEEN(1,5))</f>
        <v>STF003</v>
      </c>
      <c r="CZ111" s="1" t="str">
        <f t="shared" ca="1" si="96"/>
        <v>False</v>
      </c>
      <c r="DA111" s="1" t="str" cm="1">
        <f t="array" aca="1" ref="DA111" ca="1">INDEX({"Westside Dental Group","Downtown Dental Center","Main Street Dental"}, RANDBETWEEN(1,3))</f>
        <v>Downtown Dental Center</v>
      </c>
      <c r="DB111" s="1" t="str" cm="1">
        <f t="array" aca="1" ref="DB111" ca="1">_xlfn.SWITCH(DA111,
   "Westside Dental Group",     "789 West Avenue",
   "Downtown Dental Center",    "456 Downtown Plaza",
   "Main Street Dental",        "123 Main Street",
   ""
)</f>
        <v>456 Downtown Plaza</v>
      </c>
      <c r="DC111" s="1" t="str" cm="1">
        <f t="array" aca="1" ref="DC111" ca="1">_xlfn.SWITCH(
   DA111,
   "Westside Dental Group",     "Riverside",
   "Downtown Dental Center",    "Springfield",
   "Main Street Dental",        "Springfield",
   ""
)</f>
        <v>Springfield</v>
      </c>
      <c r="DD111" s="1" t="s">
        <v>184</v>
      </c>
      <c r="DE111" s="1" t="str" cm="1">
        <f t="array" aca="1" ref="DE111" ca="1">_xlfn.SWITCH(
   DA111,
   "Westside Dental Group",     "62707",
   "Downtown Dental Center",    "62701",
   "Main Street Dental",        "62704",
   ""
)</f>
        <v>62701</v>
      </c>
      <c r="DF111" s="1" t="str" cm="1">
        <f t="array" aca="1" ref="DF111" ca="1">_xlfn.SWITCH(
   DA111,
   "Westside Dental Group",     "555-555-6666",
   "Downtown Dental Center",    "555-333-4444",
   "Main Street Dental",        "555-111-2222",
   ""
)</f>
        <v>555-333-4444</v>
      </c>
      <c r="DG111" s="1" t="str" cm="1">
        <f t="array" aca="1" ref="DG111" ca="1">_xlfn.SWITCH(
   DA111,
   "Westside Dental Group",     "Mon-Thu 9AM-6PM|Fri 9AM-4PM",
   "Downtown Dental Center",    "Mon-Thu 7AM-7PM|Fri 8AM-5PM|Sat 8AM-1PM",
   "Main Street Dental",        "Mon-Fri 8AM-5PM",
   ""
)</f>
        <v>Mon-Thu 7AM-7PM|Fri 8AM-5PM|Sat 8AM-1PM</v>
      </c>
      <c r="DH111" s="1" t="str" cm="1">
        <f t="array" aca="1" ref="DH111" ca="1">_xlfn.SWITCH(
   DA111,
   "Westside Dental Group",     "General|Periodontics|Endodontics",
   "Downtown Dental Center",    "General|Pediatric|Implants|Oral Surgery",
   "Main Street Dental",        "General|Cosmetic|Orthodontics",
   ""
)</f>
        <v>General|Pediatric|Implants|Oral Surgery</v>
      </c>
      <c r="DI111" s="1" t="str" cm="1">
        <f t="array" aca="1" ref="DI111" ca="1">_xlfn.SWITCH(
   DA111,
   "Westside Dental Group",     "General Dentistry|Periodontics|Endodontics",
   "Downtown Dental Center",    "General Dentistry|Oral Surgery|Pediatric Dentistry",
   "Main Street Dental",        "General Dentistry|Orthodontics",
   ""
)</f>
        <v>General Dentistry|Oral Surgery|Pediatric Dentistry</v>
      </c>
      <c r="DJ111" s="1" cm="1">
        <f t="array" aca="1" ref="DJ111" ca="1">_xlfn.SWITCH($DA111,
   "Westside Dental Group", 6,
   "Downtown Dental Center", 12,
   "Main Street Dental",     8,
   6
)</f>
        <v>12</v>
      </c>
      <c r="DK111" s="1" cm="1">
        <f t="array" aca="1" ref="DK111" ca="1">_xlfn.SWITCH($DA111,
   "Westside Dental Group", 4.7,
   "Downtown Dental Center", 4.6,
   "Main Street Dental",     4.8,
   4.7
)</f>
        <v>4.5999999999999996</v>
      </c>
      <c r="DL111" s="1" t="s">
        <v>1749</v>
      </c>
      <c r="DM111" s="1" t="str">
        <f t="shared" ca="1" si="97"/>
        <v>2024-08-24</v>
      </c>
      <c r="DN111" s="1" t="str" cm="1">
        <f t="array" aca="1" ref="DN111" ca="1">INDEX({"In Progress","Accepted","Completed","Proposed"}, RANDBETWEEN(1,4))</f>
        <v>Proposed</v>
      </c>
      <c r="DO111" s="1">
        <f t="shared" ca="1" si="98"/>
        <v>2797.92</v>
      </c>
      <c r="DP111" s="1">
        <f t="shared" ca="1" si="99"/>
        <v>1482.9</v>
      </c>
      <c r="DQ111" s="1">
        <f t="shared" ca="1" si="100"/>
        <v>1315.02</v>
      </c>
      <c r="DR111" s="1" t="str" cm="1">
        <f t="array" aca="1" ref="DR111" ca="1">INDEX({"N/A","CareCredit","QuickPay Discount","Monthly Payment"}, RANDBETWEEN(1,4))</f>
        <v>Monthly Payment</v>
      </c>
      <c r="DS111" s="2">
        <v>44582</v>
      </c>
      <c r="DT111" s="1" t="str">
        <f t="shared" ca="1" si="101"/>
        <v/>
      </c>
      <c r="DU111" s="1">
        <f t="shared" ca="1" si="102"/>
        <v>0</v>
      </c>
    </row>
    <row r="112" spans="1:125" x14ac:dyDescent="0.15">
      <c r="A112" s="1" t="s">
        <v>615</v>
      </c>
      <c r="B112" s="1" t="str" cm="1">
        <f t="array" aca="1" ref="B112" ca="1">INDEX({"Liam","Noah","Oliver","Elijah","William","James","Benjamin","Lucas","Henry","Alexander","Olivia","Emma","Ava","Charlotte","Sophia","Amelia","Isabella","Mia","Evelyn","Harper","Jameson","Aria","Scarlett","Luna","Mila","Abigail","Ella","Avery","Eleanor","Madison"}, RANDBETWEEN(1, 30))</f>
        <v>Jameson</v>
      </c>
      <c r="C112" s="1" t="str" cm="1">
        <f t="array" aca="1" ref="C112" ca="1">INDEX({"Smith","Johnson","Williams","Jones","Brown","Davis","Miller","Wilson","Moore","Taylor","Anderson","Thomas","Jackson","White","Harris","Martin","Thompson","Garcia","Martinez","Robinson","Clark","Rodriguez","Lewis","Lee","Walker","Hall","Allen","Young","King","Wright"}, RANDBETWEEN(1, 30))</f>
        <v>Moore</v>
      </c>
      <c r="D112" s="1" t="str">
        <f t="shared" ca="1" si="52"/>
        <v>1960-09-29</v>
      </c>
      <c r="E112" s="1">
        <f t="shared" ca="1" si="53"/>
        <v>64</v>
      </c>
      <c r="F112" s="1" t="str" cm="1">
        <f t="array" aca="1" ref="F112" ca="1">INDEX({"Male","Female","Non-Binary"}, RANDBETWEEN(1, 3))</f>
        <v>Female</v>
      </c>
      <c r="G112" s="1" t="str" cm="1">
        <f t="array" aca="1" ref="G112" ca="1">INDEX({"African American","Caucasian","Hispanic","Asian","Native American","Other"}, RANDBETWEEN(1,6))</f>
        <v>Hispanic</v>
      </c>
      <c r="H112" s="1" t="str" cm="1">
        <f t="array" aca="1" ref="H112" ca="1">RANDBETWEEN(1,1500) &amp; " " &amp; INDEX({"Main","Oak","Maple","Elm","Pine","Cedar","Rose","Hill","Park","Lake"}, RANDBETWEEN(1,10)) &amp; " " &amp; INDEX({"St","Rd","Ave"}, RANDBETWEEN(1,3))</f>
        <v>992 Maple Rd</v>
      </c>
      <c r="I112" s="1" t="str" cm="1">
        <f t="array" aca="1" ref="I112" ca="1">INDEX({"Springfield","Riverside","Franklin","Clinton","Fairview"}, RANDBETWEEN(1,5))</f>
        <v>Fairview</v>
      </c>
      <c r="J112" s="1" t="str" cm="1">
        <f t="array" aca="1" ref="J112" ca="1">INDEX({"FL","IL","CA","NY","TX"}, RANDBETWEEN(1,5))</f>
        <v>NY</v>
      </c>
      <c r="K112" s="1" t="str">
        <f t="shared" ca="1" si="54"/>
        <v>86395</v>
      </c>
      <c r="L112" s="1" t="str">
        <f t="shared" ca="1" si="55"/>
        <v>jameson.moore@email.com</v>
      </c>
      <c r="M112" s="1" t="str">
        <f t="shared" ca="1" si="56"/>
        <v>122-809-3034</v>
      </c>
      <c r="N112" s="1" t="str" cm="1">
        <f t="array" aca="1" ref="N112" ca="1">INDEX({"Linda","Karen","Susan","Nancy","Deborah"}, RANDBETWEEN(1,5)) &amp; " " &amp; C112</f>
        <v>Susan Moore</v>
      </c>
      <c r="O112" s="1" t="str">
        <f t="shared" ca="1" si="57"/>
        <v>521-432-5605</v>
      </c>
      <c r="P112" s="1" t="s">
        <v>137</v>
      </c>
      <c r="Q112" s="1" t="str" cm="1">
        <f t="array" aca="1" ref="Q112" ca="1">INDEX({"Walk-in","Google","Website","Patient Referral","Doctor Referral","Insurance"}, RANDBETWEEN(1,5))</f>
        <v>Patient Referral</v>
      </c>
      <c r="R112" s="1" t="str">
        <f t="shared" ca="1" si="58"/>
        <v>2023-02-14</v>
      </c>
      <c r="S112" s="1" t="str" cm="1">
        <f t="array" aca="1" ref="S112" ca="1">INDEX({"LOC001","LOC002","LOC003"}, RANDBETWEEN(1,3))</f>
        <v>LOC001</v>
      </c>
      <c r="T112" s="1" t="str" cm="1">
        <f t="array" aca="1" ref="T112" ca="1">INDEX({"Mail","Phone","Patient Portal","Email"}, RANDBETWEEN(1,4))</f>
        <v>Phone</v>
      </c>
      <c r="U112" s="1" t="str" cm="1">
        <f t="array" aca="1" ref="U112" ca="1">INDEX({"True","False"}, RANDBETWEEN(1,2))</f>
        <v>True</v>
      </c>
      <c r="V112" s="1" t="str" cm="1">
        <f t="array" aca="1" ref="V112" ca="1">INDEX({"True","False"}, RANDBETWEEN(1,2))</f>
        <v>False</v>
      </c>
      <c r="W112" s="1" t="str" cm="1">
        <f t="array" aca="1" ref="W112" ca="1">INDEX({"True","False"}, RANDBETWEEN(1,2))</f>
        <v>False</v>
      </c>
      <c r="X112" s="1" t="str" cm="1">
        <f t="array" aca="1" ref="X112" ca="1">INDEX({"True","False"}, RANDBETWEEN(1,2))</f>
        <v>False</v>
      </c>
      <c r="Y112" s="1" t="str" cm="1">
        <f t="array" aca="1" ref="Y112" ca="1">INDEX({"Codeine","Sulfa","Local Anesthetics","None","Latex","Penicillin"}, RANDBETWEEN(1,6))</f>
        <v>Sulfa</v>
      </c>
      <c r="Z112" s="1" t="str" cm="1">
        <f t="array" aca="1" ref="Z112" ca="1">INDEX({"None","Levothyroxine","Atorvastatin","Levothyroxine|Atorvastatin","Metformin|Lisinopril","Ibuprofen"}, RANDBETWEEN(1,6))</f>
        <v>Atorvastatin</v>
      </c>
      <c r="AA112" s="1" t="str" cm="1">
        <f t="array" aca="1" ref="AA112" ca="1">INDEX({"None","Wisdom teeth extraction (2020)","Cavity filling (2019)","Dental cleaning (2018)","Root canal (2021)"}, RANDBETWEEN(1,5))</f>
        <v>Dental cleaning (2018)</v>
      </c>
      <c r="AB112" s="1" t="str">
        <f t="shared" ca="1" si="59"/>
        <v>2024-03-08</v>
      </c>
      <c r="AC112" s="1" t="str" cm="1">
        <f t="array" aca="1" ref="AC112" ca="1">INDEX({"N/A","No","Yes"}, RANDBETWEEN(1,3))</f>
        <v>N/A</v>
      </c>
      <c r="AD112" s="1" t="str" cm="1">
        <f t="array" aca="1" ref="AD112" ca="1">INDEX({"Non-smoker","Former-smoker","Current smoker"}, RANDBETWEEN(1,3))</f>
        <v>Non-smoker</v>
      </c>
      <c r="AE112" s="1" t="str" cm="1">
        <f t="array" aca="1" ref="AE112" ca="1">INDEX({"None","Allergic to penicillin","Requires wheelchair accessibility","Use caution due to fall risk","Special diet required"}, RANDBETWEEN(1,5))</f>
        <v>Use caution due to fall risk</v>
      </c>
      <c r="AF112" s="1" t="s">
        <v>804</v>
      </c>
      <c r="AG112" s="1" t="str" cm="1">
        <f t="array" aca="1" ref="AG112" ca="1">INDEX({"Humana","Aetna","MetLife","Cigna","United Healthcare","Guardian"}, RANDBETWEEN(1,6))</f>
        <v>Cigna</v>
      </c>
      <c r="AH112" s="1" t="str" cm="1">
        <f t="array" aca="1" ref="AH112" ca="1">IF(AG112="Humana",
   INDEX({"HUM103","HUM523"}, RANDBETWEEN(1,2)),
IF(AG112="Aetna",
   INDEX({"AET532","AET548"}, RANDBETWEEN(1,2)),
IF(AG112="MetLife",
   "MET280",
IF(AG112="Cigna",
   "CIG881",
IF(AG112="United Healthcare",
   INDEX({"UNI967","UNI316"}, RANDBETWEEN(1,2)),
IF(AG112="Guardian",
   INDEX({"GUA459","GUA669"}, RANDBETWEEN(1,2)),
""))))))</f>
        <v>CIG881</v>
      </c>
      <c r="AI112" s="1" t="str" cm="1">
        <f t="array" aca="1" ref="AI112" ca="1">_xlfn.SWITCH(
    AH112,
    "HUM103", "Humana Discount",
    "HUM523", "Humana PPO",
    "AET532", "Aetna HMO",
    "AET548", "Aetna Indemnity",
    "MET280", "MetLife Discount",
    "CIG881", "Cigna HMO",
    "UNI967", "United Healthcare DPPO",
    "UNI316", "United Healthcare DMO",
    "GUA459", "Guardian Discount",
    "GUA669", "Guardian PPO",
    ""
)</f>
        <v>Cigna HMO</v>
      </c>
      <c r="AJ112" s="1" t="str" cm="1">
        <f t="array" aca="1" ref="AJ112" ca="1">_xlfn.SWITCH(
    AH112,
    "HUM103", "HUM854639",
    "HUM523", "HUM296694",
    "AET532", "AET392075",
    "AET548", "AET837715",
    "MET280", "MET643118",
    "CIG881", "CIG755900",
    "UNI967", "UNI733052",
    "UNI316", "UNI442722",
    "GUA459", "GUA634150",
    "GUA669", "GUA641722",
    ""
)</f>
        <v>CIG755900</v>
      </c>
      <c r="AK112" s="1" t="str" cm="1">
        <f t="array" aca="1" ref="AK112" ca="1">INDEX({"GRP370","GRP369","GRP573","GRP409","GRP509","GRP575","GRP445","GRP295","GRP316","GRP630"}, RANDBETWEEN(1,10))</f>
        <v>GRP630</v>
      </c>
      <c r="AL112" s="1" cm="1">
        <f t="array" aca="1" ref="AL112" ca="1">_xlfn.SWITCH(
  AK112,
  "GRP370", 1000,
  "GRP369", 3000,
  "GRP573", 1500,
  "GRP409", 3000,
  "GRP509", 3000,
  "GRP575", 1000,
  "GRP445", 2500,
  "GRP295", 1000,
  "GRP316", 2000,
  "GRP630", 2000,
  ""
)</f>
        <v>2000</v>
      </c>
      <c r="AM112" s="1" cm="1">
        <f t="array" aca="1" ref="AM112" ca="1">_xlfn.SWITCH(
  AK112,
  "GRP370", 729.73,
  "GRP369", 2285.89,
  "GRP573", 1311.73,
  "GRP409", 2951.56,
  "GRP509", 993.45,
  "GRP575", 557.41,
  "GRP445", 695.64,
  "GRP295", 241.36,
  "GRP316", 1320.86,
  "GRP630", 1245.27,
  ""
)</f>
        <v>1245.27</v>
      </c>
      <c r="AN112" s="1" t="str" cm="1">
        <f t="array" aca="1" ref="AN112" ca="1">_xlfn.SWITCH(
  AK112,
  "GRP573", "Humana",
  "GRP509", "Aetna",
  "GRP316", "Aetna",
  ""
)</f>
        <v/>
      </c>
      <c r="AO112" s="1" t="str" cm="1">
        <f t="array" aca="1" ref="AO112" ca="1">_xlfn.SWITCH(
  AK112,
  "GRP573", "HUM982",
  "GRP509", "AET282",
  "GRP316", "AET665",
  ""
)</f>
        <v/>
      </c>
      <c r="AP112" s="1" t="str" cm="1">
        <f t="array" aca="1" ref="AP112" ca="1">_xlfn.SWITCH(
  AK112,
  "GRP573", "MAAN82132",
  "GRP509", "JOWI86099",
  "GRP316", "CHTA19838",
  ""
)</f>
        <v/>
      </c>
      <c r="AQ112" s="1" t="str" cm="1">
        <f t="array" aca="1" ref="AQ112" ca="1">INDEX({"Yes","No"},RANDBETWEEN(1,2))</f>
        <v>No</v>
      </c>
      <c r="AR112" s="1" t="str" cm="1">
        <f t="array" aca="1" ref="AR112" ca="1">INDEX({"Apple Pay","Credit Card","Debit Card"}, RANDBETWEEN(1,3))</f>
        <v>Debit Card</v>
      </c>
      <c r="AS112" s="1" t="s">
        <v>993</v>
      </c>
      <c r="AT112" s="1" t="s">
        <v>1182</v>
      </c>
      <c r="AU112" s="1" t="str">
        <f t="shared" ca="1" si="60"/>
        <v>2025-05-17</v>
      </c>
      <c r="AV112" s="1" t="str">
        <f t="shared" ca="1" si="61"/>
        <v>2025-05-19</v>
      </c>
      <c r="AW112" s="1" t="str">
        <f t="shared" ca="1" si="62"/>
        <v>12:30 PM</v>
      </c>
      <c r="AX112" s="1" t="str">
        <f t="shared" ca="1" si="63"/>
        <v>12:23 PM</v>
      </c>
      <c r="AY112" s="1" t="str" cm="1">
        <f t="array" aca="1" ref="AY112" ca="1">INDEX({"LOC001","LOC002","LOC003"}, RANDBETWEEN(1,3))</f>
        <v>LOC002</v>
      </c>
      <c r="AZ112" s="1" t="str" cm="1">
        <f t="array" aca="1" ref="AZ112" ca="1">INDEX({"PRV001","PRV002","PRV003","PRV004","PRV005"}, RANDBETWEEN(1,5))</f>
        <v>PRV003</v>
      </c>
      <c r="BA112" s="1" t="str" cm="1">
        <f t="array" aca="1" ref="BA112" ca="1">INDEX({"AST001","AST002","AST003","AST004","AST005"}, RANDBETWEEN(1,5))</f>
        <v>AST005</v>
      </c>
      <c r="BB112" s="1" t="str" cm="1">
        <f t="array" aca="1" ref="BB112" ca="1">INDEX({"Room 1","Room 2","Room 3","Room 4","Room 5","Room 7","Room 8"}, RANDBETWEEN(1,7))</f>
        <v>Room 4</v>
      </c>
      <c r="BC112" s="1" t="str" cm="1">
        <f t="array" aca="1" ref="BC112" ca="1">INDEX({"Tooth Pain","Lost Filling","Cosmetic Concern","Sensitivity","Denture Adjustment","Jaw Pain","Routine Check-up"}, RANDBETWEEN(1,7))</f>
        <v>Tooth Pain</v>
      </c>
      <c r="BD112" s="1" cm="1">
        <f t="array" aca="1" ref="BD112" ca="1">INDEX({15,30,45,60,90,120}, RANDBETWEEN(1,6))</f>
        <v>30</v>
      </c>
      <c r="BE112" s="1">
        <f t="shared" ca="1" si="64"/>
        <v>37</v>
      </c>
      <c r="BF112" s="1" t="str">
        <f t="shared" ca="1" si="65"/>
        <v>True</v>
      </c>
      <c r="BG112" s="1" t="str">
        <f t="shared" ca="1" si="66"/>
        <v/>
      </c>
      <c r="BH112" s="1" t="str">
        <f t="shared" ca="1" si="67"/>
        <v>False</v>
      </c>
      <c r="BI112" s="1">
        <f t="shared" ca="1" si="68"/>
        <v>2</v>
      </c>
      <c r="BJ112" s="1" t="s">
        <v>1372</v>
      </c>
      <c r="BK112" s="1" t="str">
        <f t="shared" ca="1" si="69"/>
        <v>2025-05-19</v>
      </c>
      <c r="BL112" s="1" t="str" cm="1">
        <f t="array" aca="1" ref="BL112" ca="1">INDEX({"Orthodontic","Prosthodontic","Oral Surgery","Periodontic","Restorative"}, RANDBETWEEN(1,5))</f>
        <v>Periodontic</v>
      </c>
      <c r="BM112" s="1" t="str" cm="1">
        <f t="array" aca="1" ref="BM112" ca="1">INDEX({"D4341","D9110","D0274","D0120","D2330","D7140","D1110"}, RANDBETWEEN(1,7))</f>
        <v>D1110</v>
      </c>
      <c r="BN112" s="1" t="str" cm="1">
        <f t="array" aca="1" ref="BN112" ca="1">INDEX({"Periodontal Scaling &amp; Root Planing","Palliative Treatment","Bitewings - Four Films","Periodic Oral Evaluation","Resin Composite - One Surface","Extraction - Erupted Tooth","Adult Prophylaxis"}, RANDBETWEEN(1,7))</f>
        <v>Palliative Treatment</v>
      </c>
      <c r="BO112" s="1">
        <f t="shared" ca="1" si="70"/>
        <v>1256.07</v>
      </c>
      <c r="BP112" s="1">
        <f t="shared" ca="1" si="71"/>
        <v>1376.85</v>
      </c>
      <c r="BQ112" s="1">
        <f t="shared" ca="1" si="72"/>
        <v>961.7</v>
      </c>
      <c r="BR112" s="1">
        <f t="shared" ca="1" si="73"/>
        <v>307.33</v>
      </c>
      <c r="BS112" s="1">
        <f t="shared" ca="1" si="74"/>
        <v>197.19</v>
      </c>
      <c r="BT112" s="1" t="str">
        <f t="shared" ca="1" si="75"/>
        <v>2023-08-20</v>
      </c>
      <c r="BU112" s="1" t="str" cm="1">
        <f t="array" aca="1" ref="BU112" ca="1">INDEX({"Debit Card","Apple Pay","Credit Card","CareCredit"}, RANDBETWEEN(1,4))</f>
        <v>Debit Card</v>
      </c>
      <c r="BV112" s="1" t="str" cm="1">
        <f t="array" aca="1" ref="BV112" ca="1">INDEX({"Paid","Partial","Pending Insurance"}, RANDBETWEEN(1,3))</f>
        <v>Pending Insurance</v>
      </c>
      <c r="BW112" s="1">
        <f t="shared" ca="1" si="76"/>
        <v>0</v>
      </c>
      <c r="BX112" s="1" t="str">
        <f t="shared" ca="1" si="77"/>
        <v>In Progress</v>
      </c>
      <c r="BY112" s="1" t="str" cm="1">
        <f t="array" aca="1" ref="BY112" ca="1">INDEX({"New","Returning"}, RANDBETWEEN(1,2))</f>
        <v>New</v>
      </c>
      <c r="BZ112" s="1">
        <f t="shared" ca="1" si="78"/>
        <v>2</v>
      </c>
      <c r="CA112" s="1">
        <f t="shared" ca="1" si="79"/>
        <v>2</v>
      </c>
      <c r="CB112" s="1" t="str">
        <f t="shared" ca="1" si="80"/>
        <v>2021-06-11</v>
      </c>
      <c r="CC112" s="1" t="str">
        <f t="shared" ca="1" si="81"/>
        <v>2024-08-07</v>
      </c>
      <c r="CD112" s="1">
        <f t="shared" ca="1" si="103"/>
        <v>9</v>
      </c>
      <c r="CE112" s="1">
        <f t="shared" ca="1" si="103"/>
        <v>3</v>
      </c>
      <c r="CF112" s="1">
        <f t="shared" ca="1" si="83"/>
        <v>3938.96</v>
      </c>
      <c r="CG112" s="1">
        <f t="shared" ca="1" si="84"/>
        <v>45</v>
      </c>
      <c r="CH112" s="1" t="str">
        <f t="shared" ca="1" si="85"/>
        <v>Medium</v>
      </c>
      <c r="CI112" s="1">
        <f t="shared" ca="1" si="86"/>
        <v>94</v>
      </c>
      <c r="CJ112" s="1" t="str">
        <f t="shared" ca="1" si="87"/>
        <v>True</v>
      </c>
      <c r="CK112" s="1" t="str" cm="1">
        <f t="array" aca="1" ref="CK112" ca="1">INDEX({"Basic","Silver","Gold","Platinum"}, RANDBETWEEN(1,4))</f>
        <v>Gold</v>
      </c>
      <c r="CL112" s="1">
        <f t="shared" ca="1" si="88"/>
        <v>1</v>
      </c>
      <c r="CM112" s="1" t="s">
        <v>1561</v>
      </c>
      <c r="CN112" s="1" t="str">
        <f t="shared" ca="1" si="89"/>
        <v>2024-01-26</v>
      </c>
      <c r="CO112" s="1" t="str">
        <f t="shared" ca="1" si="90"/>
        <v>8:45 AM</v>
      </c>
      <c r="CP112" s="1" t="str" cm="1">
        <f t="array" aca="1" ref="CP112" ca="1">INDEX({"Patient Portal","Mail","Email","Phone","Text"}, RANDBETWEEN(1,5))</f>
        <v>Phone</v>
      </c>
      <c r="CQ112" s="1" t="str" cm="1">
        <f t="array" aca="1" ref="CQ112" ca="1">INDEX({"Insurance Verification","Payment Reminder","New Patient Welcome","Treatment Plan Discussion","Recall"}, RANDBETWEEN(1,5))</f>
        <v>Insurance Verification</v>
      </c>
      <c r="CR112" s="1" t="str" cm="1">
        <f t="array" aca="1" ref="CR112" ca="1">INDEX({"Template","Script","Marketing","Custom"}, RANDBETWEEN(1,4))</f>
        <v>Custom</v>
      </c>
      <c r="CS112" s="1" t="str">
        <f t="shared" ca="1" si="91"/>
        <v>False</v>
      </c>
      <c r="CT112" s="1" t="str">
        <f t="shared" ca="1" si="92"/>
        <v/>
      </c>
      <c r="CU112" s="1" t="str">
        <f t="shared" ca="1" si="93"/>
        <v/>
      </c>
      <c r="CV112" s="1" t="str" cm="1">
        <f t="array" aca="1" ref="CV112" ca="1">IF(CS112="True",
   INDEX({"Cancelled","Confirmed","Rescheduled","Question Answered"}, RANDBETWEEN(1,4)),
   ""
)</f>
        <v/>
      </c>
      <c r="CW112" s="1" t="str">
        <f t="shared" ca="1" si="94"/>
        <v/>
      </c>
      <c r="CX112" s="1" t="str">
        <f t="shared" ca="1" si="95"/>
        <v/>
      </c>
      <c r="CY112" s="1" t="str" cm="1">
        <f t="array" aca="1" ref="CY112" ca="1">INDEX({"STF001","STF002","STF003","STF004","STF005"}, RANDBETWEEN(1,5))</f>
        <v>STF001</v>
      </c>
      <c r="CZ112" s="1" t="str">
        <f t="shared" ca="1" si="96"/>
        <v>True</v>
      </c>
      <c r="DA112" s="1" t="str" cm="1">
        <f t="array" aca="1" ref="DA112" ca="1">INDEX({"Westside Dental Group","Downtown Dental Center","Main Street Dental"}, RANDBETWEEN(1,3))</f>
        <v>Downtown Dental Center</v>
      </c>
      <c r="DB112" s="1" t="str" cm="1">
        <f t="array" aca="1" ref="DB112" ca="1">_xlfn.SWITCH(DA112,
   "Westside Dental Group",     "789 West Avenue",
   "Downtown Dental Center",    "456 Downtown Plaza",
   "Main Street Dental",        "123 Main Street",
   ""
)</f>
        <v>456 Downtown Plaza</v>
      </c>
      <c r="DC112" s="1" t="str" cm="1">
        <f t="array" aca="1" ref="DC112" ca="1">_xlfn.SWITCH(
   DA112,
   "Westside Dental Group",     "Riverside",
   "Downtown Dental Center",    "Springfield",
   "Main Street Dental",        "Springfield",
   ""
)</f>
        <v>Springfield</v>
      </c>
      <c r="DD112" s="1" t="s">
        <v>184</v>
      </c>
      <c r="DE112" s="1" t="str" cm="1">
        <f t="array" aca="1" ref="DE112" ca="1">_xlfn.SWITCH(
   DA112,
   "Westside Dental Group",     "62707",
   "Downtown Dental Center",    "62701",
   "Main Street Dental",        "62704",
   ""
)</f>
        <v>62701</v>
      </c>
      <c r="DF112" s="1" t="str" cm="1">
        <f t="array" aca="1" ref="DF112" ca="1">_xlfn.SWITCH(
   DA112,
   "Westside Dental Group",     "555-555-6666",
   "Downtown Dental Center",    "555-333-4444",
   "Main Street Dental",        "555-111-2222",
   ""
)</f>
        <v>555-333-4444</v>
      </c>
      <c r="DG112" s="1" t="str" cm="1">
        <f t="array" aca="1" ref="DG112" ca="1">_xlfn.SWITCH(
   DA112,
   "Westside Dental Group",     "Mon-Thu 9AM-6PM|Fri 9AM-4PM",
   "Downtown Dental Center",    "Mon-Thu 7AM-7PM|Fri 8AM-5PM|Sat 8AM-1PM",
   "Main Street Dental",        "Mon-Fri 8AM-5PM",
   ""
)</f>
        <v>Mon-Thu 7AM-7PM|Fri 8AM-5PM|Sat 8AM-1PM</v>
      </c>
      <c r="DH112" s="1" t="str" cm="1">
        <f t="array" aca="1" ref="DH112" ca="1">_xlfn.SWITCH(
   DA112,
   "Westside Dental Group",     "General|Periodontics|Endodontics",
   "Downtown Dental Center",    "General|Pediatric|Implants|Oral Surgery",
   "Main Street Dental",        "General|Cosmetic|Orthodontics",
   ""
)</f>
        <v>General|Pediatric|Implants|Oral Surgery</v>
      </c>
      <c r="DI112" s="1" t="str" cm="1">
        <f t="array" aca="1" ref="DI112" ca="1">_xlfn.SWITCH(
   DA112,
   "Westside Dental Group",     "General Dentistry|Periodontics|Endodontics",
   "Downtown Dental Center",    "General Dentistry|Oral Surgery|Pediatric Dentistry",
   "Main Street Dental",        "General Dentistry|Orthodontics",
   ""
)</f>
        <v>General Dentistry|Oral Surgery|Pediatric Dentistry</v>
      </c>
      <c r="DJ112" s="1" cm="1">
        <f t="array" aca="1" ref="DJ112" ca="1">_xlfn.SWITCH($DA112,
   "Westside Dental Group", 6,
   "Downtown Dental Center", 12,
   "Main Street Dental",     8,
   6
)</f>
        <v>12</v>
      </c>
      <c r="DK112" s="1" cm="1">
        <f t="array" aca="1" ref="DK112" ca="1">_xlfn.SWITCH($DA112,
   "Westside Dental Group", 4.7,
   "Downtown Dental Center", 4.6,
   "Main Street Dental",     4.8,
   4.7
)</f>
        <v>4.5999999999999996</v>
      </c>
      <c r="DL112" s="1" t="s">
        <v>1750</v>
      </c>
      <c r="DM112" s="1" t="str">
        <f t="shared" ca="1" si="97"/>
        <v>2021-03-23</v>
      </c>
      <c r="DN112" s="1" t="str" cm="1">
        <f t="array" aca="1" ref="DN112" ca="1">INDEX({"In Progress","Accepted","Completed","Proposed"}, RANDBETWEEN(1,4))</f>
        <v>Completed</v>
      </c>
      <c r="DO112" s="1">
        <f t="shared" ca="1" si="98"/>
        <v>2654.86</v>
      </c>
      <c r="DP112" s="1">
        <f t="shared" ca="1" si="99"/>
        <v>1858.4</v>
      </c>
      <c r="DQ112" s="1">
        <f t="shared" ca="1" si="100"/>
        <v>796.46</v>
      </c>
      <c r="DR112" s="1" t="str" cm="1">
        <f t="array" aca="1" ref="DR112" ca="1">INDEX({"N/A","CareCredit","QuickPay Discount","Monthly Payment"}, RANDBETWEEN(1,4))</f>
        <v>N/A</v>
      </c>
      <c r="DS112" s="2">
        <v>44583</v>
      </c>
      <c r="DT112" s="1" t="str">
        <f t="shared" ca="1" si="101"/>
        <v>2022-02-13</v>
      </c>
      <c r="DU112" s="1">
        <f t="shared" ca="1" si="102"/>
        <v>100</v>
      </c>
    </row>
    <row r="113" spans="1:125" x14ac:dyDescent="0.15">
      <c r="A113" s="1" t="s">
        <v>616</v>
      </c>
      <c r="B113" s="1" t="str" cm="1">
        <f t="array" aca="1" ref="B113" ca="1">INDEX({"Liam","Noah","Oliver","Elijah","William","James","Benjamin","Lucas","Henry","Alexander","Olivia","Emma","Ava","Charlotte","Sophia","Amelia","Isabella","Mia","Evelyn","Harper","Jameson","Aria","Scarlett","Luna","Mila","Abigail","Ella","Avery","Eleanor","Madison"}, RANDBETWEEN(1, 30))</f>
        <v>Oliver</v>
      </c>
      <c r="C113" s="1" t="str" cm="1">
        <f t="array" aca="1" ref="C113" ca="1">INDEX({"Smith","Johnson","Williams","Jones","Brown","Davis","Miller","Wilson","Moore","Taylor","Anderson","Thomas","Jackson","White","Harris","Martin","Thompson","Garcia","Martinez","Robinson","Clark","Rodriguez","Lewis","Lee","Walker","Hall","Allen","Young","King","Wright"}, RANDBETWEEN(1, 30))</f>
        <v>Anderson</v>
      </c>
      <c r="D113" s="1" t="str">
        <f t="shared" ca="1" si="52"/>
        <v>1953-09-29</v>
      </c>
      <c r="E113" s="1">
        <f t="shared" ca="1" si="53"/>
        <v>71</v>
      </c>
      <c r="F113" s="1" t="str" cm="1">
        <f t="array" aca="1" ref="F113" ca="1">INDEX({"Male","Female","Non-Binary"}, RANDBETWEEN(1, 3))</f>
        <v>Non-Binary</v>
      </c>
      <c r="G113" s="1" t="str" cm="1">
        <f t="array" aca="1" ref="G113" ca="1">INDEX({"African American","Caucasian","Hispanic","Asian","Native American","Other"}, RANDBETWEEN(1,6))</f>
        <v>African American</v>
      </c>
      <c r="H113" s="1" t="str" cm="1">
        <f t="array" aca="1" ref="H113" ca="1">RANDBETWEEN(1,1500) &amp; " " &amp; INDEX({"Main","Oak","Maple","Elm","Pine","Cedar","Rose","Hill","Park","Lake"}, RANDBETWEEN(1,10)) &amp; " " &amp; INDEX({"St","Rd","Ave"}, RANDBETWEEN(1,3))</f>
        <v>1018 Pine Ave</v>
      </c>
      <c r="I113" s="1" t="str" cm="1">
        <f t="array" aca="1" ref="I113" ca="1">INDEX({"Springfield","Riverside","Franklin","Clinton","Fairview"}, RANDBETWEEN(1,5))</f>
        <v>Franklin</v>
      </c>
      <c r="J113" s="1" t="str" cm="1">
        <f t="array" aca="1" ref="J113" ca="1">INDEX({"FL","IL","CA","NY","TX"}, RANDBETWEEN(1,5))</f>
        <v>TX</v>
      </c>
      <c r="K113" s="1" t="str">
        <f t="shared" ca="1" si="54"/>
        <v>41081</v>
      </c>
      <c r="L113" s="1" t="str">
        <f t="shared" ca="1" si="55"/>
        <v>oliver.anderson@email.com</v>
      </c>
      <c r="M113" s="1" t="str">
        <f t="shared" ca="1" si="56"/>
        <v>627-316-2442</v>
      </c>
      <c r="N113" s="1" t="str" cm="1">
        <f t="array" aca="1" ref="N113" ca="1">INDEX({"Linda","Karen","Susan","Nancy","Deborah"}, RANDBETWEEN(1,5)) &amp; " " &amp; C113</f>
        <v>Nancy Anderson</v>
      </c>
      <c r="O113" s="1" t="str">
        <f t="shared" ca="1" si="57"/>
        <v>894-584-7701</v>
      </c>
      <c r="P113" s="1" t="s">
        <v>137</v>
      </c>
      <c r="Q113" s="1" t="str" cm="1">
        <f t="array" aca="1" ref="Q113" ca="1">INDEX({"Walk-in","Google","Website","Patient Referral","Doctor Referral","Insurance"}, RANDBETWEEN(1,5))</f>
        <v>Walk-in</v>
      </c>
      <c r="R113" s="1" t="str">
        <f t="shared" ca="1" si="58"/>
        <v>2022-02-03</v>
      </c>
      <c r="S113" s="1" t="str" cm="1">
        <f t="array" aca="1" ref="S113" ca="1">INDEX({"LOC001","LOC002","LOC003"}, RANDBETWEEN(1,3))</f>
        <v>LOC001</v>
      </c>
      <c r="T113" s="1" t="str" cm="1">
        <f t="array" aca="1" ref="T113" ca="1">INDEX({"Mail","Phone","Patient Portal","Email"}, RANDBETWEEN(1,4))</f>
        <v>Email</v>
      </c>
      <c r="U113" s="1" t="str" cm="1">
        <f t="array" aca="1" ref="U113" ca="1">INDEX({"True","False"}, RANDBETWEEN(1,2))</f>
        <v>False</v>
      </c>
      <c r="V113" s="1" t="str" cm="1">
        <f t="array" aca="1" ref="V113" ca="1">INDEX({"True","False"}, RANDBETWEEN(1,2))</f>
        <v>True</v>
      </c>
      <c r="W113" s="1" t="str" cm="1">
        <f t="array" aca="1" ref="W113" ca="1">INDEX({"True","False"}, RANDBETWEEN(1,2))</f>
        <v>True</v>
      </c>
      <c r="X113" s="1" t="str" cm="1">
        <f t="array" aca="1" ref="X113" ca="1">INDEX({"True","False"}, RANDBETWEEN(1,2))</f>
        <v>False</v>
      </c>
      <c r="Y113" s="1" t="str" cm="1">
        <f t="array" aca="1" ref="Y113" ca="1">INDEX({"Codeine","Sulfa","Local Anesthetics","None","Latex","Penicillin"}, RANDBETWEEN(1,6))</f>
        <v>Codeine</v>
      </c>
      <c r="Z113" s="1" t="str" cm="1">
        <f t="array" aca="1" ref="Z113" ca="1">INDEX({"None","Levothyroxine","Atorvastatin","Levothyroxine|Atorvastatin","Metformin|Lisinopril","Ibuprofen"}, RANDBETWEEN(1,6))</f>
        <v>None</v>
      </c>
      <c r="AA113" s="1" t="str" cm="1">
        <f t="array" aca="1" ref="AA113" ca="1">INDEX({"None","Wisdom teeth extraction (2020)","Cavity filling (2019)","Dental cleaning (2018)","Root canal (2021)"}, RANDBETWEEN(1,5))</f>
        <v>Dental cleaning (2018)</v>
      </c>
      <c r="AB113" s="1" t="str">
        <f t="shared" ca="1" si="59"/>
        <v>2023-06-27</v>
      </c>
      <c r="AC113" s="1" t="str" cm="1">
        <f t="array" aca="1" ref="AC113" ca="1">INDEX({"N/A","No","Yes"}, RANDBETWEEN(1,3))</f>
        <v>Yes</v>
      </c>
      <c r="AD113" s="1" t="str" cm="1">
        <f t="array" aca="1" ref="AD113" ca="1">INDEX({"Non-smoker","Former-smoker","Current smoker"}, RANDBETWEEN(1,3))</f>
        <v>Current smoker</v>
      </c>
      <c r="AE113" s="1" t="str" cm="1">
        <f t="array" aca="1" ref="AE113" ca="1">INDEX({"None","Allergic to penicillin","Requires wheelchair accessibility","Use caution due to fall risk","Special diet required"}, RANDBETWEEN(1,5))</f>
        <v>Special diet required</v>
      </c>
      <c r="AF113" s="1" t="s">
        <v>805</v>
      </c>
      <c r="AG113" s="1" t="str" cm="1">
        <f t="array" aca="1" ref="AG113" ca="1">INDEX({"Humana","Aetna","MetLife","Cigna","United Healthcare","Guardian"}, RANDBETWEEN(1,6))</f>
        <v>Aetna</v>
      </c>
      <c r="AH113" s="1" t="str" cm="1">
        <f t="array" aca="1" ref="AH113" ca="1">IF(AG113="Humana",
   INDEX({"HUM103","HUM523"}, RANDBETWEEN(1,2)),
IF(AG113="Aetna",
   INDEX({"AET532","AET548"}, RANDBETWEEN(1,2)),
IF(AG113="MetLife",
   "MET280",
IF(AG113="Cigna",
   "CIG881",
IF(AG113="United Healthcare",
   INDEX({"UNI967","UNI316"}, RANDBETWEEN(1,2)),
IF(AG113="Guardian",
   INDEX({"GUA459","GUA669"}, RANDBETWEEN(1,2)),
""))))))</f>
        <v>AET548</v>
      </c>
      <c r="AI113" s="1" t="str" cm="1">
        <f t="array" aca="1" ref="AI113" ca="1">_xlfn.SWITCH(
    AH113,
    "HUM103", "Humana Discount",
    "HUM523", "Humana PPO",
    "AET532", "Aetna HMO",
    "AET548", "Aetna Indemnity",
    "MET280", "MetLife Discount",
    "CIG881", "Cigna HMO",
    "UNI967", "United Healthcare DPPO",
    "UNI316", "United Healthcare DMO",
    "GUA459", "Guardian Discount",
    "GUA669", "Guardian PPO",
    ""
)</f>
        <v>Aetna Indemnity</v>
      </c>
      <c r="AJ113" s="1" t="str" cm="1">
        <f t="array" aca="1" ref="AJ113" ca="1">_xlfn.SWITCH(
    AH113,
    "HUM103", "HUM854639",
    "HUM523", "HUM296694",
    "AET532", "AET392075",
    "AET548", "AET837715",
    "MET280", "MET643118",
    "CIG881", "CIG755900",
    "UNI967", "UNI733052",
    "UNI316", "UNI442722",
    "GUA459", "GUA634150",
    "GUA669", "GUA641722",
    ""
)</f>
        <v>AET837715</v>
      </c>
      <c r="AK113" s="1" t="str" cm="1">
        <f t="array" aca="1" ref="AK113" ca="1">INDEX({"GRP370","GRP369","GRP573","GRP409","GRP509","GRP575","GRP445","GRP295","GRP316","GRP630"}, RANDBETWEEN(1,10))</f>
        <v>GRP509</v>
      </c>
      <c r="AL113" s="1" cm="1">
        <f t="array" aca="1" ref="AL113" ca="1">_xlfn.SWITCH(
  AK113,
  "GRP370", 1000,
  "GRP369", 3000,
  "GRP573", 1500,
  "GRP409", 3000,
  "GRP509", 3000,
  "GRP575", 1000,
  "GRP445", 2500,
  "GRP295", 1000,
  "GRP316", 2000,
  "GRP630", 2000,
  ""
)</f>
        <v>3000</v>
      </c>
      <c r="AM113" s="1" cm="1">
        <f t="array" aca="1" ref="AM113" ca="1">_xlfn.SWITCH(
  AK113,
  "GRP370", 729.73,
  "GRP369", 2285.89,
  "GRP573", 1311.73,
  "GRP409", 2951.56,
  "GRP509", 993.45,
  "GRP575", 557.41,
  "GRP445", 695.64,
  "GRP295", 241.36,
  "GRP316", 1320.86,
  "GRP630", 1245.27,
  ""
)</f>
        <v>993.45</v>
      </c>
      <c r="AN113" s="1" t="str" cm="1">
        <f t="array" aca="1" ref="AN113" ca="1">_xlfn.SWITCH(
  AK113,
  "GRP573", "Humana",
  "GRP509", "Aetna",
  "GRP316", "Aetna",
  ""
)</f>
        <v>Aetna</v>
      </c>
      <c r="AO113" s="1" t="str" cm="1">
        <f t="array" aca="1" ref="AO113" ca="1">_xlfn.SWITCH(
  AK113,
  "GRP573", "HUM982",
  "GRP509", "AET282",
  "GRP316", "AET665",
  ""
)</f>
        <v>AET282</v>
      </c>
      <c r="AP113" s="1" t="str" cm="1">
        <f t="array" aca="1" ref="AP113" ca="1">_xlfn.SWITCH(
  AK113,
  "GRP573", "MAAN82132",
  "GRP509", "JOWI86099",
  "GRP316", "CHTA19838",
  ""
)</f>
        <v>JOWI86099</v>
      </c>
      <c r="AQ113" s="1" t="str" cm="1">
        <f t="array" aca="1" ref="AQ113" ca="1">INDEX({"Yes","No"},RANDBETWEEN(1,2))</f>
        <v>No</v>
      </c>
      <c r="AR113" s="1" t="str" cm="1">
        <f t="array" aca="1" ref="AR113" ca="1">INDEX({"Apple Pay","Credit Card","Debit Card"}, RANDBETWEEN(1,3))</f>
        <v>Apple Pay</v>
      </c>
      <c r="AS113" s="1" t="s">
        <v>994</v>
      </c>
      <c r="AT113" s="1" t="s">
        <v>1183</v>
      </c>
      <c r="AU113" s="1" t="str">
        <f t="shared" ca="1" si="60"/>
        <v>2025-05-28</v>
      </c>
      <c r="AV113" s="1" t="str">
        <f t="shared" ca="1" si="61"/>
        <v>2025-05-31</v>
      </c>
      <c r="AW113" s="1" t="str">
        <f t="shared" ca="1" si="62"/>
        <v>9:45 AM</v>
      </c>
      <c r="AX113" s="1" t="str">
        <f t="shared" ca="1" si="63"/>
        <v>9:39 AM</v>
      </c>
      <c r="AY113" s="1" t="str" cm="1">
        <f t="array" aca="1" ref="AY113" ca="1">INDEX({"LOC001","LOC002","LOC003"}, RANDBETWEEN(1,3))</f>
        <v>LOC003</v>
      </c>
      <c r="AZ113" s="1" t="str" cm="1">
        <f t="array" aca="1" ref="AZ113" ca="1">INDEX({"PRV001","PRV002","PRV003","PRV004","PRV005"}, RANDBETWEEN(1,5))</f>
        <v>PRV001</v>
      </c>
      <c r="BA113" s="1" t="str" cm="1">
        <f t="array" aca="1" ref="BA113" ca="1">INDEX({"AST001","AST002","AST003","AST004","AST005"}, RANDBETWEEN(1,5))</f>
        <v>AST002</v>
      </c>
      <c r="BB113" s="1" t="str" cm="1">
        <f t="array" aca="1" ref="BB113" ca="1">INDEX({"Room 1","Room 2","Room 3","Room 4","Room 5","Room 7","Room 8"}, RANDBETWEEN(1,7))</f>
        <v>Room 1</v>
      </c>
      <c r="BC113" s="1" t="str" cm="1">
        <f t="array" aca="1" ref="BC113" ca="1">INDEX({"Tooth Pain","Lost Filling","Cosmetic Concern","Sensitivity","Denture Adjustment","Jaw Pain","Routine Check-up"}, RANDBETWEEN(1,7))</f>
        <v>Denture Adjustment</v>
      </c>
      <c r="BD113" s="1" cm="1">
        <f t="array" aca="1" ref="BD113" ca="1">INDEX({15,30,45,60,90,120}, RANDBETWEEN(1,6))</f>
        <v>15</v>
      </c>
      <c r="BE113" s="1">
        <f t="shared" ca="1" si="64"/>
        <v>5</v>
      </c>
      <c r="BF113" s="1" t="str">
        <f t="shared" ca="1" si="65"/>
        <v>True</v>
      </c>
      <c r="BG113" s="1" t="str">
        <f t="shared" ca="1" si="66"/>
        <v/>
      </c>
      <c r="BH113" s="1" t="str">
        <f t="shared" ca="1" si="67"/>
        <v>False</v>
      </c>
      <c r="BI113" s="1">
        <f t="shared" ca="1" si="68"/>
        <v>3</v>
      </c>
      <c r="BJ113" s="1" t="s">
        <v>1373</v>
      </c>
      <c r="BK113" s="1" t="str">
        <f t="shared" ca="1" si="69"/>
        <v>2025-05-31</v>
      </c>
      <c r="BL113" s="1" t="str" cm="1">
        <f t="array" aca="1" ref="BL113" ca="1">INDEX({"Orthodontic","Prosthodontic","Oral Surgery","Periodontic","Restorative"}, RANDBETWEEN(1,5))</f>
        <v>Prosthodontic</v>
      </c>
      <c r="BM113" s="1" t="str" cm="1">
        <f t="array" aca="1" ref="BM113" ca="1">INDEX({"D4341","D9110","D0274","D0120","D2330","D7140","D1110"}, RANDBETWEEN(1,7))</f>
        <v>D7140</v>
      </c>
      <c r="BN113" s="1" t="str" cm="1">
        <f t="array" aca="1" ref="BN113" ca="1">INDEX({"Periodontal Scaling &amp; Root Planing","Palliative Treatment","Bitewings - Four Films","Periodic Oral Evaluation","Resin Composite - One Surface","Extraction - Erupted Tooth","Adult Prophylaxis"}, RANDBETWEEN(1,7))</f>
        <v>Periodontal Scaling &amp; Root Planing</v>
      </c>
      <c r="BO113" s="1">
        <f t="shared" ca="1" si="70"/>
        <v>356.73</v>
      </c>
      <c r="BP113" s="1">
        <f t="shared" ca="1" si="71"/>
        <v>1407.54</v>
      </c>
      <c r="BQ113" s="1">
        <f t="shared" ca="1" si="72"/>
        <v>848.2</v>
      </c>
      <c r="BR113" s="1">
        <f t="shared" ca="1" si="73"/>
        <v>421.73</v>
      </c>
      <c r="BS113" s="1">
        <f t="shared" ca="1" si="74"/>
        <v>8.2100000000000009</v>
      </c>
      <c r="BT113" s="1" t="str">
        <f t="shared" ca="1" si="75"/>
        <v>2023-02-03</v>
      </c>
      <c r="BU113" s="1" t="str" cm="1">
        <f t="array" aca="1" ref="BU113" ca="1">INDEX({"Debit Card","Apple Pay","Credit Card","CareCredit"}, RANDBETWEEN(1,4))</f>
        <v>Credit Card</v>
      </c>
      <c r="BV113" s="1" t="str" cm="1">
        <f t="array" aca="1" ref="BV113" ca="1">INDEX({"Paid","Partial","Pending Insurance"}, RANDBETWEEN(1,3))</f>
        <v>Pending Insurance</v>
      </c>
      <c r="BW113" s="1">
        <f t="shared" ca="1" si="76"/>
        <v>0</v>
      </c>
      <c r="BX113" s="1" t="str">
        <f t="shared" ca="1" si="77"/>
        <v>In Progress</v>
      </c>
      <c r="BY113" s="1" t="str" cm="1">
        <f t="array" aca="1" ref="BY113" ca="1">INDEX({"New","Returning"}, RANDBETWEEN(1,2))</f>
        <v>New</v>
      </c>
      <c r="BZ113" s="1">
        <f t="shared" ca="1" si="78"/>
        <v>2</v>
      </c>
      <c r="CA113" s="1">
        <f t="shared" ca="1" si="79"/>
        <v>2</v>
      </c>
      <c r="CB113" s="1" t="str">
        <f t="shared" ca="1" si="80"/>
        <v>2023-06-12</v>
      </c>
      <c r="CC113" s="1" t="str">
        <f t="shared" ca="1" si="81"/>
        <v>2025-01-01</v>
      </c>
      <c r="CD113" s="1">
        <f t="shared" ca="1" si="103"/>
        <v>6</v>
      </c>
      <c r="CE113" s="1">
        <f t="shared" ca="1" si="103"/>
        <v>9</v>
      </c>
      <c r="CF113" s="1">
        <f t="shared" ca="1" si="83"/>
        <v>2427.56</v>
      </c>
      <c r="CG113" s="1">
        <f t="shared" ca="1" si="84"/>
        <v>21</v>
      </c>
      <c r="CH113" s="1" t="str">
        <f t="shared" ca="1" si="85"/>
        <v>Low</v>
      </c>
      <c r="CI113" s="1">
        <f t="shared" ca="1" si="86"/>
        <v>100</v>
      </c>
      <c r="CJ113" s="1" t="str">
        <f t="shared" ca="1" si="87"/>
        <v>False</v>
      </c>
      <c r="CK113" s="1" t="str" cm="1">
        <f t="array" aca="1" ref="CK113" ca="1">INDEX({"Basic","Silver","Gold","Platinum"}, RANDBETWEEN(1,4))</f>
        <v>Silver</v>
      </c>
      <c r="CL113" s="1">
        <f t="shared" ca="1" si="88"/>
        <v>2</v>
      </c>
      <c r="CM113" s="1" t="s">
        <v>1562</v>
      </c>
      <c r="CN113" s="1" t="str">
        <f t="shared" ca="1" si="89"/>
        <v>2025-06-07</v>
      </c>
      <c r="CO113" s="1" t="str">
        <f t="shared" ca="1" si="90"/>
        <v>3:00 PM</v>
      </c>
      <c r="CP113" s="1" t="str" cm="1">
        <f t="array" aca="1" ref="CP113" ca="1">INDEX({"Patient Portal","Mail","Email","Phone","Text"}, RANDBETWEEN(1,5))</f>
        <v>Email</v>
      </c>
      <c r="CQ113" s="1" t="str" cm="1">
        <f t="array" aca="1" ref="CQ113" ca="1">INDEX({"Insurance Verification","Payment Reminder","New Patient Welcome","Treatment Plan Discussion","Recall"}, RANDBETWEEN(1,5))</f>
        <v>Recall</v>
      </c>
      <c r="CR113" s="1" t="str" cm="1">
        <f t="array" aca="1" ref="CR113" ca="1">INDEX({"Template","Script","Marketing","Custom"}, RANDBETWEEN(1,4))</f>
        <v>Script</v>
      </c>
      <c r="CS113" s="1" t="str">
        <f t="shared" ca="1" si="91"/>
        <v>True</v>
      </c>
      <c r="CT113" s="1" t="str">
        <f t="shared" ca="1" si="92"/>
        <v>2025-06-08</v>
      </c>
      <c r="CU113" s="1" t="str">
        <f t="shared" ca="1" si="93"/>
        <v>1:45 PM</v>
      </c>
      <c r="CV113" s="1" t="str" cm="1">
        <f t="array" aca="1" ref="CV113" ca="1">IF(CS113="True",
   INDEX({"Cancelled","Confirmed","Rescheduled","Question Answered"}, RANDBETWEEN(1,4)),
   ""
)</f>
        <v>Cancelled</v>
      </c>
      <c r="CW113" s="1" t="str">
        <f t="shared" ca="1" si="94"/>
        <v>False</v>
      </c>
      <c r="CX113" s="1" t="str">
        <f t="shared" ca="1" si="95"/>
        <v/>
      </c>
      <c r="CY113" s="1" t="str" cm="1">
        <f t="array" aca="1" ref="CY113" ca="1">INDEX({"STF001","STF002","STF003","STF004","STF005"}, RANDBETWEEN(1,5))</f>
        <v>STF005</v>
      </c>
      <c r="CZ113" s="1" t="str">
        <f t="shared" ca="1" si="96"/>
        <v>True</v>
      </c>
      <c r="DA113" s="1" t="str" cm="1">
        <f t="array" aca="1" ref="DA113" ca="1">INDEX({"Westside Dental Group","Downtown Dental Center","Main Street Dental"}, RANDBETWEEN(1,3))</f>
        <v>Downtown Dental Center</v>
      </c>
      <c r="DB113" s="1" t="str" cm="1">
        <f t="array" aca="1" ref="DB113" ca="1">_xlfn.SWITCH(DA113,
   "Westside Dental Group",     "789 West Avenue",
   "Downtown Dental Center",    "456 Downtown Plaza",
   "Main Street Dental",        "123 Main Street",
   ""
)</f>
        <v>456 Downtown Plaza</v>
      </c>
      <c r="DC113" s="1" t="str" cm="1">
        <f t="array" aca="1" ref="DC113" ca="1">_xlfn.SWITCH(
   DA113,
   "Westside Dental Group",     "Riverside",
   "Downtown Dental Center",    "Springfield",
   "Main Street Dental",        "Springfield",
   ""
)</f>
        <v>Springfield</v>
      </c>
      <c r="DD113" s="1" t="s">
        <v>184</v>
      </c>
      <c r="DE113" s="1" t="str" cm="1">
        <f t="array" aca="1" ref="DE113" ca="1">_xlfn.SWITCH(
   DA113,
   "Westside Dental Group",     "62707",
   "Downtown Dental Center",    "62701",
   "Main Street Dental",        "62704",
   ""
)</f>
        <v>62701</v>
      </c>
      <c r="DF113" s="1" t="str" cm="1">
        <f t="array" aca="1" ref="DF113" ca="1">_xlfn.SWITCH(
   DA113,
   "Westside Dental Group",     "555-555-6666",
   "Downtown Dental Center",    "555-333-4444",
   "Main Street Dental",        "555-111-2222",
   ""
)</f>
        <v>555-333-4444</v>
      </c>
      <c r="DG113" s="1" t="str" cm="1">
        <f t="array" aca="1" ref="DG113" ca="1">_xlfn.SWITCH(
   DA113,
   "Westside Dental Group",     "Mon-Thu 9AM-6PM|Fri 9AM-4PM",
   "Downtown Dental Center",    "Mon-Thu 7AM-7PM|Fri 8AM-5PM|Sat 8AM-1PM",
   "Main Street Dental",        "Mon-Fri 8AM-5PM",
   ""
)</f>
        <v>Mon-Thu 7AM-7PM|Fri 8AM-5PM|Sat 8AM-1PM</v>
      </c>
      <c r="DH113" s="1" t="str" cm="1">
        <f t="array" aca="1" ref="DH113" ca="1">_xlfn.SWITCH(
   DA113,
   "Westside Dental Group",     "General|Periodontics|Endodontics",
   "Downtown Dental Center",    "General|Pediatric|Implants|Oral Surgery",
   "Main Street Dental",        "General|Cosmetic|Orthodontics",
   ""
)</f>
        <v>General|Pediatric|Implants|Oral Surgery</v>
      </c>
      <c r="DI113" s="1" t="str" cm="1">
        <f t="array" aca="1" ref="DI113" ca="1">_xlfn.SWITCH(
   DA113,
   "Westside Dental Group",     "General Dentistry|Periodontics|Endodontics",
   "Downtown Dental Center",    "General Dentistry|Oral Surgery|Pediatric Dentistry",
   "Main Street Dental",        "General Dentistry|Orthodontics",
   ""
)</f>
        <v>General Dentistry|Oral Surgery|Pediatric Dentistry</v>
      </c>
      <c r="DJ113" s="1" cm="1">
        <f t="array" aca="1" ref="DJ113" ca="1">_xlfn.SWITCH($DA113,
   "Westside Dental Group", 6,
   "Downtown Dental Center", 12,
   "Main Street Dental",     8,
   6
)</f>
        <v>12</v>
      </c>
      <c r="DK113" s="1" cm="1">
        <f t="array" aca="1" ref="DK113" ca="1">_xlfn.SWITCH($DA113,
   "Westside Dental Group", 4.7,
   "Downtown Dental Center", 4.6,
   "Main Street Dental",     4.8,
   4.7
)</f>
        <v>4.5999999999999996</v>
      </c>
      <c r="DL113" s="1" t="s">
        <v>1751</v>
      </c>
      <c r="DM113" s="1" t="str">
        <f t="shared" ca="1" si="97"/>
        <v>2023-03-31</v>
      </c>
      <c r="DN113" s="1" t="str" cm="1">
        <f t="array" aca="1" ref="DN113" ca="1">INDEX({"In Progress","Accepted","Completed","Proposed"}, RANDBETWEEN(1,4))</f>
        <v>Completed</v>
      </c>
      <c r="DO113" s="1">
        <f t="shared" ca="1" si="98"/>
        <v>2339.2600000000002</v>
      </c>
      <c r="DP113" s="1">
        <f t="shared" ca="1" si="99"/>
        <v>1450.34</v>
      </c>
      <c r="DQ113" s="1">
        <f t="shared" ca="1" si="100"/>
        <v>888.92</v>
      </c>
      <c r="DR113" s="1" t="str" cm="1">
        <f t="array" aca="1" ref="DR113" ca="1">INDEX({"N/A","CareCredit","QuickPay Discount","Monthly Payment"}, RANDBETWEEN(1,4))</f>
        <v>N/A</v>
      </c>
      <c r="DS113" s="2">
        <v>44584</v>
      </c>
      <c r="DT113" s="1" t="str">
        <f t="shared" ca="1" si="101"/>
        <v>2022-02-22</v>
      </c>
      <c r="DU113" s="1">
        <f t="shared" ca="1" si="102"/>
        <v>100</v>
      </c>
    </row>
    <row r="114" spans="1:125" x14ac:dyDescent="0.15">
      <c r="A114" s="1" t="s">
        <v>617</v>
      </c>
      <c r="B114" s="1" t="str" cm="1">
        <f t="array" aca="1" ref="B114" ca="1">INDEX({"Liam","Noah","Oliver","Elijah","William","James","Benjamin","Lucas","Henry","Alexander","Olivia","Emma","Ava","Charlotte","Sophia","Amelia","Isabella","Mia","Evelyn","Harper","Jameson","Aria","Scarlett","Luna","Mila","Abigail","Ella","Avery","Eleanor","Madison"}, RANDBETWEEN(1, 30))</f>
        <v>Noah</v>
      </c>
      <c r="C114" s="1" t="str" cm="1">
        <f t="array" aca="1" ref="C114" ca="1">INDEX({"Smith","Johnson","Williams","Jones","Brown","Davis","Miller","Wilson","Moore","Taylor","Anderson","Thomas","Jackson","White","Harris","Martin","Thompson","Garcia","Martinez","Robinson","Clark","Rodriguez","Lewis","Lee","Walker","Hall","Allen","Young","King","Wright"}, RANDBETWEEN(1, 30))</f>
        <v>Smith</v>
      </c>
      <c r="D114" s="1" t="str">
        <f t="shared" ca="1" si="52"/>
        <v>1940-12-23</v>
      </c>
      <c r="E114" s="1">
        <f t="shared" ca="1" si="53"/>
        <v>84</v>
      </c>
      <c r="F114" s="1" t="str" cm="1">
        <f t="array" aca="1" ref="F114" ca="1">INDEX({"Male","Female","Non-Binary"}, RANDBETWEEN(1, 3))</f>
        <v>Female</v>
      </c>
      <c r="G114" s="1" t="str" cm="1">
        <f t="array" aca="1" ref="G114" ca="1">INDEX({"African American","Caucasian","Hispanic","Asian","Native American","Other"}, RANDBETWEEN(1,6))</f>
        <v>Hispanic</v>
      </c>
      <c r="H114" s="1" t="str" cm="1">
        <f t="array" aca="1" ref="H114" ca="1">RANDBETWEEN(1,1500) &amp; " " &amp; INDEX({"Main","Oak","Maple","Elm","Pine","Cedar","Rose","Hill","Park","Lake"}, RANDBETWEEN(1,10)) &amp; " " &amp; INDEX({"St","Rd","Ave"}, RANDBETWEEN(1,3))</f>
        <v>645 Cedar Rd</v>
      </c>
      <c r="I114" s="1" t="str" cm="1">
        <f t="array" aca="1" ref="I114" ca="1">INDEX({"Springfield","Riverside","Franklin","Clinton","Fairview"}, RANDBETWEEN(1,5))</f>
        <v>Fairview</v>
      </c>
      <c r="J114" s="1" t="str" cm="1">
        <f t="array" aca="1" ref="J114" ca="1">INDEX({"FL","IL","CA","NY","TX"}, RANDBETWEEN(1,5))</f>
        <v>NY</v>
      </c>
      <c r="K114" s="1" t="str">
        <f t="shared" ca="1" si="54"/>
        <v>66383</v>
      </c>
      <c r="L114" s="1" t="str">
        <f t="shared" ca="1" si="55"/>
        <v>noah.smith@email.com</v>
      </c>
      <c r="M114" s="1" t="str">
        <f t="shared" ca="1" si="56"/>
        <v>666-900-4146</v>
      </c>
      <c r="N114" s="1" t="str" cm="1">
        <f t="array" aca="1" ref="N114" ca="1">INDEX({"Linda","Karen","Susan","Nancy","Deborah"}, RANDBETWEEN(1,5)) &amp; " " &amp; C114</f>
        <v>Nancy Smith</v>
      </c>
      <c r="O114" s="1" t="str">
        <f t="shared" ca="1" si="57"/>
        <v>446-322-4200</v>
      </c>
      <c r="P114" s="1" t="s">
        <v>137</v>
      </c>
      <c r="Q114" s="1" t="str" cm="1">
        <f t="array" aca="1" ref="Q114" ca="1">INDEX({"Walk-in","Google","Website","Patient Referral","Doctor Referral","Insurance"}, RANDBETWEEN(1,5))</f>
        <v>Patient Referral</v>
      </c>
      <c r="R114" s="1" t="str">
        <f t="shared" ca="1" si="58"/>
        <v>2022-12-30</v>
      </c>
      <c r="S114" s="1" t="str" cm="1">
        <f t="array" aca="1" ref="S114" ca="1">INDEX({"LOC001","LOC002","LOC003"}, RANDBETWEEN(1,3))</f>
        <v>LOC002</v>
      </c>
      <c r="T114" s="1" t="str" cm="1">
        <f t="array" aca="1" ref="T114" ca="1">INDEX({"Mail","Phone","Patient Portal","Email"}, RANDBETWEEN(1,4))</f>
        <v>Email</v>
      </c>
      <c r="U114" s="1" t="str" cm="1">
        <f t="array" aca="1" ref="U114" ca="1">INDEX({"True","False"}, RANDBETWEEN(1,2))</f>
        <v>False</v>
      </c>
      <c r="V114" s="1" t="str" cm="1">
        <f t="array" aca="1" ref="V114" ca="1">INDEX({"True","False"}, RANDBETWEEN(1,2))</f>
        <v>True</v>
      </c>
      <c r="W114" s="1" t="str" cm="1">
        <f t="array" aca="1" ref="W114" ca="1">INDEX({"True","False"}, RANDBETWEEN(1,2))</f>
        <v>True</v>
      </c>
      <c r="X114" s="1" t="str" cm="1">
        <f t="array" aca="1" ref="X114" ca="1">INDEX({"True","False"}, RANDBETWEEN(1,2))</f>
        <v>False</v>
      </c>
      <c r="Y114" s="1" t="str" cm="1">
        <f t="array" aca="1" ref="Y114" ca="1">INDEX({"Codeine","Sulfa","Local Anesthetics","None","Latex","Penicillin"}, RANDBETWEEN(1,6))</f>
        <v>Latex</v>
      </c>
      <c r="Z114" s="1" t="str" cm="1">
        <f t="array" aca="1" ref="Z114" ca="1">INDEX({"None","Levothyroxine","Atorvastatin","Levothyroxine|Atorvastatin","Metformin|Lisinopril","Ibuprofen"}, RANDBETWEEN(1,6))</f>
        <v>Levothyroxine|Atorvastatin</v>
      </c>
      <c r="AA114" s="1" t="str" cm="1">
        <f t="array" aca="1" ref="AA114" ca="1">INDEX({"None","Wisdom teeth extraction (2020)","Cavity filling (2019)","Dental cleaning (2018)","Root canal (2021)"}, RANDBETWEEN(1,5))</f>
        <v>None</v>
      </c>
      <c r="AB114" s="1" t="str">
        <f t="shared" ca="1" si="59"/>
        <v>2024-04-26</v>
      </c>
      <c r="AC114" s="1" t="str" cm="1">
        <f t="array" aca="1" ref="AC114" ca="1">INDEX({"N/A","No","Yes"}, RANDBETWEEN(1,3))</f>
        <v>No</v>
      </c>
      <c r="AD114" s="1" t="str" cm="1">
        <f t="array" aca="1" ref="AD114" ca="1">INDEX({"Non-smoker","Former-smoker","Current smoker"}, RANDBETWEEN(1,3))</f>
        <v>Non-smoker</v>
      </c>
      <c r="AE114" s="1" t="str" cm="1">
        <f t="array" aca="1" ref="AE114" ca="1">INDEX({"None","Allergic to penicillin","Requires wheelchair accessibility","Use caution due to fall risk","Special diet required"}, RANDBETWEEN(1,5))</f>
        <v>Special diet required</v>
      </c>
      <c r="AF114" s="1" t="s">
        <v>806</v>
      </c>
      <c r="AG114" s="1" t="str" cm="1">
        <f t="array" aca="1" ref="AG114" ca="1">INDEX({"Humana","Aetna","MetLife","Cigna","United Healthcare","Guardian"}, RANDBETWEEN(1,6))</f>
        <v>MetLife</v>
      </c>
      <c r="AH114" s="1" t="str" cm="1">
        <f t="array" aca="1" ref="AH114" ca="1">IF(AG114="Humana",
   INDEX({"HUM103","HUM523"}, RANDBETWEEN(1,2)),
IF(AG114="Aetna",
   INDEX({"AET532","AET548"}, RANDBETWEEN(1,2)),
IF(AG114="MetLife",
   "MET280",
IF(AG114="Cigna",
   "CIG881",
IF(AG114="United Healthcare",
   INDEX({"UNI967","UNI316"}, RANDBETWEEN(1,2)),
IF(AG114="Guardian",
   INDEX({"GUA459","GUA669"}, RANDBETWEEN(1,2)),
""))))))</f>
        <v>MET280</v>
      </c>
      <c r="AI114" s="1" t="str" cm="1">
        <f t="array" aca="1" ref="AI114" ca="1">_xlfn.SWITCH(
    AH114,
    "HUM103", "Humana Discount",
    "HUM523", "Humana PPO",
    "AET532", "Aetna HMO",
    "AET548", "Aetna Indemnity",
    "MET280", "MetLife Discount",
    "CIG881", "Cigna HMO",
    "UNI967", "United Healthcare DPPO",
    "UNI316", "United Healthcare DMO",
    "GUA459", "Guardian Discount",
    "GUA669", "Guardian PPO",
    ""
)</f>
        <v>MetLife Discount</v>
      </c>
      <c r="AJ114" s="1" t="str" cm="1">
        <f t="array" aca="1" ref="AJ114" ca="1">_xlfn.SWITCH(
    AH114,
    "HUM103", "HUM854639",
    "HUM523", "HUM296694",
    "AET532", "AET392075",
    "AET548", "AET837715",
    "MET280", "MET643118",
    "CIG881", "CIG755900",
    "UNI967", "UNI733052",
    "UNI316", "UNI442722",
    "GUA459", "GUA634150",
    "GUA669", "GUA641722",
    ""
)</f>
        <v>MET643118</v>
      </c>
      <c r="AK114" s="1" t="str" cm="1">
        <f t="array" aca="1" ref="AK114" ca="1">INDEX({"GRP370","GRP369","GRP573","GRP409","GRP509","GRP575","GRP445","GRP295","GRP316","GRP630"}, RANDBETWEEN(1,10))</f>
        <v>GRP630</v>
      </c>
      <c r="AL114" s="1" cm="1">
        <f t="array" aca="1" ref="AL114" ca="1">_xlfn.SWITCH(
  AK114,
  "GRP370", 1000,
  "GRP369", 3000,
  "GRP573", 1500,
  "GRP409", 3000,
  "GRP509", 3000,
  "GRP575", 1000,
  "GRP445", 2500,
  "GRP295", 1000,
  "GRP316", 2000,
  "GRP630", 2000,
  ""
)</f>
        <v>2000</v>
      </c>
      <c r="AM114" s="1" cm="1">
        <f t="array" aca="1" ref="AM114" ca="1">_xlfn.SWITCH(
  AK114,
  "GRP370", 729.73,
  "GRP369", 2285.89,
  "GRP573", 1311.73,
  "GRP409", 2951.56,
  "GRP509", 993.45,
  "GRP575", 557.41,
  "GRP445", 695.64,
  "GRP295", 241.36,
  "GRP316", 1320.86,
  "GRP630", 1245.27,
  ""
)</f>
        <v>1245.27</v>
      </c>
      <c r="AN114" s="1" t="str" cm="1">
        <f t="array" aca="1" ref="AN114" ca="1">_xlfn.SWITCH(
  AK114,
  "GRP573", "Humana",
  "GRP509", "Aetna",
  "GRP316", "Aetna",
  ""
)</f>
        <v/>
      </c>
      <c r="AO114" s="1" t="str" cm="1">
        <f t="array" aca="1" ref="AO114" ca="1">_xlfn.SWITCH(
  AK114,
  "GRP573", "HUM982",
  "GRP509", "AET282",
  "GRP316", "AET665",
  ""
)</f>
        <v/>
      </c>
      <c r="AP114" s="1" t="str" cm="1">
        <f t="array" aca="1" ref="AP114" ca="1">_xlfn.SWITCH(
  AK114,
  "GRP573", "MAAN82132",
  "GRP509", "JOWI86099",
  "GRP316", "CHTA19838",
  ""
)</f>
        <v/>
      </c>
      <c r="AQ114" s="1" t="str" cm="1">
        <f t="array" aca="1" ref="AQ114" ca="1">INDEX({"Yes","No"},RANDBETWEEN(1,2))</f>
        <v>Yes</v>
      </c>
      <c r="AR114" s="1" t="str" cm="1">
        <f t="array" aca="1" ref="AR114" ca="1">INDEX({"Apple Pay","Credit Card","Debit Card"}, RANDBETWEEN(1,3))</f>
        <v>Apple Pay</v>
      </c>
      <c r="AS114" s="1" t="s">
        <v>995</v>
      </c>
      <c r="AT114" s="1" t="s">
        <v>1184</v>
      </c>
      <c r="AU114" s="1" t="str">
        <f t="shared" ca="1" si="60"/>
        <v>2025-05-17</v>
      </c>
      <c r="AV114" s="1" t="str">
        <f t="shared" ca="1" si="61"/>
        <v>2025-05-26</v>
      </c>
      <c r="AW114" s="1" t="str">
        <f t="shared" ca="1" si="62"/>
        <v>9:30 AM</v>
      </c>
      <c r="AX114" s="1" t="str">
        <f t="shared" ca="1" si="63"/>
        <v>9:25 AM</v>
      </c>
      <c r="AY114" s="1" t="str" cm="1">
        <f t="array" aca="1" ref="AY114" ca="1">INDEX({"LOC001","LOC002","LOC003"}, RANDBETWEEN(1,3))</f>
        <v>LOC003</v>
      </c>
      <c r="AZ114" s="1" t="str" cm="1">
        <f t="array" aca="1" ref="AZ114" ca="1">INDEX({"PRV001","PRV002","PRV003","PRV004","PRV005"}, RANDBETWEEN(1,5))</f>
        <v>PRV003</v>
      </c>
      <c r="BA114" s="1" t="str" cm="1">
        <f t="array" aca="1" ref="BA114" ca="1">INDEX({"AST001","AST002","AST003","AST004","AST005"}, RANDBETWEEN(1,5))</f>
        <v>AST004</v>
      </c>
      <c r="BB114" s="1" t="str" cm="1">
        <f t="array" aca="1" ref="BB114" ca="1">INDEX({"Room 1","Room 2","Room 3","Room 4","Room 5","Room 7","Room 8"}, RANDBETWEEN(1,7))</f>
        <v>Room 1</v>
      </c>
      <c r="BC114" s="1" t="str" cm="1">
        <f t="array" aca="1" ref="BC114" ca="1">INDEX({"Tooth Pain","Lost Filling","Cosmetic Concern","Sensitivity","Denture Adjustment","Jaw Pain","Routine Check-up"}, RANDBETWEEN(1,7))</f>
        <v>Lost Filling</v>
      </c>
      <c r="BD114" s="1" cm="1">
        <f t="array" aca="1" ref="BD114" ca="1">INDEX({15,30,45,60,90,120}, RANDBETWEEN(1,6))</f>
        <v>30</v>
      </c>
      <c r="BE114" s="1">
        <f t="shared" ca="1" si="64"/>
        <v>23</v>
      </c>
      <c r="BF114" s="1" t="str">
        <f t="shared" ca="1" si="65"/>
        <v>True</v>
      </c>
      <c r="BG114" s="1" t="str">
        <f t="shared" ca="1" si="66"/>
        <v/>
      </c>
      <c r="BH114" s="1" t="str">
        <f t="shared" ca="1" si="67"/>
        <v>False</v>
      </c>
      <c r="BI114" s="1">
        <f t="shared" ca="1" si="68"/>
        <v>9</v>
      </c>
      <c r="BJ114" s="1" t="s">
        <v>1374</v>
      </c>
      <c r="BK114" s="1" t="str">
        <f t="shared" ca="1" si="69"/>
        <v>2025-05-26</v>
      </c>
      <c r="BL114" s="1" t="str" cm="1">
        <f t="array" aca="1" ref="BL114" ca="1">INDEX({"Orthodontic","Prosthodontic","Oral Surgery","Periodontic","Restorative"}, RANDBETWEEN(1,5))</f>
        <v>Prosthodontic</v>
      </c>
      <c r="BM114" s="1" t="str" cm="1">
        <f t="array" aca="1" ref="BM114" ca="1">INDEX({"D4341","D9110","D0274","D0120","D2330","D7140","D1110"}, RANDBETWEEN(1,7))</f>
        <v>D7140</v>
      </c>
      <c r="BN114" s="1" t="str" cm="1">
        <f t="array" aca="1" ref="BN114" ca="1">INDEX({"Periodontal Scaling &amp; Root Planing","Palliative Treatment","Bitewings - Four Films","Periodic Oral Evaluation","Resin Composite - One Surface","Extraction - Erupted Tooth","Adult Prophylaxis"}, RANDBETWEEN(1,7))</f>
        <v>Resin Composite - One Surface</v>
      </c>
      <c r="BO114" s="1">
        <f t="shared" ca="1" si="70"/>
        <v>1935.51</v>
      </c>
      <c r="BP114" s="1">
        <f t="shared" ca="1" si="71"/>
        <v>397.91</v>
      </c>
      <c r="BQ114" s="1">
        <f t="shared" ca="1" si="72"/>
        <v>822.62</v>
      </c>
      <c r="BR114" s="1">
        <f t="shared" ca="1" si="73"/>
        <v>289.93</v>
      </c>
      <c r="BS114" s="1">
        <f t="shared" ca="1" si="74"/>
        <v>14.23</v>
      </c>
      <c r="BT114" s="1" t="str">
        <f t="shared" ca="1" si="75"/>
        <v>2023-07-08</v>
      </c>
      <c r="BU114" s="1" t="str" cm="1">
        <f t="array" aca="1" ref="BU114" ca="1">INDEX({"Debit Card","Apple Pay","Credit Card","CareCredit"}, RANDBETWEEN(1,4))</f>
        <v>CareCredit</v>
      </c>
      <c r="BV114" s="1" t="str" cm="1">
        <f t="array" aca="1" ref="BV114" ca="1">INDEX({"Paid","Partial","Pending Insurance"}, RANDBETWEEN(1,3))</f>
        <v>Paid</v>
      </c>
      <c r="BW114" s="1">
        <f t="shared" ca="1" si="76"/>
        <v>0</v>
      </c>
      <c r="BX114" s="1" t="str">
        <f t="shared" ca="1" si="77"/>
        <v>Completed</v>
      </c>
      <c r="BY114" s="1" t="str" cm="1">
        <f t="array" aca="1" ref="BY114" ca="1">INDEX({"New","Returning"}, RANDBETWEEN(1,2))</f>
        <v>New</v>
      </c>
      <c r="BZ114" s="1">
        <f t="shared" ca="1" si="78"/>
        <v>0</v>
      </c>
      <c r="CA114" s="1">
        <f t="shared" ca="1" si="79"/>
        <v>0</v>
      </c>
      <c r="CB114" s="1" t="str">
        <f t="shared" ca="1" si="80"/>
        <v>2021-04-17</v>
      </c>
      <c r="CC114" s="1" t="str">
        <f t="shared" ca="1" si="81"/>
        <v>2024-01-02</v>
      </c>
      <c r="CD114" s="1">
        <f t="shared" ca="1" si="103"/>
        <v>3</v>
      </c>
      <c r="CE114" s="1">
        <f t="shared" ca="1" si="103"/>
        <v>2</v>
      </c>
      <c r="CF114" s="1">
        <f t="shared" ca="1" si="83"/>
        <v>4943.6099999999997</v>
      </c>
      <c r="CG114" s="1">
        <f t="shared" ca="1" si="84"/>
        <v>47</v>
      </c>
      <c r="CH114" s="1" t="str">
        <f t="shared" ca="1" si="85"/>
        <v>Low</v>
      </c>
      <c r="CI114" s="1">
        <f t="shared" ca="1" si="86"/>
        <v>99</v>
      </c>
      <c r="CJ114" s="1" t="str">
        <f t="shared" ca="1" si="87"/>
        <v>True</v>
      </c>
      <c r="CK114" s="1" t="str" cm="1">
        <f t="array" aca="1" ref="CK114" ca="1">INDEX({"Basic","Silver","Gold","Platinum"}, RANDBETWEEN(1,4))</f>
        <v>Platinum</v>
      </c>
      <c r="CL114" s="1">
        <f t="shared" ca="1" si="88"/>
        <v>3</v>
      </c>
      <c r="CM114" s="1" t="s">
        <v>1563</v>
      </c>
      <c r="CN114" s="1" t="str">
        <f t="shared" ca="1" si="89"/>
        <v>2021-08-04</v>
      </c>
      <c r="CO114" s="1" t="str">
        <f t="shared" ca="1" si="90"/>
        <v>4:15 PM</v>
      </c>
      <c r="CP114" s="1" t="str" cm="1">
        <f t="array" aca="1" ref="CP114" ca="1">INDEX({"Patient Portal","Mail","Email","Phone","Text"}, RANDBETWEEN(1,5))</f>
        <v>Patient Portal</v>
      </c>
      <c r="CQ114" s="1" t="str" cm="1">
        <f t="array" aca="1" ref="CQ114" ca="1">INDEX({"Insurance Verification","Payment Reminder","New Patient Welcome","Treatment Plan Discussion","Recall"}, RANDBETWEEN(1,5))</f>
        <v>New Patient Welcome</v>
      </c>
      <c r="CR114" s="1" t="str" cm="1">
        <f t="array" aca="1" ref="CR114" ca="1">INDEX({"Template","Script","Marketing","Custom"}, RANDBETWEEN(1,4))</f>
        <v>Template</v>
      </c>
      <c r="CS114" s="1" t="str">
        <f t="shared" ca="1" si="91"/>
        <v>False</v>
      </c>
      <c r="CT114" s="1" t="str">
        <f t="shared" ca="1" si="92"/>
        <v/>
      </c>
      <c r="CU114" s="1" t="str">
        <f t="shared" ca="1" si="93"/>
        <v/>
      </c>
      <c r="CV114" s="1" t="str" cm="1">
        <f t="array" aca="1" ref="CV114" ca="1">IF(CS114="True",
   INDEX({"Cancelled","Confirmed","Rescheduled","Question Answered"}, RANDBETWEEN(1,4)),
   ""
)</f>
        <v/>
      </c>
      <c r="CW114" s="1" t="str">
        <f t="shared" ca="1" si="94"/>
        <v/>
      </c>
      <c r="CX114" s="1" t="str">
        <f t="shared" ca="1" si="95"/>
        <v/>
      </c>
      <c r="CY114" s="1" t="str" cm="1">
        <f t="array" aca="1" ref="CY114" ca="1">INDEX({"STF001","STF002","STF003","STF004","STF005"}, RANDBETWEEN(1,5))</f>
        <v>STF005</v>
      </c>
      <c r="CZ114" s="1" t="str">
        <f t="shared" ca="1" si="96"/>
        <v>False</v>
      </c>
      <c r="DA114" s="1" t="str" cm="1">
        <f t="array" aca="1" ref="DA114" ca="1">INDEX({"Westside Dental Group","Downtown Dental Center","Main Street Dental"}, RANDBETWEEN(1,3))</f>
        <v>Westside Dental Group</v>
      </c>
      <c r="DB114" s="1" t="str" cm="1">
        <f t="array" aca="1" ref="DB114" ca="1">_xlfn.SWITCH(DA114,
   "Westside Dental Group",     "789 West Avenue",
   "Downtown Dental Center",    "456 Downtown Plaza",
   "Main Street Dental",        "123 Main Street",
   ""
)</f>
        <v>789 West Avenue</v>
      </c>
      <c r="DC114" s="1" t="str" cm="1">
        <f t="array" aca="1" ref="DC114" ca="1">_xlfn.SWITCH(
   DA114,
   "Westside Dental Group",     "Riverside",
   "Downtown Dental Center",    "Springfield",
   "Main Street Dental",        "Springfield",
   ""
)</f>
        <v>Riverside</v>
      </c>
      <c r="DD114" s="1" t="s">
        <v>184</v>
      </c>
      <c r="DE114" s="1" t="str" cm="1">
        <f t="array" aca="1" ref="DE114" ca="1">_xlfn.SWITCH(
   DA114,
   "Westside Dental Group",     "62707",
   "Downtown Dental Center",    "62701",
   "Main Street Dental",        "62704",
   ""
)</f>
        <v>62707</v>
      </c>
      <c r="DF114" s="1" t="str" cm="1">
        <f t="array" aca="1" ref="DF114" ca="1">_xlfn.SWITCH(
   DA114,
   "Westside Dental Group",     "555-555-6666",
   "Downtown Dental Center",    "555-333-4444",
   "Main Street Dental",        "555-111-2222",
   ""
)</f>
        <v>555-555-6666</v>
      </c>
      <c r="DG114" s="1" t="str" cm="1">
        <f t="array" aca="1" ref="DG114" ca="1">_xlfn.SWITCH(
   DA114,
   "Westside Dental Group",     "Mon-Thu 9AM-6PM|Fri 9AM-4PM",
   "Downtown Dental Center",    "Mon-Thu 7AM-7PM|Fri 8AM-5PM|Sat 8AM-1PM",
   "Main Street Dental",        "Mon-Fri 8AM-5PM",
   ""
)</f>
        <v>Mon-Thu 9AM-6PM|Fri 9AM-4PM</v>
      </c>
      <c r="DH114" s="1" t="str" cm="1">
        <f t="array" aca="1" ref="DH114" ca="1">_xlfn.SWITCH(
   DA114,
   "Westside Dental Group",     "General|Periodontics|Endodontics",
   "Downtown Dental Center",    "General|Pediatric|Implants|Oral Surgery",
   "Main Street Dental",        "General|Cosmetic|Orthodontics",
   ""
)</f>
        <v>General|Periodontics|Endodontics</v>
      </c>
      <c r="DI114" s="1" t="str" cm="1">
        <f t="array" aca="1" ref="DI114" ca="1">_xlfn.SWITCH(
   DA114,
   "Westside Dental Group",     "General Dentistry|Periodontics|Endodontics",
   "Downtown Dental Center",    "General Dentistry|Oral Surgery|Pediatric Dentistry",
   "Main Street Dental",        "General Dentistry|Orthodontics",
   ""
)</f>
        <v>General Dentistry|Periodontics|Endodontics</v>
      </c>
      <c r="DJ114" s="1" cm="1">
        <f t="array" aca="1" ref="DJ114" ca="1">_xlfn.SWITCH($DA114,
   "Westside Dental Group", 6,
   "Downtown Dental Center", 12,
   "Main Street Dental",     8,
   6
)</f>
        <v>6</v>
      </c>
      <c r="DK114" s="1" cm="1">
        <f t="array" aca="1" ref="DK114" ca="1">_xlfn.SWITCH($DA114,
   "Westside Dental Group", 4.7,
   "Downtown Dental Center", 4.6,
   "Main Street Dental",     4.8,
   4.7
)</f>
        <v>4.7</v>
      </c>
      <c r="DL114" s="1" t="s">
        <v>1752</v>
      </c>
      <c r="DM114" s="1" t="str">
        <f t="shared" ca="1" si="97"/>
        <v>2023-03-06</v>
      </c>
      <c r="DN114" s="1" t="str" cm="1">
        <f t="array" aca="1" ref="DN114" ca="1">INDEX({"In Progress","Accepted","Completed","Proposed"}, RANDBETWEEN(1,4))</f>
        <v>Proposed</v>
      </c>
      <c r="DO114" s="1">
        <f t="shared" ca="1" si="98"/>
        <v>1327.25</v>
      </c>
      <c r="DP114" s="1">
        <f t="shared" ca="1" si="99"/>
        <v>729.99</v>
      </c>
      <c r="DQ114" s="1">
        <f t="shared" ca="1" si="100"/>
        <v>597.26</v>
      </c>
      <c r="DR114" s="1" t="str" cm="1">
        <f t="array" aca="1" ref="DR114" ca="1">INDEX({"N/A","CareCredit","QuickPay Discount","Monthly Payment"}, RANDBETWEEN(1,4))</f>
        <v>N/A</v>
      </c>
      <c r="DS114" s="2">
        <v>44585</v>
      </c>
      <c r="DT114" s="1" t="str">
        <f t="shared" ca="1" si="101"/>
        <v/>
      </c>
      <c r="DU114" s="1">
        <f t="shared" ca="1" si="102"/>
        <v>0</v>
      </c>
    </row>
    <row r="115" spans="1:125" x14ac:dyDescent="0.15">
      <c r="A115" s="1" t="s">
        <v>618</v>
      </c>
      <c r="B115" s="1" t="str" cm="1">
        <f t="array" aca="1" ref="B115" ca="1">INDEX({"Liam","Noah","Oliver","Elijah","William","James","Benjamin","Lucas","Henry","Alexander","Olivia","Emma","Ava","Charlotte","Sophia","Amelia","Isabella","Mia","Evelyn","Harper","Jameson","Aria","Scarlett","Luna","Mila","Abigail","Ella","Avery","Eleanor","Madison"}, RANDBETWEEN(1, 30))</f>
        <v>Avery</v>
      </c>
      <c r="C115" s="1" t="str" cm="1">
        <f t="array" aca="1" ref="C115" ca="1">INDEX({"Smith","Johnson","Williams","Jones","Brown","Davis","Miller","Wilson","Moore","Taylor","Anderson","Thomas","Jackson","White","Harris","Martin","Thompson","Garcia","Martinez","Robinson","Clark","Rodriguez","Lewis","Lee","Walker","Hall","Allen","Young","King","Wright"}, RANDBETWEEN(1, 30))</f>
        <v>Wright</v>
      </c>
      <c r="D115" s="1" t="str">
        <f t="shared" ca="1" si="52"/>
        <v>1971-11-16</v>
      </c>
      <c r="E115" s="1">
        <f t="shared" ca="1" si="53"/>
        <v>53</v>
      </c>
      <c r="F115" s="1" t="str" cm="1">
        <f t="array" aca="1" ref="F115" ca="1">INDEX({"Male","Female","Non-Binary"}, RANDBETWEEN(1, 3))</f>
        <v>Male</v>
      </c>
      <c r="G115" s="1" t="str" cm="1">
        <f t="array" aca="1" ref="G115" ca="1">INDEX({"African American","Caucasian","Hispanic","Asian","Native American","Other"}, RANDBETWEEN(1,6))</f>
        <v>Native American</v>
      </c>
      <c r="H115" s="1" t="str" cm="1">
        <f t="array" aca="1" ref="H115" ca="1">RANDBETWEEN(1,1500) &amp; " " &amp; INDEX({"Main","Oak","Maple","Elm","Pine","Cedar","Rose","Hill","Park","Lake"}, RANDBETWEEN(1,10)) &amp; " " &amp; INDEX({"St","Rd","Ave"}, RANDBETWEEN(1,3))</f>
        <v>213 Oak St</v>
      </c>
      <c r="I115" s="1" t="str" cm="1">
        <f t="array" aca="1" ref="I115" ca="1">INDEX({"Springfield","Riverside","Franklin","Clinton","Fairview"}, RANDBETWEEN(1,5))</f>
        <v>Riverside</v>
      </c>
      <c r="J115" s="1" t="str" cm="1">
        <f t="array" aca="1" ref="J115" ca="1">INDEX({"FL","IL","CA","NY","TX"}, RANDBETWEEN(1,5))</f>
        <v>TX</v>
      </c>
      <c r="K115" s="1" t="str">
        <f t="shared" ca="1" si="54"/>
        <v>22000</v>
      </c>
      <c r="L115" s="1" t="str">
        <f t="shared" ca="1" si="55"/>
        <v>avery.wright@email.com</v>
      </c>
      <c r="M115" s="1" t="str">
        <f t="shared" ca="1" si="56"/>
        <v>676-498-6725</v>
      </c>
      <c r="N115" s="1" t="str" cm="1">
        <f t="array" aca="1" ref="N115" ca="1">INDEX({"Linda","Karen","Susan","Nancy","Deborah"}, RANDBETWEEN(1,5)) &amp; " " &amp; C115</f>
        <v>Karen Wright</v>
      </c>
      <c r="O115" s="1" t="str">
        <f t="shared" ca="1" si="57"/>
        <v>667-236-9156</v>
      </c>
      <c r="P115" s="1" t="s">
        <v>137</v>
      </c>
      <c r="Q115" s="1" t="str" cm="1">
        <f t="array" aca="1" ref="Q115" ca="1">INDEX({"Walk-in","Google","Website","Patient Referral","Doctor Referral","Insurance"}, RANDBETWEEN(1,5))</f>
        <v>Website</v>
      </c>
      <c r="R115" s="1" t="str">
        <f t="shared" ca="1" si="58"/>
        <v>2023-01-15</v>
      </c>
      <c r="S115" s="1" t="str" cm="1">
        <f t="array" aca="1" ref="S115" ca="1">INDEX({"LOC001","LOC002","LOC003"}, RANDBETWEEN(1,3))</f>
        <v>LOC003</v>
      </c>
      <c r="T115" s="1" t="str" cm="1">
        <f t="array" aca="1" ref="T115" ca="1">INDEX({"Mail","Phone","Patient Portal","Email"}, RANDBETWEEN(1,4))</f>
        <v>Phone</v>
      </c>
      <c r="U115" s="1" t="str" cm="1">
        <f t="array" aca="1" ref="U115" ca="1">INDEX({"True","False"}, RANDBETWEEN(1,2))</f>
        <v>True</v>
      </c>
      <c r="V115" s="1" t="str" cm="1">
        <f t="array" aca="1" ref="V115" ca="1">INDEX({"True","False"}, RANDBETWEEN(1,2))</f>
        <v>True</v>
      </c>
      <c r="W115" s="1" t="str" cm="1">
        <f t="array" aca="1" ref="W115" ca="1">INDEX({"True","False"}, RANDBETWEEN(1,2))</f>
        <v>True</v>
      </c>
      <c r="X115" s="1" t="str" cm="1">
        <f t="array" aca="1" ref="X115" ca="1">INDEX({"True","False"}, RANDBETWEEN(1,2))</f>
        <v>True</v>
      </c>
      <c r="Y115" s="1" t="str" cm="1">
        <f t="array" aca="1" ref="Y115" ca="1">INDEX({"Codeine","Sulfa","Local Anesthetics","None","Latex","Penicillin"}, RANDBETWEEN(1,6))</f>
        <v>Sulfa</v>
      </c>
      <c r="Z115" s="1" t="str" cm="1">
        <f t="array" aca="1" ref="Z115" ca="1">INDEX({"None","Levothyroxine","Atorvastatin","Levothyroxine|Atorvastatin","Metformin|Lisinopril","Ibuprofen"}, RANDBETWEEN(1,6))</f>
        <v>Ibuprofen</v>
      </c>
      <c r="AA115" s="1" t="str" cm="1">
        <f t="array" aca="1" ref="AA115" ca="1">INDEX({"None","Wisdom teeth extraction (2020)","Cavity filling (2019)","Dental cleaning (2018)","Root canal (2021)"}, RANDBETWEEN(1,5))</f>
        <v>Root canal (2021)</v>
      </c>
      <c r="AB115" s="1" t="str">
        <f t="shared" ca="1" si="59"/>
        <v>2024-07-24</v>
      </c>
      <c r="AC115" s="1" t="str" cm="1">
        <f t="array" aca="1" ref="AC115" ca="1">INDEX({"N/A","No","Yes"}, RANDBETWEEN(1,3))</f>
        <v>Yes</v>
      </c>
      <c r="AD115" s="1" t="str" cm="1">
        <f t="array" aca="1" ref="AD115" ca="1">INDEX({"Non-smoker","Former-smoker","Current smoker"}, RANDBETWEEN(1,3))</f>
        <v>Non-smoker</v>
      </c>
      <c r="AE115" s="1" t="str" cm="1">
        <f t="array" aca="1" ref="AE115" ca="1">INDEX({"None","Allergic to penicillin","Requires wheelchair accessibility","Use caution due to fall risk","Special diet required"}, RANDBETWEEN(1,5))</f>
        <v>Requires wheelchair accessibility</v>
      </c>
      <c r="AF115" s="1" t="s">
        <v>807</v>
      </c>
      <c r="AG115" s="1" t="str" cm="1">
        <f t="array" aca="1" ref="AG115" ca="1">INDEX({"Humana","Aetna","MetLife","Cigna","United Healthcare","Guardian"}, RANDBETWEEN(1,6))</f>
        <v>Cigna</v>
      </c>
      <c r="AH115" s="1" t="str" cm="1">
        <f t="array" aca="1" ref="AH115" ca="1">IF(AG115="Humana",
   INDEX({"HUM103","HUM523"}, RANDBETWEEN(1,2)),
IF(AG115="Aetna",
   INDEX({"AET532","AET548"}, RANDBETWEEN(1,2)),
IF(AG115="MetLife",
   "MET280",
IF(AG115="Cigna",
   "CIG881",
IF(AG115="United Healthcare",
   INDEX({"UNI967","UNI316"}, RANDBETWEEN(1,2)),
IF(AG115="Guardian",
   INDEX({"GUA459","GUA669"}, RANDBETWEEN(1,2)),
""))))))</f>
        <v>CIG881</v>
      </c>
      <c r="AI115" s="1" t="str" cm="1">
        <f t="array" aca="1" ref="AI115" ca="1">_xlfn.SWITCH(
    AH115,
    "HUM103", "Humana Discount",
    "HUM523", "Humana PPO",
    "AET532", "Aetna HMO",
    "AET548", "Aetna Indemnity",
    "MET280", "MetLife Discount",
    "CIG881", "Cigna HMO",
    "UNI967", "United Healthcare DPPO",
    "UNI316", "United Healthcare DMO",
    "GUA459", "Guardian Discount",
    "GUA669", "Guardian PPO",
    ""
)</f>
        <v>Cigna HMO</v>
      </c>
      <c r="AJ115" s="1" t="str" cm="1">
        <f t="array" aca="1" ref="AJ115" ca="1">_xlfn.SWITCH(
    AH115,
    "HUM103", "HUM854639",
    "HUM523", "HUM296694",
    "AET532", "AET392075",
    "AET548", "AET837715",
    "MET280", "MET643118",
    "CIG881", "CIG755900",
    "UNI967", "UNI733052",
    "UNI316", "UNI442722",
    "GUA459", "GUA634150",
    "GUA669", "GUA641722",
    ""
)</f>
        <v>CIG755900</v>
      </c>
      <c r="AK115" s="1" t="str" cm="1">
        <f t="array" aca="1" ref="AK115" ca="1">INDEX({"GRP370","GRP369","GRP573","GRP409","GRP509","GRP575","GRP445","GRP295","GRP316","GRP630"}, RANDBETWEEN(1,10))</f>
        <v>GRP369</v>
      </c>
      <c r="AL115" s="1" cm="1">
        <f t="array" aca="1" ref="AL115" ca="1">_xlfn.SWITCH(
  AK115,
  "GRP370", 1000,
  "GRP369", 3000,
  "GRP573", 1500,
  "GRP409", 3000,
  "GRP509", 3000,
  "GRP575", 1000,
  "GRP445", 2500,
  "GRP295", 1000,
  "GRP316", 2000,
  "GRP630", 2000,
  ""
)</f>
        <v>3000</v>
      </c>
      <c r="AM115" s="1" cm="1">
        <f t="array" aca="1" ref="AM115" ca="1">_xlfn.SWITCH(
  AK115,
  "GRP370", 729.73,
  "GRP369", 2285.89,
  "GRP573", 1311.73,
  "GRP409", 2951.56,
  "GRP509", 993.45,
  "GRP575", 557.41,
  "GRP445", 695.64,
  "GRP295", 241.36,
  "GRP316", 1320.86,
  "GRP630", 1245.27,
  ""
)</f>
        <v>2285.89</v>
      </c>
      <c r="AN115" s="1" t="str" cm="1">
        <f t="array" aca="1" ref="AN115" ca="1">_xlfn.SWITCH(
  AK115,
  "GRP573", "Humana",
  "GRP509", "Aetna",
  "GRP316", "Aetna",
  ""
)</f>
        <v/>
      </c>
      <c r="AO115" s="1" t="str" cm="1">
        <f t="array" aca="1" ref="AO115" ca="1">_xlfn.SWITCH(
  AK115,
  "GRP573", "HUM982",
  "GRP509", "AET282",
  "GRP316", "AET665",
  ""
)</f>
        <v/>
      </c>
      <c r="AP115" s="1" t="str" cm="1">
        <f t="array" aca="1" ref="AP115" ca="1">_xlfn.SWITCH(
  AK115,
  "GRP573", "MAAN82132",
  "GRP509", "JOWI86099",
  "GRP316", "CHTA19838",
  ""
)</f>
        <v/>
      </c>
      <c r="AQ115" s="1" t="str" cm="1">
        <f t="array" aca="1" ref="AQ115" ca="1">INDEX({"Yes","No"},RANDBETWEEN(1,2))</f>
        <v>No</v>
      </c>
      <c r="AR115" s="1" t="str" cm="1">
        <f t="array" aca="1" ref="AR115" ca="1">INDEX({"Apple Pay","Credit Card","Debit Card"}, RANDBETWEEN(1,3))</f>
        <v>Credit Card</v>
      </c>
      <c r="AS115" s="1" t="s">
        <v>996</v>
      </c>
      <c r="AT115" s="1" t="s">
        <v>1185</v>
      </c>
      <c r="AU115" s="1" t="str">
        <f t="shared" ca="1" si="60"/>
        <v>2025-05-05</v>
      </c>
      <c r="AV115" s="1" t="str">
        <f t="shared" ca="1" si="61"/>
        <v>2025-05-06</v>
      </c>
      <c r="AW115" s="1" t="str">
        <f t="shared" ca="1" si="62"/>
        <v>1:45 PM</v>
      </c>
      <c r="AX115" s="1" t="str">
        <f t="shared" ca="1" si="63"/>
        <v>1:38 PM</v>
      </c>
      <c r="AY115" s="1" t="str" cm="1">
        <f t="array" aca="1" ref="AY115" ca="1">INDEX({"LOC001","LOC002","LOC003"}, RANDBETWEEN(1,3))</f>
        <v>LOC002</v>
      </c>
      <c r="AZ115" s="1" t="str" cm="1">
        <f t="array" aca="1" ref="AZ115" ca="1">INDEX({"PRV001","PRV002","PRV003","PRV004","PRV005"}, RANDBETWEEN(1,5))</f>
        <v>PRV005</v>
      </c>
      <c r="BA115" s="1" t="str" cm="1">
        <f t="array" aca="1" ref="BA115" ca="1">INDEX({"AST001","AST002","AST003","AST004","AST005"}, RANDBETWEEN(1,5))</f>
        <v>AST005</v>
      </c>
      <c r="BB115" s="1" t="str" cm="1">
        <f t="array" aca="1" ref="BB115" ca="1">INDEX({"Room 1","Room 2","Room 3","Room 4","Room 5","Room 7","Room 8"}, RANDBETWEEN(1,7))</f>
        <v>Room 4</v>
      </c>
      <c r="BC115" s="1" t="str" cm="1">
        <f t="array" aca="1" ref="BC115" ca="1">INDEX({"Tooth Pain","Lost Filling","Cosmetic Concern","Sensitivity","Denture Adjustment","Jaw Pain","Routine Check-up"}, RANDBETWEEN(1,7))</f>
        <v>Sensitivity</v>
      </c>
      <c r="BD115" s="1" cm="1">
        <f t="array" aca="1" ref="BD115" ca="1">INDEX({15,30,45,60,90,120}, RANDBETWEEN(1,6))</f>
        <v>45</v>
      </c>
      <c r="BE115" s="1">
        <f t="shared" ca="1" si="64"/>
        <v>41</v>
      </c>
      <c r="BF115" s="1" t="str">
        <f t="shared" ca="1" si="65"/>
        <v>True</v>
      </c>
      <c r="BG115" s="1" t="str">
        <f t="shared" ca="1" si="66"/>
        <v/>
      </c>
      <c r="BH115" s="1" t="str">
        <f t="shared" ca="1" si="67"/>
        <v>False</v>
      </c>
      <c r="BI115" s="1">
        <f t="shared" ca="1" si="68"/>
        <v>1</v>
      </c>
      <c r="BJ115" s="1" t="s">
        <v>1375</v>
      </c>
      <c r="BK115" s="1" t="str">
        <f t="shared" ca="1" si="69"/>
        <v>2025-05-06</v>
      </c>
      <c r="BL115" s="1" t="str" cm="1">
        <f t="array" aca="1" ref="BL115" ca="1">INDEX({"Orthodontic","Prosthodontic","Oral Surgery","Periodontic","Restorative"}, RANDBETWEEN(1,5))</f>
        <v>Periodontic</v>
      </c>
      <c r="BM115" s="1" t="str" cm="1">
        <f t="array" aca="1" ref="BM115" ca="1">INDEX({"D4341","D9110","D0274","D0120","D2330","D7140","D1110"}, RANDBETWEEN(1,7))</f>
        <v>D1110</v>
      </c>
      <c r="BN115" s="1" t="str" cm="1">
        <f t="array" aca="1" ref="BN115" ca="1">INDEX({"Periodontal Scaling &amp; Root Planing","Palliative Treatment","Bitewings - Four Films","Periodic Oral Evaluation","Resin Composite - One Surface","Extraction - Erupted Tooth","Adult Prophylaxis"}, RANDBETWEEN(1,7))</f>
        <v>Periodontal Scaling &amp; Root Planing</v>
      </c>
      <c r="BO115" s="1">
        <f t="shared" ca="1" si="70"/>
        <v>198.06</v>
      </c>
      <c r="BP115" s="1">
        <f t="shared" ca="1" si="71"/>
        <v>266.17</v>
      </c>
      <c r="BQ115" s="1">
        <f t="shared" ca="1" si="72"/>
        <v>589.52</v>
      </c>
      <c r="BR115" s="1">
        <f t="shared" ca="1" si="73"/>
        <v>59.08</v>
      </c>
      <c r="BS115" s="1">
        <f t="shared" ca="1" si="74"/>
        <v>97.47</v>
      </c>
      <c r="BT115" s="1" t="str">
        <f t="shared" ca="1" si="75"/>
        <v>2021-10-13</v>
      </c>
      <c r="BU115" s="1" t="str" cm="1">
        <f t="array" aca="1" ref="BU115" ca="1">INDEX({"Debit Card","Apple Pay","Credit Card","CareCredit"}, RANDBETWEEN(1,4))</f>
        <v>Apple Pay</v>
      </c>
      <c r="BV115" s="1" t="str" cm="1">
        <f t="array" aca="1" ref="BV115" ca="1">INDEX({"Paid","Partial","Pending Insurance"}, RANDBETWEEN(1,3))</f>
        <v>Pending Insurance</v>
      </c>
      <c r="BW115" s="1">
        <f t="shared" ca="1" si="76"/>
        <v>0</v>
      </c>
      <c r="BX115" s="1" t="str">
        <f t="shared" ca="1" si="77"/>
        <v>In Progress</v>
      </c>
      <c r="BY115" s="1" t="str" cm="1">
        <f t="array" aca="1" ref="BY115" ca="1">INDEX({"New","Returning"}, RANDBETWEEN(1,2))</f>
        <v>Returning</v>
      </c>
      <c r="BZ115" s="1">
        <f t="shared" ca="1" si="78"/>
        <v>0</v>
      </c>
      <c r="CA115" s="1">
        <f t="shared" ca="1" si="79"/>
        <v>0</v>
      </c>
      <c r="CB115" s="1" t="str">
        <f t="shared" ca="1" si="80"/>
        <v>2021-11-09</v>
      </c>
      <c r="CC115" s="1" t="str">
        <f t="shared" ca="1" si="81"/>
        <v>2025-08-18</v>
      </c>
      <c r="CD115" s="1">
        <f t="shared" ca="1" si="103"/>
        <v>8</v>
      </c>
      <c r="CE115" s="1">
        <f t="shared" ca="1" si="103"/>
        <v>8</v>
      </c>
      <c r="CF115" s="1">
        <f t="shared" ca="1" si="83"/>
        <v>4425.95</v>
      </c>
      <c r="CG115" s="1">
        <f t="shared" ca="1" si="84"/>
        <v>41</v>
      </c>
      <c r="CH115" s="1" t="str">
        <f t="shared" ca="1" si="85"/>
        <v>Medium</v>
      </c>
      <c r="CI115" s="1">
        <f t="shared" ca="1" si="86"/>
        <v>71</v>
      </c>
      <c r="CJ115" s="1" t="str">
        <f t="shared" ca="1" si="87"/>
        <v>True</v>
      </c>
      <c r="CK115" s="1" t="str" cm="1">
        <f t="array" aca="1" ref="CK115" ca="1">INDEX({"Basic","Silver","Gold","Platinum"}, RANDBETWEEN(1,4))</f>
        <v>Platinum</v>
      </c>
      <c r="CL115" s="1">
        <f t="shared" ca="1" si="88"/>
        <v>4</v>
      </c>
      <c r="CM115" s="1" t="s">
        <v>1564</v>
      </c>
      <c r="CN115" s="1" t="str">
        <f t="shared" ca="1" si="89"/>
        <v>2021-01-08</v>
      </c>
      <c r="CO115" s="1" t="str">
        <f t="shared" ca="1" si="90"/>
        <v>1:45 PM</v>
      </c>
      <c r="CP115" s="1" t="str" cm="1">
        <f t="array" aca="1" ref="CP115" ca="1">INDEX({"Patient Portal","Mail","Email","Phone","Text"}, RANDBETWEEN(1,5))</f>
        <v>Text</v>
      </c>
      <c r="CQ115" s="1" t="str" cm="1">
        <f t="array" aca="1" ref="CQ115" ca="1">INDEX({"Insurance Verification","Payment Reminder","New Patient Welcome","Treatment Plan Discussion","Recall"}, RANDBETWEEN(1,5))</f>
        <v>Payment Reminder</v>
      </c>
      <c r="CR115" s="1" t="str" cm="1">
        <f t="array" aca="1" ref="CR115" ca="1">INDEX({"Template","Script","Marketing","Custom"}, RANDBETWEEN(1,4))</f>
        <v>Template</v>
      </c>
      <c r="CS115" s="1" t="str">
        <f t="shared" ca="1" si="91"/>
        <v>True</v>
      </c>
      <c r="CT115" s="1" t="str">
        <f t="shared" ca="1" si="92"/>
        <v>2021-01-13</v>
      </c>
      <c r="CU115" s="1" t="str">
        <f t="shared" ca="1" si="93"/>
        <v>8:45 AM</v>
      </c>
      <c r="CV115" s="1" t="str" cm="1">
        <f t="array" aca="1" ref="CV115" ca="1">IF(CS115="True",
   INDEX({"Cancelled","Confirmed","Rescheduled","Question Answered"}, RANDBETWEEN(1,4)),
   ""
)</f>
        <v>Cancelled</v>
      </c>
      <c r="CW115" s="1" t="str">
        <f t="shared" ca="1" si="94"/>
        <v>False</v>
      </c>
      <c r="CX115" s="1" t="str">
        <f t="shared" ca="1" si="95"/>
        <v/>
      </c>
      <c r="CY115" s="1" t="str" cm="1">
        <f t="array" aca="1" ref="CY115" ca="1">INDEX({"STF001","STF002","STF003","STF004","STF005"}, RANDBETWEEN(1,5))</f>
        <v>STF004</v>
      </c>
      <c r="CZ115" s="1" t="str">
        <f t="shared" ca="1" si="96"/>
        <v>False</v>
      </c>
      <c r="DA115" s="1" t="str" cm="1">
        <f t="array" aca="1" ref="DA115" ca="1">INDEX({"Westside Dental Group","Downtown Dental Center","Main Street Dental"}, RANDBETWEEN(1,3))</f>
        <v>Westside Dental Group</v>
      </c>
      <c r="DB115" s="1" t="str" cm="1">
        <f t="array" aca="1" ref="DB115" ca="1">_xlfn.SWITCH(DA115,
   "Westside Dental Group",     "789 West Avenue",
   "Downtown Dental Center",    "456 Downtown Plaza",
   "Main Street Dental",        "123 Main Street",
   ""
)</f>
        <v>789 West Avenue</v>
      </c>
      <c r="DC115" s="1" t="str" cm="1">
        <f t="array" aca="1" ref="DC115" ca="1">_xlfn.SWITCH(
   DA115,
   "Westside Dental Group",     "Riverside",
   "Downtown Dental Center",    "Springfield",
   "Main Street Dental",        "Springfield",
   ""
)</f>
        <v>Riverside</v>
      </c>
      <c r="DD115" s="1" t="s">
        <v>184</v>
      </c>
      <c r="DE115" s="1" t="str" cm="1">
        <f t="array" aca="1" ref="DE115" ca="1">_xlfn.SWITCH(
   DA115,
   "Westside Dental Group",     "62707",
   "Downtown Dental Center",    "62701",
   "Main Street Dental",        "62704",
   ""
)</f>
        <v>62707</v>
      </c>
      <c r="DF115" s="1" t="str" cm="1">
        <f t="array" aca="1" ref="DF115" ca="1">_xlfn.SWITCH(
   DA115,
   "Westside Dental Group",     "555-555-6666",
   "Downtown Dental Center",    "555-333-4444",
   "Main Street Dental",        "555-111-2222",
   ""
)</f>
        <v>555-555-6666</v>
      </c>
      <c r="DG115" s="1" t="str" cm="1">
        <f t="array" aca="1" ref="DG115" ca="1">_xlfn.SWITCH(
   DA115,
   "Westside Dental Group",     "Mon-Thu 9AM-6PM|Fri 9AM-4PM",
   "Downtown Dental Center",    "Mon-Thu 7AM-7PM|Fri 8AM-5PM|Sat 8AM-1PM",
   "Main Street Dental",        "Mon-Fri 8AM-5PM",
   ""
)</f>
        <v>Mon-Thu 9AM-6PM|Fri 9AM-4PM</v>
      </c>
      <c r="DH115" s="1" t="str" cm="1">
        <f t="array" aca="1" ref="DH115" ca="1">_xlfn.SWITCH(
   DA115,
   "Westside Dental Group",     "General|Periodontics|Endodontics",
   "Downtown Dental Center",    "General|Pediatric|Implants|Oral Surgery",
   "Main Street Dental",        "General|Cosmetic|Orthodontics",
   ""
)</f>
        <v>General|Periodontics|Endodontics</v>
      </c>
      <c r="DI115" s="1" t="str" cm="1">
        <f t="array" aca="1" ref="DI115" ca="1">_xlfn.SWITCH(
   DA115,
   "Westside Dental Group",     "General Dentistry|Periodontics|Endodontics",
   "Downtown Dental Center",    "General Dentistry|Oral Surgery|Pediatric Dentistry",
   "Main Street Dental",        "General Dentistry|Orthodontics",
   ""
)</f>
        <v>General Dentistry|Periodontics|Endodontics</v>
      </c>
      <c r="DJ115" s="1" cm="1">
        <f t="array" aca="1" ref="DJ115" ca="1">_xlfn.SWITCH($DA115,
   "Westside Dental Group", 6,
   "Downtown Dental Center", 12,
   "Main Street Dental",     8,
   6
)</f>
        <v>6</v>
      </c>
      <c r="DK115" s="1" cm="1">
        <f t="array" aca="1" ref="DK115" ca="1">_xlfn.SWITCH($DA115,
   "Westside Dental Group", 4.7,
   "Downtown Dental Center", 4.6,
   "Main Street Dental",     4.8,
   4.7
)</f>
        <v>4.7</v>
      </c>
      <c r="DL115" s="1" t="s">
        <v>1753</v>
      </c>
      <c r="DM115" s="1" t="str">
        <f t="shared" ca="1" si="97"/>
        <v>2024-04-18</v>
      </c>
      <c r="DN115" s="1" t="str" cm="1">
        <f t="array" aca="1" ref="DN115" ca="1">INDEX({"In Progress","Accepted","Completed","Proposed"}, RANDBETWEEN(1,4))</f>
        <v>Proposed</v>
      </c>
      <c r="DO115" s="1">
        <f t="shared" ca="1" si="98"/>
        <v>3245.22</v>
      </c>
      <c r="DP115" s="1">
        <f t="shared" ca="1" si="99"/>
        <v>2174.3000000000002</v>
      </c>
      <c r="DQ115" s="1">
        <f t="shared" ca="1" si="100"/>
        <v>1070.92</v>
      </c>
      <c r="DR115" s="1" t="str" cm="1">
        <f t="array" aca="1" ref="DR115" ca="1">INDEX({"N/A","CareCredit","QuickPay Discount","Monthly Payment"}, RANDBETWEEN(1,4))</f>
        <v>N/A</v>
      </c>
      <c r="DS115" s="2">
        <v>44586</v>
      </c>
      <c r="DT115" s="1" t="str">
        <f t="shared" ca="1" si="101"/>
        <v/>
      </c>
      <c r="DU115" s="1">
        <f t="shared" ca="1" si="102"/>
        <v>0</v>
      </c>
    </row>
    <row r="116" spans="1:125" x14ac:dyDescent="0.15">
      <c r="A116" s="1" t="s">
        <v>619</v>
      </c>
      <c r="B116" s="1" t="str" cm="1">
        <f t="array" aca="1" ref="B116" ca="1">INDEX({"Liam","Noah","Oliver","Elijah","William","James","Benjamin","Lucas","Henry","Alexander","Olivia","Emma","Ava","Charlotte","Sophia","Amelia","Isabella","Mia","Evelyn","Harper","Jameson","Aria","Scarlett","Luna","Mila","Abigail","Ella","Avery","Eleanor","Madison"}, RANDBETWEEN(1, 30))</f>
        <v>Abigail</v>
      </c>
      <c r="C116" s="1" t="str" cm="1">
        <f t="array" aca="1" ref="C116" ca="1">INDEX({"Smith","Johnson","Williams","Jones","Brown","Davis","Miller","Wilson","Moore","Taylor","Anderson","Thomas","Jackson","White","Harris","Martin","Thompson","Garcia","Martinez","Robinson","Clark","Rodriguez","Lewis","Lee","Walker","Hall","Allen","Young","King","Wright"}, RANDBETWEEN(1, 30))</f>
        <v>Walker</v>
      </c>
      <c r="D116" s="1" t="str">
        <f t="shared" ca="1" si="52"/>
        <v>1941-05-09</v>
      </c>
      <c r="E116" s="1">
        <f t="shared" ca="1" si="53"/>
        <v>83</v>
      </c>
      <c r="F116" s="1" t="str" cm="1">
        <f t="array" aca="1" ref="F116" ca="1">INDEX({"Male","Female","Non-Binary"}, RANDBETWEEN(1, 3))</f>
        <v>Non-Binary</v>
      </c>
      <c r="G116" s="1" t="str" cm="1">
        <f t="array" aca="1" ref="G116" ca="1">INDEX({"African American","Caucasian","Hispanic","Asian","Native American","Other"}, RANDBETWEEN(1,6))</f>
        <v>Hispanic</v>
      </c>
      <c r="H116" s="1" t="str" cm="1">
        <f t="array" aca="1" ref="H116" ca="1">RANDBETWEEN(1,1500) &amp; " " &amp; INDEX({"Main","Oak","Maple","Elm","Pine","Cedar","Rose","Hill","Park","Lake"}, RANDBETWEEN(1,10)) &amp; " " &amp; INDEX({"St","Rd","Ave"}, RANDBETWEEN(1,3))</f>
        <v>1328 Elm St</v>
      </c>
      <c r="I116" s="1" t="str" cm="1">
        <f t="array" aca="1" ref="I116" ca="1">INDEX({"Springfield","Riverside","Franklin","Clinton","Fairview"}, RANDBETWEEN(1,5))</f>
        <v>Clinton</v>
      </c>
      <c r="J116" s="1" t="str" cm="1">
        <f t="array" aca="1" ref="J116" ca="1">INDEX({"FL","IL","CA","NY","TX"}, RANDBETWEEN(1,5))</f>
        <v>IL</v>
      </c>
      <c r="K116" s="1" t="str">
        <f t="shared" ca="1" si="54"/>
        <v>78614</v>
      </c>
      <c r="L116" s="1" t="str">
        <f t="shared" ca="1" si="55"/>
        <v>abigail.walker@email.com</v>
      </c>
      <c r="M116" s="1" t="str">
        <f t="shared" ca="1" si="56"/>
        <v>861-525-3524</v>
      </c>
      <c r="N116" s="1" t="str" cm="1">
        <f t="array" aca="1" ref="N116" ca="1">INDEX({"Linda","Karen","Susan","Nancy","Deborah"}, RANDBETWEEN(1,5)) &amp; " " &amp; C116</f>
        <v>Deborah Walker</v>
      </c>
      <c r="O116" s="1" t="str">
        <f t="shared" ca="1" si="57"/>
        <v>397-220-1042</v>
      </c>
      <c r="P116" s="1" t="s">
        <v>137</v>
      </c>
      <c r="Q116" s="1" t="str" cm="1">
        <f t="array" aca="1" ref="Q116" ca="1">INDEX({"Walk-in","Google","Website","Patient Referral","Doctor Referral","Insurance"}, RANDBETWEEN(1,5))</f>
        <v>Walk-in</v>
      </c>
      <c r="R116" s="1" t="str">
        <f t="shared" ca="1" si="58"/>
        <v>2022-08-07</v>
      </c>
      <c r="S116" s="1" t="str" cm="1">
        <f t="array" aca="1" ref="S116" ca="1">INDEX({"LOC001","LOC002","LOC003"}, RANDBETWEEN(1,3))</f>
        <v>LOC002</v>
      </c>
      <c r="T116" s="1" t="str" cm="1">
        <f t="array" aca="1" ref="T116" ca="1">INDEX({"Mail","Phone","Patient Portal","Email"}, RANDBETWEEN(1,4))</f>
        <v>Phone</v>
      </c>
      <c r="U116" s="1" t="str" cm="1">
        <f t="array" aca="1" ref="U116" ca="1">INDEX({"True","False"}, RANDBETWEEN(1,2))</f>
        <v>True</v>
      </c>
      <c r="V116" s="1" t="str" cm="1">
        <f t="array" aca="1" ref="V116" ca="1">INDEX({"True","False"}, RANDBETWEEN(1,2))</f>
        <v>True</v>
      </c>
      <c r="W116" s="1" t="str" cm="1">
        <f t="array" aca="1" ref="W116" ca="1">INDEX({"True","False"}, RANDBETWEEN(1,2))</f>
        <v>True</v>
      </c>
      <c r="X116" s="1" t="str" cm="1">
        <f t="array" aca="1" ref="X116" ca="1">INDEX({"True","False"}, RANDBETWEEN(1,2))</f>
        <v>False</v>
      </c>
      <c r="Y116" s="1" t="str" cm="1">
        <f t="array" aca="1" ref="Y116" ca="1">INDEX({"Codeine","Sulfa","Local Anesthetics","None","Latex","Penicillin"}, RANDBETWEEN(1,6))</f>
        <v>Penicillin</v>
      </c>
      <c r="Z116" s="1" t="str" cm="1">
        <f t="array" aca="1" ref="Z116" ca="1">INDEX({"None","Levothyroxine","Atorvastatin","Levothyroxine|Atorvastatin","Metformin|Lisinopril","Ibuprofen"}, RANDBETWEEN(1,6))</f>
        <v>Levothyroxine|Atorvastatin</v>
      </c>
      <c r="AA116" s="1" t="str" cm="1">
        <f t="array" aca="1" ref="AA116" ca="1">INDEX({"None","Wisdom teeth extraction (2020)","Cavity filling (2019)","Dental cleaning (2018)","Root canal (2021)"}, RANDBETWEEN(1,5))</f>
        <v>Root canal (2021)</v>
      </c>
      <c r="AB116" s="1" t="str">
        <f t="shared" ca="1" si="59"/>
        <v>2024-12-12</v>
      </c>
      <c r="AC116" s="1" t="str" cm="1">
        <f t="array" aca="1" ref="AC116" ca="1">INDEX({"N/A","No","Yes"}, RANDBETWEEN(1,3))</f>
        <v>Yes</v>
      </c>
      <c r="AD116" s="1" t="str" cm="1">
        <f t="array" aca="1" ref="AD116" ca="1">INDEX({"Non-smoker","Former-smoker","Current smoker"}, RANDBETWEEN(1,3))</f>
        <v>Current smoker</v>
      </c>
      <c r="AE116" s="1" t="str" cm="1">
        <f t="array" aca="1" ref="AE116" ca="1">INDEX({"None","Allergic to penicillin","Requires wheelchair accessibility","Use caution due to fall risk","Special diet required"}, RANDBETWEEN(1,5))</f>
        <v>Requires wheelchair accessibility</v>
      </c>
      <c r="AF116" s="1" t="s">
        <v>808</v>
      </c>
      <c r="AG116" s="1" t="str" cm="1">
        <f t="array" aca="1" ref="AG116" ca="1">INDEX({"Humana","Aetna","MetLife","Cigna","United Healthcare","Guardian"}, RANDBETWEEN(1,6))</f>
        <v>Humana</v>
      </c>
      <c r="AH116" s="1" t="str" cm="1">
        <f t="array" aca="1" ref="AH116" ca="1">IF(AG116="Humana",
   INDEX({"HUM103","HUM523"}, RANDBETWEEN(1,2)),
IF(AG116="Aetna",
   INDEX({"AET532","AET548"}, RANDBETWEEN(1,2)),
IF(AG116="MetLife",
   "MET280",
IF(AG116="Cigna",
   "CIG881",
IF(AG116="United Healthcare",
   INDEX({"UNI967","UNI316"}, RANDBETWEEN(1,2)),
IF(AG116="Guardian",
   INDEX({"GUA459","GUA669"}, RANDBETWEEN(1,2)),
""))))))</f>
        <v>HUM523</v>
      </c>
      <c r="AI116" s="1" t="str" cm="1">
        <f t="array" aca="1" ref="AI116" ca="1">_xlfn.SWITCH(
    AH116,
    "HUM103", "Humana Discount",
    "HUM523", "Humana PPO",
    "AET532", "Aetna HMO",
    "AET548", "Aetna Indemnity",
    "MET280", "MetLife Discount",
    "CIG881", "Cigna HMO",
    "UNI967", "United Healthcare DPPO",
    "UNI316", "United Healthcare DMO",
    "GUA459", "Guardian Discount",
    "GUA669", "Guardian PPO",
    ""
)</f>
        <v>Humana PPO</v>
      </c>
      <c r="AJ116" s="1" t="str" cm="1">
        <f t="array" aca="1" ref="AJ116" ca="1">_xlfn.SWITCH(
    AH116,
    "HUM103", "HUM854639",
    "HUM523", "HUM296694",
    "AET532", "AET392075",
    "AET548", "AET837715",
    "MET280", "MET643118",
    "CIG881", "CIG755900",
    "UNI967", "UNI733052",
    "UNI316", "UNI442722",
    "GUA459", "GUA634150",
    "GUA669", "GUA641722",
    ""
)</f>
        <v>HUM296694</v>
      </c>
      <c r="AK116" s="1" t="str" cm="1">
        <f t="array" aca="1" ref="AK116" ca="1">INDEX({"GRP370","GRP369","GRP573","GRP409","GRP509","GRP575","GRP445","GRP295","GRP316","GRP630"}, RANDBETWEEN(1,10))</f>
        <v>GRP573</v>
      </c>
      <c r="AL116" s="1" cm="1">
        <f t="array" aca="1" ref="AL116" ca="1">_xlfn.SWITCH(
  AK116,
  "GRP370", 1000,
  "GRP369", 3000,
  "GRP573", 1500,
  "GRP409", 3000,
  "GRP509", 3000,
  "GRP575", 1000,
  "GRP445", 2500,
  "GRP295", 1000,
  "GRP316", 2000,
  "GRP630", 2000,
  ""
)</f>
        <v>1500</v>
      </c>
      <c r="AM116" s="1" cm="1">
        <f t="array" aca="1" ref="AM116" ca="1">_xlfn.SWITCH(
  AK116,
  "GRP370", 729.73,
  "GRP369", 2285.89,
  "GRP573", 1311.73,
  "GRP409", 2951.56,
  "GRP509", 993.45,
  "GRP575", 557.41,
  "GRP445", 695.64,
  "GRP295", 241.36,
  "GRP316", 1320.86,
  "GRP630", 1245.27,
  ""
)</f>
        <v>1311.73</v>
      </c>
      <c r="AN116" s="1" t="str" cm="1">
        <f t="array" aca="1" ref="AN116" ca="1">_xlfn.SWITCH(
  AK116,
  "GRP573", "Humana",
  "GRP509", "Aetna",
  "GRP316", "Aetna",
  ""
)</f>
        <v>Humana</v>
      </c>
      <c r="AO116" s="1" t="str" cm="1">
        <f t="array" aca="1" ref="AO116" ca="1">_xlfn.SWITCH(
  AK116,
  "GRP573", "HUM982",
  "GRP509", "AET282",
  "GRP316", "AET665",
  ""
)</f>
        <v>HUM982</v>
      </c>
      <c r="AP116" s="1" t="str" cm="1">
        <f t="array" aca="1" ref="AP116" ca="1">_xlfn.SWITCH(
  AK116,
  "GRP573", "MAAN82132",
  "GRP509", "JOWI86099",
  "GRP316", "CHTA19838",
  ""
)</f>
        <v>MAAN82132</v>
      </c>
      <c r="AQ116" s="1" t="str" cm="1">
        <f t="array" aca="1" ref="AQ116" ca="1">INDEX({"Yes","No"},RANDBETWEEN(1,2))</f>
        <v>No</v>
      </c>
      <c r="AR116" s="1" t="str" cm="1">
        <f t="array" aca="1" ref="AR116" ca="1">INDEX({"Apple Pay","Credit Card","Debit Card"}, RANDBETWEEN(1,3))</f>
        <v>Debit Card</v>
      </c>
      <c r="AS116" s="1" t="s">
        <v>997</v>
      </c>
      <c r="AT116" s="1" t="s">
        <v>1186</v>
      </c>
      <c r="AU116" s="1" t="str">
        <f t="shared" ca="1" si="60"/>
        <v>2025-05-12</v>
      </c>
      <c r="AV116" s="1" t="str">
        <f t="shared" ca="1" si="61"/>
        <v>2025-05-14</v>
      </c>
      <c r="AW116" s="1" t="str">
        <f t="shared" ca="1" si="62"/>
        <v>1:15 PM</v>
      </c>
      <c r="AX116" s="1" t="str">
        <f t="shared" ca="1" si="63"/>
        <v>1:05 PM</v>
      </c>
      <c r="AY116" s="1" t="str" cm="1">
        <f t="array" aca="1" ref="AY116" ca="1">INDEX({"LOC001","LOC002","LOC003"}, RANDBETWEEN(1,3))</f>
        <v>LOC003</v>
      </c>
      <c r="AZ116" s="1" t="str" cm="1">
        <f t="array" aca="1" ref="AZ116" ca="1">INDEX({"PRV001","PRV002","PRV003","PRV004","PRV005"}, RANDBETWEEN(1,5))</f>
        <v>PRV004</v>
      </c>
      <c r="BA116" s="1" t="str" cm="1">
        <f t="array" aca="1" ref="BA116" ca="1">INDEX({"AST001","AST002","AST003","AST004","AST005"}, RANDBETWEEN(1,5))</f>
        <v>AST002</v>
      </c>
      <c r="BB116" s="1" t="str" cm="1">
        <f t="array" aca="1" ref="BB116" ca="1">INDEX({"Room 1","Room 2","Room 3","Room 4","Room 5","Room 7","Room 8"}, RANDBETWEEN(1,7))</f>
        <v>Room 3</v>
      </c>
      <c r="BC116" s="1" t="str" cm="1">
        <f t="array" aca="1" ref="BC116" ca="1">INDEX({"Tooth Pain","Lost Filling","Cosmetic Concern","Sensitivity","Denture Adjustment","Jaw Pain","Routine Check-up"}, RANDBETWEEN(1,7))</f>
        <v>Cosmetic Concern</v>
      </c>
      <c r="BD116" s="1" cm="1">
        <f t="array" aca="1" ref="BD116" ca="1">INDEX({15,30,45,60,90,120}, RANDBETWEEN(1,6))</f>
        <v>30</v>
      </c>
      <c r="BE116" s="1">
        <f t="shared" ca="1" si="64"/>
        <v>32</v>
      </c>
      <c r="BF116" s="1" t="str">
        <f t="shared" ca="1" si="65"/>
        <v>True</v>
      </c>
      <c r="BG116" s="1" t="str">
        <f t="shared" ca="1" si="66"/>
        <v/>
      </c>
      <c r="BH116" s="1" t="str">
        <f t="shared" ca="1" si="67"/>
        <v>False</v>
      </c>
      <c r="BI116" s="1">
        <f t="shared" ca="1" si="68"/>
        <v>2</v>
      </c>
      <c r="BJ116" s="1" t="s">
        <v>1376</v>
      </c>
      <c r="BK116" s="1" t="str">
        <f t="shared" ca="1" si="69"/>
        <v>2025-05-14</v>
      </c>
      <c r="BL116" s="1" t="str" cm="1">
        <f t="array" aca="1" ref="BL116" ca="1">INDEX({"Orthodontic","Prosthodontic","Oral Surgery","Periodontic","Restorative"}, RANDBETWEEN(1,5))</f>
        <v>Restorative</v>
      </c>
      <c r="BM116" s="1" t="str" cm="1">
        <f t="array" aca="1" ref="BM116" ca="1">INDEX({"D4341","D9110","D0274","D0120","D2330","D7140","D1110"}, RANDBETWEEN(1,7))</f>
        <v>D9110</v>
      </c>
      <c r="BN116" s="1" t="str" cm="1">
        <f t="array" aca="1" ref="BN116" ca="1">INDEX({"Periodontal Scaling &amp; Root Planing","Palliative Treatment","Bitewings - Four Films","Periodic Oral Evaluation","Resin Composite - One Surface","Extraction - Erupted Tooth","Adult Prophylaxis"}, RANDBETWEEN(1,7))</f>
        <v>Extraction - Erupted Tooth</v>
      </c>
      <c r="BO116" s="1">
        <f t="shared" ca="1" si="70"/>
        <v>230.13</v>
      </c>
      <c r="BP116" s="1">
        <f t="shared" ca="1" si="71"/>
        <v>149.69</v>
      </c>
      <c r="BQ116" s="1">
        <f t="shared" ca="1" si="72"/>
        <v>913.31</v>
      </c>
      <c r="BR116" s="1">
        <f t="shared" ca="1" si="73"/>
        <v>200.04</v>
      </c>
      <c r="BS116" s="1">
        <f t="shared" ca="1" si="74"/>
        <v>189.78</v>
      </c>
      <c r="BT116" s="1" t="str">
        <f t="shared" ca="1" si="75"/>
        <v>2022-04-10</v>
      </c>
      <c r="BU116" s="1" t="str" cm="1">
        <f t="array" aca="1" ref="BU116" ca="1">INDEX({"Debit Card","Apple Pay","Credit Card","CareCredit"}, RANDBETWEEN(1,4))</f>
        <v>CareCredit</v>
      </c>
      <c r="BV116" s="1" t="str" cm="1">
        <f t="array" aca="1" ref="BV116" ca="1">INDEX({"Paid","Partial","Pending Insurance"}, RANDBETWEEN(1,3))</f>
        <v>Pending Insurance</v>
      </c>
      <c r="BW116" s="1">
        <f t="shared" ca="1" si="76"/>
        <v>0</v>
      </c>
      <c r="BX116" s="1" t="str">
        <f t="shared" ca="1" si="77"/>
        <v>In Progress</v>
      </c>
      <c r="BY116" s="1" t="str" cm="1">
        <f t="array" aca="1" ref="BY116" ca="1">INDEX({"New","Returning"}, RANDBETWEEN(1,2))</f>
        <v>Returning</v>
      </c>
      <c r="BZ116" s="1">
        <f t="shared" ca="1" si="78"/>
        <v>3</v>
      </c>
      <c r="CA116" s="1">
        <f t="shared" ca="1" si="79"/>
        <v>3</v>
      </c>
      <c r="CB116" s="1" t="str">
        <f t="shared" ca="1" si="80"/>
        <v>2021-11-18</v>
      </c>
      <c r="CC116" s="1" t="str">
        <f t="shared" ca="1" si="81"/>
        <v>2025-11-22</v>
      </c>
      <c r="CD116" s="1">
        <f t="shared" ca="1" si="103"/>
        <v>5</v>
      </c>
      <c r="CE116" s="1">
        <f t="shared" ca="1" si="103"/>
        <v>3</v>
      </c>
      <c r="CF116" s="1">
        <f t="shared" ca="1" si="83"/>
        <v>2775.09</v>
      </c>
      <c r="CG116" s="1">
        <f t="shared" ca="1" si="84"/>
        <v>40</v>
      </c>
      <c r="CH116" s="1" t="str">
        <f t="shared" ca="1" si="85"/>
        <v>Low</v>
      </c>
      <c r="CI116" s="1">
        <f t="shared" ca="1" si="86"/>
        <v>90</v>
      </c>
      <c r="CJ116" s="1" t="str">
        <f t="shared" ca="1" si="87"/>
        <v>True</v>
      </c>
      <c r="CK116" s="1" t="str" cm="1">
        <f t="array" aca="1" ref="CK116" ca="1">INDEX({"Basic","Silver","Gold","Platinum"}, RANDBETWEEN(1,4))</f>
        <v>Gold</v>
      </c>
      <c r="CL116" s="1">
        <f t="shared" ca="1" si="88"/>
        <v>1</v>
      </c>
      <c r="CM116" s="1" t="s">
        <v>1565</v>
      </c>
      <c r="CN116" s="1" t="str">
        <f t="shared" ca="1" si="89"/>
        <v>2024-07-24</v>
      </c>
      <c r="CO116" s="1" t="str">
        <f t="shared" ca="1" si="90"/>
        <v>2:30 PM</v>
      </c>
      <c r="CP116" s="1" t="str" cm="1">
        <f t="array" aca="1" ref="CP116" ca="1">INDEX({"Patient Portal","Mail","Email","Phone","Text"}, RANDBETWEEN(1,5))</f>
        <v>Mail</v>
      </c>
      <c r="CQ116" s="1" t="str" cm="1">
        <f t="array" aca="1" ref="CQ116" ca="1">INDEX({"Insurance Verification","Payment Reminder","New Patient Welcome","Treatment Plan Discussion","Recall"}, RANDBETWEEN(1,5))</f>
        <v>New Patient Welcome</v>
      </c>
      <c r="CR116" s="1" t="str" cm="1">
        <f t="array" aca="1" ref="CR116" ca="1">INDEX({"Template","Script","Marketing","Custom"}, RANDBETWEEN(1,4))</f>
        <v>Marketing</v>
      </c>
      <c r="CS116" s="1" t="str">
        <f t="shared" ca="1" si="91"/>
        <v>True</v>
      </c>
      <c r="CT116" s="1" t="str">
        <f t="shared" ca="1" si="92"/>
        <v>2024-07-29</v>
      </c>
      <c r="CU116" s="1" t="str">
        <f t="shared" ca="1" si="93"/>
        <v>12:30 PM</v>
      </c>
      <c r="CV116" s="1" t="str" cm="1">
        <f t="array" aca="1" ref="CV116" ca="1">IF(CS116="True",
   INDEX({"Cancelled","Confirmed","Rescheduled","Question Answered"}, RANDBETWEEN(1,4)),
   ""
)</f>
        <v>Confirmed</v>
      </c>
      <c r="CW116" s="1" t="str">
        <f t="shared" ca="1" si="94"/>
        <v>True</v>
      </c>
      <c r="CX116" s="1" t="str">
        <f t="shared" ca="1" si="95"/>
        <v>2024-08-05</v>
      </c>
      <c r="CY116" s="1" t="str" cm="1">
        <f t="array" aca="1" ref="CY116" ca="1">INDEX({"STF001","STF002","STF003","STF004","STF005"}, RANDBETWEEN(1,5))</f>
        <v>STF004</v>
      </c>
      <c r="CZ116" s="1" t="str">
        <f t="shared" ca="1" si="96"/>
        <v>False</v>
      </c>
      <c r="DA116" s="1" t="str" cm="1">
        <f t="array" aca="1" ref="DA116" ca="1">INDEX({"Westside Dental Group","Downtown Dental Center","Main Street Dental"}, RANDBETWEEN(1,3))</f>
        <v>Main Street Dental</v>
      </c>
      <c r="DB116" s="1" t="str" cm="1">
        <f t="array" aca="1" ref="DB116" ca="1">_xlfn.SWITCH(DA116,
   "Westside Dental Group",     "789 West Avenue",
   "Downtown Dental Center",    "456 Downtown Plaza",
   "Main Street Dental",        "123 Main Street",
   ""
)</f>
        <v>123 Main Street</v>
      </c>
      <c r="DC116" s="1" t="str" cm="1">
        <f t="array" aca="1" ref="DC116" ca="1">_xlfn.SWITCH(
   DA116,
   "Westside Dental Group",     "Riverside",
   "Downtown Dental Center",    "Springfield",
   "Main Street Dental",        "Springfield",
   ""
)</f>
        <v>Springfield</v>
      </c>
      <c r="DD116" s="1" t="s">
        <v>184</v>
      </c>
      <c r="DE116" s="1" t="str" cm="1">
        <f t="array" aca="1" ref="DE116" ca="1">_xlfn.SWITCH(
   DA116,
   "Westside Dental Group",     "62707",
   "Downtown Dental Center",    "62701",
   "Main Street Dental",        "62704",
   ""
)</f>
        <v>62704</v>
      </c>
      <c r="DF116" s="1" t="str" cm="1">
        <f t="array" aca="1" ref="DF116" ca="1">_xlfn.SWITCH(
   DA116,
   "Westside Dental Group",     "555-555-6666",
   "Downtown Dental Center",    "555-333-4444",
   "Main Street Dental",        "555-111-2222",
   ""
)</f>
        <v>555-111-2222</v>
      </c>
      <c r="DG116" s="1" t="str" cm="1">
        <f t="array" aca="1" ref="DG116" ca="1">_xlfn.SWITCH(
   DA116,
   "Westside Dental Group",     "Mon-Thu 9AM-6PM|Fri 9AM-4PM",
   "Downtown Dental Center",    "Mon-Thu 7AM-7PM|Fri 8AM-5PM|Sat 8AM-1PM",
   "Main Street Dental",        "Mon-Fri 8AM-5PM",
   ""
)</f>
        <v>Mon-Fri 8AM-5PM</v>
      </c>
      <c r="DH116" s="1" t="str" cm="1">
        <f t="array" aca="1" ref="DH116" ca="1">_xlfn.SWITCH(
   DA116,
   "Westside Dental Group",     "General|Periodontics|Endodontics",
   "Downtown Dental Center",    "General|Pediatric|Implants|Oral Surgery",
   "Main Street Dental",        "General|Cosmetic|Orthodontics",
   ""
)</f>
        <v>General|Cosmetic|Orthodontics</v>
      </c>
      <c r="DI116" s="1" t="str" cm="1">
        <f t="array" aca="1" ref="DI116" ca="1">_xlfn.SWITCH(
   DA116,
   "Westside Dental Group",     "General Dentistry|Periodontics|Endodontics",
   "Downtown Dental Center",    "General Dentistry|Oral Surgery|Pediatric Dentistry",
   "Main Street Dental",        "General Dentistry|Orthodontics",
   ""
)</f>
        <v>General Dentistry|Orthodontics</v>
      </c>
      <c r="DJ116" s="1" cm="1">
        <f t="array" aca="1" ref="DJ116" ca="1">_xlfn.SWITCH($DA116,
   "Westside Dental Group", 6,
   "Downtown Dental Center", 12,
   "Main Street Dental",     8,
   6
)</f>
        <v>8</v>
      </c>
      <c r="DK116" s="1" cm="1">
        <f t="array" aca="1" ref="DK116" ca="1">_xlfn.SWITCH($DA116,
   "Westside Dental Group", 4.7,
   "Downtown Dental Center", 4.6,
   "Main Street Dental",     4.8,
   4.7
)</f>
        <v>4.8</v>
      </c>
      <c r="DL116" s="1" t="s">
        <v>1754</v>
      </c>
      <c r="DM116" s="1" t="str">
        <f t="shared" ca="1" si="97"/>
        <v>2024-03-19</v>
      </c>
      <c r="DN116" s="1" t="str" cm="1">
        <f t="array" aca="1" ref="DN116" ca="1">INDEX({"In Progress","Accepted","Completed","Proposed"}, RANDBETWEEN(1,4))</f>
        <v>In Progress</v>
      </c>
      <c r="DO116" s="1">
        <f t="shared" ca="1" si="98"/>
        <v>1814.96</v>
      </c>
      <c r="DP116" s="1">
        <f t="shared" ca="1" si="99"/>
        <v>961.93</v>
      </c>
      <c r="DQ116" s="1">
        <f t="shared" ca="1" si="100"/>
        <v>853.03</v>
      </c>
      <c r="DR116" s="1" t="str" cm="1">
        <f t="array" aca="1" ref="DR116" ca="1">INDEX({"N/A","CareCredit","QuickPay Discount","Monthly Payment"}, RANDBETWEEN(1,4))</f>
        <v>N/A</v>
      </c>
      <c r="DS116" s="2">
        <v>44587</v>
      </c>
      <c r="DT116" s="1" t="str">
        <f t="shared" ca="1" si="101"/>
        <v/>
      </c>
      <c r="DU116" s="1">
        <f t="shared" ca="1" si="102"/>
        <v>37</v>
      </c>
    </row>
    <row r="117" spans="1:125" x14ac:dyDescent="0.15">
      <c r="A117" s="1" t="s">
        <v>620</v>
      </c>
      <c r="B117" s="1" t="str" cm="1">
        <f t="array" aca="1" ref="B117" ca="1">INDEX({"Liam","Noah","Oliver","Elijah","William","James","Benjamin","Lucas","Henry","Alexander","Olivia","Emma","Ava","Charlotte","Sophia","Amelia","Isabella","Mia","Evelyn","Harper","Jameson","Aria","Scarlett","Luna","Mila","Abigail","Ella","Avery","Eleanor","Madison"}, RANDBETWEEN(1, 30))</f>
        <v>Ava</v>
      </c>
      <c r="C117" s="1" t="str" cm="1">
        <f t="array" aca="1" ref="C117" ca="1">INDEX({"Smith","Johnson","Williams","Jones","Brown","Davis","Miller","Wilson","Moore","Taylor","Anderson","Thomas","Jackson","White","Harris","Martin","Thompson","Garcia","Martinez","Robinson","Clark","Rodriguez","Lewis","Lee","Walker","Hall","Allen","Young","King","Wright"}, RANDBETWEEN(1, 30))</f>
        <v>Wright</v>
      </c>
      <c r="D117" s="1" t="str">
        <f t="shared" ca="1" si="52"/>
        <v>1943-04-10</v>
      </c>
      <c r="E117" s="1">
        <f t="shared" ca="1" si="53"/>
        <v>81</v>
      </c>
      <c r="F117" s="1" t="str" cm="1">
        <f t="array" aca="1" ref="F117" ca="1">INDEX({"Male","Female","Non-Binary"}, RANDBETWEEN(1, 3))</f>
        <v>Female</v>
      </c>
      <c r="G117" s="1" t="str" cm="1">
        <f t="array" aca="1" ref="G117" ca="1">INDEX({"African American","Caucasian","Hispanic","Asian","Native American","Other"}, RANDBETWEEN(1,6))</f>
        <v>Caucasian</v>
      </c>
      <c r="H117" s="1" t="str" cm="1">
        <f t="array" aca="1" ref="H117" ca="1">RANDBETWEEN(1,1500) &amp; " " &amp; INDEX({"Main","Oak","Maple","Elm","Pine","Cedar","Rose","Hill","Park","Lake"}, RANDBETWEEN(1,10)) &amp; " " &amp; INDEX({"St","Rd","Ave"}, RANDBETWEEN(1,3))</f>
        <v>1226 Cedar Ave</v>
      </c>
      <c r="I117" s="1" t="str" cm="1">
        <f t="array" aca="1" ref="I117" ca="1">INDEX({"Springfield","Riverside","Franklin","Clinton","Fairview"}, RANDBETWEEN(1,5))</f>
        <v>Riverside</v>
      </c>
      <c r="J117" s="1" t="str" cm="1">
        <f t="array" aca="1" ref="J117" ca="1">INDEX({"FL","IL","CA","NY","TX"}, RANDBETWEEN(1,5))</f>
        <v>NY</v>
      </c>
      <c r="K117" s="1" t="str">
        <f t="shared" ca="1" si="54"/>
        <v>19804</v>
      </c>
      <c r="L117" s="1" t="str">
        <f t="shared" ca="1" si="55"/>
        <v>ava.wright@email.com</v>
      </c>
      <c r="M117" s="1" t="str">
        <f t="shared" ca="1" si="56"/>
        <v>539-386-8217</v>
      </c>
      <c r="N117" s="1" t="str" cm="1">
        <f t="array" aca="1" ref="N117" ca="1">INDEX({"Linda","Karen","Susan","Nancy","Deborah"}, RANDBETWEEN(1,5)) &amp; " " &amp; C117</f>
        <v>Susan Wright</v>
      </c>
      <c r="O117" s="1" t="str">
        <f t="shared" ca="1" si="57"/>
        <v>620-217-4216</v>
      </c>
      <c r="P117" s="1" t="s">
        <v>137</v>
      </c>
      <c r="Q117" s="1" t="str" cm="1">
        <f t="array" aca="1" ref="Q117" ca="1">INDEX({"Walk-in","Google","Website","Patient Referral","Doctor Referral","Insurance"}, RANDBETWEEN(1,5))</f>
        <v>Walk-in</v>
      </c>
      <c r="R117" s="1" t="str">
        <f t="shared" ca="1" si="58"/>
        <v>2023-08-25</v>
      </c>
      <c r="S117" s="1" t="str" cm="1">
        <f t="array" aca="1" ref="S117" ca="1">INDEX({"LOC001","LOC002","LOC003"}, RANDBETWEEN(1,3))</f>
        <v>LOC002</v>
      </c>
      <c r="T117" s="1" t="str" cm="1">
        <f t="array" aca="1" ref="T117" ca="1">INDEX({"Mail","Phone","Patient Portal","Email"}, RANDBETWEEN(1,4))</f>
        <v>Patient Portal</v>
      </c>
      <c r="U117" s="1" t="str" cm="1">
        <f t="array" aca="1" ref="U117" ca="1">INDEX({"True","False"}, RANDBETWEEN(1,2))</f>
        <v>False</v>
      </c>
      <c r="V117" s="1" t="str" cm="1">
        <f t="array" aca="1" ref="V117" ca="1">INDEX({"True","False"}, RANDBETWEEN(1,2))</f>
        <v>True</v>
      </c>
      <c r="W117" s="1" t="str" cm="1">
        <f t="array" aca="1" ref="W117" ca="1">INDEX({"True","False"}, RANDBETWEEN(1,2))</f>
        <v>False</v>
      </c>
      <c r="X117" s="1" t="str" cm="1">
        <f t="array" aca="1" ref="X117" ca="1">INDEX({"True","False"}, RANDBETWEEN(1,2))</f>
        <v>False</v>
      </c>
      <c r="Y117" s="1" t="str" cm="1">
        <f t="array" aca="1" ref="Y117" ca="1">INDEX({"Codeine","Sulfa","Local Anesthetics","None","Latex","Penicillin"}, RANDBETWEEN(1,6))</f>
        <v>Codeine</v>
      </c>
      <c r="Z117" s="1" t="str" cm="1">
        <f t="array" aca="1" ref="Z117" ca="1">INDEX({"None","Levothyroxine","Atorvastatin","Levothyroxine|Atorvastatin","Metformin|Lisinopril","Ibuprofen"}, RANDBETWEEN(1,6))</f>
        <v>Metformin|Lisinopril</v>
      </c>
      <c r="AA117" s="1" t="str" cm="1">
        <f t="array" aca="1" ref="AA117" ca="1">INDEX({"None","Wisdom teeth extraction (2020)","Cavity filling (2019)","Dental cleaning (2018)","Root canal (2021)"}, RANDBETWEEN(1,5))</f>
        <v>Cavity filling (2019)</v>
      </c>
      <c r="AB117" s="1" t="str">
        <f t="shared" ca="1" si="59"/>
        <v>2024-06-11</v>
      </c>
      <c r="AC117" s="1" t="str" cm="1">
        <f t="array" aca="1" ref="AC117" ca="1">INDEX({"N/A","No","Yes"}, RANDBETWEEN(1,3))</f>
        <v>Yes</v>
      </c>
      <c r="AD117" s="1" t="str" cm="1">
        <f t="array" aca="1" ref="AD117" ca="1">INDEX({"Non-smoker","Former-smoker","Current smoker"}, RANDBETWEEN(1,3))</f>
        <v>Current smoker</v>
      </c>
      <c r="AE117" s="1" t="str" cm="1">
        <f t="array" aca="1" ref="AE117" ca="1">INDEX({"None","Allergic to penicillin","Requires wheelchair accessibility","Use caution due to fall risk","Special diet required"}, RANDBETWEEN(1,5))</f>
        <v>None</v>
      </c>
      <c r="AF117" s="1" t="s">
        <v>809</v>
      </c>
      <c r="AG117" s="1" t="str" cm="1">
        <f t="array" aca="1" ref="AG117" ca="1">INDEX({"Humana","Aetna","MetLife","Cigna","United Healthcare","Guardian"}, RANDBETWEEN(1,6))</f>
        <v>MetLife</v>
      </c>
      <c r="AH117" s="1" t="str" cm="1">
        <f t="array" aca="1" ref="AH117" ca="1">IF(AG117="Humana",
   INDEX({"HUM103","HUM523"}, RANDBETWEEN(1,2)),
IF(AG117="Aetna",
   INDEX({"AET532","AET548"}, RANDBETWEEN(1,2)),
IF(AG117="MetLife",
   "MET280",
IF(AG117="Cigna",
   "CIG881",
IF(AG117="United Healthcare",
   INDEX({"UNI967","UNI316"}, RANDBETWEEN(1,2)),
IF(AG117="Guardian",
   INDEX({"GUA459","GUA669"}, RANDBETWEEN(1,2)),
""))))))</f>
        <v>MET280</v>
      </c>
      <c r="AI117" s="1" t="str" cm="1">
        <f t="array" aca="1" ref="AI117" ca="1">_xlfn.SWITCH(
    AH117,
    "HUM103", "Humana Discount",
    "HUM523", "Humana PPO",
    "AET532", "Aetna HMO",
    "AET548", "Aetna Indemnity",
    "MET280", "MetLife Discount",
    "CIG881", "Cigna HMO",
    "UNI967", "United Healthcare DPPO",
    "UNI316", "United Healthcare DMO",
    "GUA459", "Guardian Discount",
    "GUA669", "Guardian PPO",
    ""
)</f>
        <v>MetLife Discount</v>
      </c>
      <c r="AJ117" s="1" t="str" cm="1">
        <f t="array" aca="1" ref="AJ117" ca="1">_xlfn.SWITCH(
    AH117,
    "HUM103", "HUM854639",
    "HUM523", "HUM296694",
    "AET532", "AET392075",
    "AET548", "AET837715",
    "MET280", "MET643118",
    "CIG881", "CIG755900",
    "UNI967", "UNI733052",
    "UNI316", "UNI442722",
    "GUA459", "GUA634150",
    "GUA669", "GUA641722",
    ""
)</f>
        <v>MET643118</v>
      </c>
      <c r="AK117" s="1" t="str" cm="1">
        <f t="array" aca="1" ref="AK117" ca="1">INDEX({"GRP370","GRP369","GRP573","GRP409","GRP509","GRP575","GRP445","GRP295","GRP316","GRP630"}, RANDBETWEEN(1,10))</f>
        <v>GRP445</v>
      </c>
      <c r="AL117" s="1" cm="1">
        <f t="array" aca="1" ref="AL117" ca="1">_xlfn.SWITCH(
  AK117,
  "GRP370", 1000,
  "GRP369", 3000,
  "GRP573", 1500,
  "GRP409", 3000,
  "GRP509", 3000,
  "GRP575", 1000,
  "GRP445", 2500,
  "GRP295", 1000,
  "GRP316", 2000,
  "GRP630", 2000,
  ""
)</f>
        <v>2500</v>
      </c>
      <c r="AM117" s="1" cm="1">
        <f t="array" aca="1" ref="AM117" ca="1">_xlfn.SWITCH(
  AK117,
  "GRP370", 729.73,
  "GRP369", 2285.89,
  "GRP573", 1311.73,
  "GRP409", 2951.56,
  "GRP509", 993.45,
  "GRP575", 557.41,
  "GRP445", 695.64,
  "GRP295", 241.36,
  "GRP316", 1320.86,
  "GRP630", 1245.27,
  ""
)</f>
        <v>695.64</v>
      </c>
      <c r="AN117" s="1" t="str" cm="1">
        <f t="array" aca="1" ref="AN117" ca="1">_xlfn.SWITCH(
  AK117,
  "GRP573", "Humana",
  "GRP509", "Aetna",
  "GRP316", "Aetna",
  ""
)</f>
        <v/>
      </c>
      <c r="AO117" s="1" t="str" cm="1">
        <f t="array" aca="1" ref="AO117" ca="1">_xlfn.SWITCH(
  AK117,
  "GRP573", "HUM982",
  "GRP509", "AET282",
  "GRP316", "AET665",
  ""
)</f>
        <v/>
      </c>
      <c r="AP117" s="1" t="str" cm="1">
        <f t="array" aca="1" ref="AP117" ca="1">_xlfn.SWITCH(
  AK117,
  "GRP573", "MAAN82132",
  "GRP509", "JOWI86099",
  "GRP316", "CHTA19838",
  ""
)</f>
        <v/>
      </c>
      <c r="AQ117" s="1" t="str" cm="1">
        <f t="array" aca="1" ref="AQ117" ca="1">INDEX({"Yes","No"},RANDBETWEEN(1,2))</f>
        <v>No</v>
      </c>
      <c r="AR117" s="1" t="str" cm="1">
        <f t="array" aca="1" ref="AR117" ca="1">INDEX({"Apple Pay","Credit Card","Debit Card"}, RANDBETWEEN(1,3))</f>
        <v>Apple Pay</v>
      </c>
      <c r="AS117" s="1" t="s">
        <v>998</v>
      </c>
      <c r="AT117" s="1" t="s">
        <v>1187</v>
      </c>
      <c r="AU117" s="1" t="str">
        <f t="shared" ca="1" si="60"/>
        <v>2025-04-09</v>
      </c>
      <c r="AV117" s="1" t="str">
        <f t="shared" ca="1" si="61"/>
        <v>2025-04-22</v>
      </c>
      <c r="AW117" s="1" t="str">
        <f t="shared" ca="1" si="62"/>
        <v>5:00 PM</v>
      </c>
      <c r="AX117" s="1" t="str">
        <f t="shared" ca="1" si="63"/>
        <v>4:53 PM</v>
      </c>
      <c r="AY117" s="1" t="str" cm="1">
        <f t="array" aca="1" ref="AY117" ca="1">INDEX({"LOC001","LOC002","LOC003"}, RANDBETWEEN(1,3))</f>
        <v>LOC002</v>
      </c>
      <c r="AZ117" s="1" t="str" cm="1">
        <f t="array" aca="1" ref="AZ117" ca="1">INDEX({"PRV001","PRV002","PRV003","PRV004","PRV005"}, RANDBETWEEN(1,5))</f>
        <v>PRV003</v>
      </c>
      <c r="BA117" s="1" t="str" cm="1">
        <f t="array" aca="1" ref="BA117" ca="1">INDEX({"AST001","AST002","AST003","AST004","AST005"}, RANDBETWEEN(1,5))</f>
        <v>AST005</v>
      </c>
      <c r="BB117" s="1" t="str" cm="1">
        <f t="array" aca="1" ref="BB117" ca="1">INDEX({"Room 1","Room 2","Room 3","Room 4","Room 5","Room 7","Room 8"}, RANDBETWEEN(1,7))</f>
        <v>Room 5</v>
      </c>
      <c r="BC117" s="1" t="str" cm="1">
        <f t="array" aca="1" ref="BC117" ca="1">INDEX({"Tooth Pain","Lost Filling","Cosmetic Concern","Sensitivity","Denture Adjustment","Jaw Pain","Routine Check-up"}, RANDBETWEEN(1,7))</f>
        <v>Jaw Pain</v>
      </c>
      <c r="BD117" s="1" cm="1">
        <f t="array" aca="1" ref="BD117" ca="1">INDEX({15,30,45,60,90,120}, RANDBETWEEN(1,6))</f>
        <v>30</v>
      </c>
      <c r="BE117" s="1">
        <f t="shared" ca="1" si="64"/>
        <v>21</v>
      </c>
      <c r="BF117" s="1" t="str">
        <f t="shared" ca="1" si="65"/>
        <v>True</v>
      </c>
      <c r="BG117" s="1" t="str">
        <f t="shared" ca="1" si="66"/>
        <v/>
      </c>
      <c r="BH117" s="1" t="str">
        <f t="shared" ca="1" si="67"/>
        <v>False</v>
      </c>
      <c r="BI117" s="1">
        <f t="shared" ca="1" si="68"/>
        <v>13</v>
      </c>
      <c r="BJ117" s="1" t="s">
        <v>1377</v>
      </c>
      <c r="BK117" s="1" t="str">
        <f t="shared" ca="1" si="69"/>
        <v>2025-04-22</v>
      </c>
      <c r="BL117" s="1" t="str" cm="1">
        <f t="array" aca="1" ref="BL117" ca="1">INDEX({"Orthodontic","Prosthodontic","Oral Surgery","Periodontic","Restorative"}, RANDBETWEEN(1,5))</f>
        <v>Prosthodontic</v>
      </c>
      <c r="BM117" s="1" t="str" cm="1">
        <f t="array" aca="1" ref="BM117" ca="1">INDEX({"D4341","D9110","D0274","D0120","D2330","D7140","D1110"}, RANDBETWEEN(1,7))</f>
        <v>D2330</v>
      </c>
      <c r="BN117" s="1" t="str" cm="1">
        <f t="array" aca="1" ref="BN117" ca="1">INDEX({"Periodontal Scaling &amp; Root Planing","Palliative Treatment","Bitewings - Four Films","Periodic Oral Evaluation","Resin Composite - One Surface","Extraction - Erupted Tooth","Adult Prophylaxis"}, RANDBETWEEN(1,7))</f>
        <v>Adult Prophylaxis</v>
      </c>
      <c r="BO117" s="1">
        <f t="shared" ca="1" si="70"/>
        <v>1447.15</v>
      </c>
      <c r="BP117" s="1">
        <f t="shared" ca="1" si="71"/>
        <v>489.95</v>
      </c>
      <c r="BQ117" s="1">
        <f t="shared" ca="1" si="72"/>
        <v>752.14</v>
      </c>
      <c r="BR117" s="1">
        <f t="shared" ca="1" si="73"/>
        <v>349.69</v>
      </c>
      <c r="BS117" s="1">
        <f t="shared" ca="1" si="74"/>
        <v>49.89</v>
      </c>
      <c r="BT117" s="1" t="str">
        <f t="shared" ca="1" si="75"/>
        <v>2023-03-20</v>
      </c>
      <c r="BU117" s="1" t="str" cm="1">
        <f t="array" aca="1" ref="BU117" ca="1">INDEX({"Debit Card","Apple Pay","Credit Card","CareCredit"}, RANDBETWEEN(1,4))</f>
        <v>Credit Card</v>
      </c>
      <c r="BV117" s="1" t="str" cm="1">
        <f t="array" aca="1" ref="BV117" ca="1">INDEX({"Paid","Partial","Pending Insurance"}, RANDBETWEEN(1,3))</f>
        <v>Partial</v>
      </c>
      <c r="BW117" s="1">
        <f t="shared" ca="1" si="76"/>
        <v>0</v>
      </c>
      <c r="BX117" s="1" t="str">
        <f t="shared" ca="1" si="77"/>
        <v>In Progress</v>
      </c>
      <c r="BY117" s="1" t="str" cm="1">
        <f t="array" aca="1" ref="BY117" ca="1">INDEX({"New","Returning"}, RANDBETWEEN(1,2))</f>
        <v>New</v>
      </c>
      <c r="BZ117" s="1">
        <f t="shared" ca="1" si="78"/>
        <v>1</v>
      </c>
      <c r="CA117" s="1">
        <f t="shared" ca="1" si="79"/>
        <v>1</v>
      </c>
      <c r="CB117" s="1" t="str">
        <f t="shared" ca="1" si="80"/>
        <v>2022-02-02</v>
      </c>
      <c r="CC117" s="1" t="str">
        <f t="shared" ca="1" si="81"/>
        <v>2025-01-10</v>
      </c>
      <c r="CD117" s="1">
        <f t="shared" ca="1" si="103"/>
        <v>2</v>
      </c>
      <c r="CE117" s="1">
        <f t="shared" ca="1" si="103"/>
        <v>1</v>
      </c>
      <c r="CF117" s="1">
        <f t="shared" ca="1" si="83"/>
        <v>4296.45</v>
      </c>
      <c r="CG117" s="1">
        <f t="shared" ca="1" si="84"/>
        <v>38</v>
      </c>
      <c r="CH117" s="1" t="str">
        <f t="shared" ca="1" si="85"/>
        <v>Low</v>
      </c>
      <c r="CI117" s="1">
        <f t="shared" ca="1" si="86"/>
        <v>81</v>
      </c>
      <c r="CJ117" s="1" t="str">
        <f t="shared" ca="1" si="87"/>
        <v>True</v>
      </c>
      <c r="CK117" s="1" t="str" cm="1">
        <f t="array" aca="1" ref="CK117" ca="1">INDEX({"Basic","Silver","Gold","Platinum"}, RANDBETWEEN(1,4))</f>
        <v>Silver</v>
      </c>
      <c r="CL117" s="1">
        <f t="shared" ca="1" si="88"/>
        <v>2</v>
      </c>
      <c r="CM117" s="1" t="s">
        <v>1566</v>
      </c>
      <c r="CN117" s="1" t="str">
        <f t="shared" ca="1" si="89"/>
        <v>2025-07-19</v>
      </c>
      <c r="CO117" s="1" t="str">
        <f t="shared" ca="1" si="90"/>
        <v>3:45 PM</v>
      </c>
      <c r="CP117" s="1" t="str" cm="1">
        <f t="array" aca="1" ref="CP117" ca="1">INDEX({"Patient Portal","Mail","Email","Phone","Text"}, RANDBETWEEN(1,5))</f>
        <v>Patient Portal</v>
      </c>
      <c r="CQ117" s="1" t="str" cm="1">
        <f t="array" aca="1" ref="CQ117" ca="1">INDEX({"Insurance Verification","Payment Reminder","New Patient Welcome","Treatment Plan Discussion","Recall"}, RANDBETWEEN(1,5))</f>
        <v>New Patient Welcome</v>
      </c>
      <c r="CR117" s="1" t="str" cm="1">
        <f t="array" aca="1" ref="CR117" ca="1">INDEX({"Template","Script","Marketing","Custom"}, RANDBETWEEN(1,4))</f>
        <v>Template</v>
      </c>
      <c r="CS117" s="1" t="str">
        <f t="shared" ca="1" si="91"/>
        <v>True</v>
      </c>
      <c r="CT117" s="1" t="str">
        <f t="shared" ca="1" si="92"/>
        <v>2025-07-19</v>
      </c>
      <c r="CU117" s="1" t="str">
        <f t="shared" ca="1" si="93"/>
        <v>8:30 AM</v>
      </c>
      <c r="CV117" s="1" t="str" cm="1">
        <f t="array" aca="1" ref="CV117" ca="1">IF(CS117="True",
   INDEX({"Cancelled","Confirmed","Rescheduled","Question Answered"}, RANDBETWEEN(1,4)),
   ""
)</f>
        <v>Rescheduled</v>
      </c>
      <c r="CW117" s="1" t="str">
        <f t="shared" ca="1" si="94"/>
        <v>False</v>
      </c>
      <c r="CX117" s="1" t="str">
        <f t="shared" ca="1" si="95"/>
        <v/>
      </c>
      <c r="CY117" s="1" t="str" cm="1">
        <f t="array" aca="1" ref="CY117" ca="1">INDEX({"STF001","STF002","STF003","STF004","STF005"}, RANDBETWEEN(1,5))</f>
        <v>STF002</v>
      </c>
      <c r="CZ117" s="1" t="str">
        <f t="shared" ca="1" si="96"/>
        <v>False</v>
      </c>
      <c r="DA117" s="1" t="str" cm="1">
        <f t="array" aca="1" ref="DA117" ca="1">INDEX({"Westside Dental Group","Downtown Dental Center","Main Street Dental"}, RANDBETWEEN(1,3))</f>
        <v>Downtown Dental Center</v>
      </c>
      <c r="DB117" s="1" t="str" cm="1">
        <f t="array" aca="1" ref="DB117" ca="1">_xlfn.SWITCH(DA117,
   "Westside Dental Group",     "789 West Avenue",
   "Downtown Dental Center",    "456 Downtown Plaza",
   "Main Street Dental",        "123 Main Street",
   ""
)</f>
        <v>456 Downtown Plaza</v>
      </c>
      <c r="DC117" s="1" t="str" cm="1">
        <f t="array" aca="1" ref="DC117" ca="1">_xlfn.SWITCH(
   DA117,
   "Westside Dental Group",     "Riverside",
   "Downtown Dental Center",    "Springfield",
   "Main Street Dental",        "Springfield",
   ""
)</f>
        <v>Springfield</v>
      </c>
      <c r="DD117" s="1" t="s">
        <v>184</v>
      </c>
      <c r="DE117" s="1" t="str" cm="1">
        <f t="array" aca="1" ref="DE117" ca="1">_xlfn.SWITCH(
   DA117,
   "Westside Dental Group",     "62707",
   "Downtown Dental Center",    "62701",
   "Main Street Dental",        "62704",
   ""
)</f>
        <v>62701</v>
      </c>
      <c r="DF117" s="1" t="str" cm="1">
        <f t="array" aca="1" ref="DF117" ca="1">_xlfn.SWITCH(
   DA117,
   "Westside Dental Group",     "555-555-6666",
   "Downtown Dental Center",    "555-333-4444",
   "Main Street Dental",        "555-111-2222",
   ""
)</f>
        <v>555-333-4444</v>
      </c>
      <c r="DG117" s="1" t="str" cm="1">
        <f t="array" aca="1" ref="DG117" ca="1">_xlfn.SWITCH(
   DA117,
   "Westside Dental Group",     "Mon-Thu 9AM-6PM|Fri 9AM-4PM",
   "Downtown Dental Center",    "Mon-Thu 7AM-7PM|Fri 8AM-5PM|Sat 8AM-1PM",
   "Main Street Dental",        "Mon-Fri 8AM-5PM",
   ""
)</f>
        <v>Mon-Thu 7AM-7PM|Fri 8AM-5PM|Sat 8AM-1PM</v>
      </c>
      <c r="DH117" s="1" t="str" cm="1">
        <f t="array" aca="1" ref="DH117" ca="1">_xlfn.SWITCH(
   DA117,
   "Westside Dental Group",     "General|Periodontics|Endodontics",
   "Downtown Dental Center",    "General|Pediatric|Implants|Oral Surgery",
   "Main Street Dental",        "General|Cosmetic|Orthodontics",
   ""
)</f>
        <v>General|Pediatric|Implants|Oral Surgery</v>
      </c>
      <c r="DI117" s="1" t="str" cm="1">
        <f t="array" aca="1" ref="DI117" ca="1">_xlfn.SWITCH(
   DA117,
   "Westside Dental Group",     "General Dentistry|Periodontics|Endodontics",
   "Downtown Dental Center",    "General Dentistry|Oral Surgery|Pediatric Dentistry",
   "Main Street Dental",        "General Dentistry|Orthodontics",
   ""
)</f>
        <v>General Dentistry|Oral Surgery|Pediatric Dentistry</v>
      </c>
      <c r="DJ117" s="1" cm="1">
        <f t="array" aca="1" ref="DJ117" ca="1">_xlfn.SWITCH($DA117,
   "Westside Dental Group", 6,
   "Downtown Dental Center", 12,
   "Main Street Dental",     8,
   6
)</f>
        <v>12</v>
      </c>
      <c r="DK117" s="1" cm="1">
        <f t="array" aca="1" ref="DK117" ca="1">_xlfn.SWITCH($DA117,
   "Westside Dental Group", 4.7,
   "Downtown Dental Center", 4.6,
   "Main Street Dental",     4.8,
   4.7
)</f>
        <v>4.5999999999999996</v>
      </c>
      <c r="DL117" s="1" t="s">
        <v>1755</v>
      </c>
      <c r="DM117" s="1" t="str">
        <f t="shared" ca="1" si="97"/>
        <v>2024-03-15</v>
      </c>
      <c r="DN117" s="1" t="str" cm="1">
        <f t="array" aca="1" ref="DN117" ca="1">INDEX({"In Progress","Accepted","Completed","Proposed"}, RANDBETWEEN(1,4))</f>
        <v>Completed</v>
      </c>
      <c r="DO117" s="1">
        <f t="shared" ca="1" si="98"/>
        <v>1369.9</v>
      </c>
      <c r="DP117" s="1">
        <f t="shared" ca="1" si="99"/>
        <v>1095.92</v>
      </c>
      <c r="DQ117" s="1">
        <f t="shared" ca="1" si="100"/>
        <v>273.98</v>
      </c>
      <c r="DR117" s="1" t="str" cm="1">
        <f t="array" aca="1" ref="DR117" ca="1">INDEX({"N/A","CareCredit","QuickPay Discount","Monthly Payment"}, RANDBETWEEN(1,4))</f>
        <v>N/A</v>
      </c>
      <c r="DS117" s="2">
        <v>44588</v>
      </c>
      <c r="DT117" s="1" t="str">
        <f t="shared" ca="1" si="101"/>
        <v>2022-02-12</v>
      </c>
      <c r="DU117" s="1">
        <f t="shared" ca="1" si="102"/>
        <v>100</v>
      </c>
    </row>
    <row r="118" spans="1:125" x14ac:dyDescent="0.15">
      <c r="A118" s="1" t="s">
        <v>621</v>
      </c>
      <c r="B118" s="1" t="str" cm="1">
        <f t="array" aca="1" ref="B118" ca="1">INDEX({"Liam","Noah","Oliver","Elijah","William","James","Benjamin","Lucas","Henry","Alexander","Olivia","Emma","Ava","Charlotte","Sophia","Amelia","Isabella","Mia","Evelyn","Harper","Jameson","Aria","Scarlett","Luna","Mila","Abigail","Ella","Avery","Eleanor","Madison"}, RANDBETWEEN(1, 30))</f>
        <v>Sophia</v>
      </c>
      <c r="C118" s="1" t="str" cm="1">
        <f t="array" aca="1" ref="C118" ca="1">INDEX({"Smith","Johnson","Williams","Jones","Brown","Davis","Miller","Wilson","Moore","Taylor","Anderson","Thomas","Jackson","White","Harris","Martin","Thompson","Garcia","Martinez","Robinson","Clark","Rodriguez","Lewis","Lee","Walker","Hall","Allen","Young","King","Wright"}, RANDBETWEEN(1, 30))</f>
        <v>Clark</v>
      </c>
      <c r="D118" s="1" t="str">
        <f t="shared" ca="1" si="52"/>
        <v>1982-06-24</v>
      </c>
      <c r="E118" s="1">
        <f t="shared" ca="1" si="53"/>
        <v>42</v>
      </c>
      <c r="F118" s="1" t="str" cm="1">
        <f t="array" aca="1" ref="F118" ca="1">INDEX({"Male","Female","Non-Binary"}, RANDBETWEEN(1, 3))</f>
        <v>Female</v>
      </c>
      <c r="G118" s="1" t="str" cm="1">
        <f t="array" aca="1" ref="G118" ca="1">INDEX({"African American","Caucasian","Hispanic","Asian","Native American","Other"}, RANDBETWEEN(1,6))</f>
        <v>Caucasian</v>
      </c>
      <c r="H118" s="1" t="str" cm="1">
        <f t="array" aca="1" ref="H118" ca="1">RANDBETWEEN(1,1500) &amp; " " &amp; INDEX({"Main","Oak","Maple","Elm","Pine","Cedar","Rose","Hill","Park","Lake"}, RANDBETWEEN(1,10)) &amp; " " &amp; INDEX({"St","Rd","Ave"}, RANDBETWEEN(1,3))</f>
        <v>498 Park Rd</v>
      </c>
      <c r="I118" s="1" t="str" cm="1">
        <f t="array" aca="1" ref="I118" ca="1">INDEX({"Springfield","Riverside","Franklin","Clinton","Fairview"}, RANDBETWEEN(1,5))</f>
        <v>Riverside</v>
      </c>
      <c r="J118" s="1" t="str" cm="1">
        <f t="array" aca="1" ref="J118" ca="1">INDEX({"FL","IL","CA","NY","TX"}, RANDBETWEEN(1,5))</f>
        <v>TX</v>
      </c>
      <c r="K118" s="1" t="str">
        <f t="shared" ca="1" si="54"/>
        <v>43180</v>
      </c>
      <c r="L118" s="1" t="str">
        <f t="shared" ca="1" si="55"/>
        <v>sophia.clark@email.com</v>
      </c>
      <c r="M118" s="1" t="str">
        <f t="shared" ca="1" si="56"/>
        <v>249-934-5767</v>
      </c>
      <c r="N118" s="1" t="str" cm="1">
        <f t="array" aca="1" ref="N118" ca="1">INDEX({"Linda","Karen","Susan","Nancy","Deborah"}, RANDBETWEEN(1,5)) &amp; " " &amp; C118</f>
        <v>Karen Clark</v>
      </c>
      <c r="O118" s="1" t="str">
        <f t="shared" ca="1" si="57"/>
        <v>177-830-2582</v>
      </c>
      <c r="P118" s="1" t="s">
        <v>137</v>
      </c>
      <c r="Q118" s="1" t="str" cm="1">
        <f t="array" aca="1" ref="Q118" ca="1">INDEX({"Walk-in","Google","Website","Patient Referral","Doctor Referral","Insurance"}, RANDBETWEEN(1,5))</f>
        <v>Walk-in</v>
      </c>
      <c r="R118" s="1" t="str">
        <f t="shared" ca="1" si="58"/>
        <v>2022-02-20</v>
      </c>
      <c r="S118" s="1" t="str" cm="1">
        <f t="array" aca="1" ref="S118" ca="1">INDEX({"LOC001","LOC002","LOC003"}, RANDBETWEEN(1,3))</f>
        <v>LOC001</v>
      </c>
      <c r="T118" s="1" t="str" cm="1">
        <f t="array" aca="1" ref="T118" ca="1">INDEX({"Mail","Phone","Patient Portal","Email"}, RANDBETWEEN(1,4))</f>
        <v>Mail</v>
      </c>
      <c r="U118" s="1" t="str" cm="1">
        <f t="array" aca="1" ref="U118" ca="1">INDEX({"True","False"}, RANDBETWEEN(1,2))</f>
        <v>True</v>
      </c>
      <c r="V118" s="1" t="str" cm="1">
        <f t="array" aca="1" ref="V118" ca="1">INDEX({"True","False"}, RANDBETWEEN(1,2))</f>
        <v>True</v>
      </c>
      <c r="W118" s="1" t="str" cm="1">
        <f t="array" aca="1" ref="W118" ca="1">INDEX({"True","False"}, RANDBETWEEN(1,2))</f>
        <v>True</v>
      </c>
      <c r="X118" s="1" t="str" cm="1">
        <f t="array" aca="1" ref="X118" ca="1">INDEX({"True","False"}, RANDBETWEEN(1,2))</f>
        <v>True</v>
      </c>
      <c r="Y118" s="1" t="str" cm="1">
        <f t="array" aca="1" ref="Y118" ca="1">INDEX({"Codeine","Sulfa","Local Anesthetics","None","Latex","Penicillin"}, RANDBETWEEN(1,6))</f>
        <v>Sulfa</v>
      </c>
      <c r="Z118" s="1" t="str" cm="1">
        <f t="array" aca="1" ref="Z118" ca="1">INDEX({"None","Levothyroxine","Atorvastatin","Levothyroxine|Atorvastatin","Metformin|Lisinopril","Ibuprofen"}, RANDBETWEEN(1,6))</f>
        <v>Metformin|Lisinopril</v>
      </c>
      <c r="AA118" s="1" t="str" cm="1">
        <f t="array" aca="1" ref="AA118" ca="1">INDEX({"None","Wisdom teeth extraction (2020)","Cavity filling (2019)","Dental cleaning (2018)","Root canal (2021)"}, RANDBETWEEN(1,5))</f>
        <v>Dental cleaning (2018)</v>
      </c>
      <c r="AB118" s="1" t="str">
        <f t="shared" ca="1" si="59"/>
        <v>2025-01-19</v>
      </c>
      <c r="AC118" s="1" t="str" cm="1">
        <f t="array" aca="1" ref="AC118" ca="1">INDEX({"N/A","No","Yes"}, RANDBETWEEN(1,3))</f>
        <v>N/A</v>
      </c>
      <c r="AD118" s="1" t="str" cm="1">
        <f t="array" aca="1" ref="AD118" ca="1">INDEX({"Non-smoker","Former-smoker","Current smoker"}, RANDBETWEEN(1,3))</f>
        <v>Non-smoker</v>
      </c>
      <c r="AE118" s="1" t="str" cm="1">
        <f t="array" aca="1" ref="AE118" ca="1">INDEX({"None","Allergic to penicillin","Requires wheelchair accessibility","Use caution due to fall risk","Special diet required"}, RANDBETWEEN(1,5))</f>
        <v>None</v>
      </c>
      <c r="AF118" s="1" t="s">
        <v>810</v>
      </c>
      <c r="AG118" s="1" t="str" cm="1">
        <f t="array" aca="1" ref="AG118" ca="1">INDEX({"Humana","Aetna","MetLife","Cigna","United Healthcare","Guardian"}, RANDBETWEEN(1,6))</f>
        <v>Aetna</v>
      </c>
      <c r="AH118" s="1" t="str" cm="1">
        <f t="array" aca="1" ref="AH118" ca="1">IF(AG118="Humana",
   INDEX({"HUM103","HUM523"}, RANDBETWEEN(1,2)),
IF(AG118="Aetna",
   INDEX({"AET532","AET548"}, RANDBETWEEN(1,2)),
IF(AG118="MetLife",
   "MET280",
IF(AG118="Cigna",
   "CIG881",
IF(AG118="United Healthcare",
   INDEX({"UNI967","UNI316"}, RANDBETWEEN(1,2)),
IF(AG118="Guardian",
   INDEX({"GUA459","GUA669"}, RANDBETWEEN(1,2)),
""))))))</f>
        <v>AET548</v>
      </c>
      <c r="AI118" s="1" t="str" cm="1">
        <f t="array" aca="1" ref="AI118" ca="1">_xlfn.SWITCH(
    AH118,
    "HUM103", "Humana Discount",
    "HUM523", "Humana PPO",
    "AET532", "Aetna HMO",
    "AET548", "Aetna Indemnity",
    "MET280", "MetLife Discount",
    "CIG881", "Cigna HMO",
    "UNI967", "United Healthcare DPPO",
    "UNI316", "United Healthcare DMO",
    "GUA459", "Guardian Discount",
    "GUA669", "Guardian PPO",
    ""
)</f>
        <v>Aetna Indemnity</v>
      </c>
      <c r="AJ118" s="1" t="str" cm="1">
        <f t="array" aca="1" ref="AJ118" ca="1">_xlfn.SWITCH(
    AH118,
    "HUM103", "HUM854639",
    "HUM523", "HUM296694",
    "AET532", "AET392075",
    "AET548", "AET837715",
    "MET280", "MET643118",
    "CIG881", "CIG755900",
    "UNI967", "UNI733052",
    "UNI316", "UNI442722",
    "GUA459", "GUA634150",
    "GUA669", "GUA641722",
    ""
)</f>
        <v>AET837715</v>
      </c>
      <c r="AK118" s="1" t="str" cm="1">
        <f t="array" aca="1" ref="AK118" ca="1">INDEX({"GRP370","GRP369","GRP573","GRP409","GRP509","GRP575","GRP445","GRP295","GRP316","GRP630"}, RANDBETWEEN(1,10))</f>
        <v>GRP295</v>
      </c>
      <c r="AL118" s="1" cm="1">
        <f t="array" aca="1" ref="AL118" ca="1">_xlfn.SWITCH(
  AK118,
  "GRP370", 1000,
  "GRP369", 3000,
  "GRP573", 1500,
  "GRP409", 3000,
  "GRP509", 3000,
  "GRP575", 1000,
  "GRP445", 2500,
  "GRP295", 1000,
  "GRP316", 2000,
  "GRP630", 2000,
  ""
)</f>
        <v>1000</v>
      </c>
      <c r="AM118" s="1" cm="1">
        <f t="array" aca="1" ref="AM118" ca="1">_xlfn.SWITCH(
  AK118,
  "GRP370", 729.73,
  "GRP369", 2285.89,
  "GRP573", 1311.73,
  "GRP409", 2951.56,
  "GRP509", 993.45,
  "GRP575", 557.41,
  "GRP445", 695.64,
  "GRP295", 241.36,
  "GRP316", 1320.86,
  "GRP630", 1245.27,
  ""
)</f>
        <v>241.36</v>
      </c>
      <c r="AN118" s="1" t="str" cm="1">
        <f t="array" aca="1" ref="AN118" ca="1">_xlfn.SWITCH(
  AK118,
  "GRP573", "Humana",
  "GRP509", "Aetna",
  "GRP316", "Aetna",
  ""
)</f>
        <v/>
      </c>
      <c r="AO118" s="1" t="str" cm="1">
        <f t="array" aca="1" ref="AO118" ca="1">_xlfn.SWITCH(
  AK118,
  "GRP573", "HUM982",
  "GRP509", "AET282",
  "GRP316", "AET665",
  ""
)</f>
        <v/>
      </c>
      <c r="AP118" s="1" t="str" cm="1">
        <f t="array" aca="1" ref="AP118" ca="1">_xlfn.SWITCH(
  AK118,
  "GRP573", "MAAN82132",
  "GRP509", "JOWI86099",
  "GRP316", "CHTA19838",
  ""
)</f>
        <v/>
      </c>
      <c r="AQ118" s="1" t="str" cm="1">
        <f t="array" aca="1" ref="AQ118" ca="1">INDEX({"Yes","No"},RANDBETWEEN(1,2))</f>
        <v>Yes</v>
      </c>
      <c r="AR118" s="1" t="str" cm="1">
        <f t="array" aca="1" ref="AR118" ca="1">INDEX({"Apple Pay","Credit Card","Debit Card"}, RANDBETWEEN(1,3))</f>
        <v>Apple Pay</v>
      </c>
      <c r="AS118" s="1" t="s">
        <v>999</v>
      </c>
      <c r="AT118" s="1" t="s">
        <v>1188</v>
      </c>
      <c r="AU118" s="1" t="str">
        <f t="shared" ca="1" si="60"/>
        <v>2025-05-03</v>
      </c>
      <c r="AV118" s="1" t="str">
        <f t="shared" ca="1" si="61"/>
        <v>2025-05-13</v>
      </c>
      <c r="AW118" s="1" t="str">
        <f t="shared" ca="1" si="62"/>
        <v>1:30 PM</v>
      </c>
      <c r="AX118" s="1" t="str">
        <f t="shared" ca="1" si="63"/>
        <v>1:16 PM</v>
      </c>
      <c r="AY118" s="1" t="str" cm="1">
        <f t="array" aca="1" ref="AY118" ca="1">INDEX({"LOC001","LOC002","LOC003"}, RANDBETWEEN(1,3))</f>
        <v>LOC001</v>
      </c>
      <c r="AZ118" s="1" t="str" cm="1">
        <f t="array" aca="1" ref="AZ118" ca="1">INDEX({"PRV001","PRV002","PRV003","PRV004","PRV005"}, RANDBETWEEN(1,5))</f>
        <v>PRV005</v>
      </c>
      <c r="BA118" s="1" t="str" cm="1">
        <f t="array" aca="1" ref="BA118" ca="1">INDEX({"AST001","AST002","AST003","AST004","AST005"}, RANDBETWEEN(1,5))</f>
        <v>AST002</v>
      </c>
      <c r="BB118" s="1" t="str" cm="1">
        <f t="array" aca="1" ref="BB118" ca="1">INDEX({"Room 1","Room 2","Room 3","Room 4","Room 5","Room 7","Room 8"}, RANDBETWEEN(1,7))</f>
        <v>Room 7</v>
      </c>
      <c r="BC118" s="1" t="str" cm="1">
        <f t="array" aca="1" ref="BC118" ca="1">INDEX({"Tooth Pain","Lost Filling","Cosmetic Concern","Sensitivity","Denture Adjustment","Jaw Pain","Routine Check-up"}, RANDBETWEEN(1,7))</f>
        <v>Routine Check-up</v>
      </c>
      <c r="BD118" s="1" cm="1">
        <f t="array" aca="1" ref="BD118" ca="1">INDEX({15,30,45,60,90,120}, RANDBETWEEN(1,6))</f>
        <v>60</v>
      </c>
      <c r="BE118" s="1">
        <f t="shared" ca="1" si="64"/>
        <v>62</v>
      </c>
      <c r="BF118" s="1" t="str">
        <f t="shared" ca="1" si="65"/>
        <v>True</v>
      </c>
      <c r="BG118" s="1" t="str">
        <f t="shared" ca="1" si="66"/>
        <v/>
      </c>
      <c r="BH118" s="1" t="str">
        <f t="shared" ca="1" si="67"/>
        <v>False</v>
      </c>
      <c r="BI118" s="1">
        <f t="shared" ca="1" si="68"/>
        <v>10</v>
      </c>
      <c r="BJ118" s="1" t="s">
        <v>1378</v>
      </c>
      <c r="BK118" s="1" t="str">
        <f t="shared" ca="1" si="69"/>
        <v>2025-05-13</v>
      </c>
      <c r="BL118" s="1" t="str" cm="1">
        <f t="array" aca="1" ref="BL118" ca="1">INDEX({"Orthodontic","Prosthodontic","Oral Surgery","Periodontic","Restorative"}, RANDBETWEEN(1,5))</f>
        <v>Prosthodontic</v>
      </c>
      <c r="BM118" s="1" t="str" cm="1">
        <f t="array" aca="1" ref="BM118" ca="1">INDEX({"D4341","D9110","D0274","D0120","D2330","D7140","D1110"}, RANDBETWEEN(1,7))</f>
        <v>D2330</v>
      </c>
      <c r="BN118" s="1" t="str" cm="1">
        <f t="array" aca="1" ref="BN118" ca="1">INDEX({"Periodontal Scaling &amp; Root Planing","Palliative Treatment","Bitewings - Four Films","Periodic Oral Evaluation","Resin Composite - One Surface","Extraction - Erupted Tooth","Adult Prophylaxis"}, RANDBETWEEN(1,7))</f>
        <v>Palliative Treatment</v>
      </c>
      <c r="BO118" s="1">
        <f t="shared" ca="1" si="70"/>
        <v>1798.08</v>
      </c>
      <c r="BP118" s="1">
        <f t="shared" ca="1" si="71"/>
        <v>1126.8800000000001</v>
      </c>
      <c r="BQ118" s="1">
        <f t="shared" ca="1" si="72"/>
        <v>31.08</v>
      </c>
      <c r="BR118" s="1">
        <f t="shared" ca="1" si="73"/>
        <v>413.86</v>
      </c>
      <c r="BS118" s="1">
        <f t="shared" ca="1" si="74"/>
        <v>82.07</v>
      </c>
      <c r="BT118" s="1" t="str">
        <f t="shared" ca="1" si="75"/>
        <v>2023-07-03</v>
      </c>
      <c r="BU118" s="1" t="str" cm="1">
        <f t="array" aca="1" ref="BU118" ca="1">INDEX({"Debit Card","Apple Pay","Credit Card","CareCredit"}, RANDBETWEEN(1,4))</f>
        <v>Debit Card</v>
      </c>
      <c r="BV118" s="1" t="str" cm="1">
        <f t="array" aca="1" ref="BV118" ca="1">INDEX({"Paid","Partial","Pending Insurance"}, RANDBETWEEN(1,3))</f>
        <v>Partial</v>
      </c>
      <c r="BW118" s="1">
        <f t="shared" ca="1" si="76"/>
        <v>0</v>
      </c>
      <c r="BX118" s="1" t="str">
        <f t="shared" ca="1" si="77"/>
        <v>In Progress</v>
      </c>
      <c r="BY118" s="1" t="str" cm="1">
        <f t="array" aca="1" ref="BY118" ca="1">INDEX({"New","Returning"}, RANDBETWEEN(1,2))</f>
        <v>Returning</v>
      </c>
      <c r="BZ118" s="1">
        <f t="shared" ca="1" si="78"/>
        <v>1</v>
      </c>
      <c r="CA118" s="1">
        <f t="shared" ca="1" si="79"/>
        <v>3</v>
      </c>
      <c r="CB118" s="1" t="str">
        <f t="shared" ca="1" si="80"/>
        <v>2021-05-07</v>
      </c>
      <c r="CC118" s="1" t="str">
        <f t="shared" ca="1" si="81"/>
        <v>2024-08-12</v>
      </c>
      <c r="CD118" s="1">
        <f t="shared" ca="1" si="103"/>
        <v>3</v>
      </c>
      <c r="CE118" s="1">
        <f t="shared" ca="1" si="103"/>
        <v>6</v>
      </c>
      <c r="CF118" s="1">
        <f t="shared" ca="1" si="83"/>
        <v>5201.3100000000004</v>
      </c>
      <c r="CG118" s="1">
        <f t="shared" ca="1" si="84"/>
        <v>47</v>
      </c>
      <c r="CH118" s="1" t="str">
        <f t="shared" ca="1" si="85"/>
        <v>Low</v>
      </c>
      <c r="CI118" s="1">
        <f t="shared" ca="1" si="86"/>
        <v>96</v>
      </c>
      <c r="CJ118" s="1" t="str">
        <f t="shared" ca="1" si="87"/>
        <v>True</v>
      </c>
      <c r="CK118" s="1" t="str" cm="1">
        <f t="array" aca="1" ref="CK118" ca="1">INDEX({"Basic","Silver","Gold","Platinum"}, RANDBETWEEN(1,4))</f>
        <v>Basic</v>
      </c>
      <c r="CL118" s="1">
        <f t="shared" ca="1" si="88"/>
        <v>1</v>
      </c>
      <c r="CM118" s="1" t="s">
        <v>1567</v>
      </c>
      <c r="CN118" s="1" t="str">
        <f t="shared" ca="1" si="89"/>
        <v>2023-03-13</v>
      </c>
      <c r="CO118" s="1" t="str">
        <f t="shared" ca="1" si="90"/>
        <v>10:00 AM</v>
      </c>
      <c r="CP118" s="1" t="str" cm="1">
        <f t="array" aca="1" ref="CP118" ca="1">INDEX({"Patient Portal","Mail","Email","Phone","Text"}, RANDBETWEEN(1,5))</f>
        <v>Email</v>
      </c>
      <c r="CQ118" s="1" t="str" cm="1">
        <f t="array" aca="1" ref="CQ118" ca="1">INDEX({"Insurance Verification","Payment Reminder","New Patient Welcome","Treatment Plan Discussion","Recall"}, RANDBETWEEN(1,5))</f>
        <v>Recall</v>
      </c>
      <c r="CR118" s="1" t="str" cm="1">
        <f t="array" aca="1" ref="CR118" ca="1">INDEX({"Template","Script","Marketing","Custom"}, RANDBETWEEN(1,4))</f>
        <v>Custom</v>
      </c>
      <c r="CS118" s="1" t="str">
        <f t="shared" ca="1" si="91"/>
        <v>True</v>
      </c>
      <c r="CT118" s="1" t="str">
        <f t="shared" ca="1" si="92"/>
        <v>2023-03-17</v>
      </c>
      <c r="CU118" s="1" t="str">
        <f t="shared" ca="1" si="93"/>
        <v>11:00 AM</v>
      </c>
      <c r="CV118" s="1" t="str" cm="1">
        <f t="array" aca="1" ref="CV118" ca="1">IF(CS118="True",
   INDEX({"Cancelled","Confirmed","Rescheduled","Question Answered"}, RANDBETWEEN(1,4)),
   ""
)</f>
        <v>Rescheduled</v>
      </c>
      <c r="CW118" s="1" t="str">
        <f t="shared" ca="1" si="94"/>
        <v>False</v>
      </c>
      <c r="CX118" s="1" t="str">
        <f t="shared" ca="1" si="95"/>
        <v/>
      </c>
      <c r="CY118" s="1" t="str" cm="1">
        <f t="array" aca="1" ref="CY118" ca="1">INDEX({"STF001","STF002","STF003","STF004","STF005"}, RANDBETWEEN(1,5))</f>
        <v>STF004</v>
      </c>
      <c r="CZ118" s="1" t="str">
        <f t="shared" ca="1" si="96"/>
        <v>True</v>
      </c>
      <c r="DA118" s="1" t="str" cm="1">
        <f t="array" aca="1" ref="DA118" ca="1">INDEX({"Westside Dental Group","Downtown Dental Center","Main Street Dental"}, RANDBETWEEN(1,3))</f>
        <v>Westside Dental Group</v>
      </c>
      <c r="DB118" s="1" t="str" cm="1">
        <f t="array" aca="1" ref="DB118" ca="1">_xlfn.SWITCH(DA118,
   "Westside Dental Group",     "789 West Avenue",
   "Downtown Dental Center",    "456 Downtown Plaza",
   "Main Street Dental",        "123 Main Street",
   ""
)</f>
        <v>789 West Avenue</v>
      </c>
      <c r="DC118" s="1" t="str" cm="1">
        <f t="array" aca="1" ref="DC118" ca="1">_xlfn.SWITCH(
   DA118,
   "Westside Dental Group",     "Riverside",
   "Downtown Dental Center",    "Springfield",
   "Main Street Dental",        "Springfield",
   ""
)</f>
        <v>Riverside</v>
      </c>
      <c r="DD118" s="1" t="s">
        <v>184</v>
      </c>
      <c r="DE118" s="1" t="str" cm="1">
        <f t="array" aca="1" ref="DE118" ca="1">_xlfn.SWITCH(
   DA118,
   "Westside Dental Group",     "62707",
   "Downtown Dental Center",    "62701",
   "Main Street Dental",        "62704",
   ""
)</f>
        <v>62707</v>
      </c>
      <c r="DF118" s="1" t="str" cm="1">
        <f t="array" aca="1" ref="DF118" ca="1">_xlfn.SWITCH(
   DA118,
   "Westside Dental Group",     "555-555-6666",
   "Downtown Dental Center",    "555-333-4444",
   "Main Street Dental",        "555-111-2222",
   ""
)</f>
        <v>555-555-6666</v>
      </c>
      <c r="DG118" s="1" t="str" cm="1">
        <f t="array" aca="1" ref="DG118" ca="1">_xlfn.SWITCH(
   DA118,
   "Westside Dental Group",     "Mon-Thu 9AM-6PM|Fri 9AM-4PM",
   "Downtown Dental Center",    "Mon-Thu 7AM-7PM|Fri 8AM-5PM|Sat 8AM-1PM",
   "Main Street Dental",        "Mon-Fri 8AM-5PM",
   ""
)</f>
        <v>Mon-Thu 9AM-6PM|Fri 9AM-4PM</v>
      </c>
      <c r="DH118" s="1" t="str" cm="1">
        <f t="array" aca="1" ref="DH118" ca="1">_xlfn.SWITCH(
   DA118,
   "Westside Dental Group",     "General|Periodontics|Endodontics",
   "Downtown Dental Center",    "General|Pediatric|Implants|Oral Surgery",
   "Main Street Dental",        "General|Cosmetic|Orthodontics",
   ""
)</f>
        <v>General|Periodontics|Endodontics</v>
      </c>
      <c r="DI118" s="1" t="str" cm="1">
        <f t="array" aca="1" ref="DI118" ca="1">_xlfn.SWITCH(
   DA118,
   "Westside Dental Group",     "General Dentistry|Periodontics|Endodontics",
   "Downtown Dental Center",    "General Dentistry|Oral Surgery|Pediatric Dentistry",
   "Main Street Dental",        "General Dentistry|Orthodontics",
   ""
)</f>
        <v>General Dentistry|Periodontics|Endodontics</v>
      </c>
      <c r="DJ118" s="1" cm="1">
        <f t="array" aca="1" ref="DJ118" ca="1">_xlfn.SWITCH($DA118,
   "Westside Dental Group", 6,
   "Downtown Dental Center", 12,
   "Main Street Dental",     8,
   6
)</f>
        <v>6</v>
      </c>
      <c r="DK118" s="1" cm="1">
        <f t="array" aca="1" ref="DK118" ca="1">_xlfn.SWITCH($DA118,
   "Westside Dental Group", 4.7,
   "Downtown Dental Center", 4.6,
   "Main Street Dental",     4.8,
   4.7
)</f>
        <v>4.7</v>
      </c>
      <c r="DL118" s="1" t="s">
        <v>1756</v>
      </c>
      <c r="DM118" s="1" t="str">
        <f t="shared" ca="1" si="97"/>
        <v>2024-11-02</v>
      </c>
      <c r="DN118" s="1" t="str" cm="1">
        <f t="array" aca="1" ref="DN118" ca="1">INDEX({"In Progress","Accepted","Completed","Proposed"}, RANDBETWEEN(1,4))</f>
        <v>Accepted</v>
      </c>
      <c r="DO118" s="1">
        <f t="shared" ca="1" si="98"/>
        <v>4018.64</v>
      </c>
      <c r="DP118" s="1">
        <f t="shared" ca="1" si="99"/>
        <v>2933.61</v>
      </c>
      <c r="DQ118" s="1">
        <f t="shared" ca="1" si="100"/>
        <v>1085.03</v>
      </c>
      <c r="DR118" s="1" t="str" cm="1">
        <f t="array" aca="1" ref="DR118" ca="1">INDEX({"N/A","CareCredit","QuickPay Discount","Monthly Payment"}, RANDBETWEEN(1,4))</f>
        <v>Monthly Payment</v>
      </c>
      <c r="DS118" s="2">
        <v>44589</v>
      </c>
      <c r="DT118" s="1" t="str">
        <f t="shared" ca="1" si="101"/>
        <v/>
      </c>
      <c r="DU118" s="1">
        <f t="shared" ca="1" si="102"/>
        <v>8</v>
      </c>
    </row>
    <row r="119" spans="1:125" x14ac:dyDescent="0.15">
      <c r="A119" s="1" t="s">
        <v>622</v>
      </c>
      <c r="B119" s="1" t="str" cm="1">
        <f t="array" aca="1" ref="B119" ca="1">INDEX({"Liam","Noah","Oliver","Elijah","William","James","Benjamin","Lucas","Henry","Alexander","Olivia","Emma","Ava","Charlotte","Sophia","Amelia","Isabella","Mia","Evelyn","Harper","Jameson","Aria","Scarlett","Luna","Mila","Abigail","Ella","Avery","Eleanor","Madison"}, RANDBETWEEN(1, 30))</f>
        <v>Amelia</v>
      </c>
      <c r="C119" s="1" t="str" cm="1">
        <f t="array" aca="1" ref="C119" ca="1">INDEX({"Smith","Johnson","Williams","Jones","Brown","Davis","Miller","Wilson","Moore","Taylor","Anderson","Thomas","Jackson","White","Harris","Martin","Thompson","Garcia","Martinez","Robinson","Clark","Rodriguez","Lewis","Lee","Walker","Hall","Allen","Young","King","Wright"}, RANDBETWEEN(1, 30))</f>
        <v>Jones</v>
      </c>
      <c r="D119" s="1" t="str">
        <f t="shared" ca="1" si="52"/>
        <v>1966-10-13</v>
      </c>
      <c r="E119" s="1">
        <f t="shared" ca="1" si="53"/>
        <v>58</v>
      </c>
      <c r="F119" s="1" t="str" cm="1">
        <f t="array" aca="1" ref="F119" ca="1">INDEX({"Male","Female","Non-Binary"}, RANDBETWEEN(1, 3))</f>
        <v>Female</v>
      </c>
      <c r="G119" s="1" t="str" cm="1">
        <f t="array" aca="1" ref="G119" ca="1">INDEX({"African American","Caucasian","Hispanic","Asian","Native American","Other"}, RANDBETWEEN(1,6))</f>
        <v>Asian</v>
      </c>
      <c r="H119" s="1" t="str" cm="1">
        <f t="array" aca="1" ref="H119" ca="1">RANDBETWEEN(1,1500) &amp; " " &amp; INDEX({"Main","Oak","Maple","Elm","Pine","Cedar","Rose","Hill","Park","Lake"}, RANDBETWEEN(1,10)) &amp; " " &amp; INDEX({"St","Rd","Ave"}, RANDBETWEEN(1,3))</f>
        <v>619 Elm St</v>
      </c>
      <c r="I119" s="1" t="str" cm="1">
        <f t="array" aca="1" ref="I119" ca="1">INDEX({"Springfield","Riverside","Franklin","Clinton","Fairview"}, RANDBETWEEN(1,5))</f>
        <v>Riverside</v>
      </c>
      <c r="J119" s="1" t="str" cm="1">
        <f t="array" aca="1" ref="J119" ca="1">INDEX({"FL","IL","CA","NY","TX"}, RANDBETWEEN(1,5))</f>
        <v>TX</v>
      </c>
      <c r="K119" s="1" t="str">
        <f t="shared" ca="1" si="54"/>
        <v>44064</v>
      </c>
      <c r="L119" s="1" t="str">
        <f t="shared" ca="1" si="55"/>
        <v>amelia.jones@email.com</v>
      </c>
      <c r="M119" s="1" t="str">
        <f t="shared" ca="1" si="56"/>
        <v>436-130-3103</v>
      </c>
      <c r="N119" s="1" t="str" cm="1">
        <f t="array" aca="1" ref="N119" ca="1">INDEX({"Linda","Karen","Susan","Nancy","Deborah"}, RANDBETWEEN(1,5)) &amp; " " &amp; C119</f>
        <v>Karen Jones</v>
      </c>
      <c r="O119" s="1" t="str">
        <f t="shared" ca="1" si="57"/>
        <v>113-591-8177</v>
      </c>
      <c r="P119" s="1" t="s">
        <v>137</v>
      </c>
      <c r="Q119" s="1" t="str" cm="1">
        <f t="array" aca="1" ref="Q119" ca="1">INDEX({"Walk-in","Google","Website","Patient Referral","Doctor Referral","Insurance"}, RANDBETWEEN(1,5))</f>
        <v>Walk-in</v>
      </c>
      <c r="R119" s="1" t="str">
        <f t="shared" ca="1" si="58"/>
        <v>2023-01-15</v>
      </c>
      <c r="S119" s="1" t="str" cm="1">
        <f t="array" aca="1" ref="S119" ca="1">INDEX({"LOC001","LOC002","LOC003"}, RANDBETWEEN(1,3))</f>
        <v>LOC001</v>
      </c>
      <c r="T119" s="1" t="str" cm="1">
        <f t="array" aca="1" ref="T119" ca="1">INDEX({"Mail","Phone","Patient Portal","Email"}, RANDBETWEEN(1,4))</f>
        <v>Email</v>
      </c>
      <c r="U119" s="1" t="str" cm="1">
        <f t="array" aca="1" ref="U119" ca="1">INDEX({"True","False"}, RANDBETWEEN(1,2))</f>
        <v>False</v>
      </c>
      <c r="V119" s="1" t="str" cm="1">
        <f t="array" aca="1" ref="V119" ca="1">INDEX({"True","False"}, RANDBETWEEN(1,2))</f>
        <v>True</v>
      </c>
      <c r="W119" s="1" t="str" cm="1">
        <f t="array" aca="1" ref="W119" ca="1">INDEX({"True","False"}, RANDBETWEEN(1,2))</f>
        <v>True</v>
      </c>
      <c r="X119" s="1" t="str" cm="1">
        <f t="array" aca="1" ref="X119" ca="1">INDEX({"True","False"}, RANDBETWEEN(1,2))</f>
        <v>False</v>
      </c>
      <c r="Y119" s="1" t="str" cm="1">
        <f t="array" aca="1" ref="Y119" ca="1">INDEX({"Codeine","Sulfa","Local Anesthetics","None","Latex","Penicillin"}, RANDBETWEEN(1,6))</f>
        <v>Sulfa</v>
      </c>
      <c r="Z119" s="1" t="str" cm="1">
        <f t="array" aca="1" ref="Z119" ca="1">INDEX({"None","Levothyroxine","Atorvastatin","Levothyroxine|Atorvastatin","Metformin|Lisinopril","Ibuprofen"}, RANDBETWEEN(1,6))</f>
        <v>Levothyroxine</v>
      </c>
      <c r="AA119" s="1" t="str" cm="1">
        <f t="array" aca="1" ref="AA119" ca="1">INDEX({"None","Wisdom teeth extraction (2020)","Cavity filling (2019)","Dental cleaning (2018)","Root canal (2021)"}, RANDBETWEEN(1,5))</f>
        <v>Dental cleaning (2018)</v>
      </c>
      <c r="AB119" s="1" t="str">
        <f t="shared" ca="1" si="59"/>
        <v>2025-03-16</v>
      </c>
      <c r="AC119" s="1" t="str" cm="1">
        <f t="array" aca="1" ref="AC119" ca="1">INDEX({"N/A","No","Yes"}, RANDBETWEEN(1,3))</f>
        <v>Yes</v>
      </c>
      <c r="AD119" s="1" t="str" cm="1">
        <f t="array" aca="1" ref="AD119" ca="1">INDEX({"Non-smoker","Former-smoker","Current smoker"}, RANDBETWEEN(1,3))</f>
        <v>Non-smoker</v>
      </c>
      <c r="AE119" s="1" t="str" cm="1">
        <f t="array" aca="1" ref="AE119" ca="1">INDEX({"None","Allergic to penicillin","Requires wheelchair accessibility","Use caution due to fall risk","Special diet required"}, RANDBETWEEN(1,5))</f>
        <v>None</v>
      </c>
      <c r="AF119" s="1" t="s">
        <v>811</v>
      </c>
      <c r="AG119" s="1" t="str" cm="1">
        <f t="array" aca="1" ref="AG119" ca="1">INDEX({"Humana","Aetna","MetLife","Cigna","United Healthcare","Guardian"}, RANDBETWEEN(1,6))</f>
        <v>Humana</v>
      </c>
      <c r="AH119" s="1" t="str" cm="1">
        <f t="array" aca="1" ref="AH119" ca="1">IF(AG119="Humana",
   INDEX({"HUM103","HUM523"}, RANDBETWEEN(1,2)),
IF(AG119="Aetna",
   INDEX({"AET532","AET548"}, RANDBETWEEN(1,2)),
IF(AG119="MetLife",
   "MET280",
IF(AG119="Cigna",
   "CIG881",
IF(AG119="United Healthcare",
   INDEX({"UNI967","UNI316"}, RANDBETWEEN(1,2)),
IF(AG119="Guardian",
   INDEX({"GUA459","GUA669"}, RANDBETWEEN(1,2)),
""))))))</f>
        <v>HUM523</v>
      </c>
      <c r="AI119" s="1" t="str" cm="1">
        <f t="array" aca="1" ref="AI119" ca="1">_xlfn.SWITCH(
    AH119,
    "HUM103", "Humana Discount",
    "HUM523", "Humana PPO",
    "AET532", "Aetna HMO",
    "AET548", "Aetna Indemnity",
    "MET280", "MetLife Discount",
    "CIG881", "Cigna HMO",
    "UNI967", "United Healthcare DPPO",
    "UNI316", "United Healthcare DMO",
    "GUA459", "Guardian Discount",
    "GUA669", "Guardian PPO",
    ""
)</f>
        <v>Humana PPO</v>
      </c>
      <c r="AJ119" s="1" t="str" cm="1">
        <f t="array" aca="1" ref="AJ119" ca="1">_xlfn.SWITCH(
    AH119,
    "HUM103", "HUM854639",
    "HUM523", "HUM296694",
    "AET532", "AET392075",
    "AET548", "AET837715",
    "MET280", "MET643118",
    "CIG881", "CIG755900",
    "UNI967", "UNI733052",
    "UNI316", "UNI442722",
    "GUA459", "GUA634150",
    "GUA669", "GUA641722",
    ""
)</f>
        <v>HUM296694</v>
      </c>
      <c r="AK119" s="1" t="str" cm="1">
        <f t="array" aca="1" ref="AK119" ca="1">INDEX({"GRP370","GRP369","GRP573","GRP409","GRP509","GRP575","GRP445","GRP295","GRP316","GRP630"}, RANDBETWEEN(1,10))</f>
        <v>GRP573</v>
      </c>
      <c r="AL119" s="1" cm="1">
        <f t="array" aca="1" ref="AL119" ca="1">_xlfn.SWITCH(
  AK119,
  "GRP370", 1000,
  "GRP369", 3000,
  "GRP573", 1500,
  "GRP409", 3000,
  "GRP509", 3000,
  "GRP575", 1000,
  "GRP445", 2500,
  "GRP295", 1000,
  "GRP316", 2000,
  "GRP630", 2000,
  ""
)</f>
        <v>1500</v>
      </c>
      <c r="AM119" s="1" cm="1">
        <f t="array" aca="1" ref="AM119" ca="1">_xlfn.SWITCH(
  AK119,
  "GRP370", 729.73,
  "GRP369", 2285.89,
  "GRP573", 1311.73,
  "GRP409", 2951.56,
  "GRP509", 993.45,
  "GRP575", 557.41,
  "GRP445", 695.64,
  "GRP295", 241.36,
  "GRP316", 1320.86,
  "GRP630", 1245.27,
  ""
)</f>
        <v>1311.73</v>
      </c>
      <c r="AN119" s="1" t="str" cm="1">
        <f t="array" aca="1" ref="AN119" ca="1">_xlfn.SWITCH(
  AK119,
  "GRP573", "Humana",
  "GRP509", "Aetna",
  "GRP316", "Aetna",
  ""
)</f>
        <v>Humana</v>
      </c>
      <c r="AO119" s="1" t="str" cm="1">
        <f t="array" aca="1" ref="AO119" ca="1">_xlfn.SWITCH(
  AK119,
  "GRP573", "HUM982",
  "GRP509", "AET282",
  "GRP316", "AET665",
  ""
)</f>
        <v>HUM982</v>
      </c>
      <c r="AP119" s="1" t="str" cm="1">
        <f t="array" aca="1" ref="AP119" ca="1">_xlfn.SWITCH(
  AK119,
  "GRP573", "MAAN82132",
  "GRP509", "JOWI86099",
  "GRP316", "CHTA19838",
  ""
)</f>
        <v>MAAN82132</v>
      </c>
      <c r="AQ119" s="1" t="str" cm="1">
        <f t="array" aca="1" ref="AQ119" ca="1">INDEX({"Yes","No"},RANDBETWEEN(1,2))</f>
        <v>No</v>
      </c>
      <c r="AR119" s="1" t="str" cm="1">
        <f t="array" aca="1" ref="AR119" ca="1">INDEX({"Apple Pay","Credit Card","Debit Card"}, RANDBETWEEN(1,3))</f>
        <v>Debit Card</v>
      </c>
      <c r="AS119" s="1" t="s">
        <v>1000</v>
      </c>
      <c r="AT119" s="1" t="s">
        <v>1189</v>
      </c>
      <c r="AU119" s="1" t="str">
        <f t="shared" ca="1" si="60"/>
        <v>2025-05-01</v>
      </c>
      <c r="AV119" s="1" t="str">
        <f t="shared" ca="1" si="61"/>
        <v>2025-05-16</v>
      </c>
      <c r="AW119" s="1" t="str">
        <f t="shared" ca="1" si="62"/>
        <v>8:00 AM</v>
      </c>
      <c r="AX119" s="1" t="str">
        <f t="shared" ca="1" si="63"/>
        <v>7:54 AM</v>
      </c>
      <c r="AY119" s="1" t="str" cm="1">
        <f t="array" aca="1" ref="AY119" ca="1">INDEX({"LOC001","LOC002","LOC003"}, RANDBETWEEN(1,3))</f>
        <v>LOC003</v>
      </c>
      <c r="AZ119" s="1" t="str" cm="1">
        <f t="array" aca="1" ref="AZ119" ca="1">INDEX({"PRV001","PRV002","PRV003","PRV004","PRV005"}, RANDBETWEEN(1,5))</f>
        <v>PRV005</v>
      </c>
      <c r="BA119" s="1" t="str" cm="1">
        <f t="array" aca="1" ref="BA119" ca="1">INDEX({"AST001","AST002","AST003","AST004","AST005"}, RANDBETWEEN(1,5))</f>
        <v>AST003</v>
      </c>
      <c r="BB119" s="1" t="str" cm="1">
        <f t="array" aca="1" ref="BB119" ca="1">INDEX({"Room 1","Room 2","Room 3","Room 4","Room 5","Room 7","Room 8"}, RANDBETWEEN(1,7))</f>
        <v>Room 2</v>
      </c>
      <c r="BC119" s="1" t="str" cm="1">
        <f t="array" aca="1" ref="BC119" ca="1">INDEX({"Tooth Pain","Lost Filling","Cosmetic Concern","Sensitivity","Denture Adjustment","Jaw Pain","Routine Check-up"}, RANDBETWEEN(1,7))</f>
        <v>Denture Adjustment</v>
      </c>
      <c r="BD119" s="1" cm="1">
        <f t="array" aca="1" ref="BD119" ca="1">INDEX({15,30,45,60,90,120}, RANDBETWEEN(1,6))</f>
        <v>120</v>
      </c>
      <c r="BE119" s="1">
        <f t="shared" ca="1" si="64"/>
        <v>123</v>
      </c>
      <c r="BF119" s="1" t="str">
        <f t="shared" ca="1" si="65"/>
        <v>True</v>
      </c>
      <c r="BG119" s="1" t="str">
        <f t="shared" ca="1" si="66"/>
        <v/>
      </c>
      <c r="BH119" s="1" t="str">
        <f t="shared" ca="1" si="67"/>
        <v>False</v>
      </c>
      <c r="BI119" s="1">
        <f t="shared" ca="1" si="68"/>
        <v>15</v>
      </c>
      <c r="BJ119" s="1" t="s">
        <v>1379</v>
      </c>
      <c r="BK119" s="1" t="str">
        <f t="shared" ca="1" si="69"/>
        <v>2025-05-16</v>
      </c>
      <c r="BL119" s="1" t="str" cm="1">
        <f t="array" aca="1" ref="BL119" ca="1">INDEX({"Orthodontic","Prosthodontic","Oral Surgery","Periodontic","Restorative"}, RANDBETWEEN(1,5))</f>
        <v>Prosthodontic</v>
      </c>
      <c r="BM119" s="1" t="str" cm="1">
        <f t="array" aca="1" ref="BM119" ca="1">INDEX({"D4341","D9110","D0274","D0120","D2330","D7140","D1110"}, RANDBETWEEN(1,7))</f>
        <v>D9110</v>
      </c>
      <c r="BN119" s="1" t="str" cm="1">
        <f t="array" aca="1" ref="BN119" ca="1">INDEX({"Periodontal Scaling &amp; Root Planing","Palliative Treatment","Bitewings - Four Films","Periodic Oral Evaluation","Resin Composite - One Surface","Extraction - Erupted Tooth","Adult Prophylaxis"}, RANDBETWEEN(1,7))</f>
        <v>Extraction - Erupted Tooth</v>
      </c>
      <c r="BO119" s="1">
        <f t="shared" ca="1" si="70"/>
        <v>277.22000000000003</v>
      </c>
      <c r="BP119" s="1">
        <f t="shared" ca="1" si="71"/>
        <v>479.48</v>
      </c>
      <c r="BQ119" s="1">
        <f t="shared" ca="1" si="72"/>
        <v>569.02</v>
      </c>
      <c r="BR119" s="1">
        <f t="shared" ca="1" si="73"/>
        <v>74.900000000000006</v>
      </c>
      <c r="BS119" s="1">
        <f t="shared" ca="1" si="74"/>
        <v>100.83</v>
      </c>
      <c r="BT119" s="1" t="str">
        <f t="shared" ca="1" si="75"/>
        <v>2023-09-29</v>
      </c>
      <c r="BU119" s="1" t="str" cm="1">
        <f t="array" aca="1" ref="BU119" ca="1">INDEX({"Debit Card","Apple Pay","Credit Card","CareCredit"}, RANDBETWEEN(1,4))</f>
        <v>Apple Pay</v>
      </c>
      <c r="BV119" s="1" t="str" cm="1">
        <f t="array" aca="1" ref="BV119" ca="1">INDEX({"Paid","Partial","Pending Insurance"}, RANDBETWEEN(1,3))</f>
        <v>Partial</v>
      </c>
      <c r="BW119" s="1">
        <f t="shared" ca="1" si="76"/>
        <v>82.3</v>
      </c>
      <c r="BX119" s="1" t="str">
        <f t="shared" ca="1" si="77"/>
        <v>In Progress</v>
      </c>
      <c r="BY119" s="1" t="str" cm="1">
        <f t="array" aca="1" ref="BY119" ca="1">INDEX({"New","Returning"}, RANDBETWEEN(1,2))</f>
        <v>Returning</v>
      </c>
      <c r="BZ119" s="1">
        <f t="shared" ca="1" si="78"/>
        <v>1</v>
      </c>
      <c r="CA119" s="1">
        <f t="shared" ca="1" si="79"/>
        <v>3</v>
      </c>
      <c r="CB119" s="1" t="str">
        <f t="shared" ca="1" si="80"/>
        <v>2021-03-08</v>
      </c>
      <c r="CC119" s="1" t="str">
        <f t="shared" ca="1" si="81"/>
        <v>2025-01-15</v>
      </c>
      <c r="CD119" s="1">
        <f t="shared" ca="1" si="103"/>
        <v>1</v>
      </c>
      <c r="CE119" s="1">
        <f t="shared" ca="1" si="103"/>
        <v>10</v>
      </c>
      <c r="CF119" s="1">
        <f t="shared" ca="1" si="83"/>
        <v>1822.08</v>
      </c>
      <c r="CG119" s="1">
        <f t="shared" ca="1" si="84"/>
        <v>49</v>
      </c>
      <c r="CH119" s="1" t="str">
        <f t="shared" ca="1" si="85"/>
        <v>Low</v>
      </c>
      <c r="CI119" s="1">
        <f t="shared" ca="1" si="86"/>
        <v>75</v>
      </c>
      <c r="CJ119" s="1" t="str">
        <f t="shared" ca="1" si="87"/>
        <v>True</v>
      </c>
      <c r="CK119" s="1" t="str" cm="1">
        <f t="array" aca="1" ref="CK119" ca="1">INDEX({"Basic","Silver","Gold","Platinum"}, RANDBETWEEN(1,4))</f>
        <v>Platinum</v>
      </c>
      <c r="CL119" s="1">
        <f t="shared" ca="1" si="88"/>
        <v>1</v>
      </c>
      <c r="CM119" s="1" t="s">
        <v>1568</v>
      </c>
      <c r="CN119" s="1" t="str">
        <f t="shared" ca="1" si="89"/>
        <v>2024-08-21</v>
      </c>
      <c r="CO119" s="1" t="str">
        <f t="shared" ca="1" si="90"/>
        <v>3:30 PM</v>
      </c>
      <c r="CP119" s="1" t="str" cm="1">
        <f t="array" aca="1" ref="CP119" ca="1">INDEX({"Patient Portal","Mail","Email","Phone","Text"}, RANDBETWEEN(1,5))</f>
        <v>Text</v>
      </c>
      <c r="CQ119" s="1" t="str" cm="1">
        <f t="array" aca="1" ref="CQ119" ca="1">INDEX({"Insurance Verification","Payment Reminder","New Patient Welcome","Treatment Plan Discussion","Recall"}, RANDBETWEEN(1,5))</f>
        <v>Payment Reminder</v>
      </c>
      <c r="CR119" s="1" t="str" cm="1">
        <f t="array" aca="1" ref="CR119" ca="1">INDEX({"Template","Script","Marketing","Custom"}, RANDBETWEEN(1,4))</f>
        <v>Custom</v>
      </c>
      <c r="CS119" s="1" t="str">
        <f t="shared" ca="1" si="91"/>
        <v>False</v>
      </c>
      <c r="CT119" s="1" t="str">
        <f t="shared" ca="1" si="92"/>
        <v/>
      </c>
      <c r="CU119" s="1" t="str">
        <f t="shared" ca="1" si="93"/>
        <v/>
      </c>
      <c r="CV119" s="1" t="str" cm="1">
        <f t="array" aca="1" ref="CV119" ca="1">IF(CS119="True",
   INDEX({"Cancelled","Confirmed","Rescheduled","Question Answered"}, RANDBETWEEN(1,4)),
   ""
)</f>
        <v/>
      </c>
      <c r="CW119" s="1" t="str">
        <f t="shared" ca="1" si="94"/>
        <v/>
      </c>
      <c r="CX119" s="1" t="str">
        <f t="shared" ca="1" si="95"/>
        <v/>
      </c>
      <c r="CY119" s="1" t="str" cm="1">
        <f t="array" aca="1" ref="CY119" ca="1">INDEX({"STF001","STF002","STF003","STF004","STF005"}, RANDBETWEEN(1,5))</f>
        <v>STF005</v>
      </c>
      <c r="CZ119" s="1" t="str">
        <f t="shared" ca="1" si="96"/>
        <v>False</v>
      </c>
      <c r="DA119" s="1" t="str" cm="1">
        <f t="array" aca="1" ref="DA119" ca="1">INDEX({"Westside Dental Group","Downtown Dental Center","Main Street Dental"}, RANDBETWEEN(1,3))</f>
        <v>Main Street Dental</v>
      </c>
      <c r="DB119" s="1" t="str" cm="1">
        <f t="array" aca="1" ref="DB119" ca="1">_xlfn.SWITCH(DA119,
   "Westside Dental Group",     "789 West Avenue",
   "Downtown Dental Center",    "456 Downtown Plaza",
   "Main Street Dental",        "123 Main Street",
   ""
)</f>
        <v>123 Main Street</v>
      </c>
      <c r="DC119" s="1" t="str" cm="1">
        <f t="array" aca="1" ref="DC119" ca="1">_xlfn.SWITCH(
   DA119,
   "Westside Dental Group",     "Riverside",
   "Downtown Dental Center",    "Springfield",
   "Main Street Dental",        "Springfield",
   ""
)</f>
        <v>Springfield</v>
      </c>
      <c r="DD119" s="1" t="s">
        <v>184</v>
      </c>
      <c r="DE119" s="1" t="str" cm="1">
        <f t="array" aca="1" ref="DE119" ca="1">_xlfn.SWITCH(
   DA119,
   "Westside Dental Group",     "62707",
   "Downtown Dental Center",    "62701",
   "Main Street Dental",        "62704",
   ""
)</f>
        <v>62704</v>
      </c>
      <c r="DF119" s="1" t="str" cm="1">
        <f t="array" aca="1" ref="DF119" ca="1">_xlfn.SWITCH(
   DA119,
   "Westside Dental Group",     "555-555-6666",
   "Downtown Dental Center",    "555-333-4444",
   "Main Street Dental",        "555-111-2222",
   ""
)</f>
        <v>555-111-2222</v>
      </c>
      <c r="DG119" s="1" t="str" cm="1">
        <f t="array" aca="1" ref="DG119" ca="1">_xlfn.SWITCH(
   DA119,
   "Westside Dental Group",     "Mon-Thu 9AM-6PM|Fri 9AM-4PM",
   "Downtown Dental Center",    "Mon-Thu 7AM-7PM|Fri 8AM-5PM|Sat 8AM-1PM",
   "Main Street Dental",        "Mon-Fri 8AM-5PM",
   ""
)</f>
        <v>Mon-Fri 8AM-5PM</v>
      </c>
      <c r="DH119" s="1" t="str" cm="1">
        <f t="array" aca="1" ref="DH119" ca="1">_xlfn.SWITCH(
   DA119,
   "Westside Dental Group",     "General|Periodontics|Endodontics",
   "Downtown Dental Center",    "General|Pediatric|Implants|Oral Surgery",
   "Main Street Dental",        "General|Cosmetic|Orthodontics",
   ""
)</f>
        <v>General|Cosmetic|Orthodontics</v>
      </c>
      <c r="DI119" s="1" t="str" cm="1">
        <f t="array" aca="1" ref="DI119" ca="1">_xlfn.SWITCH(
   DA119,
   "Westside Dental Group",     "General Dentistry|Periodontics|Endodontics",
   "Downtown Dental Center",    "General Dentistry|Oral Surgery|Pediatric Dentistry",
   "Main Street Dental",        "General Dentistry|Orthodontics",
   ""
)</f>
        <v>General Dentistry|Orthodontics</v>
      </c>
      <c r="DJ119" s="1" cm="1">
        <f t="array" aca="1" ref="DJ119" ca="1">_xlfn.SWITCH($DA119,
   "Westside Dental Group", 6,
   "Downtown Dental Center", 12,
   "Main Street Dental",     8,
   6
)</f>
        <v>8</v>
      </c>
      <c r="DK119" s="1" cm="1">
        <f t="array" aca="1" ref="DK119" ca="1">_xlfn.SWITCH($DA119,
   "Westside Dental Group", 4.7,
   "Downtown Dental Center", 4.6,
   "Main Street Dental",     4.8,
   4.7
)</f>
        <v>4.8</v>
      </c>
      <c r="DL119" s="1" t="s">
        <v>1757</v>
      </c>
      <c r="DM119" s="1" t="str">
        <f t="shared" ca="1" si="97"/>
        <v>2024-06-19</v>
      </c>
      <c r="DN119" s="1" t="str" cm="1">
        <f t="array" aca="1" ref="DN119" ca="1">INDEX({"In Progress","Accepted","Completed","Proposed"}, RANDBETWEEN(1,4))</f>
        <v>Accepted</v>
      </c>
      <c r="DO119" s="1">
        <f t="shared" ca="1" si="98"/>
        <v>1173.42</v>
      </c>
      <c r="DP119" s="1">
        <f t="shared" ca="1" si="99"/>
        <v>727.52</v>
      </c>
      <c r="DQ119" s="1">
        <f t="shared" ca="1" si="100"/>
        <v>445.9</v>
      </c>
      <c r="DR119" s="1" t="str" cm="1">
        <f t="array" aca="1" ref="DR119" ca="1">INDEX({"N/A","CareCredit","QuickPay Discount","Monthly Payment"}, RANDBETWEEN(1,4))</f>
        <v>N/A</v>
      </c>
      <c r="DS119" s="2">
        <v>44590</v>
      </c>
      <c r="DT119" s="1" t="str">
        <f t="shared" ca="1" si="101"/>
        <v/>
      </c>
      <c r="DU119" s="1">
        <f t="shared" ca="1" si="102"/>
        <v>41</v>
      </c>
    </row>
    <row r="120" spans="1:125" x14ac:dyDescent="0.15">
      <c r="A120" s="1" t="s">
        <v>623</v>
      </c>
      <c r="B120" s="1" t="str" cm="1">
        <f t="array" aca="1" ref="B120" ca="1">INDEX({"Liam","Noah","Oliver","Elijah","William","James","Benjamin","Lucas","Henry","Alexander","Olivia","Emma","Ava","Charlotte","Sophia","Amelia","Isabella","Mia","Evelyn","Harper","Jameson","Aria","Scarlett","Luna","Mila","Abigail","Ella","Avery","Eleanor","Madison"}, RANDBETWEEN(1, 30))</f>
        <v>Harper</v>
      </c>
      <c r="C120" s="1" t="str" cm="1">
        <f t="array" aca="1" ref="C120" ca="1">INDEX({"Smith","Johnson","Williams","Jones","Brown","Davis","Miller","Wilson","Moore","Taylor","Anderson","Thomas","Jackson","White","Harris","Martin","Thompson","Garcia","Martinez","Robinson","Clark","Rodriguez","Lewis","Lee","Walker","Hall","Allen","Young","King","Wright"}, RANDBETWEEN(1, 30))</f>
        <v>Johnson</v>
      </c>
      <c r="D120" s="1" t="str">
        <f t="shared" ca="1" si="52"/>
        <v>1958-03-20</v>
      </c>
      <c r="E120" s="1">
        <f t="shared" ca="1" si="53"/>
        <v>67</v>
      </c>
      <c r="F120" s="1" t="str" cm="1">
        <f t="array" aca="1" ref="F120" ca="1">INDEX({"Male","Female","Non-Binary"}, RANDBETWEEN(1, 3))</f>
        <v>Non-Binary</v>
      </c>
      <c r="G120" s="1" t="str" cm="1">
        <f t="array" aca="1" ref="G120" ca="1">INDEX({"African American","Caucasian","Hispanic","Asian","Native American","Other"}, RANDBETWEEN(1,6))</f>
        <v>Hispanic</v>
      </c>
      <c r="H120" s="1" t="str" cm="1">
        <f t="array" aca="1" ref="H120" ca="1">RANDBETWEEN(1,1500) &amp; " " &amp; INDEX({"Main","Oak","Maple","Elm","Pine","Cedar","Rose","Hill","Park","Lake"}, RANDBETWEEN(1,10)) &amp; " " &amp; INDEX({"St","Rd","Ave"}, RANDBETWEEN(1,3))</f>
        <v>265 Lake St</v>
      </c>
      <c r="I120" s="1" t="str" cm="1">
        <f t="array" aca="1" ref="I120" ca="1">INDEX({"Springfield","Riverside","Franklin","Clinton","Fairview"}, RANDBETWEEN(1,5))</f>
        <v>Fairview</v>
      </c>
      <c r="J120" s="1" t="str" cm="1">
        <f t="array" aca="1" ref="J120" ca="1">INDEX({"FL","IL","CA","NY","TX"}, RANDBETWEEN(1,5))</f>
        <v>FL</v>
      </c>
      <c r="K120" s="1" t="str">
        <f t="shared" ca="1" si="54"/>
        <v>33076</v>
      </c>
      <c r="L120" s="1" t="str">
        <f t="shared" ca="1" si="55"/>
        <v>harper.johnson@email.com</v>
      </c>
      <c r="M120" s="1" t="str">
        <f t="shared" ca="1" si="56"/>
        <v>122-652-5220</v>
      </c>
      <c r="N120" s="1" t="str" cm="1">
        <f t="array" aca="1" ref="N120" ca="1">INDEX({"Linda","Karen","Susan","Nancy","Deborah"}, RANDBETWEEN(1,5)) &amp; " " &amp; C120</f>
        <v>Deborah Johnson</v>
      </c>
      <c r="O120" s="1" t="str">
        <f t="shared" ca="1" si="57"/>
        <v>598-129-5420</v>
      </c>
      <c r="P120" s="1" t="s">
        <v>137</v>
      </c>
      <c r="Q120" s="1" t="str" cm="1">
        <f t="array" aca="1" ref="Q120" ca="1">INDEX({"Walk-in","Google","Website","Patient Referral","Doctor Referral","Insurance"}, RANDBETWEEN(1,5))</f>
        <v>Google</v>
      </c>
      <c r="R120" s="1" t="str">
        <f t="shared" ca="1" si="58"/>
        <v>2023-12-30</v>
      </c>
      <c r="S120" s="1" t="str" cm="1">
        <f t="array" aca="1" ref="S120" ca="1">INDEX({"LOC001","LOC002","LOC003"}, RANDBETWEEN(1,3))</f>
        <v>LOC001</v>
      </c>
      <c r="T120" s="1" t="str" cm="1">
        <f t="array" aca="1" ref="T120" ca="1">INDEX({"Mail","Phone","Patient Portal","Email"}, RANDBETWEEN(1,4))</f>
        <v>Patient Portal</v>
      </c>
      <c r="U120" s="1" t="str" cm="1">
        <f t="array" aca="1" ref="U120" ca="1">INDEX({"True","False"}, RANDBETWEEN(1,2))</f>
        <v>True</v>
      </c>
      <c r="V120" s="1" t="str" cm="1">
        <f t="array" aca="1" ref="V120" ca="1">INDEX({"True","False"}, RANDBETWEEN(1,2))</f>
        <v>False</v>
      </c>
      <c r="W120" s="1" t="str" cm="1">
        <f t="array" aca="1" ref="W120" ca="1">INDEX({"True","False"}, RANDBETWEEN(1,2))</f>
        <v>True</v>
      </c>
      <c r="X120" s="1" t="str" cm="1">
        <f t="array" aca="1" ref="X120" ca="1">INDEX({"True","False"}, RANDBETWEEN(1,2))</f>
        <v>True</v>
      </c>
      <c r="Y120" s="1" t="str" cm="1">
        <f t="array" aca="1" ref="Y120" ca="1">INDEX({"Codeine","Sulfa","Local Anesthetics","None","Latex","Penicillin"}, RANDBETWEEN(1,6))</f>
        <v>Penicillin</v>
      </c>
      <c r="Z120" s="1" t="str" cm="1">
        <f t="array" aca="1" ref="Z120" ca="1">INDEX({"None","Levothyroxine","Atorvastatin","Levothyroxine|Atorvastatin","Metformin|Lisinopril","Ibuprofen"}, RANDBETWEEN(1,6))</f>
        <v>Ibuprofen</v>
      </c>
      <c r="AA120" s="1" t="str" cm="1">
        <f t="array" aca="1" ref="AA120" ca="1">INDEX({"None","Wisdom teeth extraction (2020)","Cavity filling (2019)","Dental cleaning (2018)","Root canal (2021)"}, RANDBETWEEN(1,5))</f>
        <v>Root canal (2021)</v>
      </c>
      <c r="AB120" s="1" t="str">
        <f t="shared" ca="1" si="59"/>
        <v>2024-03-05</v>
      </c>
      <c r="AC120" s="1" t="str" cm="1">
        <f t="array" aca="1" ref="AC120" ca="1">INDEX({"N/A","No","Yes"}, RANDBETWEEN(1,3))</f>
        <v>Yes</v>
      </c>
      <c r="AD120" s="1" t="str" cm="1">
        <f t="array" aca="1" ref="AD120" ca="1">INDEX({"Non-smoker","Former-smoker","Current smoker"}, RANDBETWEEN(1,3))</f>
        <v>Non-smoker</v>
      </c>
      <c r="AE120" s="1" t="str" cm="1">
        <f t="array" aca="1" ref="AE120" ca="1">INDEX({"None","Allergic to penicillin","Requires wheelchair accessibility","Use caution due to fall risk","Special diet required"}, RANDBETWEEN(1,5))</f>
        <v>Special diet required</v>
      </c>
      <c r="AF120" s="1" t="s">
        <v>812</v>
      </c>
      <c r="AG120" s="1" t="str" cm="1">
        <f t="array" aca="1" ref="AG120" ca="1">INDEX({"Humana","Aetna","MetLife","Cigna","United Healthcare","Guardian"}, RANDBETWEEN(1,6))</f>
        <v>MetLife</v>
      </c>
      <c r="AH120" s="1" t="str" cm="1">
        <f t="array" aca="1" ref="AH120" ca="1">IF(AG120="Humana",
   INDEX({"HUM103","HUM523"}, RANDBETWEEN(1,2)),
IF(AG120="Aetna",
   INDEX({"AET532","AET548"}, RANDBETWEEN(1,2)),
IF(AG120="MetLife",
   "MET280",
IF(AG120="Cigna",
   "CIG881",
IF(AG120="United Healthcare",
   INDEX({"UNI967","UNI316"}, RANDBETWEEN(1,2)),
IF(AG120="Guardian",
   INDEX({"GUA459","GUA669"}, RANDBETWEEN(1,2)),
""))))))</f>
        <v>MET280</v>
      </c>
      <c r="AI120" s="1" t="str" cm="1">
        <f t="array" aca="1" ref="AI120" ca="1">_xlfn.SWITCH(
    AH120,
    "HUM103", "Humana Discount",
    "HUM523", "Humana PPO",
    "AET532", "Aetna HMO",
    "AET548", "Aetna Indemnity",
    "MET280", "MetLife Discount",
    "CIG881", "Cigna HMO",
    "UNI967", "United Healthcare DPPO",
    "UNI316", "United Healthcare DMO",
    "GUA459", "Guardian Discount",
    "GUA669", "Guardian PPO",
    ""
)</f>
        <v>MetLife Discount</v>
      </c>
      <c r="AJ120" s="1" t="str" cm="1">
        <f t="array" aca="1" ref="AJ120" ca="1">_xlfn.SWITCH(
    AH120,
    "HUM103", "HUM854639",
    "HUM523", "HUM296694",
    "AET532", "AET392075",
    "AET548", "AET837715",
    "MET280", "MET643118",
    "CIG881", "CIG755900",
    "UNI967", "UNI733052",
    "UNI316", "UNI442722",
    "GUA459", "GUA634150",
    "GUA669", "GUA641722",
    ""
)</f>
        <v>MET643118</v>
      </c>
      <c r="AK120" s="1" t="str" cm="1">
        <f t="array" aca="1" ref="AK120" ca="1">INDEX({"GRP370","GRP369","GRP573","GRP409","GRP509","GRP575","GRP445","GRP295","GRP316","GRP630"}, RANDBETWEEN(1,10))</f>
        <v>GRP295</v>
      </c>
      <c r="AL120" s="1" cm="1">
        <f t="array" aca="1" ref="AL120" ca="1">_xlfn.SWITCH(
  AK120,
  "GRP370", 1000,
  "GRP369", 3000,
  "GRP573", 1500,
  "GRP409", 3000,
  "GRP509", 3000,
  "GRP575", 1000,
  "GRP445", 2500,
  "GRP295", 1000,
  "GRP316", 2000,
  "GRP630", 2000,
  ""
)</f>
        <v>1000</v>
      </c>
      <c r="AM120" s="1" cm="1">
        <f t="array" aca="1" ref="AM120" ca="1">_xlfn.SWITCH(
  AK120,
  "GRP370", 729.73,
  "GRP369", 2285.89,
  "GRP573", 1311.73,
  "GRP409", 2951.56,
  "GRP509", 993.45,
  "GRP575", 557.41,
  "GRP445", 695.64,
  "GRP295", 241.36,
  "GRP316", 1320.86,
  "GRP630", 1245.27,
  ""
)</f>
        <v>241.36</v>
      </c>
      <c r="AN120" s="1" t="str" cm="1">
        <f t="array" aca="1" ref="AN120" ca="1">_xlfn.SWITCH(
  AK120,
  "GRP573", "Humana",
  "GRP509", "Aetna",
  "GRP316", "Aetna",
  ""
)</f>
        <v/>
      </c>
      <c r="AO120" s="1" t="str" cm="1">
        <f t="array" aca="1" ref="AO120" ca="1">_xlfn.SWITCH(
  AK120,
  "GRP573", "HUM982",
  "GRP509", "AET282",
  "GRP316", "AET665",
  ""
)</f>
        <v/>
      </c>
      <c r="AP120" s="1" t="str" cm="1">
        <f t="array" aca="1" ref="AP120" ca="1">_xlfn.SWITCH(
  AK120,
  "GRP573", "MAAN82132",
  "GRP509", "JOWI86099",
  "GRP316", "CHTA19838",
  ""
)</f>
        <v/>
      </c>
      <c r="AQ120" s="1" t="str" cm="1">
        <f t="array" aca="1" ref="AQ120" ca="1">INDEX({"Yes","No"},RANDBETWEEN(1,2))</f>
        <v>No</v>
      </c>
      <c r="AR120" s="1" t="str" cm="1">
        <f t="array" aca="1" ref="AR120" ca="1">INDEX({"Apple Pay","Credit Card","Debit Card"}, RANDBETWEEN(1,3))</f>
        <v>Apple Pay</v>
      </c>
      <c r="AS120" s="1" t="s">
        <v>1001</v>
      </c>
      <c r="AT120" s="1" t="s">
        <v>1190</v>
      </c>
      <c r="AU120" s="1" t="str">
        <f t="shared" ca="1" si="60"/>
        <v>2025-05-06</v>
      </c>
      <c r="AV120" s="1" t="str">
        <f t="shared" ca="1" si="61"/>
        <v>2025-05-08</v>
      </c>
      <c r="AW120" s="1" t="str">
        <f t="shared" ca="1" si="62"/>
        <v>2:30 PM</v>
      </c>
      <c r="AX120" s="1" t="str">
        <f t="shared" ca="1" si="63"/>
        <v>2:16 PM</v>
      </c>
      <c r="AY120" s="1" t="str" cm="1">
        <f t="array" aca="1" ref="AY120" ca="1">INDEX({"LOC001","LOC002","LOC003"}, RANDBETWEEN(1,3))</f>
        <v>LOC001</v>
      </c>
      <c r="AZ120" s="1" t="str" cm="1">
        <f t="array" aca="1" ref="AZ120" ca="1">INDEX({"PRV001","PRV002","PRV003","PRV004","PRV005"}, RANDBETWEEN(1,5))</f>
        <v>PRV001</v>
      </c>
      <c r="BA120" s="1" t="str" cm="1">
        <f t="array" aca="1" ref="BA120" ca="1">INDEX({"AST001","AST002","AST003","AST004","AST005"}, RANDBETWEEN(1,5))</f>
        <v>AST005</v>
      </c>
      <c r="BB120" s="1" t="str" cm="1">
        <f t="array" aca="1" ref="BB120" ca="1">INDEX({"Room 1","Room 2","Room 3","Room 4","Room 5","Room 7","Room 8"}, RANDBETWEEN(1,7))</f>
        <v>Room 1</v>
      </c>
      <c r="BC120" s="1" t="str" cm="1">
        <f t="array" aca="1" ref="BC120" ca="1">INDEX({"Tooth Pain","Lost Filling","Cosmetic Concern","Sensitivity","Denture Adjustment","Jaw Pain","Routine Check-up"}, RANDBETWEEN(1,7))</f>
        <v>Routine Check-up</v>
      </c>
      <c r="BD120" s="1" cm="1">
        <f t="array" aca="1" ref="BD120" ca="1">INDEX({15,30,45,60,90,120}, RANDBETWEEN(1,6))</f>
        <v>15</v>
      </c>
      <c r="BE120" s="1">
        <f t="shared" ca="1" si="64"/>
        <v>5</v>
      </c>
      <c r="BF120" s="1" t="str">
        <f t="shared" ca="1" si="65"/>
        <v>True</v>
      </c>
      <c r="BG120" s="1" t="str">
        <f t="shared" ca="1" si="66"/>
        <v/>
      </c>
      <c r="BH120" s="1" t="str">
        <f t="shared" ca="1" si="67"/>
        <v>False</v>
      </c>
      <c r="BI120" s="1">
        <f t="shared" ca="1" si="68"/>
        <v>2</v>
      </c>
      <c r="BJ120" s="1" t="s">
        <v>1380</v>
      </c>
      <c r="BK120" s="1" t="str">
        <f t="shared" ca="1" si="69"/>
        <v>2025-05-08</v>
      </c>
      <c r="BL120" s="1" t="str" cm="1">
        <f t="array" aca="1" ref="BL120" ca="1">INDEX({"Orthodontic","Prosthodontic","Oral Surgery","Periodontic","Restorative"}, RANDBETWEEN(1,5))</f>
        <v>Periodontic</v>
      </c>
      <c r="BM120" s="1" t="str" cm="1">
        <f t="array" aca="1" ref="BM120" ca="1">INDEX({"D4341","D9110","D0274","D0120","D2330","D7140","D1110"}, RANDBETWEEN(1,7))</f>
        <v>D9110</v>
      </c>
      <c r="BN120" s="1" t="str" cm="1">
        <f t="array" aca="1" ref="BN120" ca="1">INDEX({"Periodontal Scaling &amp; Root Planing","Palliative Treatment","Bitewings - Four Films","Periodic Oral Evaluation","Resin Composite - One Surface","Extraction - Erupted Tooth","Adult Prophylaxis"}, RANDBETWEEN(1,7))</f>
        <v>Extraction - Erupted Tooth</v>
      </c>
      <c r="BO120" s="1">
        <f t="shared" ca="1" si="70"/>
        <v>1501.63</v>
      </c>
      <c r="BP120" s="1">
        <f t="shared" ca="1" si="71"/>
        <v>1269.3699999999999</v>
      </c>
      <c r="BQ120" s="1">
        <f t="shared" ca="1" si="72"/>
        <v>920.17</v>
      </c>
      <c r="BR120" s="1">
        <f t="shared" ca="1" si="73"/>
        <v>400.74</v>
      </c>
      <c r="BS120" s="1">
        <f t="shared" ca="1" si="74"/>
        <v>201.58</v>
      </c>
      <c r="BT120" s="1" t="str">
        <f t="shared" ca="1" si="75"/>
        <v>2023-07-12</v>
      </c>
      <c r="BU120" s="1" t="str" cm="1">
        <f t="array" aca="1" ref="BU120" ca="1">INDEX({"Debit Card","Apple Pay","Credit Card","CareCredit"}, RANDBETWEEN(1,4))</f>
        <v>CareCredit</v>
      </c>
      <c r="BV120" s="1" t="str" cm="1">
        <f t="array" aca="1" ref="BV120" ca="1">INDEX({"Paid","Partial","Pending Insurance"}, RANDBETWEEN(1,3))</f>
        <v>Partial</v>
      </c>
      <c r="BW120" s="1">
        <f t="shared" ca="1" si="76"/>
        <v>17.39</v>
      </c>
      <c r="BX120" s="1" t="str">
        <f t="shared" ca="1" si="77"/>
        <v>In Progress</v>
      </c>
      <c r="BY120" s="1" t="str" cm="1">
        <f t="array" aca="1" ref="BY120" ca="1">INDEX({"New","Returning"}, RANDBETWEEN(1,2))</f>
        <v>Returning</v>
      </c>
      <c r="BZ120" s="1">
        <f t="shared" ca="1" si="78"/>
        <v>1</v>
      </c>
      <c r="CA120" s="1">
        <f t="shared" ca="1" si="79"/>
        <v>1</v>
      </c>
      <c r="CB120" s="1" t="str">
        <f t="shared" ca="1" si="80"/>
        <v>2022-01-01</v>
      </c>
      <c r="CC120" s="1" t="str">
        <f t="shared" ca="1" si="81"/>
        <v>2024-03-25</v>
      </c>
      <c r="CD120" s="1">
        <f t="shared" ca="1" si="103"/>
        <v>2</v>
      </c>
      <c r="CE120" s="1">
        <f t="shared" ca="1" si="103"/>
        <v>1</v>
      </c>
      <c r="CF120" s="1">
        <f t="shared" ca="1" si="83"/>
        <v>1919.33</v>
      </c>
      <c r="CG120" s="1">
        <f t="shared" ca="1" si="84"/>
        <v>39</v>
      </c>
      <c r="CH120" s="1" t="str">
        <f t="shared" ca="1" si="85"/>
        <v>Low</v>
      </c>
      <c r="CI120" s="1">
        <f t="shared" ca="1" si="86"/>
        <v>84</v>
      </c>
      <c r="CJ120" s="1" t="str">
        <f t="shared" ca="1" si="87"/>
        <v>True</v>
      </c>
      <c r="CK120" s="1" t="str" cm="1">
        <f t="array" aca="1" ref="CK120" ca="1">INDEX({"Basic","Silver","Gold","Platinum"}, RANDBETWEEN(1,4))</f>
        <v>Silver</v>
      </c>
      <c r="CL120" s="1">
        <f t="shared" ca="1" si="88"/>
        <v>3</v>
      </c>
      <c r="CM120" s="1" t="s">
        <v>1569</v>
      </c>
      <c r="CN120" s="1" t="str">
        <f t="shared" ca="1" si="89"/>
        <v>2024-10-29</v>
      </c>
      <c r="CO120" s="1" t="str">
        <f t="shared" ca="1" si="90"/>
        <v>3:15 PM</v>
      </c>
      <c r="CP120" s="1" t="str" cm="1">
        <f t="array" aca="1" ref="CP120" ca="1">INDEX({"Patient Portal","Mail","Email","Phone","Text"}, RANDBETWEEN(1,5))</f>
        <v>Mail</v>
      </c>
      <c r="CQ120" s="1" t="str" cm="1">
        <f t="array" aca="1" ref="CQ120" ca="1">INDEX({"Insurance Verification","Payment Reminder","New Patient Welcome","Treatment Plan Discussion","Recall"}, RANDBETWEEN(1,5))</f>
        <v>Insurance Verification</v>
      </c>
      <c r="CR120" s="1" t="str" cm="1">
        <f t="array" aca="1" ref="CR120" ca="1">INDEX({"Template","Script","Marketing","Custom"}, RANDBETWEEN(1,4))</f>
        <v>Script</v>
      </c>
      <c r="CS120" s="1" t="str">
        <f t="shared" ca="1" si="91"/>
        <v>True</v>
      </c>
      <c r="CT120" s="1" t="str">
        <f t="shared" ca="1" si="92"/>
        <v>2024-10-31</v>
      </c>
      <c r="CU120" s="1" t="str">
        <f t="shared" ca="1" si="93"/>
        <v>9:30 AM</v>
      </c>
      <c r="CV120" s="1" t="str" cm="1">
        <f t="array" aca="1" ref="CV120" ca="1">IF(CS120="True",
   INDEX({"Cancelled","Confirmed","Rescheduled","Question Answered"}, RANDBETWEEN(1,4)),
   ""
)</f>
        <v>Confirmed</v>
      </c>
      <c r="CW120" s="1" t="str">
        <f t="shared" ca="1" si="94"/>
        <v>False</v>
      </c>
      <c r="CX120" s="1" t="str">
        <f t="shared" ca="1" si="95"/>
        <v/>
      </c>
      <c r="CY120" s="1" t="str" cm="1">
        <f t="array" aca="1" ref="CY120" ca="1">INDEX({"STF001","STF002","STF003","STF004","STF005"}, RANDBETWEEN(1,5))</f>
        <v>STF001</v>
      </c>
      <c r="CZ120" s="1" t="str">
        <f t="shared" ca="1" si="96"/>
        <v>False</v>
      </c>
      <c r="DA120" s="1" t="str" cm="1">
        <f t="array" aca="1" ref="DA120" ca="1">INDEX({"Westside Dental Group","Downtown Dental Center","Main Street Dental"}, RANDBETWEEN(1,3))</f>
        <v>Downtown Dental Center</v>
      </c>
      <c r="DB120" s="1" t="str" cm="1">
        <f t="array" aca="1" ref="DB120" ca="1">_xlfn.SWITCH(DA120,
   "Westside Dental Group",     "789 West Avenue",
   "Downtown Dental Center",    "456 Downtown Plaza",
   "Main Street Dental",        "123 Main Street",
   ""
)</f>
        <v>456 Downtown Plaza</v>
      </c>
      <c r="DC120" s="1" t="str" cm="1">
        <f t="array" aca="1" ref="DC120" ca="1">_xlfn.SWITCH(
   DA120,
   "Westside Dental Group",     "Riverside",
   "Downtown Dental Center",    "Springfield",
   "Main Street Dental",        "Springfield",
   ""
)</f>
        <v>Springfield</v>
      </c>
      <c r="DD120" s="1" t="s">
        <v>184</v>
      </c>
      <c r="DE120" s="1" t="str" cm="1">
        <f t="array" aca="1" ref="DE120" ca="1">_xlfn.SWITCH(
   DA120,
   "Westside Dental Group",     "62707",
   "Downtown Dental Center",    "62701",
   "Main Street Dental",        "62704",
   ""
)</f>
        <v>62701</v>
      </c>
      <c r="DF120" s="1" t="str" cm="1">
        <f t="array" aca="1" ref="DF120" ca="1">_xlfn.SWITCH(
   DA120,
   "Westside Dental Group",     "555-555-6666",
   "Downtown Dental Center",    "555-333-4444",
   "Main Street Dental",        "555-111-2222",
   ""
)</f>
        <v>555-333-4444</v>
      </c>
      <c r="DG120" s="1" t="str" cm="1">
        <f t="array" aca="1" ref="DG120" ca="1">_xlfn.SWITCH(
   DA120,
   "Westside Dental Group",     "Mon-Thu 9AM-6PM|Fri 9AM-4PM",
   "Downtown Dental Center",    "Mon-Thu 7AM-7PM|Fri 8AM-5PM|Sat 8AM-1PM",
   "Main Street Dental",        "Mon-Fri 8AM-5PM",
   ""
)</f>
        <v>Mon-Thu 7AM-7PM|Fri 8AM-5PM|Sat 8AM-1PM</v>
      </c>
      <c r="DH120" s="1" t="str" cm="1">
        <f t="array" aca="1" ref="DH120" ca="1">_xlfn.SWITCH(
   DA120,
   "Westside Dental Group",     "General|Periodontics|Endodontics",
   "Downtown Dental Center",    "General|Pediatric|Implants|Oral Surgery",
   "Main Street Dental",        "General|Cosmetic|Orthodontics",
   ""
)</f>
        <v>General|Pediatric|Implants|Oral Surgery</v>
      </c>
      <c r="DI120" s="1" t="str" cm="1">
        <f t="array" aca="1" ref="DI120" ca="1">_xlfn.SWITCH(
   DA120,
   "Westside Dental Group",     "General Dentistry|Periodontics|Endodontics",
   "Downtown Dental Center",    "General Dentistry|Oral Surgery|Pediatric Dentistry",
   "Main Street Dental",        "General Dentistry|Orthodontics",
   ""
)</f>
        <v>General Dentistry|Oral Surgery|Pediatric Dentistry</v>
      </c>
      <c r="DJ120" s="1" cm="1">
        <f t="array" aca="1" ref="DJ120" ca="1">_xlfn.SWITCH($DA120,
   "Westside Dental Group", 6,
   "Downtown Dental Center", 12,
   "Main Street Dental",     8,
   6
)</f>
        <v>12</v>
      </c>
      <c r="DK120" s="1" cm="1">
        <f t="array" aca="1" ref="DK120" ca="1">_xlfn.SWITCH($DA120,
   "Westside Dental Group", 4.7,
   "Downtown Dental Center", 4.6,
   "Main Street Dental",     4.8,
   4.7
)</f>
        <v>4.5999999999999996</v>
      </c>
      <c r="DL120" s="1" t="s">
        <v>1758</v>
      </c>
      <c r="DM120" s="1" t="str">
        <f t="shared" ca="1" si="97"/>
        <v>2021-04-28</v>
      </c>
      <c r="DN120" s="1" t="str" cm="1">
        <f t="array" aca="1" ref="DN120" ca="1">INDEX({"In Progress","Accepted","Completed","Proposed"}, RANDBETWEEN(1,4))</f>
        <v>Completed</v>
      </c>
      <c r="DO120" s="1">
        <f t="shared" ca="1" si="98"/>
        <v>2847.67</v>
      </c>
      <c r="DP120" s="1">
        <f t="shared" ca="1" si="99"/>
        <v>1651.65</v>
      </c>
      <c r="DQ120" s="1">
        <f t="shared" ca="1" si="100"/>
        <v>1196.02</v>
      </c>
      <c r="DR120" s="1" t="str" cm="1">
        <f t="array" aca="1" ref="DR120" ca="1">INDEX({"N/A","CareCredit","QuickPay Discount","Monthly Payment"}, RANDBETWEEN(1,4))</f>
        <v>Monthly Payment</v>
      </c>
      <c r="DS120" s="2">
        <v>44591</v>
      </c>
      <c r="DT120" s="1" t="str">
        <f t="shared" ca="1" si="101"/>
        <v>2022-02-16</v>
      </c>
      <c r="DU120" s="1">
        <f t="shared" ca="1" si="102"/>
        <v>100</v>
      </c>
    </row>
    <row r="121" spans="1:125" x14ac:dyDescent="0.15">
      <c r="A121" s="1" t="s">
        <v>624</v>
      </c>
      <c r="B121" s="1" t="str" cm="1">
        <f t="array" aca="1" ref="B121" ca="1">INDEX({"Liam","Noah","Oliver","Elijah","William","James","Benjamin","Lucas","Henry","Alexander","Olivia","Emma","Ava","Charlotte","Sophia","Amelia","Isabella","Mia","Evelyn","Harper","Jameson","Aria","Scarlett","Luna","Mila","Abigail","Ella","Avery","Eleanor","Madison"}, RANDBETWEEN(1, 30))</f>
        <v>Ava</v>
      </c>
      <c r="C121" s="1" t="str" cm="1">
        <f t="array" aca="1" ref="C121" ca="1">INDEX({"Smith","Johnson","Williams","Jones","Brown","Davis","Miller","Wilson","Moore","Taylor","Anderson","Thomas","Jackson","White","Harris","Martin","Thompson","Garcia","Martinez","Robinson","Clark","Rodriguez","Lewis","Lee","Walker","Hall","Allen","Young","King","Wright"}, RANDBETWEEN(1, 30))</f>
        <v>Martinez</v>
      </c>
      <c r="D121" s="1" t="str">
        <f t="shared" ca="1" si="52"/>
        <v>1984-07-21</v>
      </c>
      <c r="E121" s="1">
        <f t="shared" ca="1" si="53"/>
        <v>40</v>
      </c>
      <c r="F121" s="1" t="str" cm="1">
        <f t="array" aca="1" ref="F121" ca="1">INDEX({"Male","Female","Non-Binary"}, RANDBETWEEN(1, 3))</f>
        <v>Non-Binary</v>
      </c>
      <c r="G121" s="1" t="str" cm="1">
        <f t="array" aca="1" ref="G121" ca="1">INDEX({"African American","Caucasian","Hispanic","Asian","Native American","Other"}, RANDBETWEEN(1,6))</f>
        <v>Asian</v>
      </c>
      <c r="H121" s="1" t="str" cm="1">
        <f t="array" aca="1" ref="H121" ca="1">RANDBETWEEN(1,1500) &amp; " " &amp; INDEX({"Main","Oak","Maple","Elm","Pine","Cedar","Rose","Hill","Park","Lake"}, RANDBETWEEN(1,10)) &amp; " " &amp; INDEX({"St","Rd","Ave"}, RANDBETWEEN(1,3))</f>
        <v>1216 Cedar Rd</v>
      </c>
      <c r="I121" s="1" t="str" cm="1">
        <f t="array" aca="1" ref="I121" ca="1">INDEX({"Springfield","Riverside","Franklin","Clinton","Fairview"}, RANDBETWEEN(1,5))</f>
        <v>Franklin</v>
      </c>
      <c r="J121" s="1" t="str" cm="1">
        <f t="array" aca="1" ref="J121" ca="1">INDEX({"FL","IL","CA","NY","TX"}, RANDBETWEEN(1,5))</f>
        <v>CA</v>
      </c>
      <c r="K121" s="1" t="str">
        <f t="shared" ca="1" si="54"/>
        <v>87828</v>
      </c>
      <c r="L121" s="1" t="str">
        <f t="shared" ca="1" si="55"/>
        <v>ava.martinez@email.com</v>
      </c>
      <c r="M121" s="1" t="str">
        <f t="shared" ca="1" si="56"/>
        <v>938-733-5306</v>
      </c>
      <c r="N121" s="1" t="str" cm="1">
        <f t="array" aca="1" ref="N121" ca="1">INDEX({"Linda","Karen","Susan","Nancy","Deborah"}, RANDBETWEEN(1,5)) &amp; " " &amp; C121</f>
        <v>Linda Martinez</v>
      </c>
      <c r="O121" s="1" t="str">
        <f t="shared" ca="1" si="57"/>
        <v>551-868-7643</v>
      </c>
      <c r="P121" s="1" t="s">
        <v>137</v>
      </c>
      <c r="Q121" s="1" t="str" cm="1">
        <f t="array" aca="1" ref="Q121" ca="1">INDEX({"Walk-in","Google","Website","Patient Referral","Doctor Referral","Insurance"}, RANDBETWEEN(1,5))</f>
        <v>Doctor Referral</v>
      </c>
      <c r="R121" s="1" t="str">
        <f t="shared" ca="1" si="58"/>
        <v>2022-07-14</v>
      </c>
      <c r="S121" s="1" t="str" cm="1">
        <f t="array" aca="1" ref="S121" ca="1">INDEX({"LOC001","LOC002","LOC003"}, RANDBETWEEN(1,3))</f>
        <v>LOC001</v>
      </c>
      <c r="T121" s="1" t="str" cm="1">
        <f t="array" aca="1" ref="T121" ca="1">INDEX({"Mail","Phone","Patient Portal","Email"}, RANDBETWEEN(1,4))</f>
        <v>Mail</v>
      </c>
      <c r="U121" s="1" t="str" cm="1">
        <f t="array" aca="1" ref="U121" ca="1">INDEX({"True","False"}, RANDBETWEEN(1,2))</f>
        <v>True</v>
      </c>
      <c r="V121" s="1" t="str" cm="1">
        <f t="array" aca="1" ref="V121" ca="1">INDEX({"True","False"}, RANDBETWEEN(1,2))</f>
        <v>True</v>
      </c>
      <c r="W121" s="1" t="str" cm="1">
        <f t="array" aca="1" ref="W121" ca="1">INDEX({"True","False"}, RANDBETWEEN(1,2))</f>
        <v>True</v>
      </c>
      <c r="X121" s="1" t="str" cm="1">
        <f t="array" aca="1" ref="X121" ca="1">INDEX({"True","False"}, RANDBETWEEN(1,2))</f>
        <v>False</v>
      </c>
      <c r="Y121" s="1" t="str" cm="1">
        <f t="array" aca="1" ref="Y121" ca="1">INDEX({"Codeine","Sulfa","Local Anesthetics","None","Latex","Penicillin"}, RANDBETWEEN(1,6))</f>
        <v>Penicillin</v>
      </c>
      <c r="Z121" s="1" t="str" cm="1">
        <f t="array" aca="1" ref="Z121" ca="1">INDEX({"None","Levothyroxine","Atorvastatin","Levothyroxine|Atorvastatin","Metformin|Lisinopril","Ibuprofen"}, RANDBETWEEN(1,6))</f>
        <v>Metformin|Lisinopril</v>
      </c>
      <c r="AA121" s="1" t="str" cm="1">
        <f t="array" aca="1" ref="AA121" ca="1">INDEX({"None","Wisdom teeth extraction (2020)","Cavity filling (2019)","Dental cleaning (2018)","Root canal (2021)"}, RANDBETWEEN(1,5))</f>
        <v>Root canal (2021)</v>
      </c>
      <c r="AB121" s="1" t="str">
        <f t="shared" ca="1" si="59"/>
        <v>2023-10-27</v>
      </c>
      <c r="AC121" s="1" t="str" cm="1">
        <f t="array" aca="1" ref="AC121" ca="1">INDEX({"N/A","No","Yes"}, RANDBETWEEN(1,3))</f>
        <v>N/A</v>
      </c>
      <c r="AD121" s="1" t="str" cm="1">
        <f t="array" aca="1" ref="AD121" ca="1">INDEX({"Non-smoker","Former-smoker","Current smoker"}, RANDBETWEEN(1,3))</f>
        <v>Current smoker</v>
      </c>
      <c r="AE121" s="1" t="str" cm="1">
        <f t="array" aca="1" ref="AE121" ca="1">INDEX({"None","Allergic to penicillin","Requires wheelchair accessibility","Use caution due to fall risk","Special diet required"}, RANDBETWEEN(1,5))</f>
        <v>Requires wheelchair accessibility</v>
      </c>
      <c r="AF121" s="1" t="s">
        <v>813</v>
      </c>
      <c r="AG121" s="1" t="str" cm="1">
        <f t="array" aca="1" ref="AG121" ca="1">INDEX({"Humana","Aetna","MetLife","Cigna","United Healthcare","Guardian"}, RANDBETWEEN(1,6))</f>
        <v>Aetna</v>
      </c>
      <c r="AH121" s="1" t="str" cm="1">
        <f t="array" aca="1" ref="AH121" ca="1">IF(AG121="Humana",
   INDEX({"HUM103","HUM523"}, RANDBETWEEN(1,2)),
IF(AG121="Aetna",
   INDEX({"AET532","AET548"}, RANDBETWEEN(1,2)),
IF(AG121="MetLife",
   "MET280",
IF(AG121="Cigna",
   "CIG881",
IF(AG121="United Healthcare",
   INDEX({"UNI967","UNI316"}, RANDBETWEEN(1,2)),
IF(AG121="Guardian",
   INDEX({"GUA459","GUA669"}, RANDBETWEEN(1,2)),
""))))))</f>
        <v>AET548</v>
      </c>
      <c r="AI121" s="1" t="str" cm="1">
        <f t="array" aca="1" ref="AI121" ca="1">_xlfn.SWITCH(
    AH121,
    "HUM103", "Humana Discount",
    "HUM523", "Humana PPO",
    "AET532", "Aetna HMO",
    "AET548", "Aetna Indemnity",
    "MET280", "MetLife Discount",
    "CIG881", "Cigna HMO",
    "UNI967", "United Healthcare DPPO",
    "UNI316", "United Healthcare DMO",
    "GUA459", "Guardian Discount",
    "GUA669", "Guardian PPO",
    ""
)</f>
        <v>Aetna Indemnity</v>
      </c>
      <c r="AJ121" s="1" t="str" cm="1">
        <f t="array" aca="1" ref="AJ121" ca="1">_xlfn.SWITCH(
    AH121,
    "HUM103", "HUM854639",
    "HUM523", "HUM296694",
    "AET532", "AET392075",
    "AET548", "AET837715",
    "MET280", "MET643118",
    "CIG881", "CIG755900",
    "UNI967", "UNI733052",
    "UNI316", "UNI442722",
    "GUA459", "GUA634150",
    "GUA669", "GUA641722",
    ""
)</f>
        <v>AET837715</v>
      </c>
      <c r="AK121" s="1" t="str" cm="1">
        <f t="array" aca="1" ref="AK121" ca="1">INDEX({"GRP370","GRP369","GRP573","GRP409","GRP509","GRP575","GRP445","GRP295","GRP316","GRP630"}, RANDBETWEEN(1,10))</f>
        <v>GRP630</v>
      </c>
      <c r="AL121" s="1" cm="1">
        <f t="array" aca="1" ref="AL121" ca="1">_xlfn.SWITCH(
  AK121,
  "GRP370", 1000,
  "GRP369", 3000,
  "GRP573", 1500,
  "GRP409", 3000,
  "GRP509", 3000,
  "GRP575", 1000,
  "GRP445", 2500,
  "GRP295", 1000,
  "GRP316", 2000,
  "GRP630", 2000,
  ""
)</f>
        <v>2000</v>
      </c>
      <c r="AM121" s="1" cm="1">
        <f t="array" aca="1" ref="AM121" ca="1">_xlfn.SWITCH(
  AK121,
  "GRP370", 729.73,
  "GRP369", 2285.89,
  "GRP573", 1311.73,
  "GRP409", 2951.56,
  "GRP509", 993.45,
  "GRP575", 557.41,
  "GRP445", 695.64,
  "GRP295", 241.36,
  "GRP316", 1320.86,
  "GRP630", 1245.27,
  ""
)</f>
        <v>1245.27</v>
      </c>
      <c r="AN121" s="1" t="str" cm="1">
        <f t="array" aca="1" ref="AN121" ca="1">_xlfn.SWITCH(
  AK121,
  "GRP573", "Humana",
  "GRP509", "Aetna",
  "GRP316", "Aetna",
  ""
)</f>
        <v/>
      </c>
      <c r="AO121" s="1" t="str" cm="1">
        <f t="array" aca="1" ref="AO121" ca="1">_xlfn.SWITCH(
  AK121,
  "GRP573", "HUM982",
  "GRP509", "AET282",
  "GRP316", "AET665",
  ""
)</f>
        <v/>
      </c>
      <c r="AP121" s="1" t="str" cm="1">
        <f t="array" aca="1" ref="AP121" ca="1">_xlfn.SWITCH(
  AK121,
  "GRP573", "MAAN82132",
  "GRP509", "JOWI86099",
  "GRP316", "CHTA19838",
  ""
)</f>
        <v/>
      </c>
      <c r="AQ121" s="1" t="str" cm="1">
        <f t="array" aca="1" ref="AQ121" ca="1">INDEX({"Yes","No"},RANDBETWEEN(1,2))</f>
        <v>No</v>
      </c>
      <c r="AR121" s="1" t="str" cm="1">
        <f t="array" aca="1" ref="AR121" ca="1">INDEX({"Apple Pay","Credit Card","Debit Card"}, RANDBETWEEN(1,3))</f>
        <v>Debit Card</v>
      </c>
      <c r="AS121" s="1" t="s">
        <v>1002</v>
      </c>
      <c r="AT121" s="1" t="s">
        <v>1191</v>
      </c>
      <c r="AU121" s="1" t="str">
        <f t="shared" ca="1" si="60"/>
        <v>2025-04-13</v>
      </c>
      <c r="AV121" s="1" t="str">
        <f t="shared" ca="1" si="61"/>
        <v>2025-04-24</v>
      </c>
      <c r="AW121" s="1" t="str">
        <f t="shared" ca="1" si="62"/>
        <v>12:00 PM</v>
      </c>
      <c r="AX121" s="1" t="str">
        <f t="shared" ca="1" si="63"/>
        <v>11:50 AM</v>
      </c>
      <c r="AY121" s="1" t="str" cm="1">
        <f t="array" aca="1" ref="AY121" ca="1">INDEX({"LOC001","LOC002","LOC003"}, RANDBETWEEN(1,3))</f>
        <v>LOC002</v>
      </c>
      <c r="AZ121" s="1" t="str" cm="1">
        <f t="array" aca="1" ref="AZ121" ca="1">INDEX({"PRV001","PRV002","PRV003","PRV004","PRV005"}, RANDBETWEEN(1,5))</f>
        <v>PRV002</v>
      </c>
      <c r="BA121" s="1" t="str" cm="1">
        <f t="array" aca="1" ref="BA121" ca="1">INDEX({"AST001","AST002","AST003","AST004","AST005"}, RANDBETWEEN(1,5))</f>
        <v>AST005</v>
      </c>
      <c r="BB121" s="1" t="str" cm="1">
        <f t="array" aca="1" ref="BB121" ca="1">INDEX({"Room 1","Room 2","Room 3","Room 4","Room 5","Room 7","Room 8"}, RANDBETWEEN(1,7))</f>
        <v>Room 7</v>
      </c>
      <c r="BC121" s="1" t="str" cm="1">
        <f t="array" aca="1" ref="BC121" ca="1">INDEX({"Tooth Pain","Lost Filling","Cosmetic Concern","Sensitivity","Denture Adjustment","Jaw Pain","Routine Check-up"}, RANDBETWEEN(1,7))</f>
        <v>Cosmetic Concern</v>
      </c>
      <c r="BD121" s="1" cm="1">
        <f t="array" aca="1" ref="BD121" ca="1">INDEX({15,30,45,60,90,120}, RANDBETWEEN(1,6))</f>
        <v>90</v>
      </c>
      <c r="BE121" s="1">
        <f t="shared" ca="1" si="64"/>
        <v>94</v>
      </c>
      <c r="BF121" s="1" t="str">
        <f t="shared" ca="1" si="65"/>
        <v>True</v>
      </c>
      <c r="BG121" s="1" t="str">
        <f t="shared" ca="1" si="66"/>
        <v/>
      </c>
      <c r="BH121" s="1" t="str">
        <f t="shared" ca="1" si="67"/>
        <v>False</v>
      </c>
      <c r="BI121" s="1">
        <f t="shared" ca="1" si="68"/>
        <v>11</v>
      </c>
      <c r="BJ121" s="1" t="s">
        <v>1381</v>
      </c>
      <c r="BK121" s="1" t="str">
        <f t="shared" ca="1" si="69"/>
        <v>2025-04-24</v>
      </c>
      <c r="BL121" s="1" t="str" cm="1">
        <f t="array" aca="1" ref="BL121" ca="1">INDEX({"Orthodontic","Prosthodontic","Oral Surgery","Periodontic","Restorative"}, RANDBETWEEN(1,5))</f>
        <v>Orthodontic</v>
      </c>
      <c r="BM121" s="1" t="str" cm="1">
        <f t="array" aca="1" ref="BM121" ca="1">INDEX({"D4341","D9110","D0274","D0120","D2330","D7140","D1110"}, RANDBETWEEN(1,7))</f>
        <v>D9110</v>
      </c>
      <c r="BN121" s="1" t="str" cm="1">
        <f t="array" aca="1" ref="BN121" ca="1">INDEX({"Periodontal Scaling &amp; Root Planing","Palliative Treatment","Bitewings - Four Films","Periodic Oral Evaluation","Resin Composite - One Surface","Extraction - Erupted Tooth","Adult Prophylaxis"}, RANDBETWEEN(1,7))</f>
        <v>Bitewings - Four Films</v>
      </c>
      <c r="BO121" s="1">
        <f t="shared" ca="1" si="70"/>
        <v>685.16</v>
      </c>
      <c r="BP121" s="1">
        <f t="shared" ca="1" si="71"/>
        <v>1423.49</v>
      </c>
      <c r="BQ121" s="1">
        <f t="shared" ca="1" si="72"/>
        <v>134.13999999999999</v>
      </c>
      <c r="BR121" s="1">
        <f t="shared" ca="1" si="73"/>
        <v>445.82</v>
      </c>
      <c r="BS121" s="1">
        <f t="shared" ca="1" si="74"/>
        <v>46.34</v>
      </c>
      <c r="BT121" s="1" t="str">
        <f t="shared" ca="1" si="75"/>
        <v>2022-09-16</v>
      </c>
      <c r="BU121" s="1" t="str" cm="1">
        <f t="array" aca="1" ref="BU121" ca="1">INDEX({"Debit Card","Apple Pay","Credit Card","CareCredit"}, RANDBETWEEN(1,4))</f>
        <v>CareCredit</v>
      </c>
      <c r="BV121" s="1" t="str" cm="1">
        <f t="array" aca="1" ref="BV121" ca="1">INDEX({"Paid","Partial","Pending Insurance"}, RANDBETWEEN(1,3))</f>
        <v>Pending Insurance</v>
      </c>
      <c r="BW121" s="1">
        <f t="shared" ca="1" si="76"/>
        <v>0</v>
      </c>
      <c r="BX121" s="1" t="str">
        <f t="shared" ca="1" si="77"/>
        <v>In Progress</v>
      </c>
      <c r="BY121" s="1" t="str" cm="1">
        <f t="array" aca="1" ref="BY121" ca="1">INDEX({"New","Returning"}, RANDBETWEEN(1,2))</f>
        <v>New</v>
      </c>
      <c r="BZ121" s="1">
        <f t="shared" ca="1" si="78"/>
        <v>2</v>
      </c>
      <c r="CA121" s="1">
        <f t="shared" ca="1" si="79"/>
        <v>2</v>
      </c>
      <c r="CB121" s="1" t="str">
        <f t="shared" ca="1" si="80"/>
        <v>2022-08-12</v>
      </c>
      <c r="CC121" s="1" t="str">
        <f t="shared" ca="1" si="81"/>
        <v>2025-09-09</v>
      </c>
      <c r="CD121" s="1">
        <f t="shared" ca="1" si="103"/>
        <v>8</v>
      </c>
      <c r="CE121" s="1">
        <f t="shared" ca="1" si="103"/>
        <v>10</v>
      </c>
      <c r="CF121" s="1">
        <f t="shared" ca="1" si="83"/>
        <v>4072.1</v>
      </c>
      <c r="CG121" s="1">
        <f t="shared" ca="1" si="84"/>
        <v>31</v>
      </c>
      <c r="CH121" s="1" t="str">
        <f t="shared" ca="1" si="85"/>
        <v>Medium</v>
      </c>
      <c r="CI121" s="1">
        <f t="shared" ca="1" si="86"/>
        <v>98</v>
      </c>
      <c r="CJ121" s="1" t="str">
        <f t="shared" ca="1" si="87"/>
        <v>True</v>
      </c>
      <c r="CK121" s="1" t="str" cm="1">
        <f t="array" aca="1" ref="CK121" ca="1">INDEX({"Basic","Silver","Gold","Platinum"}, RANDBETWEEN(1,4))</f>
        <v>Basic</v>
      </c>
      <c r="CL121" s="1">
        <f t="shared" ca="1" si="88"/>
        <v>5</v>
      </c>
      <c r="CM121" s="1" t="s">
        <v>1570</v>
      </c>
      <c r="CN121" s="1" t="str">
        <f t="shared" ca="1" si="89"/>
        <v>2023-07-20</v>
      </c>
      <c r="CO121" s="1" t="str">
        <f t="shared" ca="1" si="90"/>
        <v>3:30 PM</v>
      </c>
      <c r="CP121" s="1" t="str" cm="1">
        <f t="array" aca="1" ref="CP121" ca="1">INDEX({"Patient Portal","Mail","Email","Phone","Text"}, RANDBETWEEN(1,5))</f>
        <v>Patient Portal</v>
      </c>
      <c r="CQ121" s="1" t="str" cm="1">
        <f t="array" aca="1" ref="CQ121" ca="1">INDEX({"Insurance Verification","Payment Reminder","New Patient Welcome","Treatment Plan Discussion","Recall"}, RANDBETWEEN(1,5))</f>
        <v>Payment Reminder</v>
      </c>
      <c r="CR121" s="1" t="str" cm="1">
        <f t="array" aca="1" ref="CR121" ca="1">INDEX({"Template","Script","Marketing","Custom"}, RANDBETWEEN(1,4))</f>
        <v>Marketing</v>
      </c>
      <c r="CS121" s="1" t="str">
        <f t="shared" ca="1" si="91"/>
        <v>False</v>
      </c>
      <c r="CT121" s="1" t="str">
        <f t="shared" ca="1" si="92"/>
        <v/>
      </c>
      <c r="CU121" s="1" t="str">
        <f t="shared" ca="1" si="93"/>
        <v/>
      </c>
      <c r="CV121" s="1" t="str" cm="1">
        <f t="array" aca="1" ref="CV121" ca="1">IF(CS121="True",
   INDEX({"Cancelled","Confirmed","Rescheduled","Question Answered"}, RANDBETWEEN(1,4)),
   ""
)</f>
        <v/>
      </c>
      <c r="CW121" s="1" t="str">
        <f t="shared" ca="1" si="94"/>
        <v/>
      </c>
      <c r="CX121" s="1" t="str">
        <f t="shared" ca="1" si="95"/>
        <v/>
      </c>
      <c r="CY121" s="1" t="str" cm="1">
        <f t="array" aca="1" ref="CY121" ca="1">INDEX({"STF001","STF002","STF003","STF004","STF005"}, RANDBETWEEN(1,5))</f>
        <v>STF004</v>
      </c>
      <c r="CZ121" s="1" t="str">
        <f t="shared" ca="1" si="96"/>
        <v>False</v>
      </c>
      <c r="DA121" s="1" t="str" cm="1">
        <f t="array" aca="1" ref="DA121" ca="1">INDEX({"Westside Dental Group","Downtown Dental Center","Main Street Dental"}, RANDBETWEEN(1,3))</f>
        <v>Main Street Dental</v>
      </c>
      <c r="DB121" s="1" t="str" cm="1">
        <f t="array" aca="1" ref="DB121" ca="1">_xlfn.SWITCH(DA121,
   "Westside Dental Group",     "789 West Avenue",
   "Downtown Dental Center",    "456 Downtown Plaza",
   "Main Street Dental",        "123 Main Street",
   ""
)</f>
        <v>123 Main Street</v>
      </c>
      <c r="DC121" s="1" t="str" cm="1">
        <f t="array" aca="1" ref="DC121" ca="1">_xlfn.SWITCH(
   DA121,
   "Westside Dental Group",     "Riverside",
   "Downtown Dental Center",    "Springfield",
   "Main Street Dental",        "Springfield",
   ""
)</f>
        <v>Springfield</v>
      </c>
      <c r="DD121" s="1" t="s">
        <v>184</v>
      </c>
      <c r="DE121" s="1" t="str" cm="1">
        <f t="array" aca="1" ref="DE121" ca="1">_xlfn.SWITCH(
   DA121,
   "Westside Dental Group",     "62707",
   "Downtown Dental Center",    "62701",
   "Main Street Dental",        "62704",
   ""
)</f>
        <v>62704</v>
      </c>
      <c r="DF121" s="1" t="str" cm="1">
        <f t="array" aca="1" ref="DF121" ca="1">_xlfn.SWITCH(
   DA121,
   "Westside Dental Group",     "555-555-6666",
   "Downtown Dental Center",    "555-333-4444",
   "Main Street Dental",        "555-111-2222",
   ""
)</f>
        <v>555-111-2222</v>
      </c>
      <c r="DG121" s="1" t="str" cm="1">
        <f t="array" aca="1" ref="DG121" ca="1">_xlfn.SWITCH(
   DA121,
   "Westside Dental Group",     "Mon-Thu 9AM-6PM|Fri 9AM-4PM",
   "Downtown Dental Center",    "Mon-Thu 7AM-7PM|Fri 8AM-5PM|Sat 8AM-1PM",
   "Main Street Dental",        "Mon-Fri 8AM-5PM",
   ""
)</f>
        <v>Mon-Fri 8AM-5PM</v>
      </c>
      <c r="DH121" s="1" t="str" cm="1">
        <f t="array" aca="1" ref="DH121" ca="1">_xlfn.SWITCH(
   DA121,
   "Westside Dental Group",     "General|Periodontics|Endodontics",
   "Downtown Dental Center",    "General|Pediatric|Implants|Oral Surgery",
   "Main Street Dental",        "General|Cosmetic|Orthodontics",
   ""
)</f>
        <v>General|Cosmetic|Orthodontics</v>
      </c>
      <c r="DI121" s="1" t="str" cm="1">
        <f t="array" aca="1" ref="DI121" ca="1">_xlfn.SWITCH(
   DA121,
   "Westside Dental Group",     "General Dentistry|Periodontics|Endodontics",
   "Downtown Dental Center",    "General Dentistry|Oral Surgery|Pediatric Dentistry",
   "Main Street Dental",        "General Dentistry|Orthodontics",
   ""
)</f>
        <v>General Dentistry|Orthodontics</v>
      </c>
      <c r="DJ121" s="1" cm="1">
        <f t="array" aca="1" ref="DJ121" ca="1">_xlfn.SWITCH($DA121,
   "Westside Dental Group", 6,
   "Downtown Dental Center", 12,
   "Main Street Dental",     8,
   6
)</f>
        <v>8</v>
      </c>
      <c r="DK121" s="1" cm="1">
        <f t="array" aca="1" ref="DK121" ca="1">_xlfn.SWITCH($DA121,
   "Westside Dental Group", 4.7,
   "Downtown Dental Center", 4.6,
   "Main Street Dental",     4.8,
   4.7
)</f>
        <v>4.8</v>
      </c>
      <c r="DL121" s="1" t="s">
        <v>1759</v>
      </c>
      <c r="DM121" s="1" t="str">
        <f t="shared" ca="1" si="97"/>
        <v>2024-09-03</v>
      </c>
      <c r="DN121" s="1" t="str" cm="1">
        <f t="array" aca="1" ref="DN121" ca="1">INDEX({"In Progress","Accepted","Completed","Proposed"}, RANDBETWEEN(1,4))</f>
        <v>Completed</v>
      </c>
      <c r="DO121" s="1">
        <f t="shared" ca="1" si="98"/>
        <v>1993.11</v>
      </c>
      <c r="DP121" s="1">
        <f t="shared" ca="1" si="99"/>
        <v>1215.8</v>
      </c>
      <c r="DQ121" s="1">
        <f t="shared" ca="1" si="100"/>
        <v>777.31</v>
      </c>
      <c r="DR121" s="1" t="str" cm="1">
        <f t="array" aca="1" ref="DR121" ca="1">INDEX({"N/A","CareCredit","QuickPay Discount","Monthly Payment"}, RANDBETWEEN(1,4))</f>
        <v>QuickPay Discount</v>
      </c>
      <c r="DS121" s="2">
        <v>44592</v>
      </c>
      <c r="DT121" s="1" t="str">
        <f t="shared" ca="1" si="101"/>
        <v>2022-02-12</v>
      </c>
      <c r="DU121" s="1">
        <f t="shared" ca="1" si="102"/>
        <v>100</v>
      </c>
    </row>
    <row r="122" spans="1:125" x14ac:dyDescent="0.15">
      <c r="A122" s="1" t="s">
        <v>625</v>
      </c>
      <c r="B122" s="1" t="str" cm="1">
        <f t="array" aca="1" ref="B122" ca="1">INDEX({"Liam","Noah","Oliver","Elijah","William","James","Benjamin","Lucas","Henry","Alexander","Olivia","Emma","Ava","Charlotte","Sophia","Amelia","Isabella","Mia","Evelyn","Harper","Jameson","Aria","Scarlett","Luna","Mila","Abigail","Ella","Avery","Eleanor","Madison"}, RANDBETWEEN(1, 30))</f>
        <v>Emma</v>
      </c>
      <c r="C122" s="1" t="str" cm="1">
        <f t="array" aca="1" ref="C122" ca="1">INDEX({"Smith","Johnson","Williams","Jones","Brown","Davis","Miller","Wilson","Moore","Taylor","Anderson","Thomas","Jackson","White","Harris","Martin","Thompson","Garcia","Martinez","Robinson","Clark","Rodriguez","Lewis","Lee","Walker","Hall","Allen","Young","King","Wright"}, RANDBETWEEN(1, 30))</f>
        <v>Johnson</v>
      </c>
      <c r="D122" s="1" t="str">
        <f t="shared" ca="1" si="52"/>
        <v>1963-05-24</v>
      </c>
      <c r="E122" s="1">
        <f t="shared" ca="1" si="53"/>
        <v>61</v>
      </c>
      <c r="F122" s="1" t="str" cm="1">
        <f t="array" aca="1" ref="F122" ca="1">INDEX({"Male","Female","Non-Binary"}, RANDBETWEEN(1, 3))</f>
        <v>Female</v>
      </c>
      <c r="G122" s="1" t="str" cm="1">
        <f t="array" aca="1" ref="G122" ca="1">INDEX({"African American","Caucasian","Hispanic","Asian","Native American","Other"}, RANDBETWEEN(1,6))</f>
        <v>Hispanic</v>
      </c>
      <c r="H122" s="1" t="str" cm="1">
        <f t="array" aca="1" ref="H122" ca="1">RANDBETWEEN(1,1500) &amp; " " &amp; INDEX({"Main","Oak","Maple","Elm","Pine","Cedar","Rose","Hill","Park","Lake"}, RANDBETWEEN(1,10)) &amp; " " &amp; INDEX({"St","Rd","Ave"}, RANDBETWEEN(1,3))</f>
        <v>391 Pine St</v>
      </c>
      <c r="I122" s="1" t="str" cm="1">
        <f t="array" aca="1" ref="I122" ca="1">INDEX({"Springfield","Riverside","Franklin","Clinton","Fairview"}, RANDBETWEEN(1,5))</f>
        <v>Riverside</v>
      </c>
      <c r="J122" s="1" t="str" cm="1">
        <f t="array" aca="1" ref="J122" ca="1">INDEX({"FL","IL","CA","NY","TX"}, RANDBETWEEN(1,5))</f>
        <v>IL</v>
      </c>
      <c r="K122" s="1" t="str">
        <f t="shared" ca="1" si="54"/>
        <v>72372</v>
      </c>
      <c r="L122" s="1" t="str">
        <f t="shared" ca="1" si="55"/>
        <v>emma.johnson@email.com</v>
      </c>
      <c r="M122" s="1" t="str">
        <f t="shared" ca="1" si="56"/>
        <v>232-484-9379</v>
      </c>
      <c r="N122" s="1" t="str" cm="1">
        <f t="array" aca="1" ref="N122" ca="1">INDEX({"Linda","Karen","Susan","Nancy","Deborah"}, RANDBETWEEN(1,5)) &amp; " " &amp; C122</f>
        <v>Deborah Johnson</v>
      </c>
      <c r="O122" s="1" t="str">
        <f t="shared" ca="1" si="57"/>
        <v>438-889-9157</v>
      </c>
      <c r="P122" s="1" t="s">
        <v>137</v>
      </c>
      <c r="Q122" s="1" t="str" cm="1">
        <f t="array" aca="1" ref="Q122" ca="1">INDEX({"Walk-in","Google","Website","Patient Referral","Doctor Referral","Insurance"}, RANDBETWEEN(1,5))</f>
        <v>Website</v>
      </c>
      <c r="R122" s="1" t="str">
        <f t="shared" ca="1" si="58"/>
        <v>2022-04-12</v>
      </c>
      <c r="S122" s="1" t="str" cm="1">
        <f t="array" aca="1" ref="S122" ca="1">INDEX({"LOC001","LOC002","LOC003"}, RANDBETWEEN(1,3))</f>
        <v>LOC001</v>
      </c>
      <c r="T122" s="1" t="str" cm="1">
        <f t="array" aca="1" ref="T122" ca="1">INDEX({"Mail","Phone","Patient Portal","Email"}, RANDBETWEEN(1,4))</f>
        <v>Mail</v>
      </c>
      <c r="U122" s="1" t="str" cm="1">
        <f t="array" aca="1" ref="U122" ca="1">INDEX({"True","False"}, RANDBETWEEN(1,2))</f>
        <v>False</v>
      </c>
      <c r="V122" s="1" t="str" cm="1">
        <f t="array" aca="1" ref="V122" ca="1">INDEX({"True","False"}, RANDBETWEEN(1,2))</f>
        <v>False</v>
      </c>
      <c r="W122" s="1" t="str" cm="1">
        <f t="array" aca="1" ref="W122" ca="1">INDEX({"True","False"}, RANDBETWEEN(1,2))</f>
        <v>False</v>
      </c>
      <c r="X122" s="1" t="str" cm="1">
        <f t="array" aca="1" ref="X122" ca="1">INDEX({"True","False"}, RANDBETWEEN(1,2))</f>
        <v>True</v>
      </c>
      <c r="Y122" s="1" t="str" cm="1">
        <f t="array" aca="1" ref="Y122" ca="1">INDEX({"Codeine","Sulfa","Local Anesthetics","None","Latex","Penicillin"}, RANDBETWEEN(1,6))</f>
        <v>Latex</v>
      </c>
      <c r="Z122" s="1" t="str" cm="1">
        <f t="array" aca="1" ref="Z122" ca="1">INDEX({"None","Levothyroxine","Atorvastatin","Levothyroxine|Atorvastatin","Metformin|Lisinopril","Ibuprofen"}, RANDBETWEEN(1,6))</f>
        <v>Atorvastatin</v>
      </c>
      <c r="AA122" s="1" t="str" cm="1">
        <f t="array" aca="1" ref="AA122" ca="1">INDEX({"None","Wisdom teeth extraction (2020)","Cavity filling (2019)","Dental cleaning (2018)","Root canal (2021)"}, RANDBETWEEN(1,5))</f>
        <v>Wisdom teeth extraction (2020)</v>
      </c>
      <c r="AB122" s="1" t="str">
        <f t="shared" ca="1" si="59"/>
        <v>2024-12-20</v>
      </c>
      <c r="AC122" s="1" t="str" cm="1">
        <f t="array" aca="1" ref="AC122" ca="1">INDEX({"N/A","No","Yes"}, RANDBETWEEN(1,3))</f>
        <v>No</v>
      </c>
      <c r="AD122" s="1" t="str" cm="1">
        <f t="array" aca="1" ref="AD122" ca="1">INDEX({"Non-smoker","Former-smoker","Current smoker"}, RANDBETWEEN(1,3))</f>
        <v>Current smoker</v>
      </c>
      <c r="AE122" s="1" t="str" cm="1">
        <f t="array" aca="1" ref="AE122" ca="1">INDEX({"None","Allergic to penicillin","Requires wheelchair accessibility","Use caution due to fall risk","Special diet required"}, RANDBETWEEN(1,5))</f>
        <v>Special diet required</v>
      </c>
      <c r="AF122" s="1" t="s">
        <v>814</v>
      </c>
      <c r="AG122" s="1" t="str" cm="1">
        <f t="array" aca="1" ref="AG122" ca="1">INDEX({"Humana","Aetna","MetLife","Cigna","United Healthcare","Guardian"}, RANDBETWEEN(1,6))</f>
        <v>Guardian</v>
      </c>
      <c r="AH122" s="1" t="str" cm="1">
        <f t="array" aca="1" ref="AH122" ca="1">IF(AG122="Humana",
   INDEX({"HUM103","HUM523"}, RANDBETWEEN(1,2)),
IF(AG122="Aetna",
   INDEX({"AET532","AET548"}, RANDBETWEEN(1,2)),
IF(AG122="MetLife",
   "MET280",
IF(AG122="Cigna",
   "CIG881",
IF(AG122="United Healthcare",
   INDEX({"UNI967","UNI316"}, RANDBETWEEN(1,2)),
IF(AG122="Guardian",
   INDEX({"GUA459","GUA669"}, RANDBETWEEN(1,2)),
""))))))</f>
        <v>GUA669</v>
      </c>
      <c r="AI122" s="1" t="str" cm="1">
        <f t="array" aca="1" ref="AI122" ca="1">_xlfn.SWITCH(
    AH122,
    "HUM103", "Humana Discount",
    "HUM523", "Humana PPO",
    "AET532", "Aetna HMO",
    "AET548", "Aetna Indemnity",
    "MET280", "MetLife Discount",
    "CIG881", "Cigna HMO",
    "UNI967", "United Healthcare DPPO",
    "UNI316", "United Healthcare DMO",
    "GUA459", "Guardian Discount",
    "GUA669", "Guardian PPO",
    ""
)</f>
        <v>Guardian PPO</v>
      </c>
      <c r="AJ122" s="1" t="str" cm="1">
        <f t="array" aca="1" ref="AJ122" ca="1">_xlfn.SWITCH(
    AH122,
    "HUM103", "HUM854639",
    "HUM523", "HUM296694",
    "AET532", "AET392075",
    "AET548", "AET837715",
    "MET280", "MET643118",
    "CIG881", "CIG755900",
    "UNI967", "UNI733052",
    "UNI316", "UNI442722",
    "GUA459", "GUA634150",
    "GUA669", "GUA641722",
    ""
)</f>
        <v>GUA641722</v>
      </c>
      <c r="AK122" s="1" t="str" cm="1">
        <f t="array" aca="1" ref="AK122" ca="1">INDEX({"GRP370","GRP369","GRP573","GRP409","GRP509","GRP575","GRP445","GRP295","GRP316","GRP630"}, RANDBETWEEN(1,10))</f>
        <v>GRP295</v>
      </c>
      <c r="AL122" s="1" cm="1">
        <f t="array" aca="1" ref="AL122" ca="1">_xlfn.SWITCH(
  AK122,
  "GRP370", 1000,
  "GRP369", 3000,
  "GRP573", 1500,
  "GRP409", 3000,
  "GRP509", 3000,
  "GRP575", 1000,
  "GRP445", 2500,
  "GRP295", 1000,
  "GRP316", 2000,
  "GRP630", 2000,
  ""
)</f>
        <v>1000</v>
      </c>
      <c r="AM122" s="1" cm="1">
        <f t="array" aca="1" ref="AM122" ca="1">_xlfn.SWITCH(
  AK122,
  "GRP370", 729.73,
  "GRP369", 2285.89,
  "GRP573", 1311.73,
  "GRP409", 2951.56,
  "GRP509", 993.45,
  "GRP575", 557.41,
  "GRP445", 695.64,
  "GRP295", 241.36,
  "GRP316", 1320.86,
  "GRP630", 1245.27,
  ""
)</f>
        <v>241.36</v>
      </c>
      <c r="AN122" s="1" t="str" cm="1">
        <f t="array" aca="1" ref="AN122" ca="1">_xlfn.SWITCH(
  AK122,
  "GRP573", "Humana",
  "GRP509", "Aetna",
  "GRP316", "Aetna",
  ""
)</f>
        <v/>
      </c>
      <c r="AO122" s="1" t="str" cm="1">
        <f t="array" aca="1" ref="AO122" ca="1">_xlfn.SWITCH(
  AK122,
  "GRP573", "HUM982",
  "GRP509", "AET282",
  "GRP316", "AET665",
  ""
)</f>
        <v/>
      </c>
      <c r="AP122" s="1" t="str" cm="1">
        <f t="array" aca="1" ref="AP122" ca="1">_xlfn.SWITCH(
  AK122,
  "GRP573", "MAAN82132",
  "GRP509", "JOWI86099",
  "GRP316", "CHTA19838",
  ""
)</f>
        <v/>
      </c>
      <c r="AQ122" s="1" t="str" cm="1">
        <f t="array" aca="1" ref="AQ122" ca="1">INDEX({"Yes","No"},RANDBETWEEN(1,2))</f>
        <v>Yes</v>
      </c>
      <c r="AR122" s="1" t="str" cm="1">
        <f t="array" aca="1" ref="AR122" ca="1">INDEX({"Apple Pay","Credit Card","Debit Card"}, RANDBETWEEN(1,3))</f>
        <v>Credit Card</v>
      </c>
      <c r="AS122" s="1" t="s">
        <v>1003</v>
      </c>
      <c r="AT122" s="1" t="s">
        <v>1192</v>
      </c>
      <c r="AU122" s="1" t="str">
        <f t="shared" ca="1" si="60"/>
        <v>2025-06-06</v>
      </c>
      <c r="AV122" s="1" t="str">
        <f t="shared" ca="1" si="61"/>
        <v>2025-06-16</v>
      </c>
      <c r="AW122" s="1" t="str">
        <f t="shared" ca="1" si="62"/>
        <v>12:15 PM</v>
      </c>
      <c r="AX122" s="1" t="str">
        <f t="shared" ca="1" si="63"/>
        <v>12:03 PM</v>
      </c>
      <c r="AY122" s="1" t="str" cm="1">
        <f t="array" aca="1" ref="AY122" ca="1">INDEX({"LOC001","LOC002","LOC003"}, RANDBETWEEN(1,3))</f>
        <v>LOC003</v>
      </c>
      <c r="AZ122" s="1" t="str" cm="1">
        <f t="array" aca="1" ref="AZ122" ca="1">INDEX({"PRV001","PRV002","PRV003","PRV004","PRV005"}, RANDBETWEEN(1,5))</f>
        <v>PRV005</v>
      </c>
      <c r="BA122" s="1" t="str" cm="1">
        <f t="array" aca="1" ref="BA122" ca="1">INDEX({"AST001","AST002","AST003","AST004","AST005"}, RANDBETWEEN(1,5))</f>
        <v>AST005</v>
      </c>
      <c r="BB122" s="1" t="str" cm="1">
        <f t="array" aca="1" ref="BB122" ca="1">INDEX({"Room 1","Room 2","Room 3","Room 4","Room 5","Room 7","Room 8"}, RANDBETWEEN(1,7))</f>
        <v>Room 5</v>
      </c>
      <c r="BC122" s="1" t="str" cm="1">
        <f t="array" aca="1" ref="BC122" ca="1">INDEX({"Tooth Pain","Lost Filling","Cosmetic Concern","Sensitivity","Denture Adjustment","Jaw Pain","Routine Check-up"}, RANDBETWEEN(1,7))</f>
        <v>Lost Filling</v>
      </c>
      <c r="BD122" s="1" cm="1">
        <f t="array" aca="1" ref="BD122" ca="1">INDEX({15,30,45,60,90,120}, RANDBETWEEN(1,6))</f>
        <v>120</v>
      </c>
      <c r="BE122" s="1">
        <f t="shared" ca="1" si="64"/>
        <v>116</v>
      </c>
      <c r="BF122" s="1" t="str">
        <f t="shared" ca="1" si="65"/>
        <v>True</v>
      </c>
      <c r="BG122" s="1" t="str">
        <f t="shared" ca="1" si="66"/>
        <v/>
      </c>
      <c r="BH122" s="1" t="str">
        <f t="shared" ca="1" si="67"/>
        <v>False</v>
      </c>
      <c r="BI122" s="1">
        <f t="shared" ca="1" si="68"/>
        <v>10</v>
      </c>
      <c r="BJ122" s="1" t="s">
        <v>1382</v>
      </c>
      <c r="BK122" s="1" t="str">
        <f t="shared" ca="1" si="69"/>
        <v>2025-06-16</v>
      </c>
      <c r="BL122" s="1" t="str" cm="1">
        <f t="array" aca="1" ref="BL122" ca="1">INDEX({"Orthodontic","Prosthodontic","Oral Surgery","Periodontic","Restorative"}, RANDBETWEEN(1,5))</f>
        <v>Periodontic</v>
      </c>
      <c r="BM122" s="1" t="str" cm="1">
        <f t="array" aca="1" ref="BM122" ca="1">INDEX({"D4341","D9110","D0274","D0120","D2330","D7140","D1110"}, RANDBETWEEN(1,7))</f>
        <v>D4341</v>
      </c>
      <c r="BN122" s="1" t="str" cm="1">
        <f t="array" aca="1" ref="BN122" ca="1">INDEX({"Periodontal Scaling &amp; Root Planing","Palliative Treatment","Bitewings - Four Films","Periodic Oral Evaluation","Resin Composite - One Surface","Extraction - Erupted Tooth","Adult Prophylaxis"}, RANDBETWEEN(1,7))</f>
        <v>Periodic Oral Evaluation</v>
      </c>
      <c r="BO122" s="1">
        <f t="shared" ca="1" si="70"/>
        <v>1444.55</v>
      </c>
      <c r="BP122" s="1">
        <f t="shared" ca="1" si="71"/>
        <v>732.22</v>
      </c>
      <c r="BQ122" s="1">
        <f t="shared" ca="1" si="72"/>
        <v>663.59</v>
      </c>
      <c r="BR122" s="1">
        <f t="shared" ca="1" si="73"/>
        <v>315.43</v>
      </c>
      <c r="BS122" s="1">
        <f t="shared" ca="1" si="74"/>
        <v>212.26</v>
      </c>
      <c r="BT122" s="1" t="str">
        <f t="shared" ca="1" si="75"/>
        <v>2025-09-07</v>
      </c>
      <c r="BU122" s="1" t="str" cm="1">
        <f t="array" aca="1" ref="BU122" ca="1">INDEX({"Debit Card","Apple Pay","Credit Card","CareCredit"}, RANDBETWEEN(1,4))</f>
        <v>CareCredit</v>
      </c>
      <c r="BV122" s="1" t="str" cm="1">
        <f t="array" aca="1" ref="BV122" ca="1">INDEX({"Paid","Partial","Pending Insurance"}, RANDBETWEEN(1,3))</f>
        <v>Partial</v>
      </c>
      <c r="BW122" s="1">
        <f t="shared" ca="1" si="76"/>
        <v>0</v>
      </c>
      <c r="BX122" s="1" t="str">
        <f t="shared" ca="1" si="77"/>
        <v>In Progress</v>
      </c>
      <c r="BY122" s="1" t="str" cm="1">
        <f t="array" aca="1" ref="BY122" ca="1">INDEX({"New","Returning"}, RANDBETWEEN(1,2))</f>
        <v>Returning</v>
      </c>
      <c r="BZ122" s="1">
        <f t="shared" ca="1" si="78"/>
        <v>0</v>
      </c>
      <c r="CA122" s="1">
        <f t="shared" ca="1" si="79"/>
        <v>0</v>
      </c>
      <c r="CB122" s="1" t="str">
        <f t="shared" ca="1" si="80"/>
        <v>2023-12-09</v>
      </c>
      <c r="CC122" s="1" t="str">
        <f t="shared" ca="1" si="81"/>
        <v>2025-12-26</v>
      </c>
      <c r="CD122" s="1">
        <f t="shared" ca="1" si="103"/>
        <v>10</v>
      </c>
      <c r="CE122" s="1">
        <f t="shared" ca="1" si="103"/>
        <v>2</v>
      </c>
      <c r="CF122" s="1">
        <f t="shared" ca="1" si="83"/>
        <v>5901.67</v>
      </c>
      <c r="CG122" s="1">
        <f t="shared" ca="1" si="84"/>
        <v>16</v>
      </c>
      <c r="CH122" s="1" t="str">
        <f t="shared" ca="1" si="85"/>
        <v>Medium</v>
      </c>
      <c r="CI122" s="1">
        <f t="shared" ca="1" si="86"/>
        <v>93</v>
      </c>
      <c r="CJ122" s="1" t="str">
        <f t="shared" ca="1" si="87"/>
        <v>True</v>
      </c>
      <c r="CK122" s="1" t="str" cm="1">
        <f t="array" aca="1" ref="CK122" ca="1">INDEX({"Basic","Silver","Gold","Platinum"}, RANDBETWEEN(1,4))</f>
        <v>Basic</v>
      </c>
      <c r="CL122" s="1">
        <f t="shared" ca="1" si="88"/>
        <v>4</v>
      </c>
      <c r="CM122" s="1" t="s">
        <v>1571</v>
      </c>
      <c r="CN122" s="1" t="str">
        <f t="shared" ca="1" si="89"/>
        <v>2022-09-12</v>
      </c>
      <c r="CO122" s="1" t="str">
        <f t="shared" ca="1" si="90"/>
        <v>11:30 AM</v>
      </c>
      <c r="CP122" s="1" t="str" cm="1">
        <f t="array" aca="1" ref="CP122" ca="1">INDEX({"Patient Portal","Mail","Email","Phone","Text"}, RANDBETWEEN(1,5))</f>
        <v>Email</v>
      </c>
      <c r="CQ122" s="1" t="str" cm="1">
        <f t="array" aca="1" ref="CQ122" ca="1">INDEX({"Insurance Verification","Payment Reminder","New Patient Welcome","Treatment Plan Discussion","Recall"}, RANDBETWEEN(1,5))</f>
        <v>Insurance Verification</v>
      </c>
      <c r="CR122" s="1" t="str" cm="1">
        <f t="array" aca="1" ref="CR122" ca="1">INDEX({"Template","Script","Marketing","Custom"}, RANDBETWEEN(1,4))</f>
        <v>Template</v>
      </c>
      <c r="CS122" s="1" t="str">
        <f t="shared" ca="1" si="91"/>
        <v>True</v>
      </c>
      <c r="CT122" s="1" t="str">
        <f t="shared" ca="1" si="92"/>
        <v>2022-09-17</v>
      </c>
      <c r="CU122" s="1" t="str">
        <f t="shared" ca="1" si="93"/>
        <v>4:45 PM</v>
      </c>
      <c r="CV122" s="1" t="str" cm="1">
        <f t="array" aca="1" ref="CV122" ca="1">IF(CS122="True",
   INDEX({"Cancelled","Confirmed","Rescheduled","Question Answered"}, RANDBETWEEN(1,4)),
   ""
)</f>
        <v>Question Answered</v>
      </c>
      <c r="CW122" s="1" t="str">
        <f t="shared" ca="1" si="94"/>
        <v>True</v>
      </c>
      <c r="CX122" s="1" t="str">
        <f t="shared" ca="1" si="95"/>
        <v>2022-09-23</v>
      </c>
      <c r="CY122" s="1" t="str" cm="1">
        <f t="array" aca="1" ref="CY122" ca="1">INDEX({"STF001","STF002","STF003","STF004","STF005"}, RANDBETWEEN(1,5))</f>
        <v>STF001</v>
      </c>
      <c r="CZ122" s="1" t="str">
        <f t="shared" ca="1" si="96"/>
        <v>True</v>
      </c>
      <c r="DA122" s="1" t="str" cm="1">
        <f t="array" aca="1" ref="DA122" ca="1">INDEX({"Westside Dental Group","Downtown Dental Center","Main Street Dental"}, RANDBETWEEN(1,3))</f>
        <v>Main Street Dental</v>
      </c>
      <c r="DB122" s="1" t="str" cm="1">
        <f t="array" aca="1" ref="DB122" ca="1">_xlfn.SWITCH(DA122,
   "Westside Dental Group",     "789 West Avenue",
   "Downtown Dental Center",    "456 Downtown Plaza",
   "Main Street Dental",        "123 Main Street",
   ""
)</f>
        <v>123 Main Street</v>
      </c>
      <c r="DC122" s="1" t="str" cm="1">
        <f t="array" aca="1" ref="DC122" ca="1">_xlfn.SWITCH(
   DA122,
   "Westside Dental Group",     "Riverside",
   "Downtown Dental Center",    "Springfield",
   "Main Street Dental",        "Springfield",
   ""
)</f>
        <v>Springfield</v>
      </c>
      <c r="DD122" s="1" t="s">
        <v>184</v>
      </c>
      <c r="DE122" s="1" t="str" cm="1">
        <f t="array" aca="1" ref="DE122" ca="1">_xlfn.SWITCH(
   DA122,
   "Westside Dental Group",     "62707",
   "Downtown Dental Center",    "62701",
   "Main Street Dental",        "62704",
   ""
)</f>
        <v>62704</v>
      </c>
      <c r="DF122" s="1" t="str" cm="1">
        <f t="array" aca="1" ref="DF122" ca="1">_xlfn.SWITCH(
   DA122,
   "Westside Dental Group",     "555-555-6666",
   "Downtown Dental Center",    "555-333-4444",
   "Main Street Dental",        "555-111-2222",
   ""
)</f>
        <v>555-111-2222</v>
      </c>
      <c r="DG122" s="1" t="str" cm="1">
        <f t="array" aca="1" ref="DG122" ca="1">_xlfn.SWITCH(
   DA122,
   "Westside Dental Group",     "Mon-Thu 9AM-6PM|Fri 9AM-4PM",
   "Downtown Dental Center",    "Mon-Thu 7AM-7PM|Fri 8AM-5PM|Sat 8AM-1PM",
   "Main Street Dental",        "Mon-Fri 8AM-5PM",
   ""
)</f>
        <v>Mon-Fri 8AM-5PM</v>
      </c>
      <c r="DH122" s="1" t="str" cm="1">
        <f t="array" aca="1" ref="DH122" ca="1">_xlfn.SWITCH(
   DA122,
   "Westside Dental Group",     "General|Periodontics|Endodontics",
   "Downtown Dental Center",    "General|Pediatric|Implants|Oral Surgery",
   "Main Street Dental",        "General|Cosmetic|Orthodontics",
   ""
)</f>
        <v>General|Cosmetic|Orthodontics</v>
      </c>
      <c r="DI122" s="1" t="str" cm="1">
        <f t="array" aca="1" ref="DI122" ca="1">_xlfn.SWITCH(
   DA122,
   "Westside Dental Group",     "General Dentistry|Periodontics|Endodontics",
   "Downtown Dental Center",    "General Dentistry|Oral Surgery|Pediatric Dentistry",
   "Main Street Dental",        "General Dentistry|Orthodontics",
   ""
)</f>
        <v>General Dentistry|Orthodontics</v>
      </c>
      <c r="DJ122" s="1" cm="1">
        <f t="array" aca="1" ref="DJ122" ca="1">_xlfn.SWITCH($DA122,
   "Westside Dental Group", 6,
   "Downtown Dental Center", 12,
   "Main Street Dental",     8,
   6
)</f>
        <v>8</v>
      </c>
      <c r="DK122" s="1" cm="1">
        <f t="array" aca="1" ref="DK122" ca="1">_xlfn.SWITCH($DA122,
   "Westside Dental Group", 4.7,
   "Downtown Dental Center", 4.6,
   "Main Street Dental",     4.8,
   4.7
)</f>
        <v>4.8</v>
      </c>
      <c r="DL122" s="1" t="s">
        <v>1760</v>
      </c>
      <c r="DM122" s="1" t="str">
        <f t="shared" ca="1" si="97"/>
        <v>2023-01-30</v>
      </c>
      <c r="DN122" s="1" t="str" cm="1">
        <f t="array" aca="1" ref="DN122" ca="1">INDEX({"In Progress","Accepted","Completed","Proposed"}, RANDBETWEEN(1,4))</f>
        <v>In Progress</v>
      </c>
      <c r="DO122" s="1">
        <f t="shared" ca="1" si="98"/>
        <v>3125.22</v>
      </c>
      <c r="DP122" s="1">
        <f t="shared" ca="1" si="99"/>
        <v>2468.92</v>
      </c>
      <c r="DQ122" s="1">
        <f t="shared" ca="1" si="100"/>
        <v>656.3</v>
      </c>
      <c r="DR122" s="1" t="str" cm="1">
        <f t="array" aca="1" ref="DR122" ca="1">INDEX({"N/A","CareCredit","QuickPay Discount","Monthly Payment"}, RANDBETWEEN(1,4))</f>
        <v>N/A</v>
      </c>
      <c r="DS122" s="2">
        <v>44593</v>
      </c>
      <c r="DT122" s="1" t="str">
        <f t="shared" ca="1" si="101"/>
        <v/>
      </c>
      <c r="DU122" s="1">
        <f t="shared" ca="1" si="102"/>
        <v>64</v>
      </c>
    </row>
    <row r="123" spans="1:125" x14ac:dyDescent="0.15">
      <c r="A123" s="1" t="s">
        <v>626</v>
      </c>
      <c r="B123" s="1" t="str" cm="1">
        <f t="array" aca="1" ref="B123" ca="1">INDEX({"Liam","Noah","Oliver","Elijah","William","James","Benjamin","Lucas","Henry","Alexander","Olivia","Emma","Ava","Charlotte","Sophia","Amelia","Isabella","Mia","Evelyn","Harper","Jameson","Aria","Scarlett","Luna","Mila","Abigail","Ella","Avery","Eleanor","Madison"}, RANDBETWEEN(1, 30))</f>
        <v>Liam</v>
      </c>
      <c r="C123" s="1" t="str" cm="1">
        <f t="array" aca="1" ref="C123" ca="1">INDEX({"Smith","Johnson","Williams","Jones","Brown","Davis","Miller","Wilson","Moore","Taylor","Anderson","Thomas","Jackson","White","Harris","Martin","Thompson","Garcia","Martinez","Robinson","Clark","Rodriguez","Lewis","Lee","Walker","Hall","Allen","Young","King","Wright"}, RANDBETWEEN(1, 30))</f>
        <v>King</v>
      </c>
      <c r="D123" s="1" t="str">
        <f t="shared" ca="1" si="52"/>
        <v>2005-02-15</v>
      </c>
      <c r="E123" s="1">
        <f t="shared" ca="1" si="53"/>
        <v>20</v>
      </c>
      <c r="F123" s="1" t="str" cm="1">
        <f t="array" aca="1" ref="F123" ca="1">INDEX({"Male","Female","Non-Binary"}, RANDBETWEEN(1, 3))</f>
        <v>Male</v>
      </c>
      <c r="G123" s="1" t="str" cm="1">
        <f t="array" aca="1" ref="G123" ca="1">INDEX({"African American","Caucasian","Hispanic","Asian","Native American","Other"}, RANDBETWEEN(1,6))</f>
        <v>African American</v>
      </c>
      <c r="H123" s="1" t="str" cm="1">
        <f t="array" aca="1" ref="H123" ca="1">RANDBETWEEN(1,1500) &amp; " " &amp; INDEX({"Main","Oak","Maple","Elm","Pine","Cedar","Rose","Hill","Park","Lake"}, RANDBETWEEN(1,10)) &amp; " " &amp; INDEX({"St","Rd","Ave"}, RANDBETWEEN(1,3))</f>
        <v>385 Oak Rd</v>
      </c>
      <c r="I123" s="1" t="str" cm="1">
        <f t="array" aca="1" ref="I123" ca="1">INDEX({"Springfield","Riverside","Franklin","Clinton","Fairview"}, RANDBETWEEN(1,5))</f>
        <v>Clinton</v>
      </c>
      <c r="J123" s="1" t="str" cm="1">
        <f t="array" aca="1" ref="J123" ca="1">INDEX({"FL","IL","CA","NY","TX"}, RANDBETWEEN(1,5))</f>
        <v>TX</v>
      </c>
      <c r="K123" s="1" t="str">
        <f t="shared" ca="1" si="54"/>
        <v>23963</v>
      </c>
      <c r="L123" s="1" t="str">
        <f t="shared" ca="1" si="55"/>
        <v>liam.king@email.com</v>
      </c>
      <c r="M123" s="1" t="str">
        <f t="shared" ca="1" si="56"/>
        <v>271-761-5830</v>
      </c>
      <c r="N123" s="1" t="str" cm="1">
        <f t="array" aca="1" ref="N123" ca="1">INDEX({"Linda","Karen","Susan","Nancy","Deborah"}, RANDBETWEEN(1,5)) &amp; " " &amp; C123</f>
        <v>Linda King</v>
      </c>
      <c r="O123" s="1" t="str">
        <f t="shared" ca="1" si="57"/>
        <v>995-844-7555</v>
      </c>
      <c r="P123" s="1" t="s">
        <v>137</v>
      </c>
      <c r="Q123" s="1" t="str" cm="1">
        <f t="array" aca="1" ref="Q123" ca="1">INDEX({"Walk-in","Google","Website","Patient Referral","Doctor Referral","Insurance"}, RANDBETWEEN(1,5))</f>
        <v>Google</v>
      </c>
      <c r="R123" s="1" t="str">
        <f t="shared" ca="1" si="58"/>
        <v>2023-01-07</v>
      </c>
      <c r="S123" s="1" t="str" cm="1">
        <f t="array" aca="1" ref="S123" ca="1">INDEX({"LOC001","LOC002","LOC003"}, RANDBETWEEN(1,3))</f>
        <v>LOC001</v>
      </c>
      <c r="T123" s="1" t="str" cm="1">
        <f t="array" aca="1" ref="T123" ca="1">INDEX({"Mail","Phone","Patient Portal","Email"}, RANDBETWEEN(1,4))</f>
        <v>Email</v>
      </c>
      <c r="U123" s="1" t="str" cm="1">
        <f t="array" aca="1" ref="U123" ca="1">INDEX({"True","False"}, RANDBETWEEN(1,2))</f>
        <v>False</v>
      </c>
      <c r="V123" s="1" t="str" cm="1">
        <f t="array" aca="1" ref="V123" ca="1">INDEX({"True","False"}, RANDBETWEEN(1,2))</f>
        <v>True</v>
      </c>
      <c r="W123" s="1" t="str" cm="1">
        <f t="array" aca="1" ref="W123" ca="1">INDEX({"True","False"}, RANDBETWEEN(1,2))</f>
        <v>False</v>
      </c>
      <c r="X123" s="1" t="str" cm="1">
        <f t="array" aca="1" ref="X123" ca="1">INDEX({"True","False"}, RANDBETWEEN(1,2))</f>
        <v>False</v>
      </c>
      <c r="Y123" s="1" t="str" cm="1">
        <f t="array" aca="1" ref="Y123" ca="1">INDEX({"Codeine","Sulfa","Local Anesthetics","None","Latex","Penicillin"}, RANDBETWEEN(1,6))</f>
        <v>Local Anesthetics</v>
      </c>
      <c r="Z123" s="1" t="str" cm="1">
        <f t="array" aca="1" ref="Z123" ca="1">INDEX({"None","Levothyroxine","Atorvastatin","Levothyroxine|Atorvastatin","Metformin|Lisinopril","Ibuprofen"}, RANDBETWEEN(1,6))</f>
        <v>Metformin|Lisinopril</v>
      </c>
      <c r="AA123" s="1" t="str" cm="1">
        <f t="array" aca="1" ref="AA123" ca="1">INDEX({"None","Wisdom teeth extraction (2020)","Cavity filling (2019)","Dental cleaning (2018)","Root canal (2021)"}, RANDBETWEEN(1,5))</f>
        <v>None</v>
      </c>
      <c r="AB123" s="1" t="str">
        <f t="shared" ca="1" si="59"/>
        <v>2023-01-31</v>
      </c>
      <c r="AC123" s="1" t="str" cm="1">
        <f t="array" aca="1" ref="AC123" ca="1">INDEX({"N/A","No","Yes"}, RANDBETWEEN(1,3))</f>
        <v>No</v>
      </c>
      <c r="AD123" s="1" t="str" cm="1">
        <f t="array" aca="1" ref="AD123" ca="1">INDEX({"Non-smoker","Former-smoker","Current smoker"}, RANDBETWEEN(1,3))</f>
        <v>Non-smoker</v>
      </c>
      <c r="AE123" s="1" t="str" cm="1">
        <f t="array" aca="1" ref="AE123" ca="1">INDEX({"None","Allergic to penicillin","Requires wheelchair accessibility","Use caution due to fall risk","Special diet required"}, RANDBETWEEN(1,5))</f>
        <v>Use caution due to fall risk</v>
      </c>
      <c r="AF123" s="1" t="s">
        <v>815</v>
      </c>
      <c r="AG123" s="1" t="str" cm="1">
        <f t="array" aca="1" ref="AG123" ca="1">INDEX({"Humana","Aetna","MetLife","Cigna","United Healthcare","Guardian"}, RANDBETWEEN(1,6))</f>
        <v>Humana</v>
      </c>
      <c r="AH123" s="1" t="str" cm="1">
        <f t="array" aca="1" ref="AH123" ca="1">IF(AG123="Humana",
   INDEX({"HUM103","HUM523"}, RANDBETWEEN(1,2)),
IF(AG123="Aetna",
   INDEX({"AET532","AET548"}, RANDBETWEEN(1,2)),
IF(AG123="MetLife",
   "MET280",
IF(AG123="Cigna",
   "CIG881",
IF(AG123="United Healthcare",
   INDEX({"UNI967","UNI316"}, RANDBETWEEN(1,2)),
IF(AG123="Guardian",
   INDEX({"GUA459","GUA669"}, RANDBETWEEN(1,2)),
""))))))</f>
        <v>HUM103</v>
      </c>
      <c r="AI123" s="1" t="str" cm="1">
        <f t="array" aca="1" ref="AI123" ca="1">_xlfn.SWITCH(
    AH123,
    "HUM103", "Humana Discount",
    "HUM523", "Humana PPO",
    "AET532", "Aetna HMO",
    "AET548", "Aetna Indemnity",
    "MET280", "MetLife Discount",
    "CIG881", "Cigna HMO",
    "UNI967", "United Healthcare DPPO",
    "UNI316", "United Healthcare DMO",
    "GUA459", "Guardian Discount",
    "GUA669", "Guardian PPO",
    ""
)</f>
        <v>Humana Discount</v>
      </c>
      <c r="AJ123" s="1" t="str" cm="1">
        <f t="array" aca="1" ref="AJ123" ca="1">_xlfn.SWITCH(
    AH123,
    "HUM103", "HUM854639",
    "HUM523", "HUM296694",
    "AET532", "AET392075",
    "AET548", "AET837715",
    "MET280", "MET643118",
    "CIG881", "CIG755900",
    "UNI967", "UNI733052",
    "UNI316", "UNI442722",
    "GUA459", "GUA634150",
    "GUA669", "GUA641722",
    ""
)</f>
        <v>HUM854639</v>
      </c>
      <c r="AK123" s="1" t="str" cm="1">
        <f t="array" aca="1" ref="AK123" ca="1">INDEX({"GRP370","GRP369","GRP573","GRP409","GRP509","GRP575","GRP445","GRP295","GRP316","GRP630"}, RANDBETWEEN(1,10))</f>
        <v>GRP409</v>
      </c>
      <c r="AL123" s="1" cm="1">
        <f t="array" aca="1" ref="AL123" ca="1">_xlfn.SWITCH(
  AK123,
  "GRP370", 1000,
  "GRP369", 3000,
  "GRP573", 1500,
  "GRP409", 3000,
  "GRP509", 3000,
  "GRP575", 1000,
  "GRP445", 2500,
  "GRP295", 1000,
  "GRP316", 2000,
  "GRP630", 2000,
  ""
)</f>
        <v>3000</v>
      </c>
      <c r="AM123" s="1" cm="1">
        <f t="array" aca="1" ref="AM123" ca="1">_xlfn.SWITCH(
  AK123,
  "GRP370", 729.73,
  "GRP369", 2285.89,
  "GRP573", 1311.73,
  "GRP409", 2951.56,
  "GRP509", 993.45,
  "GRP575", 557.41,
  "GRP445", 695.64,
  "GRP295", 241.36,
  "GRP316", 1320.86,
  "GRP630", 1245.27,
  ""
)</f>
        <v>2951.56</v>
      </c>
      <c r="AN123" s="1" t="str" cm="1">
        <f t="array" aca="1" ref="AN123" ca="1">_xlfn.SWITCH(
  AK123,
  "GRP573", "Humana",
  "GRP509", "Aetna",
  "GRP316", "Aetna",
  ""
)</f>
        <v/>
      </c>
      <c r="AO123" s="1" t="str" cm="1">
        <f t="array" aca="1" ref="AO123" ca="1">_xlfn.SWITCH(
  AK123,
  "GRP573", "HUM982",
  "GRP509", "AET282",
  "GRP316", "AET665",
  ""
)</f>
        <v/>
      </c>
      <c r="AP123" s="1" t="str" cm="1">
        <f t="array" aca="1" ref="AP123" ca="1">_xlfn.SWITCH(
  AK123,
  "GRP573", "MAAN82132",
  "GRP509", "JOWI86099",
  "GRP316", "CHTA19838",
  ""
)</f>
        <v/>
      </c>
      <c r="AQ123" s="1" t="str" cm="1">
        <f t="array" aca="1" ref="AQ123" ca="1">INDEX({"Yes","No"},RANDBETWEEN(1,2))</f>
        <v>No</v>
      </c>
      <c r="AR123" s="1" t="str" cm="1">
        <f t="array" aca="1" ref="AR123" ca="1">INDEX({"Apple Pay","Credit Card","Debit Card"}, RANDBETWEEN(1,3))</f>
        <v>Debit Card</v>
      </c>
      <c r="AS123" s="1" t="s">
        <v>1004</v>
      </c>
      <c r="AT123" s="1" t="s">
        <v>1193</v>
      </c>
      <c r="AU123" s="1" t="str">
        <f t="shared" ca="1" si="60"/>
        <v>2025-04-26</v>
      </c>
      <c r="AV123" s="1" t="str">
        <f t="shared" ca="1" si="61"/>
        <v>2025-05-05</v>
      </c>
      <c r="AW123" s="1" t="str">
        <f t="shared" ca="1" si="62"/>
        <v>8:00 AM</v>
      </c>
      <c r="AX123" s="1" t="str">
        <f t="shared" ca="1" si="63"/>
        <v>7:45 AM</v>
      </c>
      <c r="AY123" s="1" t="str" cm="1">
        <f t="array" aca="1" ref="AY123" ca="1">INDEX({"LOC001","LOC002","LOC003"}, RANDBETWEEN(1,3))</f>
        <v>LOC001</v>
      </c>
      <c r="AZ123" s="1" t="str" cm="1">
        <f t="array" aca="1" ref="AZ123" ca="1">INDEX({"PRV001","PRV002","PRV003","PRV004","PRV005"}, RANDBETWEEN(1,5))</f>
        <v>PRV003</v>
      </c>
      <c r="BA123" s="1" t="str" cm="1">
        <f t="array" aca="1" ref="BA123" ca="1">INDEX({"AST001","AST002","AST003","AST004","AST005"}, RANDBETWEEN(1,5))</f>
        <v>AST004</v>
      </c>
      <c r="BB123" s="1" t="str" cm="1">
        <f t="array" aca="1" ref="BB123" ca="1">INDEX({"Room 1","Room 2","Room 3","Room 4","Room 5","Room 7","Room 8"}, RANDBETWEEN(1,7))</f>
        <v>Room 1</v>
      </c>
      <c r="BC123" s="1" t="str" cm="1">
        <f t="array" aca="1" ref="BC123" ca="1">INDEX({"Tooth Pain","Lost Filling","Cosmetic Concern","Sensitivity","Denture Adjustment","Jaw Pain","Routine Check-up"}, RANDBETWEEN(1,7))</f>
        <v>Denture Adjustment</v>
      </c>
      <c r="BD123" s="1" cm="1">
        <f t="array" aca="1" ref="BD123" ca="1">INDEX({15,30,45,60,90,120}, RANDBETWEEN(1,6))</f>
        <v>30</v>
      </c>
      <c r="BE123" s="1">
        <f t="shared" ca="1" si="64"/>
        <v>40</v>
      </c>
      <c r="BF123" s="1" t="str">
        <f t="shared" ca="1" si="65"/>
        <v>True</v>
      </c>
      <c r="BG123" s="1" t="str">
        <f t="shared" ca="1" si="66"/>
        <v/>
      </c>
      <c r="BH123" s="1" t="str">
        <f t="shared" ca="1" si="67"/>
        <v>False</v>
      </c>
      <c r="BI123" s="1">
        <f t="shared" ca="1" si="68"/>
        <v>9</v>
      </c>
      <c r="BJ123" s="1" t="s">
        <v>1383</v>
      </c>
      <c r="BK123" s="1" t="str">
        <f t="shared" ca="1" si="69"/>
        <v>2025-05-05</v>
      </c>
      <c r="BL123" s="1" t="str" cm="1">
        <f t="array" aca="1" ref="BL123" ca="1">INDEX({"Orthodontic","Prosthodontic","Oral Surgery","Periodontic","Restorative"}, RANDBETWEEN(1,5))</f>
        <v>Restorative</v>
      </c>
      <c r="BM123" s="1" t="str" cm="1">
        <f t="array" aca="1" ref="BM123" ca="1">INDEX({"D4341","D9110","D0274","D0120","D2330","D7140","D1110"}, RANDBETWEEN(1,7))</f>
        <v>D9110</v>
      </c>
      <c r="BN123" s="1" t="str" cm="1">
        <f t="array" aca="1" ref="BN123" ca="1">INDEX({"Periodontal Scaling &amp; Root Planing","Palliative Treatment","Bitewings - Four Films","Periodic Oral Evaluation","Resin Composite - One Surface","Extraction - Erupted Tooth","Adult Prophylaxis"}, RANDBETWEEN(1,7))</f>
        <v>Extraction - Erupted Tooth</v>
      </c>
      <c r="BO123" s="1">
        <f t="shared" ca="1" si="70"/>
        <v>663.79</v>
      </c>
      <c r="BP123" s="1">
        <f t="shared" ca="1" si="71"/>
        <v>1117.3399999999999</v>
      </c>
      <c r="BQ123" s="1">
        <f t="shared" ca="1" si="72"/>
        <v>280.27</v>
      </c>
      <c r="BR123" s="1">
        <f t="shared" ca="1" si="73"/>
        <v>140.41</v>
      </c>
      <c r="BS123" s="1">
        <f t="shared" ca="1" si="74"/>
        <v>2.31</v>
      </c>
      <c r="BT123" s="1" t="str">
        <f t="shared" ca="1" si="75"/>
        <v>2024-05-08</v>
      </c>
      <c r="BU123" s="1" t="str" cm="1">
        <f t="array" aca="1" ref="BU123" ca="1">INDEX({"Debit Card","Apple Pay","Credit Card","CareCredit"}, RANDBETWEEN(1,4))</f>
        <v>Apple Pay</v>
      </c>
      <c r="BV123" s="1" t="str" cm="1">
        <f t="array" aca="1" ref="BV123" ca="1">INDEX({"Paid","Partial","Pending Insurance"}, RANDBETWEEN(1,3))</f>
        <v>Pending Insurance</v>
      </c>
      <c r="BW123" s="1">
        <f t="shared" ca="1" si="76"/>
        <v>28.37</v>
      </c>
      <c r="BX123" s="1" t="str">
        <f t="shared" ca="1" si="77"/>
        <v>In Progress</v>
      </c>
      <c r="BY123" s="1" t="str" cm="1">
        <f t="array" aca="1" ref="BY123" ca="1">INDEX({"New","Returning"}, RANDBETWEEN(1,2))</f>
        <v>Returning</v>
      </c>
      <c r="BZ123" s="1">
        <f t="shared" ca="1" si="78"/>
        <v>0</v>
      </c>
      <c r="CA123" s="1">
        <f t="shared" ca="1" si="79"/>
        <v>0</v>
      </c>
      <c r="CB123" s="1" t="str">
        <f t="shared" ca="1" si="80"/>
        <v>2023-12-09</v>
      </c>
      <c r="CC123" s="1" t="str">
        <f t="shared" ca="1" si="81"/>
        <v>2024-01-15</v>
      </c>
      <c r="CD123" s="1">
        <f t="shared" ca="1" si="103"/>
        <v>4</v>
      </c>
      <c r="CE123" s="1">
        <f t="shared" ca="1" si="103"/>
        <v>1</v>
      </c>
      <c r="CF123" s="1">
        <f t="shared" ca="1" si="83"/>
        <v>1661.88</v>
      </c>
      <c r="CG123" s="1">
        <f t="shared" ca="1" si="84"/>
        <v>16</v>
      </c>
      <c r="CH123" s="1" t="str">
        <f t="shared" ca="1" si="85"/>
        <v>Low</v>
      </c>
      <c r="CI123" s="1">
        <f t="shared" ca="1" si="86"/>
        <v>91</v>
      </c>
      <c r="CJ123" s="1" t="str">
        <f t="shared" ca="1" si="87"/>
        <v>False</v>
      </c>
      <c r="CK123" s="1" t="str" cm="1">
        <f t="array" aca="1" ref="CK123" ca="1">INDEX({"Basic","Silver","Gold","Platinum"}, RANDBETWEEN(1,4))</f>
        <v>Gold</v>
      </c>
      <c r="CL123" s="1">
        <f t="shared" ca="1" si="88"/>
        <v>3</v>
      </c>
      <c r="CM123" s="1" t="s">
        <v>1572</v>
      </c>
      <c r="CN123" s="1" t="str">
        <f t="shared" ca="1" si="89"/>
        <v>2024-11-01</v>
      </c>
      <c r="CO123" s="1" t="str">
        <f t="shared" ca="1" si="90"/>
        <v>1:45 PM</v>
      </c>
      <c r="CP123" s="1" t="str" cm="1">
        <f t="array" aca="1" ref="CP123" ca="1">INDEX({"Patient Portal","Mail","Email","Phone","Text"}, RANDBETWEEN(1,5))</f>
        <v>Text</v>
      </c>
      <c r="CQ123" s="1" t="str" cm="1">
        <f t="array" aca="1" ref="CQ123" ca="1">INDEX({"Insurance Verification","Payment Reminder","New Patient Welcome","Treatment Plan Discussion","Recall"}, RANDBETWEEN(1,5))</f>
        <v>New Patient Welcome</v>
      </c>
      <c r="CR123" s="1" t="str" cm="1">
        <f t="array" aca="1" ref="CR123" ca="1">INDEX({"Template","Script","Marketing","Custom"}, RANDBETWEEN(1,4))</f>
        <v>Custom</v>
      </c>
      <c r="CS123" s="1" t="str">
        <f t="shared" ca="1" si="91"/>
        <v>True</v>
      </c>
      <c r="CT123" s="1" t="str">
        <f t="shared" ca="1" si="92"/>
        <v>2024-11-02</v>
      </c>
      <c r="CU123" s="1" t="str">
        <f t="shared" ca="1" si="93"/>
        <v>11:45 AM</v>
      </c>
      <c r="CV123" s="1" t="str" cm="1">
        <f t="array" aca="1" ref="CV123" ca="1">IF(CS123="True",
   INDEX({"Cancelled","Confirmed","Rescheduled","Question Answered"}, RANDBETWEEN(1,4)),
   ""
)</f>
        <v>Confirmed</v>
      </c>
      <c r="CW123" s="1" t="str">
        <f t="shared" ca="1" si="94"/>
        <v>False</v>
      </c>
      <c r="CX123" s="1" t="str">
        <f t="shared" ca="1" si="95"/>
        <v/>
      </c>
      <c r="CY123" s="1" t="str" cm="1">
        <f t="array" aca="1" ref="CY123" ca="1">INDEX({"STF001","STF002","STF003","STF004","STF005"}, RANDBETWEEN(1,5))</f>
        <v>STF003</v>
      </c>
      <c r="CZ123" s="1" t="str">
        <f t="shared" ca="1" si="96"/>
        <v>False</v>
      </c>
      <c r="DA123" s="1" t="str" cm="1">
        <f t="array" aca="1" ref="DA123" ca="1">INDEX({"Westside Dental Group","Downtown Dental Center","Main Street Dental"}, RANDBETWEEN(1,3))</f>
        <v>Westside Dental Group</v>
      </c>
      <c r="DB123" s="1" t="str" cm="1">
        <f t="array" aca="1" ref="DB123" ca="1">_xlfn.SWITCH(DA123,
   "Westside Dental Group",     "789 West Avenue",
   "Downtown Dental Center",    "456 Downtown Plaza",
   "Main Street Dental",        "123 Main Street",
   ""
)</f>
        <v>789 West Avenue</v>
      </c>
      <c r="DC123" s="1" t="str" cm="1">
        <f t="array" aca="1" ref="DC123" ca="1">_xlfn.SWITCH(
   DA123,
   "Westside Dental Group",     "Riverside",
   "Downtown Dental Center",    "Springfield",
   "Main Street Dental",        "Springfield",
   ""
)</f>
        <v>Riverside</v>
      </c>
      <c r="DD123" s="1" t="s">
        <v>184</v>
      </c>
      <c r="DE123" s="1" t="str" cm="1">
        <f t="array" aca="1" ref="DE123" ca="1">_xlfn.SWITCH(
   DA123,
   "Westside Dental Group",     "62707",
   "Downtown Dental Center",    "62701",
   "Main Street Dental",        "62704",
   ""
)</f>
        <v>62707</v>
      </c>
      <c r="DF123" s="1" t="str" cm="1">
        <f t="array" aca="1" ref="DF123" ca="1">_xlfn.SWITCH(
   DA123,
   "Westside Dental Group",     "555-555-6666",
   "Downtown Dental Center",    "555-333-4444",
   "Main Street Dental",        "555-111-2222",
   ""
)</f>
        <v>555-555-6666</v>
      </c>
      <c r="DG123" s="1" t="str" cm="1">
        <f t="array" aca="1" ref="DG123" ca="1">_xlfn.SWITCH(
   DA123,
   "Westside Dental Group",     "Mon-Thu 9AM-6PM|Fri 9AM-4PM",
   "Downtown Dental Center",    "Mon-Thu 7AM-7PM|Fri 8AM-5PM|Sat 8AM-1PM",
   "Main Street Dental",        "Mon-Fri 8AM-5PM",
   ""
)</f>
        <v>Mon-Thu 9AM-6PM|Fri 9AM-4PM</v>
      </c>
      <c r="DH123" s="1" t="str" cm="1">
        <f t="array" aca="1" ref="DH123" ca="1">_xlfn.SWITCH(
   DA123,
   "Westside Dental Group",     "General|Periodontics|Endodontics",
   "Downtown Dental Center",    "General|Pediatric|Implants|Oral Surgery",
   "Main Street Dental",        "General|Cosmetic|Orthodontics",
   ""
)</f>
        <v>General|Periodontics|Endodontics</v>
      </c>
      <c r="DI123" s="1" t="str" cm="1">
        <f t="array" aca="1" ref="DI123" ca="1">_xlfn.SWITCH(
   DA123,
   "Westside Dental Group",     "General Dentistry|Periodontics|Endodontics",
   "Downtown Dental Center",    "General Dentistry|Oral Surgery|Pediatric Dentistry",
   "Main Street Dental",        "General Dentistry|Orthodontics",
   ""
)</f>
        <v>General Dentistry|Periodontics|Endodontics</v>
      </c>
      <c r="DJ123" s="1" cm="1">
        <f t="array" aca="1" ref="DJ123" ca="1">_xlfn.SWITCH($DA123,
   "Westside Dental Group", 6,
   "Downtown Dental Center", 12,
   "Main Street Dental",     8,
   6
)</f>
        <v>6</v>
      </c>
      <c r="DK123" s="1" cm="1">
        <f t="array" aca="1" ref="DK123" ca="1">_xlfn.SWITCH($DA123,
   "Westside Dental Group", 4.7,
   "Downtown Dental Center", 4.6,
   "Main Street Dental",     4.8,
   4.7
)</f>
        <v>4.7</v>
      </c>
      <c r="DL123" s="1" t="s">
        <v>1761</v>
      </c>
      <c r="DM123" s="1" t="str">
        <f t="shared" ca="1" si="97"/>
        <v>2023-09-30</v>
      </c>
      <c r="DN123" s="1" t="str" cm="1">
        <f t="array" aca="1" ref="DN123" ca="1">INDEX({"In Progress","Accepted","Completed","Proposed"}, RANDBETWEEN(1,4))</f>
        <v>Accepted</v>
      </c>
      <c r="DO123" s="1">
        <f t="shared" ca="1" si="98"/>
        <v>1028.4100000000001</v>
      </c>
      <c r="DP123" s="1">
        <f t="shared" ca="1" si="99"/>
        <v>545.05999999999995</v>
      </c>
      <c r="DQ123" s="1">
        <f t="shared" ca="1" si="100"/>
        <v>483.35</v>
      </c>
      <c r="DR123" s="1" t="str" cm="1">
        <f t="array" aca="1" ref="DR123" ca="1">INDEX({"N/A","CareCredit","QuickPay Discount","Monthly Payment"}, RANDBETWEEN(1,4))</f>
        <v>QuickPay Discount</v>
      </c>
      <c r="DS123" s="2">
        <v>44594</v>
      </c>
      <c r="DT123" s="1" t="str">
        <f t="shared" ca="1" si="101"/>
        <v/>
      </c>
      <c r="DU123" s="1">
        <f t="shared" ca="1" si="102"/>
        <v>77</v>
      </c>
    </row>
    <row r="124" spans="1:125" x14ac:dyDescent="0.15">
      <c r="A124" s="1" t="s">
        <v>627</v>
      </c>
      <c r="B124" s="1" t="str" cm="1">
        <f t="array" aca="1" ref="B124" ca="1">INDEX({"Liam","Noah","Oliver","Elijah","William","James","Benjamin","Lucas","Henry","Alexander","Olivia","Emma","Ava","Charlotte","Sophia","Amelia","Isabella","Mia","Evelyn","Harper","Jameson","Aria","Scarlett","Luna","Mila","Abigail","Ella","Avery","Eleanor","Madison"}, RANDBETWEEN(1, 30))</f>
        <v>Sophia</v>
      </c>
      <c r="C124" s="1" t="str" cm="1">
        <f t="array" aca="1" ref="C124" ca="1">INDEX({"Smith","Johnson","Williams","Jones","Brown","Davis","Miller","Wilson","Moore","Taylor","Anderson","Thomas","Jackson","White","Harris","Martin","Thompson","Garcia","Martinez","Robinson","Clark","Rodriguez","Lewis","Lee","Walker","Hall","Allen","Young","King","Wright"}, RANDBETWEEN(1, 30))</f>
        <v>Lewis</v>
      </c>
      <c r="D124" s="1" t="str">
        <f t="shared" ca="1" si="52"/>
        <v>1975-11-21</v>
      </c>
      <c r="E124" s="1">
        <f t="shared" ca="1" si="53"/>
        <v>49</v>
      </c>
      <c r="F124" s="1" t="str" cm="1">
        <f t="array" aca="1" ref="F124" ca="1">INDEX({"Male","Female","Non-Binary"}, RANDBETWEEN(1, 3))</f>
        <v>Male</v>
      </c>
      <c r="G124" s="1" t="str" cm="1">
        <f t="array" aca="1" ref="G124" ca="1">INDEX({"African American","Caucasian","Hispanic","Asian","Native American","Other"}, RANDBETWEEN(1,6))</f>
        <v>Native American</v>
      </c>
      <c r="H124" s="1" t="str" cm="1">
        <f t="array" aca="1" ref="H124" ca="1">RANDBETWEEN(1,1500) &amp; " " &amp; INDEX({"Main","Oak","Maple","Elm","Pine","Cedar","Rose","Hill","Park","Lake"}, RANDBETWEEN(1,10)) &amp; " " &amp; INDEX({"St","Rd","Ave"}, RANDBETWEEN(1,3))</f>
        <v>626 Elm Rd</v>
      </c>
      <c r="I124" s="1" t="str" cm="1">
        <f t="array" aca="1" ref="I124" ca="1">INDEX({"Springfield","Riverside","Franklin","Clinton","Fairview"}, RANDBETWEEN(1,5))</f>
        <v>Riverside</v>
      </c>
      <c r="J124" s="1" t="str" cm="1">
        <f t="array" aca="1" ref="J124" ca="1">INDEX({"FL","IL","CA","NY","TX"}, RANDBETWEEN(1,5))</f>
        <v>IL</v>
      </c>
      <c r="K124" s="1" t="str">
        <f t="shared" ca="1" si="54"/>
        <v>86958</v>
      </c>
      <c r="L124" s="1" t="str">
        <f t="shared" ca="1" si="55"/>
        <v>sophia.lewis@email.com</v>
      </c>
      <c r="M124" s="1" t="str">
        <f t="shared" ca="1" si="56"/>
        <v>782-149-9908</v>
      </c>
      <c r="N124" s="1" t="str" cm="1">
        <f t="array" aca="1" ref="N124" ca="1">INDEX({"Linda","Karen","Susan","Nancy","Deborah"}, RANDBETWEEN(1,5)) &amp; " " &amp; C124</f>
        <v>Linda Lewis</v>
      </c>
      <c r="O124" s="1" t="str">
        <f t="shared" ca="1" si="57"/>
        <v>946-964-6498</v>
      </c>
      <c r="P124" s="1" t="s">
        <v>137</v>
      </c>
      <c r="Q124" s="1" t="str" cm="1">
        <f t="array" aca="1" ref="Q124" ca="1">INDEX({"Walk-in","Google","Website","Patient Referral","Doctor Referral","Insurance"}, RANDBETWEEN(1,5))</f>
        <v>Website</v>
      </c>
      <c r="R124" s="1" t="str">
        <f t="shared" ca="1" si="58"/>
        <v>2023-07-04</v>
      </c>
      <c r="S124" s="1" t="str" cm="1">
        <f t="array" aca="1" ref="S124" ca="1">INDEX({"LOC001","LOC002","LOC003"}, RANDBETWEEN(1,3))</f>
        <v>LOC003</v>
      </c>
      <c r="T124" s="1" t="str" cm="1">
        <f t="array" aca="1" ref="T124" ca="1">INDEX({"Mail","Phone","Patient Portal","Email"}, RANDBETWEEN(1,4))</f>
        <v>Email</v>
      </c>
      <c r="U124" s="1" t="str" cm="1">
        <f t="array" aca="1" ref="U124" ca="1">INDEX({"True","False"}, RANDBETWEEN(1,2))</f>
        <v>True</v>
      </c>
      <c r="V124" s="1" t="str" cm="1">
        <f t="array" aca="1" ref="V124" ca="1">INDEX({"True","False"}, RANDBETWEEN(1,2))</f>
        <v>True</v>
      </c>
      <c r="W124" s="1" t="str" cm="1">
        <f t="array" aca="1" ref="W124" ca="1">INDEX({"True","False"}, RANDBETWEEN(1,2))</f>
        <v>True</v>
      </c>
      <c r="X124" s="1" t="str" cm="1">
        <f t="array" aca="1" ref="X124" ca="1">INDEX({"True","False"}, RANDBETWEEN(1,2))</f>
        <v>False</v>
      </c>
      <c r="Y124" s="1" t="str" cm="1">
        <f t="array" aca="1" ref="Y124" ca="1">INDEX({"Codeine","Sulfa","Local Anesthetics","None","Latex","Penicillin"}, RANDBETWEEN(1,6))</f>
        <v>None</v>
      </c>
      <c r="Z124" s="1" t="str" cm="1">
        <f t="array" aca="1" ref="Z124" ca="1">INDEX({"None","Levothyroxine","Atorvastatin","Levothyroxine|Atorvastatin","Metformin|Lisinopril","Ibuprofen"}, RANDBETWEEN(1,6))</f>
        <v>None</v>
      </c>
      <c r="AA124" s="1" t="str" cm="1">
        <f t="array" aca="1" ref="AA124" ca="1">INDEX({"None","Wisdom teeth extraction (2020)","Cavity filling (2019)","Dental cleaning (2018)","Root canal (2021)"}, RANDBETWEEN(1,5))</f>
        <v>None</v>
      </c>
      <c r="AB124" s="1" t="str">
        <f t="shared" ca="1" si="59"/>
        <v>2024-11-03</v>
      </c>
      <c r="AC124" s="1" t="str" cm="1">
        <f t="array" aca="1" ref="AC124" ca="1">INDEX({"N/A","No","Yes"}, RANDBETWEEN(1,3))</f>
        <v>Yes</v>
      </c>
      <c r="AD124" s="1" t="str" cm="1">
        <f t="array" aca="1" ref="AD124" ca="1">INDEX({"Non-smoker","Former-smoker","Current smoker"}, RANDBETWEEN(1,3))</f>
        <v>Current smoker</v>
      </c>
      <c r="AE124" s="1" t="str" cm="1">
        <f t="array" aca="1" ref="AE124" ca="1">INDEX({"None","Allergic to penicillin","Requires wheelchair accessibility","Use caution due to fall risk","Special diet required"}, RANDBETWEEN(1,5))</f>
        <v>Special diet required</v>
      </c>
      <c r="AF124" s="1" t="s">
        <v>816</v>
      </c>
      <c r="AG124" s="1" t="str" cm="1">
        <f t="array" aca="1" ref="AG124" ca="1">INDEX({"Humana","Aetna","MetLife","Cigna","United Healthcare","Guardian"}, RANDBETWEEN(1,6))</f>
        <v>Humana</v>
      </c>
      <c r="AH124" s="1" t="str" cm="1">
        <f t="array" aca="1" ref="AH124" ca="1">IF(AG124="Humana",
   INDEX({"HUM103","HUM523"}, RANDBETWEEN(1,2)),
IF(AG124="Aetna",
   INDEX({"AET532","AET548"}, RANDBETWEEN(1,2)),
IF(AG124="MetLife",
   "MET280",
IF(AG124="Cigna",
   "CIG881",
IF(AG124="United Healthcare",
   INDEX({"UNI967","UNI316"}, RANDBETWEEN(1,2)),
IF(AG124="Guardian",
   INDEX({"GUA459","GUA669"}, RANDBETWEEN(1,2)),
""))))))</f>
        <v>HUM523</v>
      </c>
      <c r="AI124" s="1" t="str" cm="1">
        <f t="array" aca="1" ref="AI124" ca="1">_xlfn.SWITCH(
    AH124,
    "HUM103", "Humana Discount",
    "HUM523", "Humana PPO",
    "AET532", "Aetna HMO",
    "AET548", "Aetna Indemnity",
    "MET280", "MetLife Discount",
    "CIG881", "Cigna HMO",
    "UNI967", "United Healthcare DPPO",
    "UNI316", "United Healthcare DMO",
    "GUA459", "Guardian Discount",
    "GUA669", "Guardian PPO",
    ""
)</f>
        <v>Humana PPO</v>
      </c>
      <c r="AJ124" s="1" t="str" cm="1">
        <f t="array" aca="1" ref="AJ124" ca="1">_xlfn.SWITCH(
    AH124,
    "HUM103", "HUM854639",
    "HUM523", "HUM296694",
    "AET532", "AET392075",
    "AET548", "AET837715",
    "MET280", "MET643118",
    "CIG881", "CIG755900",
    "UNI967", "UNI733052",
    "UNI316", "UNI442722",
    "GUA459", "GUA634150",
    "GUA669", "GUA641722",
    ""
)</f>
        <v>HUM296694</v>
      </c>
      <c r="AK124" s="1" t="str" cm="1">
        <f t="array" aca="1" ref="AK124" ca="1">INDEX({"GRP370","GRP369","GRP573","GRP409","GRP509","GRP575","GRP445","GRP295","GRP316","GRP630"}, RANDBETWEEN(1,10))</f>
        <v>GRP445</v>
      </c>
      <c r="AL124" s="1" cm="1">
        <f t="array" aca="1" ref="AL124" ca="1">_xlfn.SWITCH(
  AK124,
  "GRP370", 1000,
  "GRP369", 3000,
  "GRP573", 1500,
  "GRP409", 3000,
  "GRP509", 3000,
  "GRP575", 1000,
  "GRP445", 2500,
  "GRP295", 1000,
  "GRP316", 2000,
  "GRP630", 2000,
  ""
)</f>
        <v>2500</v>
      </c>
      <c r="AM124" s="1" cm="1">
        <f t="array" aca="1" ref="AM124" ca="1">_xlfn.SWITCH(
  AK124,
  "GRP370", 729.73,
  "GRP369", 2285.89,
  "GRP573", 1311.73,
  "GRP409", 2951.56,
  "GRP509", 993.45,
  "GRP575", 557.41,
  "GRP445", 695.64,
  "GRP295", 241.36,
  "GRP316", 1320.86,
  "GRP630", 1245.27,
  ""
)</f>
        <v>695.64</v>
      </c>
      <c r="AN124" s="1" t="str" cm="1">
        <f t="array" aca="1" ref="AN124" ca="1">_xlfn.SWITCH(
  AK124,
  "GRP573", "Humana",
  "GRP509", "Aetna",
  "GRP316", "Aetna",
  ""
)</f>
        <v/>
      </c>
      <c r="AO124" s="1" t="str" cm="1">
        <f t="array" aca="1" ref="AO124" ca="1">_xlfn.SWITCH(
  AK124,
  "GRP573", "HUM982",
  "GRP509", "AET282",
  "GRP316", "AET665",
  ""
)</f>
        <v/>
      </c>
      <c r="AP124" s="1" t="str" cm="1">
        <f t="array" aca="1" ref="AP124" ca="1">_xlfn.SWITCH(
  AK124,
  "GRP573", "MAAN82132",
  "GRP509", "JOWI86099",
  "GRP316", "CHTA19838",
  ""
)</f>
        <v/>
      </c>
      <c r="AQ124" s="1" t="str" cm="1">
        <f t="array" aca="1" ref="AQ124" ca="1">INDEX({"Yes","No"},RANDBETWEEN(1,2))</f>
        <v>No</v>
      </c>
      <c r="AR124" s="1" t="str" cm="1">
        <f t="array" aca="1" ref="AR124" ca="1">INDEX({"Apple Pay","Credit Card","Debit Card"}, RANDBETWEEN(1,3))</f>
        <v>Credit Card</v>
      </c>
      <c r="AS124" s="1" t="s">
        <v>1005</v>
      </c>
      <c r="AT124" s="1" t="s">
        <v>1194</v>
      </c>
      <c r="AU124" s="1" t="str">
        <f t="shared" ca="1" si="60"/>
        <v>2025-05-11</v>
      </c>
      <c r="AV124" s="1" t="str">
        <f t="shared" ca="1" si="61"/>
        <v>2025-05-19</v>
      </c>
      <c r="AW124" s="1" t="str">
        <f t="shared" ca="1" si="62"/>
        <v>4:15 PM</v>
      </c>
      <c r="AX124" s="1" t="str">
        <f t="shared" ca="1" si="63"/>
        <v>4:00 PM</v>
      </c>
      <c r="AY124" s="1" t="str" cm="1">
        <f t="array" aca="1" ref="AY124" ca="1">INDEX({"LOC001","LOC002","LOC003"}, RANDBETWEEN(1,3))</f>
        <v>LOC001</v>
      </c>
      <c r="AZ124" s="1" t="str" cm="1">
        <f t="array" aca="1" ref="AZ124" ca="1">INDEX({"PRV001","PRV002","PRV003","PRV004","PRV005"}, RANDBETWEEN(1,5))</f>
        <v>PRV003</v>
      </c>
      <c r="BA124" s="1" t="str" cm="1">
        <f t="array" aca="1" ref="BA124" ca="1">INDEX({"AST001","AST002","AST003","AST004","AST005"}, RANDBETWEEN(1,5))</f>
        <v>AST002</v>
      </c>
      <c r="BB124" s="1" t="str" cm="1">
        <f t="array" aca="1" ref="BB124" ca="1">INDEX({"Room 1","Room 2","Room 3","Room 4","Room 5","Room 7","Room 8"}, RANDBETWEEN(1,7))</f>
        <v>Room 1</v>
      </c>
      <c r="BC124" s="1" t="str" cm="1">
        <f t="array" aca="1" ref="BC124" ca="1">INDEX({"Tooth Pain","Lost Filling","Cosmetic Concern","Sensitivity","Denture Adjustment","Jaw Pain","Routine Check-up"}, RANDBETWEEN(1,7))</f>
        <v>Cosmetic Concern</v>
      </c>
      <c r="BD124" s="1" cm="1">
        <f t="array" aca="1" ref="BD124" ca="1">INDEX({15,30,45,60,90,120}, RANDBETWEEN(1,6))</f>
        <v>120</v>
      </c>
      <c r="BE124" s="1">
        <f t="shared" ca="1" si="64"/>
        <v>111</v>
      </c>
      <c r="BF124" s="1" t="str">
        <f t="shared" ca="1" si="65"/>
        <v>True</v>
      </c>
      <c r="BG124" s="1" t="str">
        <f t="shared" ca="1" si="66"/>
        <v/>
      </c>
      <c r="BH124" s="1" t="str">
        <f t="shared" ca="1" si="67"/>
        <v>False</v>
      </c>
      <c r="BI124" s="1">
        <f t="shared" ca="1" si="68"/>
        <v>8</v>
      </c>
      <c r="BJ124" s="1" t="s">
        <v>1384</v>
      </c>
      <c r="BK124" s="1" t="str">
        <f t="shared" ca="1" si="69"/>
        <v>2025-05-19</v>
      </c>
      <c r="BL124" s="1" t="str" cm="1">
        <f t="array" aca="1" ref="BL124" ca="1">INDEX({"Orthodontic","Prosthodontic","Oral Surgery","Periodontic","Restorative"}, RANDBETWEEN(1,5))</f>
        <v>Orthodontic</v>
      </c>
      <c r="BM124" s="1" t="str" cm="1">
        <f t="array" aca="1" ref="BM124" ca="1">INDEX({"D4341","D9110","D0274","D0120","D2330","D7140","D1110"}, RANDBETWEEN(1,7))</f>
        <v>D4341</v>
      </c>
      <c r="BN124" s="1" t="str" cm="1">
        <f t="array" aca="1" ref="BN124" ca="1">INDEX({"Periodontal Scaling &amp; Root Planing","Palliative Treatment","Bitewings - Four Films","Periodic Oral Evaluation","Resin Composite - One Surface","Extraction - Erupted Tooth","Adult Prophylaxis"}, RANDBETWEEN(1,7))</f>
        <v>Adult Prophylaxis</v>
      </c>
      <c r="BO124" s="1">
        <f t="shared" ca="1" si="70"/>
        <v>1569.72</v>
      </c>
      <c r="BP124" s="1">
        <f t="shared" ca="1" si="71"/>
        <v>1254.0899999999999</v>
      </c>
      <c r="BQ124" s="1">
        <f t="shared" ca="1" si="72"/>
        <v>822.78</v>
      </c>
      <c r="BR124" s="1">
        <f t="shared" ca="1" si="73"/>
        <v>414.16</v>
      </c>
      <c r="BS124" s="1">
        <f t="shared" ca="1" si="74"/>
        <v>64.290000000000006</v>
      </c>
      <c r="BT124" s="1" t="str">
        <f t="shared" ca="1" si="75"/>
        <v>2024-03-16</v>
      </c>
      <c r="BU124" s="1" t="str" cm="1">
        <f t="array" aca="1" ref="BU124" ca="1">INDEX({"Debit Card","Apple Pay","Credit Card","CareCredit"}, RANDBETWEEN(1,4))</f>
        <v>Credit Card</v>
      </c>
      <c r="BV124" s="1" t="str" cm="1">
        <f t="array" aca="1" ref="BV124" ca="1">INDEX({"Paid","Partial","Pending Insurance"}, RANDBETWEEN(1,3))</f>
        <v>Paid</v>
      </c>
      <c r="BW124" s="1">
        <f t="shared" ca="1" si="76"/>
        <v>0</v>
      </c>
      <c r="BX124" s="1" t="str">
        <f t="shared" ca="1" si="77"/>
        <v>Completed</v>
      </c>
      <c r="BY124" s="1" t="str" cm="1">
        <f t="array" aca="1" ref="BY124" ca="1">INDEX({"New","Returning"}, RANDBETWEEN(1,2))</f>
        <v>Returning</v>
      </c>
      <c r="BZ124" s="1">
        <f t="shared" ca="1" si="78"/>
        <v>0</v>
      </c>
      <c r="CA124" s="1">
        <f t="shared" ca="1" si="79"/>
        <v>0</v>
      </c>
      <c r="CB124" s="1" t="str">
        <f t="shared" ca="1" si="80"/>
        <v>2021-10-11</v>
      </c>
      <c r="CC124" s="1" t="str">
        <f t="shared" ca="1" si="81"/>
        <v>2024-03-07</v>
      </c>
      <c r="CD124" s="1">
        <f t="shared" ca="1" si="103"/>
        <v>10</v>
      </c>
      <c r="CE124" s="1">
        <f t="shared" ca="1" si="103"/>
        <v>8</v>
      </c>
      <c r="CF124" s="1">
        <f t="shared" ca="1" si="83"/>
        <v>3838.75</v>
      </c>
      <c r="CG124" s="1">
        <f t="shared" ca="1" si="84"/>
        <v>41</v>
      </c>
      <c r="CH124" s="1" t="str">
        <f t="shared" ca="1" si="85"/>
        <v>Medium</v>
      </c>
      <c r="CI124" s="1">
        <f t="shared" ca="1" si="86"/>
        <v>89</v>
      </c>
      <c r="CJ124" s="1" t="str">
        <f t="shared" ca="1" si="87"/>
        <v>True</v>
      </c>
      <c r="CK124" s="1" t="str" cm="1">
        <f t="array" aca="1" ref="CK124" ca="1">INDEX({"Basic","Silver","Gold","Platinum"}, RANDBETWEEN(1,4))</f>
        <v>Silver</v>
      </c>
      <c r="CL124" s="1">
        <f t="shared" ca="1" si="88"/>
        <v>1</v>
      </c>
      <c r="CM124" s="1" t="s">
        <v>1573</v>
      </c>
      <c r="CN124" s="1" t="str">
        <f t="shared" ca="1" si="89"/>
        <v>2021-12-22</v>
      </c>
      <c r="CO124" s="1" t="str">
        <f t="shared" ca="1" si="90"/>
        <v>4:30 PM</v>
      </c>
      <c r="CP124" s="1" t="str" cm="1">
        <f t="array" aca="1" ref="CP124" ca="1">INDEX({"Patient Portal","Mail","Email","Phone","Text"}, RANDBETWEEN(1,5))</f>
        <v>Phone</v>
      </c>
      <c r="CQ124" s="1" t="str" cm="1">
        <f t="array" aca="1" ref="CQ124" ca="1">INDEX({"Insurance Verification","Payment Reminder","New Patient Welcome","Treatment Plan Discussion","Recall"}, RANDBETWEEN(1,5))</f>
        <v>New Patient Welcome</v>
      </c>
      <c r="CR124" s="1" t="str" cm="1">
        <f t="array" aca="1" ref="CR124" ca="1">INDEX({"Template","Script","Marketing","Custom"}, RANDBETWEEN(1,4))</f>
        <v>Marketing</v>
      </c>
      <c r="CS124" s="1" t="str">
        <f t="shared" ca="1" si="91"/>
        <v>False</v>
      </c>
      <c r="CT124" s="1" t="str">
        <f t="shared" ca="1" si="92"/>
        <v/>
      </c>
      <c r="CU124" s="1" t="str">
        <f t="shared" ca="1" si="93"/>
        <v/>
      </c>
      <c r="CV124" s="1" t="str" cm="1">
        <f t="array" aca="1" ref="CV124" ca="1">IF(CS124="True",
   INDEX({"Cancelled","Confirmed","Rescheduled","Question Answered"}, RANDBETWEEN(1,4)),
   ""
)</f>
        <v/>
      </c>
      <c r="CW124" s="1" t="str">
        <f t="shared" ca="1" si="94"/>
        <v/>
      </c>
      <c r="CX124" s="1" t="str">
        <f t="shared" ca="1" si="95"/>
        <v/>
      </c>
      <c r="CY124" s="1" t="str" cm="1">
        <f t="array" aca="1" ref="CY124" ca="1">INDEX({"STF001","STF002","STF003","STF004","STF005"}, RANDBETWEEN(1,5))</f>
        <v>STF005</v>
      </c>
      <c r="CZ124" s="1" t="str">
        <f t="shared" ca="1" si="96"/>
        <v>False</v>
      </c>
      <c r="DA124" s="1" t="str" cm="1">
        <f t="array" aca="1" ref="DA124" ca="1">INDEX({"Westside Dental Group","Downtown Dental Center","Main Street Dental"}, RANDBETWEEN(1,3))</f>
        <v>Main Street Dental</v>
      </c>
      <c r="DB124" s="1" t="str" cm="1">
        <f t="array" aca="1" ref="DB124" ca="1">_xlfn.SWITCH(DA124,
   "Westside Dental Group",     "789 West Avenue",
   "Downtown Dental Center",    "456 Downtown Plaza",
   "Main Street Dental",        "123 Main Street",
   ""
)</f>
        <v>123 Main Street</v>
      </c>
      <c r="DC124" s="1" t="str" cm="1">
        <f t="array" aca="1" ref="DC124" ca="1">_xlfn.SWITCH(
   DA124,
   "Westside Dental Group",     "Riverside",
   "Downtown Dental Center",    "Springfield",
   "Main Street Dental",        "Springfield",
   ""
)</f>
        <v>Springfield</v>
      </c>
      <c r="DD124" s="1" t="s">
        <v>184</v>
      </c>
      <c r="DE124" s="1" t="str" cm="1">
        <f t="array" aca="1" ref="DE124" ca="1">_xlfn.SWITCH(
   DA124,
   "Westside Dental Group",     "62707",
   "Downtown Dental Center",    "62701",
   "Main Street Dental",        "62704",
   ""
)</f>
        <v>62704</v>
      </c>
      <c r="DF124" s="1" t="str" cm="1">
        <f t="array" aca="1" ref="DF124" ca="1">_xlfn.SWITCH(
   DA124,
   "Westside Dental Group",     "555-555-6666",
   "Downtown Dental Center",    "555-333-4444",
   "Main Street Dental",        "555-111-2222",
   ""
)</f>
        <v>555-111-2222</v>
      </c>
      <c r="DG124" s="1" t="str" cm="1">
        <f t="array" aca="1" ref="DG124" ca="1">_xlfn.SWITCH(
   DA124,
   "Westside Dental Group",     "Mon-Thu 9AM-6PM|Fri 9AM-4PM",
   "Downtown Dental Center",    "Mon-Thu 7AM-7PM|Fri 8AM-5PM|Sat 8AM-1PM",
   "Main Street Dental",        "Mon-Fri 8AM-5PM",
   ""
)</f>
        <v>Mon-Fri 8AM-5PM</v>
      </c>
      <c r="DH124" s="1" t="str" cm="1">
        <f t="array" aca="1" ref="DH124" ca="1">_xlfn.SWITCH(
   DA124,
   "Westside Dental Group",     "General|Periodontics|Endodontics",
   "Downtown Dental Center",    "General|Pediatric|Implants|Oral Surgery",
   "Main Street Dental",        "General|Cosmetic|Orthodontics",
   ""
)</f>
        <v>General|Cosmetic|Orthodontics</v>
      </c>
      <c r="DI124" s="1" t="str" cm="1">
        <f t="array" aca="1" ref="DI124" ca="1">_xlfn.SWITCH(
   DA124,
   "Westside Dental Group",     "General Dentistry|Periodontics|Endodontics",
   "Downtown Dental Center",    "General Dentistry|Oral Surgery|Pediatric Dentistry",
   "Main Street Dental",        "General Dentistry|Orthodontics",
   ""
)</f>
        <v>General Dentistry|Orthodontics</v>
      </c>
      <c r="DJ124" s="1" cm="1">
        <f t="array" aca="1" ref="DJ124" ca="1">_xlfn.SWITCH($DA124,
   "Westside Dental Group", 6,
   "Downtown Dental Center", 12,
   "Main Street Dental",     8,
   6
)</f>
        <v>8</v>
      </c>
      <c r="DK124" s="1" cm="1">
        <f t="array" aca="1" ref="DK124" ca="1">_xlfn.SWITCH($DA124,
   "Westside Dental Group", 4.7,
   "Downtown Dental Center", 4.6,
   "Main Street Dental",     4.8,
   4.7
)</f>
        <v>4.8</v>
      </c>
      <c r="DL124" s="1" t="s">
        <v>1762</v>
      </c>
      <c r="DM124" s="1" t="str">
        <f t="shared" ca="1" si="97"/>
        <v>2021-12-26</v>
      </c>
      <c r="DN124" s="1" t="str" cm="1">
        <f t="array" aca="1" ref="DN124" ca="1">INDEX({"In Progress","Accepted","Completed","Proposed"}, RANDBETWEEN(1,4))</f>
        <v>Completed</v>
      </c>
      <c r="DO124" s="1">
        <f t="shared" ca="1" si="98"/>
        <v>3778.55</v>
      </c>
      <c r="DP124" s="1">
        <f t="shared" ca="1" si="99"/>
        <v>2985.05</v>
      </c>
      <c r="DQ124" s="1">
        <f t="shared" ca="1" si="100"/>
        <v>793.5</v>
      </c>
      <c r="DR124" s="1" t="str" cm="1">
        <f t="array" aca="1" ref="DR124" ca="1">INDEX({"N/A","CareCredit","QuickPay Discount","Monthly Payment"}, RANDBETWEEN(1,4))</f>
        <v>CareCredit</v>
      </c>
      <c r="DS124" s="2">
        <v>44595</v>
      </c>
      <c r="DT124" s="1" t="str">
        <f t="shared" ca="1" si="101"/>
        <v>2022-02-28</v>
      </c>
      <c r="DU124" s="1">
        <f t="shared" ca="1" si="102"/>
        <v>100</v>
      </c>
    </row>
    <row r="125" spans="1:125" x14ac:dyDescent="0.15">
      <c r="A125" s="1" t="s">
        <v>628</v>
      </c>
      <c r="B125" s="1" t="str" cm="1">
        <f t="array" aca="1" ref="B125" ca="1">INDEX({"Liam","Noah","Oliver","Elijah","William","James","Benjamin","Lucas","Henry","Alexander","Olivia","Emma","Ava","Charlotte","Sophia","Amelia","Isabella","Mia","Evelyn","Harper","Jameson","Aria","Scarlett","Luna","Mila","Abigail","Ella","Avery","Eleanor","Madison"}, RANDBETWEEN(1, 30))</f>
        <v>Oliver</v>
      </c>
      <c r="C125" s="1" t="str" cm="1">
        <f t="array" aca="1" ref="C125" ca="1">INDEX({"Smith","Johnson","Williams","Jones","Brown","Davis","Miller","Wilson","Moore","Taylor","Anderson","Thomas","Jackson","White","Harris","Martin","Thompson","Garcia","Martinez","Robinson","Clark","Rodriguez","Lewis","Lee","Walker","Hall","Allen","Young","King","Wright"}, RANDBETWEEN(1, 30))</f>
        <v>Thompson</v>
      </c>
      <c r="D125" s="1" t="str">
        <f t="shared" ca="1" si="52"/>
        <v>1987-12-15</v>
      </c>
      <c r="E125" s="1">
        <f t="shared" ca="1" si="53"/>
        <v>37</v>
      </c>
      <c r="F125" s="1" t="str" cm="1">
        <f t="array" aca="1" ref="F125" ca="1">INDEX({"Male","Female","Non-Binary"}, RANDBETWEEN(1, 3))</f>
        <v>Female</v>
      </c>
      <c r="G125" s="1" t="str" cm="1">
        <f t="array" aca="1" ref="G125" ca="1">INDEX({"African American","Caucasian","Hispanic","Asian","Native American","Other"}, RANDBETWEEN(1,6))</f>
        <v>Native American</v>
      </c>
      <c r="H125" s="1" t="str" cm="1">
        <f t="array" aca="1" ref="H125" ca="1">RANDBETWEEN(1,1500) &amp; " " &amp; INDEX({"Main","Oak","Maple","Elm","Pine","Cedar","Rose","Hill","Park","Lake"}, RANDBETWEEN(1,10)) &amp; " " &amp; INDEX({"St","Rd","Ave"}, RANDBETWEEN(1,3))</f>
        <v>493 Pine Rd</v>
      </c>
      <c r="I125" s="1" t="str" cm="1">
        <f t="array" aca="1" ref="I125" ca="1">INDEX({"Springfield","Riverside","Franklin","Clinton","Fairview"}, RANDBETWEEN(1,5))</f>
        <v>Fairview</v>
      </c>
      <c r="J125" s="1" t="str" cm="1">
        <f t="array" aca="1" ref="J125" ca="1">INDEX({"FL","IL","CA","NY","TX"}, RANDBETWEEN(1,5))</f>
        <v>FL</v>
      </c>
      <c r="K125" s="1" t="str">
        <f t="shared" ca="1" si="54"/>
        <v>26991</v>
      </c>
      <c r="L125" s="1" t="str">
        <f t="shared" ca="1" si="55"/>
        <v>oliver.thompson@email.com</v>
      </c>
      <c r="M125" s="1" t="str">
        <f t="shared" ca="1" si="56"/>
        <v>177-275-4038</v>
      </c>
      <c r="N125" s="1" t="str" cm="1">
        <f t="array" aca="1" ref="N125" ca="1">INDEX({"Linda","Karen","Susan","Nancy","Deborah"}, RANDBETWEEN(1,5)) &amp; " " &amp; C125</f>
        <v>Deborah Thompson</v>
      </c>
      <c r="O125" s="1" t="str">
        <f t="shared" ca="1" si="57"/>
        <v>329-727-1302</v>
      </c>
      <c r="P125" s="1" t="s">
        <v>137</v>
      </c>
      <c r="Q125" s="1" t="str" cm="1">
        <f t="array" aca="1" ref="Q125" ca="1">INDEX({"Walk-in","Google","Website","Patient Referral","Doctor Referral","Insurance"}, RANDBETWEEN(1,5))</f>
        <v>Google</v>
      </c>
      <c r="R125" s="1" t="str">
        <f t="shared" ca="1" si="58"/>
        <v>2022-08-14</v>
      </c>
      <c r="S125" s="1" t="str" cm="1">
        <f t="array" aca="1" ref="S125" ca="1">INDEX({"LOC001","LOC002","LOC003"}, RANDBETWEEN(1,3))</f>
        <v>LOC002</v>
      </c>
      <c r="T125" s="1" t="str" cm="1">
        <f t="array" aca="1" ref="T125" ca="1">INDEX({"Mail","Phone","Patient Portal","Email"}, RANDBETWEEN(1,4))</f>
        <v>Phone</v>
      </c>
      <c r="U125" s="1" t="str" cm="1">
        <f t="array" aca="1" ref="U125" ca="1">INDEX({"True","False"}, RANDBETWEEN(1,2))</f>
        <v>True</v>
      </c>
      <c r="V125" s="1" t="str" cm="1">
        <f t="array" aca="1" ref="V125" ca="1">INDEX({"True","False"}, RANDBETWEEN(1,2))</f>
        <v>True</v>
      </c>
      <c r="W125" s="1" t="str" cm="1">
        <f t="array" aca="1" ref="W125" ca="1">INDEX({"True","False"}, RANDBETWEEN(1,2))</f>
        <v>True</v>
      </c>
      <c r="X125" s="1" t="str" cm="1">
        <f t="array" aca="1" ref="X125" ca="1">INDEX({"True","False"}, RANDBETWEEN(1,2))</f>
        <v>True</v>
      </c>
      <c r="Y125" s="1" t="str" cm="1">
        <f t="array" aca="1" ref="Y125" ca="1">INDEX({"Codeine","Sulfa","Local Anesthetics","None","Latex","Penicillin"}, RANDBETWEEN(1,6))</f>
        <v>None</v>
      </c>
      <c r="Z125" s="1" t="str" cm="1">
        <f t="array" aca="1" ref="Z125" ca="1">INDEX({"None","Levothyroxine","Atorvastatin","Levothyroxine|Atorvastatin","Metformin|Lisinopril","Ibuprofen"}, RANDBETWEEN(1,6))</f>
        <v>Metformin|Lisinopril</v>
      </c>
      <c r="AA125" s="1" t="str" cm="1">
        <f t="array" aca="1" ref="AA125" ca="1">INDEX({"None","Wisdom teeth extraction (2020)","Cavity filling (2019)","Dental cleaning (2018)","Root canal (2021)"}, RANDBETWEEN(1,5))</f>
        <v>Cavity filling (2019)</v>
      </c>
      <c r="AB125" s="1" t="str">
        <f t="shared" ca="1" si="59"/>
        <v>2023-10-02</v>
      </c>
      <c r="AC125" s="1" t="str" cm="1">
        <f t="array" aca="1" ref="AC125" ca="1">INDEX({"N/A","No","Yes"}, RANDBETWEEN(1,3))</f>
        <v>N/A</v>
      </c>
      <c r="AD125" s="1" t="str" cm="1">
        <f t="array" aca="1" ref="AD125" ca="1">INDEX({"Non-smoker","Former-smoker","Current smoker"}, RANDBETWEEN(1,3))</f>
        <v>Former-smoker</v>
      </c>
      <c r="AE125" s="1" t="str" cm="1">
        <f t="array" aca="1" ref="AE125" ca="1">INDEX({"None","Allergic to penicillin","Requires wheelchair accessibility","Use caution due to fall risk","Special diet required"}, RANDBETWEEN(1,5))</f>
        <v>Use caution due to fall risk</v>
      </c>
      <c r="AF125" s="1" t="s">
        <v>817</v>
      </c>
      <c r="AG125" s="1" t="str" cm="1">
        <f t="array" aca="1" ref="AG125" ca="1">INDEX({"Humana","Aetna","MetLife","Cigna","United Healthcare","Guardian"}, RANDBETWEEN(1,6))</f>
        <v>Cigna</v>
      </c>
      <c r="AH125" s="1" t="str" cm="1">
        <f t="array" aca="1" ref="AH125" ca="1">IF(AG125="Humana",
   INDEX({"HUM103","HUM523"}, RANDBETWEEN(1,2)),
IF(AG125="Aetna",
   INDEX({"AET532","AET548"}, RANDBETWEEN(1,2)),
IF(AG125="MetLife",
   "MET280",
IF(AG125="Cigna",
   "CIG881",
IF(AG125="United Healthcare",
   INDEX({"UNI967","UNI316"}, RANDBETWEEN(1,2)),
IF(AG125="Guardian",
   INDEX({"GUA459","GUA669"}, RANDBETWEEN(1,2)),
""))))))</f>
        <v>CIG881</v>
      </c>
      <c r="AI125" s="1" t="str" cm="1">
        <f t="array" aca="1" ref="AI125" ca="1">_xlfn.SWITCH(
    AH125,
    "HUM103", "Humana Discount",
    "HUM523", "Humana PPO",
    "AET532", "Aetna HMO",
    "AET548", "Aetna Indemnity",
    "MET280", "MetLife Discount",
    "CIG881", "Cigna HMO",
    "UNI967", "United Healthcare DPPO",
    "UNI316", "United Healthcare DMO",
    "GUA459", "Guardian Discount",
    "GUA669", "Guardian PPO",
    ""
)</f>
        <v>Cigna HMO</v>
      </c>
      <c r="AJ125" s="1" t="str" cm="1">
        <f t="array" aca="1" ref="AJ125" ca="1">_xlfn.SWITCH(
    AH125,
    "HUM103", "HUM854639",
    "HUM523", "HUM296694",
    "AET532", "AET392075",
    "AET548", "AET837715",
    "MET280", "MET643118",
    "CIG881", "CIG755900",
    "UNI967", "UNI733052",
    "UNI316", "UNI442722",
    "GUA459", "GUA634150",
    "GUA669", "GUA641722",
    ""
)</f>
        <v>CIG755900</v>
      </c>
      <c r="AK125" s="1" t="str" cm="1">
        <f t="array" aca="1" ref="AK125" ca="1">INDEX({"GRP370","GRP369","GRP573","GRP409","GRP509","GRP575","GRP445","GRP295","GRP316","GRP630"}, RANDBETWEEN(1,10))</f>
        <v>GRP509</v>
      </c>
      <c r="AL125" s="1" cm="1">
        <f t="array" aca="1" ref="AL125" ca="1">_xlfn.SWITCH(
  AK125,
  "GRP370", 1000,
  "GRP369", 3000,
  "GRP573", 1500,
  "GRP409", 3000,
  "GRP509", 3000,
  "GRP575", 1000,
  "GRP445", 2500,
  "GRP295", 1000,
  "GRP316", 2000,
  "GRP630", 2000,
  ""
)</f>
        <v>3000</v>
      </c>
      <c r="AM125" s="1" cm="1">
        <f t="array" aca="1" ref="AM125" ca="1">_xlfn.SWITCH(
  AK125,
  "GRP370", 729.73,
  "GRP369", 2285.89,
  "GRP573", 1311.73,
  "GRP409", 2951.56,
  "GRP509", 993.45,
  "GRP575", 557.41,
  "GRP445", 695.64,
  "GRP295", 241.36,
  "GRP316", 1320.86,
  "GRP630", 1245.27,
  ""
)</f>
        <v>993.45</v>
      </c>
      <c r="AN125" s="1" t="str" cm="1">
        <f t="array" aca="1" ref="AN125" ca="1">_xlfn.SWITCH(
  AK125,
  "GRP573", "Humana",
  "GRP509", "Aetna",
  "GRP316", "Aetna",
  ""
)</f>
        <v>Aetna</v>
      </c>
      <c r="AO125" s="1" t="str" cm="1">
        <f t="array" aca="1" ref="AO125" ca="1">_xlfn.SWITCH(
  AK125,
  "GRP573", "HUM982",
  "GRP509", "AET282",
  "GRP316", "AET665",
  ""
)</f>
        <v>AET282</v>
      </c>
      <c r="AP125" s="1" t="str" cm="1">
        <f t="array" aca="1" ref="AP125" ca="1">_xlfn.SWITCH(
  AK125,
  "GRP573", "MAAN82132",
  "GRP509", "JOWI86099",
  "GRP316", "CHTA19838",
  ""
)</f>
        <v>JOWI86099</v>
      </c>
      <c r="AQ125" s="1" t="str" cm="1">
        <f t="array" aca="1" ref="AQ125" ca="1">INDEX({"Yes","No"},RANDBETWEEN(1,2))</f>
        <v>No</v>
      </c>
      <c r="AR125" s="1" t="str" cm="1">
        <f t="array" aca="1" ref="AR125" ca="1">INDEX({"Apple Pay","Credit Card","Debit Card"}, RANDBETWEEN(1,3))</f>
        <v>Debit Card</v>
      </c>
      <c r="AS125" s="1" t="s">
        <v>1006</v>
      </c>
      <c r="AT125" s="1" t="s">
        <v>1195</v>
      </c>
      <c r="AU125" s="1" t="str">
        <f t="shared" ca="1" si="60"/>
        <v>2025-05-15</v>
      </c>
      <c r="AV125" s="1" t="str">
        <f t="shared" ca="1" si="61"/>
        <v>2025-05-20</v>
      </c>
      <c r="AW125" s="1" t="str">
        <f t="shared" ca="1" si="62"/>
        <v>4:00 PM</v>
      </c>
      <c r="AX125" s="1" t="str">
        <f t="shared" ca="1" si="63"/>
        <v>3:49 PM</v>
      </c>
      <c r="AY125" s="1" t="str" cm="1">
        <f t="array" aca="1" ref="AY125" ca="1">INDEX({"LOC001","LOC002","LOC003"}, RANDBETWEEN(1,3))</f>
        <v>LOC001</v>
      </c>
      <c r="AZ125" s="1" t="str" cm="1">
        <f t="array" aca="1" ref="AZ125" ca="1">INDEX({"PRV001","PRV002","PRV003","PRV004","PRV005"}, RANDBETWEEN(1,5))</f>
        <v>PRV001</v>
      </c>
      <c r="BA125" s="1" t="str" cm="1">
        <f t="array" aca="1" ref="BA125" ca="1">INDEX({"AST001","AST002","AST003","AST004","AST005"}, RANDBETWEEN(1,5))</f>
        <v>AST005</v>
      </c>
      <c r="BB125" s="1" t="str" cm="1">
        <f t="array" aca="1" ref="BB125" ca="1">INDEX({"Room 1","Room 2","Room 3","Room 4","Room 5","Room 7","Room 8"}, RANDBETWEEN(1,7))</f>
        <v>Room 2</v>
      </c>
      <c r="BC125" s="1" t="str" cm="1">
        <f t="array" aca="1" ref="BC125" ca="1">INDEX({"Tooth Pain","Lost Filling","Cosmetic Concern","Sensitivity","Denture Adjustment","Jaw Pain","Routine Check-up"}, RANDBETWEEN(1,7))</f>
        <v>Denture Adjustment</v>
      </c>
      <c r="BD125" s="1" cm="1">
        <f t="array" aca="1" ref="BD125" ca="1">INDEX({15,30,45,60,90,120}, RANDBETWEEN(1,6))</f>
        <v>45</v>
      </c>
      <c r="BE125" s="1">
        <f t="shared" ca="1" si="64"/>
        <v>46</v>
      </c>
      <c r="BF125" s="1" t="str">
        <f t="shared" ca="1" si="65"/>
        <v>True</v>
      </c>
      <c r="BG125" s="1" t="str">
        <f t="shared" ca="1" si="66"/>
        <v/>
      </c>
      <c r="BH125" s="1" t="str">
        <f t="shared" ca="1" si="67"/>
        <v>False</v>
      </c>
      <c r="BI125" s="1">
        <f t="shared" ca="1" si="68"/>
        <v>5</v>
      </c>
      <c r="BJ125" s="1" t="s">
        <v>1385</v>
      </c>
      <c r="BK125" s="1" t="str">
        <f t="shared" ca="1" si="69"/>
        <v>2025-05-20</v>
      </c>
      <c r="BL125" s="1" t="str" cm="1">
        <f t="array" aca="1" ref="BL125" ca="1">INDEX({"Orthodontic","Prosthodontic","Oral Surgery","Periodontic","Restorative"}, RANDBETWEEN(1,5))</f>
        <v>Oral Surgery</v>
      </c>
      <c r="BM125" s="1" t="str" cm="1">
        <f t="array" aca="1" ref="BM125" ca="1">INDEX({"D4341","D9110","D0274","D0120","D2330","D7140","D1110"}, RANDBETWEEN(1,7))</f>
        <v>D1110</v>
      </c>
      <c r="BN125" s="1" t="str" cm="1">
        <f t="array" aca="1" ref="BN125" ca="1">INDEX({"Periodontal Scaling &amp; Root Planing","Palliative Treatment","Bitewings - Four Films","Periodic Oral Evaluation","Resin Composite - One Surface","Extraction - Erupted Tooth","Adult Prophylaxis"}, RANDBETWEEN(1,7))</f>
        <v>Bitewings - Four Films</v>
      </c>
      <c r="BO125" s="1">
        <f t="shared" ca="1" si="70"/>
        <v>1015.09</v>
      </c>
      <c r="BP125" s="1">
        <f t="shared" ca="1" si="71"/>
        <v>975.31</v>
      </c>
      <c r="BQ125" s="1">
        <f t="shared" ca="1" si="72"/>
        <v>376.69</v>
      </c>
      <c r="BR125" s="1">
        <f t="shared" ca="1" si="73"/>
        <v>66.25</v>
      </c>
      <c r="BS125" s="1">
        <f t="shared" ca="1" si="74"/>
        <v>49.27</v>
      </c>
      <c r="BT125" s="1" t="str">
        <f t="shared" ca="1" si="75"/>
        <v>2021-09-30</v>
      </c>
      <c r="BU125" s="1" t="str" cm="1">
        <f t="array" aca="1" ref="BU125" ca="1">INDEX({"Debit Card","Apple Pay","Credit Card","CareCredit"}, RANDBETWEEN(1,4))</f>
        <v>Credit Card</v>
      </c>
      <c r="BV125" s="1" t="str" cm="1">
        <f t="array" aca="1" ref="BV125" ca="1">INDEX({"Paid","Partial","Pending Insurance"}, RANDBETWEEN(1,3))</f>
        <v>Pending Insurance</v>
      </c>
      <c r="BW125" s="1">
        <f t="shared" ca="1" si="76"/>
        <v>97.97</v>
      </c>
      <c r="BX125" s="1" t="str">
        <f t="shared" ca="1" si="77"/>
        <v>In Progress</v>
      </c>
      <c r="BY125" s="1" t="str" cm="1">
        <f t="array" aca="1" ref="BY125" ca="1">INDEX({"New","Returning"}, RANDBETWEEN(1,2))</f>
        <v>Returning</v>
      </c>
      <c r="BZ125" s="1">
        <f t="shared" ca="1" si="78"/>
        <v>0</v>
      </c>
      <c r="CA125" s="1">
        <f t="shared" ca="1" si="79"/>
        <v>0</v>
      </c>
      <c r="CB125" s="1" t="str">
        <f t="shared" ca="1" si="80"/>
        <v>2022-10-23</v>
      </c>
      <c r="CC125" s="1" t="str">
        <f t="shared" ca="1" si="81"/>
        <v>2024-11-02</v>
      </c>
      <c r="CD125" s="1">
        <f t="shared" ca="1" si="103"/>
        <v>9</v>
      </c>
      <c r="CE125" s="1">
        <f t="shared" ca="1" si="103"/>
        <v>10</v>
      </c>
      <c r="CF125" s="1">
        <f t="shared" ca="1" si="83"/>
        <v>3189.45</v>
      </c>
      <c r="CG125" s="1">
        <f t="shared" ca="1" si="84"/>
        <v>29</v>
      </c>
      <c r="CH125" s="1" t="str">
        <f t="shared" ca="1" si="85"/>
        <v>Medium</v>
      </c>
      <c r="CI125" s="1">
        <f t="shared" ca="1" si="86"/>
        <v>92</v>
      </c>
      <c r="CJ125" s="1" t="str">
        <f t="shared" ca="1" si="87"/>
        <v>True</v>
      </c>
      <c r="CK125" s="1" t="str" cm="1">
        <f t="array" aca="1" ref="CK125" ca="1">INDEX({"Basic","Silver","Gold","Platinum"}, RANDBETWEEN(1,4))</f>
        <v>Silver</v>
      </c>
      <c r="CL125" s="1">
        <f t="shared" ca="1" si="88"/>
        <v>1</v>
      </c>
      <c r="CM125" s="1" t="s">
        <v>1574</v>
      </c>
      <c r="CN125" s="1" t="str">
        <f t="shared" ca="1" si="89"/>
        <v>2023-01-29</v>
      </c>
      <c r="CO125" s="1" t="str">
        <f t="shared" ca="1" si="90"/>
        <v>8:00 AM</v>
      </c>
      <c r="CP125" s="1" t="str" cm="1">
        <f t="array" aca="1" ref="CP125" ca="1">INDEX({"Patient Portal","Mail","Email","Phone","Text"}, RANDBETWEEN(1,5))</f>
        <v>Email</v>
      </c>
      <c r="CQ125" s="1" t="str" cm="1">
        <f t="array" aca="1" ref="CQ125" ca="1">INDEX({"Insurance Verification","Payment Reminder","New Patient Welcome","Treatment Plan Discussion","Recall"}, RANDBETWEEN(1,5))</f>
        <v>New Patient Welcome</v>
      </c>
      <c r="CR125" s="1" t="str" cm="1">
        <f t="array" aca="1" ref="CR125" ca="1">INDEX({"Template","Script","Marketing","Custom"}, RANDBETWEEN(1,4))</f>
        <v>Template</v>
      </c>
      <c r="CS125" s="1" t="str">
        <f t="shared" ca="1" si="91"/>
        <v>True</v>
      </c>
      <c r="CT125" s="1" t="str">
        <f t="shared" ca="1" si="92"/>
        <v>2023-01-31</v>
      </c>
      <c r="CU125" s="1" t="str">
        <f t="shared" ca="1" si="93"/>
        <v>8:30 AM</v>
      </c>
      <c r="CV125" s="1" t="str" cm="1">
        <f t="array" aca="1" ref="CV125" ca="1">IF(CS125="True",
   INDEX({"Cancelled","Confirmed","Rescheduled","Question Answered"}, RANDBETWEEN(1,4)),
   ""
)</f>
        <v>Rescheduled</v>
      </c>
      <c r="CW125" s="1" t="str">
        <f t="shared" ca="1" si="94"/>
        <v>False</v>
      </c>
      <c r="CX125" s="1" t="str">
        <f t="shared" ca="1" si="95"/>
        <v/>
      </c>
      <c r="CY125" s="1" t="str" cm="1">
        <f t="array" aca="1" ref="CY125" ca="1">INDEX({"STF001","STF002","STF003","STF004","STF005"}, RANDBETWEEN(1,5))</f>
        <v>STF003</v>
      </c>
      <c r="CZ125" s="1" t="str">
        <f t="shared" ca="1" si="96"/>
        <v>True</v>
      </c>
      <c r="DA125" s="1" t="str" cm="1">
        <f t="array" aca="1" ref="DA125" ca="1">INDEX({"Westside Dental Group","Downtown Dental Center","Main Street Dental"}, RANDBETWEEN(1,3))</f>
        <v>Downtown Dental Center</v>
      </c>
      <c r="DB125" s="1" t="str" cm="1">
        <f t="array" aca="1" ref="DB125" ca="1">_xlfn.SWITCH(DA125,
   "Westside Dental Group",     "789 West Avenue",
   "Downtown Dental Center",    "456 Downtown Plaza",
   "Main Street Dental",        "123 Main Street",
   ""
)</f>
        <v>456 Downtown Plaza</v>
      </c>
      <c r="DC125" s="1" t="str" cm="1">
        <f t="array" aca="1" ref="DC125" ca="1">_xlfn.SWITCH(
   DA125,
   "Westside Dental Group",     "Riverside",
   "Downtown Dental Center",    "Springfield",
   "Main Street Dental",        "Springfield",
   ""
)</f>
        <v>Springfield</v>
      </c>
      <c r="DD125" s="1" t="s">
        <v>184</v>
      </c>
      <c r="DE125" s="1" t="str" cm="1">
        <f t="array" aca="1" ref="DE125" ca="1">_xlfn.SWITCH(
   DA125,
   "Westside Dental Group",     "62707",
   "Downtown Dental Center",    "62701",
   "Main Street Dental",        "62704",
   ""
)</f>
        <v>62701</v>
      </c>
      <c r="DF125" s="1" t="str" cm="1">
        <f t="array" aca="1" ref="DF125" ca="1">_xlfn.SWITCH(
   DA125,
   "Westside Dental Group",     "555-555-6666",
   "Downtown Dental Center",    "555-333-4444",
   "Main Street Dental",        "555-111-2222",
   ""
)</f>
        <v>555-333-4444</v>
      </c>
      <c r="DG125" s="1" t="str" cm="1">
        <f t="array" aca="1" ref="DG125" ca="1">_xlfn.SWITCH(
   DA125,
   "Westside Dental Group",     "Mon-Thu 9AM-6PM|Fri 9AM-4PM",
   "Downtown Dental Center",    "Mon-Thu 7AM-7PM|Fri 8AM-5PM|Sat 8AM-1PM",
   "Main Street Dental",        "Mon-Fri 8AM-5PM",
   ""
)</f>
        <v>Mon-Thu 7AM-7PM|Fri 8AM-5PM|Sat 8AM-1PM</v>
      </c>
      <c r="DH125" s="1" t="str" cm="1">
        <f t="array" aca="1" ref="DH125" ca="1">_xlfn.SWITCH(
   DA125,
   "Westside Dental Group",     "General|Periodontics|Endodontics",
   "Downtown Dental Center",    "General|Pediatric|Implants|Oral Surgery",
   "Main Street Dental",        "General|Cosmetic|Orthodontics",
   ""
)</f>
        <v>General|Pediatric|Implants|Oral Surgery</v>
      </c>
      <c r="DI125" s="1" t="str" cm="1">
        <f t="array" aca="1" ref="DI125" ca="1">_xlfn.SWITCH(
   DA125,
   "Westside Dental Group",     "General Dentistry|Periodontics|Endodontics",
   "Downtown Dental Center",    "General Dentistry|Oral Surgery|Pediatric Dentistry",
   "Main Street Dental",        "General Dentistry|Orthodontics",
   ""
)</f>
        <v>General Dentistry|Oral Surgery|Pediatric Dentistry</v>
      </c>
      <c r="DJ125" s="1" cm="1">
        <f t="array" aca="1" ref="DJ125" ca="1">_xlfn.SWITCH($DA125,
   "Westside Dental Group", 6,
   "Downtown Dental Center", 12,
   "Main Street Dental",     8,
   6
)</f>
        <v>12</v>
      </c>
      <c r="DK125" s="1" cm="1">
        <f t="array" aca="1" ref="DK125" ca="1">_xlfn.SWITCH($DA125,
   "Westside Dental Group", 4.7,
   "Downtown Dental Center", 4.6,
   "Main Street Dental",     4.8,
   4.7
)</f>
        <v>4.5999999999999996</v>
      </c>
      <c r="DL125" s="1" t="s">
        <v>1763</v>
      </c>
      <c r="DM125" s="1" t="str">
        <f t="shared" ca="1" si="97"/>
        <v>2024-11-06</v>
      </c>
      <c r="DN125" s="1" t="str" cm="1">
        <f t="array" aca="1" ref="DN125" ca="1">INDEX({"In Progress","Accepted","Completed","Proposed"}, RANDBETWEEN(1,4))</f>
        <v>Completed</v>
      </c>
      <c r="DO125" s="1">
        <f t="shared" ca="1" si="98"/>
        <v>874.16</v>
      </c>
      <c r="DP125" s="1">
        <f t="shared" ca="1" si="99"/>
        <v>681.84</v>
      </c>
      <c r="DQ125" s="1">
        <f t="shared" ca="1" si="100"/>
        <v>192.32</v>
      </c>
      <c r="DR125" s="1" t="str" cm="1">
        <f t="array" aca="1" ref="DR125" ca="1">INDEX({"N/A","CareCredit","QuickPay Discount","Monthly Payment"}, RANDBETWEEN(1,4))</f>
        <v>CareCredit</v>
      </c>
      <c r="DS125" s="2">
        <v>44596</v>
      </c>
      <c r="DT125" s="1" t="str">
        <f t="shared" ca="1" si="101"/>
        <v>2022-03-05</v>
      </c>
      <c r="DU125" s="1">
        <f t="shared" ca="1" si="102"/>
        <v>100</v>
      </c>
    </row>
    <row r="126" spans="1:125" x14ac:dyDescent="0.15">
      <c r="A126" s="1" t="s">
        <v>629</v>
      </c>
      <c r="B126" s="1" t="str" cm="1">
        <f t="array" aca="1" ref="B126" ca="1">INDEX({"Liam","Noah","Oliver","Elijah","William","James","Benjamin","Lucas","Henry","Alexander","Olivia","Emma","Ava","Charlotte","Sophia","Amelia","Isabella","Mia","Evelyn","Harper","Jameson","Aria","Scarlett","Luna","Mila","Abigail","Ella","Avery","Eleanor","Madison"}, RANDBETWEEN(1, 30))</f>
        <v>Mila</v>
      </c>
      <c r="C126" s="1" t="str" cm="1">
        <f t="array" aca="1" ref="C126" ca="1">INDEX({"Smith","Johnson","Williams","Jones","Brown","Davis","Miller","Wilson","Moore","Taylor","Anderson","Thomas","Jackson","White","Harris","Martin","Thompson","Garcia","Martinez","Robinson","Clark","Rodriguez","Lewis","Lee","Walker","Hall","Allen","Young","King","Wright"}, RANDBETWEEN(1, 30))</f>
        <v>Robinson</v>
      </c>
      <c r="D126" s="1" t="str">
        <f t="shared" ca="1" si="52"/>
        <v>2001-03-18</v>
      </c>
      <c r="E126" s="1">
        <f t="shared" ca="1" si="53"/>
        <v>24</v>
      </c>
      <c r="F126" s="1" t="str" cm="1">
        <f t="array" aca="1" ref="F126" ca="1">INDEX({"Male","Female","Non-Binary"}, RANDBETWEEN(1, 3))</f>
        <v>Male</v>
      </c>
      <c r="G126" s="1" t="str" cm="1">
        <f t="array" aca="1" ref="G126" ca="1">INDEX({"African American","Caucasian","Hispanic","Asian","Native American","Other"}, RANDBETWEEN(1,6))</f>
        <v>African American</v>
      </c>
      <c r="H126" s="1" t="str" cm="1">
        <f t="array" aca="1" ref="H126" ca="1">RANDBETWEEN(1,1500) &amp; " " &amp; INDEX({"Main","Oak","Maple","Elm","Pine","Cedar","Rose","Hill","Park","Lake"}, RANDBETWEEN(1,10)) &amp; " " &amp; INDEX({"St","Rd","Ave"}, RANDBETWEEN(1,3))</f>
        <v>1442 Cedar Ave</v>
      </c>
      <c r="I126" s="1" t="str" cm="1">
        <f t="array" aca="1" ref="I126" ca="1">INDEX({"Springfield","Riverside","Franklin","Clinton","Fairview"}, RANDBETWEEN(1,5))</f>
        <v>Clinton</v>
      </c>
      <c r="J126" s="1" t="str" cm="1">
        <f t="array" aca="1" ref="J126" ca="1">INDEX({"FL","IL","CA","NY","TX"}, RANDBETWEEN(1,5))</f>
        <v>IL</v>
      </c>
      <c r="K126" s="1" t="str">
        <f t="shared" ca="1" si="54"/>
        <v>71641</v>
      </c>
      <c r="L126" s="1" t="str">
        <f t="shared" ca="1" si="55"/>
        <v>mila.robinson@email.com</v>
      </c>
      <c r="M126" s="1" t="str">
        <f t="shared" ca="1" si="56"/>
        <v>883-209-3053</v>
      </c>
      <c r="N126" s="1" t="str" cm="1">
        <f t="array" aca="1" ref="N126" ca="1">INDEX({"Linda","Karen","Susan","Nancy","Deborah"}, RANDBETWEEN(1,5)) &amp; " " &amp; C126</f>
        <v>Nancy Robinson</v>
      </c>
      <c r="O126" s="1" t="str">
        <f t="shared" ca="1" si="57"/>
        <v>851-568-7153</v>
      </c>
      <c r="P126" s="1" t="s">
        <v>137</v>
      </c>
      <c r="Q126" s="1" t="str" cm="1">
        <f t="array" aca="1" ref="Q126" ca="1">INDEX({"Walk-in","Google","Website","Patient Referral","Doctor Referral","Insurance"}, RANDBETWEEN(1,5))</f>
        <v>Website</v>
      </c>
      <c r="R126" s="1" t="str">
        <f t="shared" ca="1" si="58"/>
        <v>2022-03-18</v>
      </c>
      <c r="S126" s="1" t="str" cm="1">
        <f t="array" aca="1" ref="S126" ca="1">INDEX({"LOC001","LOC002","LOC003"}, RANDBETWEEN(1,3))</f>
        <v>LOC001</v>
      </c>
      <c r="T126" s="1" t="str" cm="1">
        <f t="array" aca="1" ref="T126" ca="1">INDEX({"Mail","Phone","Patient Portal","Email"}, RANDBETWEEN(1,4))</f>
        <v>Email</v>
      </c>
      <c r="U126" s="1" t="str" cm="1">
        <f t="array" aca="1" ref="U126" ca="1">INDEX({"True","False"}, RANDBETWEEN(1,2))</f>
        <v>True</v>
      </c>
      <c r="V126" s="1" t="str" cm="1">
        <f t="array" aca="1" ref="V126" ca="1">INDEX({"True","False"}, RANDBETWEEN(1,2))</f>
        <v>True</v>
      </c>
      <c r="W126" s="1" t="str" cm="1">
        <f t="array" aca="1" ref="W126" ca="1">INDEX({"True","False"}, RANDBETWEEN(1,2))</f>
        <v>True</v>
      </c>
      <c r="X126" s="1" t="str" cm="1">
        <f t="array" aca="1" ref="X126" ca="1">INDEX({"True","False"}, RANDBETWEEN(1,2))</f>
        <v>False</v>
      </c>
      <c r="Y126" s="1" t="str" cm="1">
        <f t="array" aca="1" ref="Y126" ca="1">INDEX({"Codeine","Sulfa","Local Anesthetics","None","Latex","Penicillin"}, RANDBETWEEN(1,6))</f>
        <v>Latex</v>
      </c>
      <c r="Z126" s="1" t="str" cm="1">
        <f t="array" aca="1" ref="Z126" ca="1">INDEX({"None","Levothyroxine","Atorvastatin","Levothyroxine|Atorvastatin","Metformin|Lisinopril","Ibuprofen"}, RANDBETWEEN(1,6))</f>
        <v>Ibuprofen</v>
      </c>
      <c r="AA126" s="1" t="str" cm="1">
        <f t="array" aca="1" ref="AA126" ca="1">INDEX({"None","Wisdom teeth extraction (2020)","Cavity filling (2019)","Dental cleaning (2018)","Root canal (2021)"}, RANDBETWEEN(1,5))</f>
        <v>Cavity filling (2019)</v>
      </c>
      <c r="AB126" s="1" t="str">
        <f t="shared" ca="1" si="59"/>
        <v>2024-12-18</v>
      </c>
      <c r="AC126" s="1" t="str" cm="1">
        <f t="array" aca="1" ref="AC126" ca="1">INDEX({"N/A","No","Yes"}, RANDBETWEEN(1,3))</f>
        <v>No</v>
      </c>
      <c r="AD126" s="1" t="str" cm="1">
        <f t="array" aca="1" ref="AD126" ca="1">INDEX({"Non-smoker","Former-smoker","Current smoker"}, RANDBETWEEN(1,3))</f>
        <v>Non-smoker</v>
      </c>
      <c r="AE126" s="1" t="str" cm="1">
        <f t="array" aca="1" ref="AE126" ca="1">INDEX({"None","Allergic to penicillin","Requires wheelchair accessibility","Use caution due to fall risk","Special diet required"}, RANDBETWEEN(1,5))</f>
        <v>Special diet required</v>
      </c>
      <c r="AF126" s="1" t="s">
        <v>818</v>
      </c>
      <c r="AG126" s="1" t="str" cm="1">
        <f t="array" aca="1" ref="AG126" ca="1">INDEX({"Humana","Aetna","MetLife","Cigna","United Healthcare","Guardian"}, RANDBETWEEN(1,6))</f>
        <v>Aetna</v>
      </c>
      <c r="AH126" s="1" t="str" cm="1">
        <f t="array" aca="1" ref="AH126" ca="1">IF(AG126="Humana",
   INDEX({"HUM103","HUM523"}, RANDBETWEEN(1,2)),
IF(AG126="Aetna",
   INDEX({"AET532","AET548"}, RANDBETWEEN(1,2)),
IF(AG126="MetLife",
   "MET280",
IF(AG126="Cigna",
   "CIG881",
IF(AG126="United Healthcare",
   INDEX({"UNI967","UNI316"}, RANDBETWEEN(1,2)),
IF(AG126="Guardian",
   INDEX({"GUA459","GUA669"}, RANDBETWEEN(1,2)),
""))))))</f>
        <v>AET532</v>
      </c>
      <c r="AI126" s="1" t="str" cm="1">
        <f t="array" aca="1" ref="AI126" ca="1">_xlfn.SWITCH(
    AH126,
    "HUM103", "Humana Discount",
    "HUM523", "Humana PPO",
    "AET532", "Aetna HMO",
    "AET548", "Aetna Indemnity",
    "MET280", "MetLife Discount",
    "CIG881", "Cigna HMO",
    "UNI967", "United Healthcare DPPO",
    "UNI316", "United Healthcare DMO",
    "GUA459", "Guardian Discount",
    "GUA669", "Guardian PPO",
    ""
)</f>
        <v>Aetna HMO</v>
      </c>
      <c r="AJ126" s="1" t="str" cm="1">
        <f t="array" aca="1" ref="AJ126" ca="1">_xlfn.SWITCH(
    AH126,
    "HUM103", "HUM854639",
    "HUM523", "HUM296694",
    "AET532", "AET392075",
    "AET548", "AET837715",
    "MET280", "MET643118",
    "CIG881", "CIG755900",
    "UNI967", "UNI733052",
    "UNI316", "UNI442722",
    "GUA459", "GUA634150",
    "GUA669", "GUA641722",
    ""
)</f>
        <v>AET392075</v>
      </c>
      <c r="AK126" s="1" t="str" cm="1">
        <f t="array" aca="1" ref="AK126" ca="1">INDEX({"GRP370","GRP369","GRP573","GRP409","GRP509","GRP575","GRP445","GRP295","GRP316","GRP630"}, RANDBETWEEN(1,10))</f>
        <v>GRP575</v>
      </c>
      <c r="AL126" s="1" cm="1">
        <f t="array" aca="1" ref="AL126" ca="1">_xlfn.SWITCH(
  AK126,
  "GRP370", 1000,
  "GRP369", 3000,
  "GRP573", 1500,
  "GRP409", 3000,
  "GRP509", 3000,
  "GRP575", 1000,
  "GRP445", 2500,
  "GRP295", 1000,
  "GRP316", 2000,
  "GRP630", 2000,
  ""
)</f>
        <v>1000</v>
      </c>
      <c r="AM126" s="1" cm="1">
        <f t="array" aca="1" ref="AM126" ca="1">_xlfn.SWITCH(
  AK126,
  "GRP370", 729.73,
  "GRP369", 2285.89,
  "GRP573", 1311.73,
  "GRP409", 2951.56,
  "GRP509", 993.45,
  "GRP575", 557.41,
  "GRP445", 695.64,
  "GRP295", 241.36,
  "GRP316", 1320.86,
  "GRP630", 1245.27,
  ""
)</f>
        <v>557.41</v>
      </c>
      <c r="AN126" s="1" t="str" cm="1">
        <f t="array" aca="1" ref="AN126" ca="1">_xlfn.SWITCH(
  AK126,
  "GRP573", "Humana",
  "GRP509", "Aetna",
  "GRP316", "Aetna",
  ""
)</f>
        <v/>
      </c>
      <c r="AO126" s="1" t="str" cm="1">
        <f t="array" aca="1" ref="AO126" ca="1">_xlfn.SWITCH(
  AK126,
  "GRP573", "HUM982",
  "GRP509", "AET282",
  "GRP316", "AET665",
  ""
)</f>
        <v/>
      </c>
      <c r="AP126" s="1" t="str" cm="1">
        <f t="array" aca="1" ref="AP126" ca="1">_xlfn.SWITCH(
  AK126,
  "GRP573", "MAAN82132",
  "GRP509", "JOWI86099",
  "GRP316", "CHTA19838",
  ""
)</f>
        <v/>
      </c>
      <c r="AQ126" s="1" t="str" cm="1">
        <f t="array" aca="1" ref="AQ126" ca="1">INDEX({"Yes","No"},RANDBETWEEN(1,2))</f>
        <v>Yes</v>
      </c>
      <c r="AR126" s="1" t="str" cm="1">
        <f t="array" aca="1" ref="AR126" ca="1">INDEX({"Apple Pay","Credit Card","Debit Card"}, RANDBETWEEN(1,3))</f>
        <v>Debit Card</v>
      </c>
      <c r="AS126" s="1" t="s">
        <v>1007</v>
      </c>
      <c r="AT126" s="1" t="s">
        <v>1196</v>
      </c>
      <c r="AU126" s="1" t="str">
        <f t="shared" ca="1" si="60"/>
        <v>2025-04-17</v>
      </c>
      <c r="AV126" s="1" t="str">
        <f t="shared" ca="1" si="61"/>
        <v>2025-05-02</v>
      </c>
      <c r="AW126" s="1" t="str">
        <f t="shared" ca="1" si="62"/>
        <v>4:45 PM</v>
      </c>
      <c r="AX126" s="1" t="str">
        <f t="shared" ca="1" si="63"/>
        <v>4:38 PM</v>
      </c>
      <c r="AY126" s="1" t="str" cm="1">
        <f t="array" aca="1" ref="AY126" ca="1">INDEX({"LOC001","LOC002","LOC003"}, RANDBETWEEN(1,3))</f>
        <v>LOC003</v>
      </c>
      <c r="AZ126" s="1" t="str" cm="1">
        <f t="array" aca="1" ref="AZ126" ca="1">INDEX({"PRV001","PRV002","PRV003","PRV004","PRV005"}, RANDBETWEEN(1,5))</f>
        <v>PRV004</v>
      </c>
      <c r="BA126" s="1" t="str" cm="1">
        <f t="array" aca="1" ref="BA126" ca="1">INDEX({"AST001","AST002","AST003","AST004","AST005"}, RANDBETWEEN(1,5))</f>
        <v>AST002</v>
      </c>
      <c r="BB126" s="1" t="str" cm="1">
        <f t="array" aca="1" ref="BB126" ca="1">INDEX({"Room 1","Room 2","Room 3","Room 4","Room 5","Room 7","Room 8"}, RANDBETWEEN(1,7))</f>
        <v>Room 8</v>
      </c>
      <c r="BC126" s="1" t="str" cm="1">
        <f t="array" aca="1" ref="BC126" ca="1">INDEX({"Tooth Pain","Lost Filling","Cosmetic Concern","Sensitivity","Denture Adjustment","Jaw Pain","Routine Check-up"}, RANDBETWEEN(1,7))</f>
        <v>Lost Filling</v>
      </c>
      <c r="BD126" s="1" cm="1">
        <f t="array" aca="1" ref="BD126" ca="1">INDEX({15,30,45,60,90,120}, RANDBETWEEN(1,6))</f>
        <v>45</v>
      </c>
      <c r="BE126" s="1">
        <f t="shared" ca="1" si="64"/>
        <v>51</v>
      </c>
      <c r="BF126" s="1" t="str">
        <f t="shared" ca="1" si="65"/>
        <v>True</v>
      </c>
      <c r="BG126" s="1" t="str">
        <f t="shared" ca="1" si="66"/>
        <v/>
      </c>
      <c r="BH126" s="1" t="str">
        <f t="shared" ca="1" si="67"/>
        <v>False</v>
      </c>
      <c r="BI126" s="1">
        <f t="shared" ca="1" si="68"/>
        <v>15</v>
      </c>
      <c r="BJ126" s="1" t="s">
        <v>1386</v>
      </c>
      <c r="BK126" s="1" t="str">
        <f t="shared" ca="1" si="69"/>
        <v>2025-05-02</v>
      </c>
      <c r="BL126" s="1" t="str" cm="1">
        <f t="array" aca="1" ref="BL126" ca="1">INDEX({"Orthodontic","Prosthodontic","Oral Surgery","Periodontic","Restorative"}, RANDBETWEEN(1,5))</f>
        <v>Restorative</v>
      </c>
      <c r="BM126" s="1" t="str" cm="1">
        <f t="array" aca="1" ref="BM126" ca="1">INDEX({"D4341","D9110","D0274","D0120","D2330","D7140","D1110"}, RANDBETWEEN(1,7))</f>
        <v>D7140</v>
      </c>
      <c r="BN126" s="1" t="str" cm="1">
        <f t="array" aca="1" ref="BN126" ca="1">INDEX({"Periodontal Scaling &amp; Root Planing","Palliative Treatment","Bitewings - Four Films","Periodic Oral Evaluation","Resin Composite - One Surface","Extraction - Erupted Tooth","Adult Prophylaxis"}, RANDBETWEEN(1,7))</f>
        <v>Palliative Treatment</v>
      </c>
      <c r="BO126" s="1">
        <f t="shared" ca="1" si="70"/>
        <v>1833.45</v>
      </c>
      <c r="BP126" s="1">
        <f t="shared" ca="1" si="71"/>
        <v>1202.79</v>
      </c>
      <c r="BQ126" s="1">
        <f t="shared" ca="1" si="72"/>
        <v>121.89</v>
      </c>
      <c r="BR126" s="1">
        <f t="shared" ca="1" si="73"/>
        <v>128.03</v>
      </c>
      <c r="BS126" s="1">
        <f t="shared" ca="1" si="74"/>
        <v>158.9</v>
      </c>
      <c r="BT126" s="1" t="str">
        <f t="shared" ca="1" si="75"/>
        <v>2023-06-20</v>
      </c>
      <c r="BU126" s="1" t="str" cm="1">
        <f t="array" aca="1" ref="BU126" ca="1">INDEX({"Debit Card","Apple Pay","Credit Card","CareCredit"}, RANDBETWEEN(1,4))</f>
        <v>CareCredit</v>
      </c>
      <c r="BV126" s="1" t="str" cm="1">
        <f t="array" aca="1" ref="BV126" ca="1">INDEX({"Paid","Partial","Pending Insurance"}, RANDBETWEEN(1,3))</f>
        <v>Partial</v>
      </c>
      <c r="BW126" s="1">
        <f t="shared" ca="1" si="76"/>
        <v>0</v>
      </c>
      <c r="BX126" s="1" t="str">
        <f t="shared" ca="1" si="77"/>
        <v>In Progress</v>
      </c>
      <c r="BY126" s="1" t="str" cm="1">
        <f t="array" aca="1" ref="BY126" ca="1">INDEX({"New","Returning"}, RANDBETWEEN(1,2))</f>
        <v>Returning</v>
      </c>
      <c r="BZ126" s="1">
        <f t="shared" ca="1" si="78"/>
        <v>2</v>
      </c>
      <c r="CA126" s="1">
        <f t="shared" ca="1" si="79"/>
        <v>6</v>
      </c>
      <c r="CB126" s="1" t="str">
        <f t="shared" ca="1" si="80"/>
        <v>2021-04-04</v>
      </c>
      <c r="CC126" s="1" t="str">
        <f t="shared" ca="1" si="81"/>
        <v>2024-01-23</v>
      </c>
      <c r="CD126" s="1">
        <f t="shared" ca="1" si="103"/>
        <v>6</v>
      </c>
      <c r="CE126" s="1">
        <f t="shared" ca="1" si="103"/>
        <v>8</v>
      </c>
      <c r="CF126" s="1">
        <f t="shared" ca="1" si="83"/>
        <v>3911.81</v>
      </c>
      <c r="CG126" s="1">
        <f t="shared" ca="1" si="84"/>
        <v>48</v>
      </c>
      <c r="CH126" s="1" t="str">
        <f t="shared" ca="1" si="85"/>
        <v>Low</v>
      </c>
      <c r="CI126" s="1">
        <f t="shared" ca="1" si="86"/>
        <v>82</v>
      </c>
      <c r="CJ126" s="1" t="str">
        <f t="shared" ca="1" si="87"/>
        <v>True</v>
      </c>
      <c r="CK126" s="1" t="str" cm="1">
        <f t="array" aca="1" ref="CK126" ca="1">INDEX({"Basic","Silver","Gold","Platinum"}, RANDBETWEEN(1,4))</f>
        <v>Platinum</v>
      </c>
      <c r="CL126" s="1">
        <f t="shared" ca="1" si="88"/>
        <v>1</v>
      </c>
      <c r="CM126" s="1" t="s">
        <v>1575</v>
      </c>
      <c r="CN126" s="1" t="str">
        <f t="shared" ca="1" si="89"/>
        <v>2022-09-22</v>
      </c>
      <c r="CO126" s="1" t="str">
        <f t="shared" ca="1" si="90"/>
        <v>12:45 PM</v>
      </c>
      <c r="CP126" s="1" t="str" cm="1">
        <f t="array" aca="1" ref="CP126" ca="1">INDEX({"Patient Portal","Mail","Email","Phone","Text"}, RANDBETWEEN(1,5))</f>
        <v>Phone</v>
      </c>
      <c r="CQ126" s="1" t="str" cm="1">
        <f t="array" aca="1" ref="CQ126" ca="1">INDEX({"Insurance Verification","Payment Reminder","New Patient Welcome","Treatment Plan Discussion","Recall"}, RANDBETWEEN(1,5))</f>
        <v>Treatment Plan Discussion</v>
      </c>
      <c r="CR126" s="1" t="str" cm="1">
        <f t="array" aca="1" ref="CR126" ca="1">INDEX({"Template","Script","Marketing","Custom"}, RANDBETWEEN(1,4))</f>
        <v>Custom</v>
      </c>
      <c r="CS126" s="1" t="str">
        <f t="shared" ca="1" si="91"/>
        <v>False</v>
      </c>
      <c r="CT126" s="1" t="str">
        <f t="shared" ca="1" si="92"/>
        <v/>
      </c>
      <c r="CU126" s="1" t="str">
        <f t="shared" ca="1" si="93"/>
        <v/>
      </c>
      <c r="CV126" s="1" t="str" cm="1">
        <f t="array" aca="1" ref="CV126" ca="1">IF(CS126="True",
   INDEX({"Cancelled","Confirmed","Rescheduled","Question Answered"}, RANDBETWEEN(1,4)),
   ""
)</f>
        <v/>
      </c>
      <c r="CW126" s="1" t="str">
        <f t="shared" ca="1" si="94"/>
        <v/>
      </c>
      <c r="CX126" s="1" t="str">
        <f t="shared" ca="1" si="95"/>
        <v/>
      </c>
      <c r="CY126" s="1" t="str" cm="1">
        <f t="array" aca="1" ref="CY126" ca="1">INDEX({"STF001","STF002","STF003","STF004","STF005"}, RANDBETWEEN(1,5))</f>
        <v>STF005</v>
      </c>
      <c r="CZ126" s="1" t="str">
        <f t="shared" ca="1" si="96"/>
        <v>False</v>
      </c>
      <c r="DA126" s="1" t="str" cm="1">
        <f t="array" aca="1" ref="DA126" ca="1">INDEX({"Westside Dental Group","Downtown Dental Center","Main Street Dental"}, RANDBETWEEN(1,3))</f>
        <v>Main Street Dental</v>
      </c>
      <c r="DB126" s="1" t="str" cm="1">
        <f t="array" aca="1" ref="DB126" ca="1">_xlfn.SWITCH(DA126,
   "Westside Dental Group",     "789 West Avenue",
   "Downtown Dental Center",    "456 Downtown Plaza",
   "Main Street Dental",        "123 Main Street",
   ""
)</f>
        <v>123 Main Street</v>
      </c>
      <c r="DC126" s="1" t="str" cm="1">
        <f t="array" aca="1" ref="DC126" ca="1">_xlfn.SWITCH(
   DA126,
   "Westside Dental Group",     "Riverside",
   "Downtown Dental Center",    "Springfield",
   "Main Street Dental",        "Springfield",
   ""
)</f>
        <v>Springfield</v>
      </c>
      <c r="DD126" s="1" t="s">
        <v>184</v>
      </c>
      <c r="DE126" s="1" t="str" cm="1">
        <f t="array" aca="1" ref="DE126" ca="1">_xlfn.SWITCH(
   DA126,
   "Westside Dental Group",     "62707",
   "Downtown Dental Center",    "62701",
   "Main Street Dental",        "62704",
   ""
)</f>
        <v>62704</v>
      </c>
      <c r="DF126" s="1" t="str" cm="1">
        <f t="array" aca="1" ref="DF126" ca="1">_xlfn.SWITCH(
   DA126,
   "Westside Dental Group",     "555-555-6666",
   "Downtown Dental Center",    "555-333-4444",
   "Main Street Dental",        "555-111-2222",
   ""
)</f>
        <v>555-111-2222</v>
      </c>
      <c r="DG126" s="1" t="str" cm="1">
        <f t="array" aca="1" ref="DG126" ca="1">_xlfn.SWITCH(
   DA126,
   "Westside Dental Group",     "Mon-Thu 9AM-6PM|Fri 9AM-4PM",
   "Downtown Dental Center",    "Mon-Thu 7AM-7PM|Fri 8AM-5PM|Sat 8AM-1PM",
   "Main Street Dental",        "Mon-Fri 8AM-5PM",
   ""
)</f>
        <v>Mon-Fri 8AM-5PM</v>
      </c>
      <c r="DH126" s="1" t="str" cm="1">
        <f t="array" aca="1" ref="DH126" ca="1">_xlfn.SWITCH(
   DA126,
   "Westside Dental Group",     "General|Periodontics|Endodontics",
   "Downtown Dental Center",    "General|Pediatric|Implants|Oral Surgery",
   "Main Street Dental",        "General|Cosmetic|Orthodontics",
   ""
)</f>
        <v>General|Cosmetic|Orthodontics</v>
      </c>
      <c r="DI126" s="1" t="str" cm="1">
        <f t="array" aca="1" ref="DI126" ca="1">_xlfn.SWITCH(
   DA126,
   "Westside Dental Group",     "General Dentistry|Periodontics|Endodontics",
   "Downtown Dental Center",    "General Dentistry|Oral Surgery|Pediatric Dentistry",
   "Main Street Dental",        "General Dentistry|Orthodontics",
   ""
)</f>
        <v>General Dentistry|Orthodontics</v>
      </c>
      <c r="DJ126" s="1" cm="1">
        <f t="array" aca="1" ref="DJ126" ca="1">_xlfn.SWITCH($DA126,
   "Westside Dental Group", 6,
   "Downtown Dental Center", 12,
   "Main Street Dental",     8,
   6
)</f>
        <v>8</v>
      </c>
      <c r="DK126" s="1" cm="1">
        <f t="array" aca="1" ref="DK126" ca="1">_xlfn.SWITCH($DA126,
   "Westside Dental Group", 4.7,
   "Downtown Dental Center", 4.6,
   "Main Street Dental",     4.8,
   4.7
)</f>
        <v>4.8</v>
      </c>
      <c r="DL126" s="1" t="s">
        <v>1764</v>
      </c>
      <c r="DM126" s="1" t="str">
        <f t="shared" ca="1" si="97"/>
        <v>2024-11-20</v>
      </c>
      <c r="DN126" s="1" t="str" cm="1">
        <f t="array" aca="1" ref="DN126" ca="1">INDEX({"In Progress","Accepted","Completed","Proposed"}, RANDBETWEEN(1,4))</f>
        <v>Proposed</v>
      </c>
      <c r="DO126" s="1">
        <f t="shared" ca="1" si="98"/>
        <v>1187.4000000000001</v>
      </c>
      <c r="DP126" s="1">
        <f t="shared" ca="1" si="99"/>
        <v>617.45000000000005</v>
      </c>
      <c r="DQ126" s="1">
        <f t="shared" ca="1" si="100"/>
        <v>569.95000000000005</v>
      </c>
      <c r="DR126" s="1" t="str" cm="1">
        <f t="array" aca="1" ref="DR126" ca="1">INDEX({"N/A","CareCredit","QuickPay Discount","Monthly Payment"}, RANDBETWEEN(1,4))</f>
        <v>N/A</v>
      </c>
      <c r="DS126" s="2">
        <v>44597</v>
      </c>
      <c r="DT126" s="1" t="str">
        <f t="shared" ca="1" si="101"/>
        <v/>
      </c>
      <c r="DU126" s="1">
        <f t="shared" ca="1" si="102"/>
        <v>0</v>
      </c>
    </row>
    <row r="127" spans="1:125" x14ac:dyDescent="0.15">
      <c r="A127" s="1" t="s">
        <v>630</v>
      </c>
      <c r="B127" s="1" t="str" cm="1">
        <f t="array" aca="1" ref="B127" ca="1">INDEX({"Liam","Noah","Oliver","Elijah","William","James","Benjamin","Lucas","Henry","Alexander","Olivia","Emma","Ava","Charlotte","Sophia","Amelia","Isabella","Mia","Evelyn","Harper","Jameson","Aria","Scarlett","Luna","Mila","Abigail","Ella","Avery","Eleanor","Madison"}, RANDBETWEEN(1, 30))</f>
        <v>Eleanor</v>
      </c>
      <c r="C127" s="1" t="str" cm="1">
        <f t="array" aca="1" ref="C127" ca="1">INDEX({"Smith","Johnson","Williams","Jones","Brown","Davis","Miller","Wilson","Moore","Taylor","Anderson","Thomas","Jackson","White","Harris","Martin","Thompson","Garcia","Martinez","Robinson","Clark","Rodriguez","Lewis","Lee","Walker","Hall","Allen","Young","King","Wright"}, RANDBETWEEN(1, 30))</f>
        <v>Moore</v>
      </c>
      <c r="D127" s="1" t="str">
        <f t="shared" ca="1" si="52"/>
        <v>1957-10-07</v>
      </c>
      <c r="E127" s="1">
        <f t="shared" ca="1" si="53"/>
        <v>67</v>
      </c>
      <c r="F127" s="1" t="str" cm="1">
        <f t="array" aca="1" ref="F127" ca="1">INDEX({"Male","Female","Non-Binary"}, RANDBETWEEN(1, 3))</f>
        <v>Female</v>
      </c>
      <c r="G127" s="1" t="str" cm="1">
        <f t="array" aca="1" ref="G127" ca="1">INDEX({"African American","Caucasian","Hispanic","Asian","Native American","Other"}, RANDBETWEEN(1,6))</f>
        <v>Other</v>
      </c>
      <c r="H127" s="1" t="str" cm="1">
        <f t="array" aca="1" ref="H127" ca="1">RANDBETWEEN(1,1500) &amp; " " &amp; INDEX({"Main","Oak","Maple","Elm","Pine","Cedar","Rose","Hill","Park","Lake"}, RANDBETWEEN(1,10)) &amp; " " &amp; INDEX({"St","Rd","Ave"}, RANDBETWEEN(1,3))</f>
        <v>95 Pine Ave</v>
      </c>
      <c r="I127" s="1" t="str" cm="1">
        <f t="array" aca="1" ref="I127" ca="1">INDEX({"Springfield","Riverside","Franklin","Clinton","Fairview"}, RANDBETWEEN(1,5))</f>
        <v>Fairview</v>
      </c>
      <c r="J127" s="1" t="str" cm="1">
        <f t="array" aca="1" ref="J127" ca="1">INDEX({"FL","IL","CA","NY","TX"}, RANDBETWEEN(1,5))</f>
        <v>FL</v>
      </c>
      <c r="K127" s="1" t="str">
        <f t="shared" ca="1" si="54"/>
        <v>25758</v>
      </c>
      <c r="L127" s="1" t="str">
        <f t="shared" ca="1" si="55"/>
        <v>eleanor.moore@email.com</v>
      </c>
      <c r="M127" s="1" t="str">
        <f t="shared" ca="1" si="56"/>
        <v>649-180-7646</v>
      </c>
      <c r="N127" s="1" t="str" cm="1">
        <f t="array" aca="1" ref="N127" ca="1">INDEX({"Linda","Karen","Susan","Nancy","Deborah"}, RANDBETWEEN(1,5)) &amp; " " &amp; C127</f>
        <v>Susan Moore</v>
      </c>
      <c r="O127" s="1" t="str">
        <f t="shared" ca="1" si="57"/>
        <v>346-651-3322</v>
      </c>
      <c r="P127" s="1" t="s">
        <v>137</v>
      </c>
      <c r="Q127" s="1" t="str" cm="1">
        <f t="array" aca="1" ref="Q127" ca="1">INDEX({"Walk-in","Google","Website","Patient Referral","Doctor Referral","Insurance"}, RANDBETWEEN(1,5))</f>
        <v>Walk-in</v>
      </c>
      <c r="R127" s="1" t="str">
        <f t="shared" ca="1" si="58"/>
        <v>2022-08-23</v>
      </c>
      <c r="S127" s="1" t="str" cm="1">
        <f t="array" aca="1" ref="S127" ca="1">INDEX({"LOC001","LOC002","LOC003"}, RANDBETWEEN(1,3))</f>
        <v>LOC001</v>
      </c>
      <c r="T127" s="1" t="str" cm="1">
        <f t="array" aca="1" ref="T127" ca="1">INDEX({"Mail","Phone","Patient Portal","Email"}, RANDBETWEEN(1,4))</f>
        <v>Patient Portal</v>
      </c>
      <c r="U127" s="1" t="str" cm="1">
        <f t="array" aca="1" ref="U127" ca="1">INDEX({"True","False"}, RANDBETWEEN(1,2))</f>
        <v>True</v>
      </c>
      <c r="V127" s="1" t="str" cm="1">
        <f t="array" aca="1" ref="V127" ca="1">INDEX({"True","False"}, RANDBETWEEN(1,2))</f>
        <v>True</v>
      </c>
      <c r="W127" s="1" t="str" cm="1">
        <f t="array" aca="1" ref="W127" ca="1">INDEX({"True","False"}, RANDBETWEEN(1,2))</f>
        <v>False</v>
      </c>
      <c r="X127" s="1" t="str" cm="1">
        <f t="array" aca="1" ref="X127" ca="1">INDEX({"True","False"}, RANDBETWEEN(1,2))</f>
        <v>True</v>
      </c>
      <c r="Y127" s="1" t="str" cm="1">
        <f t="array" aca="1" ref="Y127" ca="1">INDEX({"Codeine","Sulfa","Local Anesthetics","None","Latex","Penicillin"}, RANDBETWEEN(1,6))</f>
        <v>None</v>
      </c>
      <c r="Z127" s="1" t="str" cm="1">
        <f t="array" aca="1" ref="Z127" ca="1">INDEX({"None","Levothyroxine","Atorvastatin","Levothyroxine|Atorvastatin","Metformin|Lisinopril","Ibuprofen"}, RANDBETWEEN(1,6))</f>
        <v>Levothyroxine</v>
      </c>
      <c r="AA127" s="1" t="str" cm="1">
        <f t="array" aca="1" ref="AA127" ca="1">INDEX({"None","Wisdom teeth extraction (2020)","Cavity filling (2019)","Dental cleaning (2018)","Root canal (2021)"}, RANDBETWEEN(1,5))</f>
        <v>Wisdom teeth extraction (2020)</v>
      </c>
      <c r="AB127" s="1" t="str">
        <f t="shared" ca="1" si="59"/>
        <v>2023-12-09</v>
      </c>
      <c r="AC127" s="1" t="str" cm="1">
        <f t="array" aca="1" ref="AC127" ca="1">INDEX({"N/A","No","Yes"}, RANDBETWEEN(1,3))</f>
        <v>No</v>
      </c>
      <c r="AD127" s="1" t="str" cm="1">
        <f t="array" aca="1" ref="AD127" ca="1">INDEX({"Non-smoker","Former-smoker","Current smoker"}, RANDBETWEEN(1,3))</f>
        <v>Former-smoker</v>
      </c>
      <c r="AE127" s="1" t="str" cm="1">
        <f t="array" aca="1" ref="AE127" ca="1">INDEX({"None","Allergic to penicillin","Requires wheelchair accessibility","Use caution due to fall risk","Special diet required"}, RANDBETWEEN(1,5))</f>
        <v>Use caution due to fall risk</v>
      </c>
      <c r="AF127" s="1" t="s">
        <v>819</v>
      </c>
      <c r="AG127" s="1" t="str" cm="1">
        <f t="array" aca="1" ref="AG127" ca="1">INDEX({"Humana","Aetna","MetLife","Cigna","United Healthcare","Guardian"}, RANDBETWEEN(1,6))</f>
        <v>Cigna</v>
      </c>
      <c r="AH127" s="1" t="str" cm="1">
        <f t="array" aca="1" ref="AH127" ca="1">IF(AG127="Humana",
   INDEX({"HUM103","HUM523"}, RANDBETWEEN(1,2)),
IF(AG127="Aetna",
   INDEX({"AET532","AET548"}, RANDBETWEEN(1,2)),
IF(AG127="MetLife",
   "MET280",
IF(AG127="Cigna",
   "CIG881",
IF(AG127="United Healthcare",
   INDEX({"UNI967","UNI316"}, RANDBETWEEN(1,2)),
IF(AG127="Guardian",
   INDEX({"GUA459","GUA669"}, RANDBETWEEN(1,2)),
""))))))</f>
        <v>CIG881</v>
      </c>
      <c r="AI127" s="1" t="str" cm="1">
        <f t="array" aca="1" ref="AI127" ca="1">_xlfn.SWITCH(
    AH127,
    "HUM103", "Humana Discount",
    "HUM523", "Humana PPO",
    "AET532", "Aetna HMO",
    "AET548", "Aetna Indemnity",
    "MET280", "MetLife Discount",
    "CIG881", "Cigna HMO",
    "UNI967", "United Healthcare DPPO",
    "UNI316", "United Healthcare DMO",
    "GUA459", "Guardian Discount",
    "GUA669", "Guardian PPO",
    ""
)</f>
        <v>Cigna HMO</v>
      </c>
      <c r="AJ127" s="1" t="str" cm="1">
        <f t="array" aca="1" ref="AJ127" ca="1">_xlfn.SWITCH(
    AH127,
    "HUM103", "HUM854639",
    "HUM523", "HUM296694",
    "AET532", "AET392075",
    "AET548", "AET837715",
    "MET280", "MET643118",
    "CIG881", "CIG755900",
    "UNI967", "UNI733052",
    "UNI316", "UNI442722",
    "GUA459", "GUA634150",
    "GUA669", "GUA641722",
    ""
)</f>
        <v>CIG755900</v>
      </c>
      <c r="AK127" s="1" t="str" cm="1">
        <f t="array" aca="1" ref="AK127" ca="1">INDEX({"GRP370","GRP369","GRP573","GRP409","GRP509","GRP575","GRP445","GRP295","GRP316","GRP630"}, RANDBETWEEN(1,10))</f>
        <v>GRP295</v>
      </c>
      <c r="AL127" s="1" cm="1">
        <f t="array" aca="1" ref="AL127" ca="1">_xlfn.SWITCH(
  AK127,
  "GRP370", 1000,
  "GRP369", 3000,
  "GRP573", 1500,
  "GRP409", 3000,
  "GRP509", 3000,
  "GRP575", 1000,
  "GRP445", 2500,
  "GRP295", 1000,
  "GRP316", 2000,
  "GRP630", 2000,
  ""
)</f>
        <v>1000</v>
      </c>
      <c r="AM127" s="1" cm="1">
        <f t="array" aca="1" ref="AM127" ca="1">_xlfn.SWITCH(
  AK127,
  "GRP370", 729.73,
  "GRP369", 2285.89,
  "GRP573", 1311.73,
  "GRP409", 2951.56,
  "GRP509", 993.45,
  "GRP575", 557.41,
  "GRP445", 695.64,
  "GRP295", 241.36,
  "GRP316", 1320.86,
  "GRP630", 1245.27,
  ""
)</f>
        <v>241.36</v>
      </c>
      <c r="AN127" s="1" t="str" cm="1">
        <f t="array" aca="1" ref="AN127" ca="1">_xlfn.SWITCH(
  AK127,
  "GRP573", "Humana",
  "GRP509", "Aetna",
  "GRP316", "Aetna",
  ""
)</f>
        <v/>
      </c>
      <c r="AO127" s="1" t="str" cm="1">
        <f t="array" aca="1" ref="AO127" ca="1">_xlfn.SWITCH(
  AK127,
  "GRP573", "HUM982",
  "GRP509", "AET282",
  "GRP316", "AET665",
  ""
)</f>
        <v/>
      </c>
      <c r="AP127" s="1" t="str" cm="1">
        <f t="array" aca="1" ref="AP127" ca="1">_xlfn.SWITCH(
  AK127,
  "GRP573", "MAAN82132",
  "GRP509", "JOWI86099",
  "GRP316", "CHTA19838",
  ""
)</f>
        <v/>
      </c>
      <c r="AQ127" s="1" t="str" cm="1">
        <f t="array" aca="1" ref="AQ127" ca="1">INDEX({"Yes","No"},RANDBETWEEN(1,2))</f>
        <v>Yes</v>
      </c>
      <c r="AR127" s="1" t="str" cm="1">
        <f t="array" aca="1" ref="AR127" ca="1">INDEX({"Apple Pay","Credit Card","Debit Card"}, RANDBETWEEN(1,3))</f>
        <v>Credit Card</v>
      </c>
      <c r="AS127" s="1" t="s">
        <v>1008</v>
      </c>
      <c r="AT127" s="1" t="s">
        <v>1197</v>
      </c>
      <c r="AU127" s="1" t="str">
        <f t="shared" ca="1" si="60"/>
        <v>2025-05-21</v>
      </c>
      <c r="AV127" s="1" t="str">
        <f t="shared" ca="1" si="61"/>
        <v>2025-05-26</v>
      </c>
      <c r="AW127" s="1" t="str">
        <f t="shared" ca="1" si="62"/>
        <v>11:45 AM</v>
      </c>
      <c r="AX127" s="1" t="str">
        <f t="shared" ca="1" si="63"/>
        <v>11:31 AM</v>
      </c>
      <c r="AY127" s="1" t="str" cm="1">
        <f t="array" aca="1" ref="AY127" ca="1">INDEX({"LOC001","LOC002","LOC003"}, RANDBETWEEN(1,3))</f>
        <v>LOC003</v>
      </c>
      <c r="AZ127" s="1" t="str" cm="1">
        <f t="array" aca="1" ref="AZ127" ca="1">INDEX({"PRV001","PRV002","PRV003","PRV004","PRV005"}, RANDBETWEEN(1,5))</f>
        <v>PRV002</v>
      </c>
      <c r="BA127" s="1" t="str" cm="1">
        <f t="array" aca="1" ref="BA127" ca="1">INDEX({"AST001","AST002","AST003","AST004","AST005"}, RANDBETWEEN(1,5))</f>
        <v>AST001</v>
      </c>
      <c r="BB127" s="1" t="str" cm="1">
        <f t="array" aca="1" ref="BB127" ca="1">INDEX({"Room 1","Room 2","Room 3","Room 4","Room 5","Room 7","Room 8"}, RANDBETWEEN(1,7))</f>
        <v>Room 5</v>
      </c>
      <c r="BC127" s="1" t="str" cm="1">
        <f t="array" aca="1" ref="BC127" ca="1">INDEX({"Tooth Pain","Lost Filling","Cosmetic Concern","Sensitivity","Denture Adjustment","Jaw Pain","Routine Check-up"}, RANDBETWEEN(1,7))</f>
        <v>Lost Filling</v>
      </c>
      <c r="BD127" s="1" cm="1">
        <f t="array" aca="1" ref="BD127" ca="1">INDEX({15,30,45,60,90,120}, RANDBETWEEN(1,6))</f>
        <v>120</v>
      </c>
      <c r="BE127" s="1">
        <f t="shared" ca="1" si="64"/>
        <v>128</v>
      </c>
      <c r="BF127" s="1" t="str">
        <f t="shared" ca="1" si="65"/>
        <v>True</v>
      </c>
      <c r="BG127" s="1" t="str">
        <f t="shared" ca="1" si="66"/>
        <v/>
      </c>
      <c r="BH127" s="1" t="str">
        <f t="shared" ca="1" si="67"/>
        <v>False</v>
      </c>
      <c r="BI127" s="1">
        <f t="shared" ca="1" si="68"/>
        <v>5</v>
      </c>
      <c r="BJ127" s="1" t="s">
        <v>1387</v>
      </c>
      <c r="BK127" s="1" t="str">
        <f t="shared" ca="1" si="69"/>
        <v>2025-05-26</v>
      </c>
      <c r="BL127" s="1" t="str" cm="1">
        <f t="array" aca="1" ref="BL127" ca="1">INDEX({"Orthodontic","Prosthodontic","Oral Surgery","Periodontic","Restorative"}, RANDBETWEEN(1,5))</f>
        <v>Oral Surgery</v>
      </c>
      <c r="BM127" s="1" t="str" cm="1">
        <f t="array" aca="1" ref="BM127" ca="1">INDEX({"D4341","D9110","D0274","D0120","D2330","D7140","D1110"}, RANDBETWEEN(1,7))</f>
        <v>D1110</v>
      </c>
      <c r="BN127" s="1" t="str" cm="1">
        <f t="array" aca="1" ref="BN127" ca="1">INDEX({"Periodontal Scaling &amp; Root Planing","Palliative Treatment","Bitewings - Four Films","Periodic Oral Evaluation","Resin Composite - One Surface","Extraction - Erupted Tooth","Adult Prophylaxis"}, RANDBETWEEN(1,7))</f>
        <v>Adult Prophylaxis</v>
      </c>
      <c r="BO127" s="1">
        <f t="shared" ca="1" si="70"/>
        <v>1340.01</v>
      </c>
      <c r="BP127" s="1">
        <f t="shared" ca="1" si="71"/>
        <v>1426.58</v>
      </c>
      <c r="BQ127" s="1">
        <f t="shared" ca="1" si="72"/>
        <v>249</v>
      </c>
      <c r="BR127" s="1">
        <f t="shared" ca="1" si="73"/>
        <v>422.12</v>
      </c>
      <c r="BS127" s="1">
        <f t="shared" ca="1" si="74"/>
        <v>219.66</v>
      </c>
      <c r="BT127" s="1" t="str">
        <f t="shared" ca="1" si="75"/>
        <v>2023-05-14</v>
      </c>
      <c r="BU127" s="1" t="str" cm="1">
        <f t="array" aca="1" ref="BU127" ca="1">INDEX({"Debit Card","Apple Pay","Credit Card","CareCredit"}, RANDBETWEEN(1,4))</f>
        <v>Debit Card</v>
      </c>
      <c r="BV127" s="1" t="str" cm="1">
        <f t="array" aca="1" ref="BV127" ca="1">INDEX({"Paid","Partial","Pending Insurance"}, RANDBETWEEN(1,3))</f>
        <v>Partial</v>
      </c>
      <c r="BW127" s="1">
        <f t="shared" ca="1" si="76"/>
        <v>5.96</v>
      </c>
      <c r="BX127" s="1" t="str">
        <f t="shared" ca="1" si="77"/>
        <v>In Progress</v>
      </c>
      <c r="BY127" s="1" t="str" cm="1">
        <f t="array" aca="1" ref="BY127" ca="1">INDEX({"New","Returning"}, RANDBETWEEN(1,2))</f>
        <v>New</v>
      </c>
      <c r="BZ127" s="1">
        <f t="shared" ca="1" si="78"/>
        <v>1</v>
      </c>
      <c r="CA127" s="1">
        <f t="shared" ca="1" si="79"/>
        <v>2</v>
      </c>
      <c r="CB127" s="1" t="str">
        <f t="shared" ca="1" si="80"/>
        <v>2021-02-15</v>
      </c>
      <c r="CC127" s="1" t="str">
        <f t="shared" ca="1" si="81"/>
        <v>2024-08-28</v>
      </c>
      <c r="CD127" s="1">
        <f t="shared" ca="1" si="103"/>
        <v>8</v>
      </c>
      <c r="CE127" s="1">
        <f t="shared" ca="1" si="103"/>
        <v>8</v>
      </c>
      <c r="CF127" s="1">
        <f t="shared" ca="1" si="83"/>
        <v>1612.58</v>
      </c>
      <c r="CG127" s="1">
        <f t="shared" ca="1" si="84"/>
        <v>49</v>
      </c>
      <c r="CH127" s="1" t="str">
        <f t="shared" ca="1" si="85"/>
        <v>Medium</v>
      </c>
      <c r="CI127" s="1">
        <f t="shared" ca="1" si="86"/>
        <v>87</v>
      </c>
      <c r="CJ127" s="1" t="str">
        <f t="shared" ca="1" si="87"/>
        <v>True</v>
      </c>
      <c r="CK127" s="1" t="str" cm="1">
        <f t="array" aca="1" ref="CK127" ca="1">INDEX({"Basic","Silver","Gold","Platinum"}, RANDBETWEEN(1,4))</f>
        <v>Gold</v>
      </c>
      <c r="CL127" s="1">
        <f t="shared" ca="1" si="88"/>
        <v>1</v>
      </c>
      <c r="CM127" s="1" t="s">
        <v>1576</v>
      </c>
      <c r="CN127" s="1" t="str">
        <f t="shared" ca="1" si="89"/>
        <v>2022-11-10</v>
      </c>
      <c r="CO127" s="1" t="str">
        <f t="shared" ca="1" si="90"/>
        <v>2:00 PM</v>
      </c>
      <c r="CP127" s="1" t="str" cm="1">
        <f t="array" aca="1" ref="CP127" ca="1">INDEX({"Patient Portal","Mail","Email","Phone","Text"}, RANDBETWEEN(1,5))</f>
        <v>Patient Portal</v>
      </c>
      <c r="CQ127" s="1" t="str" cm="1">
        <f t="array" aca="1" ref="CQ127" ca="1">INDEX({"Insurance Verification","Payment Reminder","New Patient Welcome","Treatment Plan Discussion","Recall"}, RANDBETWEEN(1,5))</f>
        <v>Treatment Plan Discussion</v>
      </c>
      <c r="CR127" s="1" t="str" cm="1">
        <f t="array" aca="1" ref="CR127" ca="1">INDEX({"Template","Script","Marketing","Custom"}, RANDBETWEEN(1,4))</f>
        <v>Template</v>
      </c>
      <c r="CS127" s="1" t="str">
        <f t="shared" ca="1" si="91"/>
        <v>True</v>
      </c>
      <c r="CT127" s="1" t="str">
        <f t="shared" ca="1" si="92"/>
        <v>2022-11-10</v>
      </c>
      <c r="CU127" s="1" t="str">
        <f t="shared" ca="1" si="93"/>
        <v>4:15 PM</v>
      </c>
      <c r="CV127" s="1" t="str" cm="1">
        <f t="array" aca="1" ref="CV127" ca="1">IF(CS127="True",
   INDEX({"Cancelled","Confirmed","Rescheduled","Question Answered"}, RANDBETWEEN(1,4)),
   ""
)</f>
        <v>Confirmed</v>
      </c>
      <c r="CW127" s="1" t="str">
        <f t="shared" ca="1" si="94"/>
        <v>False</v>
      </c>
      <c r="CX127" s="1" t="str">
        <f t="shared" ca="1" si="95"/>
        <v/>
      </c>
      <c r="CY127" s="1" t="str" cm="1">
        <f t="array" aca="1" ref="CY127" ca="1">INDEX({"STF001","STF002","STF003","STF004","STF005"}, RANDBETWEEN(1,5))</f>
        <v>STF005</v>
      </c>
      <c r="CZ127" s="1" t="str">
        <f t="shared" ca="1" si="96"/>
        <v>True</v>
      </c>
      <c r="DA127" s="1" t="str" cm="1">
        <f t="array" aca="1" ref="DA127" ca="1">INDEX({"Westside Dental Group","Downtown Dental Center","Main Street Dental"}, RANDBETWEEN(1,3))</f>
        <v>Westside Dental Group</v>
      </c>
      <c r="DB127" s="1" t="str" cm="1">
        <f t="array" aca="1" ref="DB127" ca="1">_xlfn.SWITCH(DA127,
   "Westside Dental Group",     "789 West Avenue",
   "Downtown Dental Center",    "456 Downtown Plaza",
   "Main Street Dental",        "123 Main Street",
   ""
)</f>
        <v>789 West Avenue</v>
      </c>
      <c r="DC127" s="1" t="str" cm="1">
        <f t="array" aca="1" ref="DC127" ca="1">_xlfn.SWITCH(
   DA127,
   "Westside Dental Group",     "Riverside",
   "Downtown Dental Center",    "Springfield",
   "Main Street Dental",        "Springfield",
   ""
)</f>
        <v>Riverside</v>
      </c>
      <c r="DD127" s="1" t="s">
        <v>184</v>
      </c>
      <c r="DE127" s="1" t="str" cm="1">
        <f t="array" aca="1" ref="DE127" ca="1">_xlfn.SWITCH(
   DA127,
   "Westside Dental Group",     "62707",
   "Downtown Dental Center",    "62701",
   "Main Street Dental",        "62704",
   ""
)</f>
        <v>62707</v>
      </c>
      <c r="DF127" s="1" t="str" cm="1">
        <f t="array" aca="1" ref="DF127" ca="1">_xlfn.SWITCH(
   DA127,
   "Westside Dental Group",     "555-555-6666",
   "Downtown Dental Center",    "555-333-4444",
   "Main Street Dental",        "555-111-2222",
   ""
)</f>
        <v>555-555-6666</v>
      </c>
      <c r="DG127" s="1" t="str" cm="1">
        <f t="array" aca="1" ref="DG127" ca="1">_xlfn.SWITCH(
   DA127,
   "Westside Dental Group",     "Mon-Thu 9AM-6PM|Fri 9AM-4PM",
   "Downtown Dental Center",    "Mon-Thu 7AM-7PM|Fri 8AM-5PM|Sat 8AM-1PM",
   "Main Street Dental",        "Mon-Fri 8AM-5PM",
   ""
)</f>
        <v>Mon-Thu 9AM-6PM|Fri 9AM-4PM</v>
      </c>
      <c r="DH127" s="1" t="str" cm="1">
        <f t="array" aca="1" ref="DH127" ca="1">_xlfn.SWITCH(
   DA127,
   "Westside Dental Group",     "General|Periodontics|Endodontics",
   "Downtown Dental Center",    "General|Pediatric|Implants|Oral Surgery",
   "Main Street Dental",        "General|Cosmetic|Orthodontics",
   ""
)</f>
        <v>General|Periodontics|Endodontics</v>
      </c>
      <c r="DI127" s="1" t="str" cm="1">
        <f t="array" aca="1" ref="DI127" ca="1">_xlfn.SWITCH(
   DA127,
   "Westside Dental Group",     "General Dentistry|Periodontics|Endodontics",
   "Downtown Dental Center",    "General Dentistry|Oral Surgery|Pediatric Dentistry",
   "Main Street Dental",        "General Dentistry|Orthodontics",
   ""
)</f>
        <v>General Dentistry|Periodontics|Endodontics</v>
      </c>
      <c r="DJ127" s="1" cm="1">
        <f t="array" aca="1" ref="DJ127" ca="1">_xlfn.SWITCH($DA127,
   "Westside Dental Group", 6,
   "Downtown Dental Center", 12,
   "Main Street Dental",     8,
   6
)</f>
        <v>6</v>
      </c>
      <c r="DK127" s="1" cm="1">
        <f t="array" aca="1" ref="DK127" ca="1">_xlfn.SWITCH($DA127,
   "Westside Dental Group", 4.7,
   "Downtown Dental Center", 4.6,
   "Main Street Dental",     4.8,
   4.7
)</f>
        <v>4.7</v>
      </c>
      <c r="DL127" s="1" t="s">
        <v>1765</v>
      </c>
      <c r="DM127" s="1" t="str">
        <f t="shared" ca="1" si="97"/>
        <v>2021-05-21</v>
      </c>
      <c r="DN127" s="1" t="str" cm="1">
        <f t="array" aca="1" ref="DN127" ca="1">INDEX({"In Progress","Accepted","Completed","Proposed"}, RANDBETWEEN(1,4))</f>
        <v>Accepted</v>
      </c>
      <c r="DO127" s="1">
        <f t="shared" ca="1" si="98"/>
        <v>3200.07</v>
      </c>
      <c r="DP127" s="1">
        <f t="shared" ca="1" si="99"/>
        <v>2464.0500000000002</v>
      </c>
      <c r="DQ127" s="1">
        <f t="shared" ca="1" si="100"/>
        <v>736.02</v>
      </c>
      <c r="DR127" s="1" t="str" cm="1">
        <f t="array" aca="1" ref="DR127" ca="1">INDEX({"N/A","CareCredit","QuickPay Discount","Monthly Payment"}, RANDBETWEEN(1,4))</f>
        <v>Monthly Payment</v>
      </c>
      <c r="DS127" s="2">
        <v>44598</v>
      </c>
      <c r="DT127" s="1" t="str">
        <f t="shared" ca="1" si="101"/>
        <v/>
      </c>
      <c r="DU127" s="1">
        <f t="shared" ca="1" si="102"/>
        <v>29</v>
      </c>
    </row>
    <row r="128" spans="1:125" x14ac:dyDescent="0.15">
      <c r="A128" s="1" t="s">
        <v>631</v>
      </c>
      <c r="B128" s="1" t="str" cm="1">
        <f t="array" aca="1" ref="B128" ca="1">INDEX({"Liam","Noah","Oliver","Elijah","William","James","Benjamin","Lucas","Henry","Alexander","Olivia","Emma","Ava","Charlotte","Sophia","Amelia","Isabella","Mia","Evelyn","Harper","Jameson","Aria","Scarlett","Luna","Mila","Abigail","Ella","Avery","Eleanor","Madison"}, RANDBETWEEN(1, 30))</f>
        <v>Amelia</v>
      </c>
      <c r="C128" s="1" t="str" cm="1">
        <f t="array" aca="1" ref="C128" ca="1">INDEX({"Smith","Johnson","Williams","Jones","Brown","Davis","Miller","Wilson","Moore","Taylor","Anderson","Thomas","Jackson","White","Harris","Martin","Thompson","Garcia","Martinez","Robinson","Clark","Rodriguez","Lewis","Lee","Walker","Hall","Allen","Young","King","Wright"}, RANDBETWEEN(1, 30))</f>
        <v>Clark</v>
      </c>
      <c r="D128" s="1" t="str">
        <f t="shared" ca="1" si="52"/>
        <v>2007-06-11</v>
      </c>
      <c r="E128" s="1">
        <f t="shared" ca="1" si="53"/>
        <v>17</v>
      </c>
      <c r="F128" s="1" t="str" cm="1">
        <f t="array" aca="1" ref="F128" ca="1">INDEX({"Male","Female","Non-Binary"}, RANDBETWEEN(1, 3))</f>
        <v>Female</v>
      </c>
      <c r="G128" s="1" t="str" cm="1">
        <f t="array" aca="1" ref="G128" ca="1">INDEX({"African American","Caucasian","Hispanic","Asian","Native American","Other"}, RANDBETWEEN(1,6))</f>
        <v>Native American</v>
      </c>
      <c r="H128" s="1" t="str" cm="1">
        <f t="array" aca="1" ref="H128" ca="1">RANDBETWEEN(1,1500) &amp; " " &amp; INDEX({"Main","Oak","Maple","Elm","Pine","Cedar","Rose","Hill","Park","Lake"}, RANDBETWEEN(1,10)) &amp; " " &amp; INDEX({"St","Rd","Ave"}, RANDBETWEEN(1,3))</f>
        <v>1266 Main Rd</v>
      </c>
      <c r="I128" s="1" t="str" cm="1">
        <f t="array" aca="1" ref="I128" ca="1">INDEX({"Springfield","Riverside","Franklin","Clinton","Fairview"}, RANDBETWEEN(1,5))</f>
        <v>Fairview</v>
      </c>
      <c r="J128" s="1" t="str" cm="1">
        <f t="array" aca="1" ref="J128" ca="1">INDEX({"FL","IL","CA","NY","TX"}, RANDBETWEEN(1,5))</f>
        <v>CA</v>
      </c>
      <c r="K128" s="1" t="str">
        <f t="shared" ca="1" si="54"/>
        <v>68352</v>
      </c>
      <c r="L128" s="1" t="str">
        <f t="shared" ca="1" si="55"/>
        <v>amelia.clark@email.com</v>
      </c>
      <c r="M128" s="1" t="str">
        <f t="shared" ca="1" si="56"/>
        <v>816-139-7293</v>
      </c>
      <c r="N128" s="1" t="str" cm="1">
        <f t="array" aca="1" ref="N128" ca="1">INDEX({"Linda","Karen","Susan","Nancy","Deborah"}, RANDBETWEEN(1,5)) &amp; " " &amp; C128</f>
        <v>Linda Clark</v>
      </c>
      <c r="O128" s="1" t="str">
        <f t="shared" ca="1" si="57"/>
        <v>816-738-8597</v>
      </c>
      <c r="P128" s="1" t="s">
        <v>137</v>
      </c>
      <c r="Q128" s="1" t="str" cm="1">
        <f t="array" aca="1" ref="Q128" ca="1">INDEX({"Walk-in","Google","Website","Patient Referral","Doctor Referral","Insurance"}, RANDBETWEEN(1,5))</f>
        <v>Google</v>
      </c>
      <c r="R128" s="1" t="str">
        <f t="shared" ca="1" si="58"/>
        <v>2023-09-28</v>
      </c>
      <c r="S128" s="1" t="str" cm="1">
        <f t="array" aca="1" ref="S128" ca="1">INDEX({"LOC001","LOC002","LOC003"}, RANDBETWEEN(1,3))</f>
        <v>LOC002</v>
      </c>
      <c r="T128" s="1" t="str" cm="1">
        <f t="array" aca="1" ref="T128" ca="1">INDEX({"Mail","Phone","Patient Portal","Email"}, RANDBETWEEN(1,4))</f>
        <v>Patient Portal</v>
      </c>
      <c r="U128" s="1" t="str" cm="1">
        <f t="array" aca="1" ref="U128" ca="1">INDEX({"True","False"}, RANDBETWEEN(1,2))</f>
        <v>False</v>
      </c>
      <c r="V128" s="1" t="str" cm="1">
        <f t="array" aca="1" ref="V128" ca="1">INDEX({"True","False"}, RANDBETWEEN(1,2))</f>
        <v>True</v>
      </c>
      <c r="W128" s="1" t="str" cm="1">
        <f t="array" aca="1" ref="W128" ca="1">INDEX({"True","False"}, RANDBETWEEN(1,2))</f>
        <v>True</v>
      </c>
      <c r="X128" s="1" t="str" cm="1">
        <f t="array" aca="1" ref="X128" ca="1">INDEX({"True","False"}, RANDBETWEEN(1,2))</f>
        <v>False</v>
      </c>
      <c r="Y128" s="1" t="str" cm="1">
        <f t="array" aca="1" ref="Y128" ca="1">INDEX({"Codeine","Sulfa","Local Anesthetics","None","Latex","Penicillin"}, RANDBETWEEN(1,6))</f>
        <v>Codeine</v>
      </c>
      <c r="Z128" s="1" t="str" cm="1">
        <f t="array" aca="1" ref="Z128" ca="1">INDEX({"None","Levothyroxine","Atorvastatin","Levothyroxine|Atorvastatin","Metformin|Lisinopril","Ibuprofen"}, RANDBETWEEN(1,6))</f>
        <v>Metformin|Lisinopril</v>
      </c>
      <c r="AA128" s="1" t="str" cm="1">
        <f t="array" aca="1" ref="AA128" ca="1">INDEX({"None","Wisdom teeth extraction (2020)","Cavity filling (2019)","Dental cleaning (2018)","Root canal (2021)"}, RANDBETWEEN(1,5))</f>
        <v>Root canal (2021)</v>
      </c>
      <c r="AB128" s="1" t="str">
        <f t="shared" ca="1" si="59"/>
        <v>2023-10-29</v>
      </c>
      <c r="AC128" s="1" t="str" cm="1">
        <f t="array" aca="1" ref="AC128" ca="1">INDEX({"N/A","No","Yes"}, RANDBETWEEN(1,3))</f>
        <v>N/A</v>
      </c>
      <c r="AD128" s="1" t="str" cm="1">
        <f t="array" aca="1" ref="AD128" ca="1">INDEX({"Non-smoker","Former-smoker","Current smoker"}, RANDBETWEEN(1,3))</f>
        <v>Non-smoker</v>
      </c>
      <c r="AE128" s="1" t="str" cm="1">
        <f t="array" aca="1" ref="AE128" ca="1">INDEX({"None","Allergic to penicillin","Requires wheelchair accessibility","Use caution due to fall risk","Special diet required"}, RANDBETWEEN(1,5))</f>
        <v>Allergic to penicillin</v>
      </c>
      <c r="AF128" s="1" t="s">
        <v>820</v>
      </c>
      <c r="AG128" s="1" t="str" cm="1">
        <f t="array" aca="1" ref="AG128" ca="1">INDEX({"Humana","Aetna","MetLife","Cigna","United Healthcare","Guardian"}, RANDBETWEEN(1,6))</f>
        <v>United Healthcare</v>
      </c>
      <c r="AH128" s="1" t="str" cm="1">
        <f t="array" aca="1" ref="AH128" ca="1">IF(AG128="Humana",
   INDEX({"HUM103","HUM523"}, RANDBETWEEN(1,2)),
IF(AG128="Aetna",
   INDEX({"AET532","AET548"}, RANDBETWEEN(1,2)),
IF(AG128="MetLife",
   "MET280",
IF(AG128="Cigna",
   "CIG881",
IF(AG128="United Healthcare",
   INDEX({"UNI967","UNI316"}, RANDBETWEEN(1,2)),
IF(AG128="Guardian",
   INDEX({"GUA459","GUA669"}, RANDBETWEEN(1,2)),
""))))))</f>
        <v>UNI316</v>
      </c>
      <c r="AI128" s="1" t="str" cm="1">
        <f t="array" aca="1" ref="AI128" ca="1">_xlfn.SWITCH(
    AH128,
    "HUM103", "Humana Discount",
    "HUM523", "Humana PPO",
    "AET532", "Aetna HMO",
    "AET548", "Aetna Indemnity",
    "MET280", "MetLife Discount",
    "CIG881", "Cigna HMO",
    "UNI967", "United Healthcare DPPO",
    "UNI316", "United Healthcare DMO",
    "GUA459", "Guardian Discount",
    "GUA669", "Guardian PPO",
    ""
)</f>
        <v>United Healthcare DMO</v>
      </c>
      <c r="AJ128" s="1" t="str" cm="1">
        <f t="array" aca="1" ref="AJ128" ca="1">_xlfn.SWITCH(
    AH128,
    "HUM103", "HUM854639",
    "HUM523", "HUM296694",
    "AET532", "AET392075",
    "AET548", "AET837715",
    "MET280", "MET643118",
    "CIG881", "CIG755900",
    "UNI967", "UNI733052",
    "UNI316", "UNI442722",
    "GUA459", "GUA634150",
    "GUA669", "GUA641722",
    ""
)</f>
        <v>UNI442722</v>
      </c>
      <c r="AK128" s="1" t="str" cm="1">
        <f t="array" aca="1" ref="AK128" ca="1">INDEX({"GRP370","GRP369","GRP573","GRP409","GRP509","GRP575","GRP445","GRP295","GRP316","GRP630"}, RANDBETWEEN(1,10))</f>
        <v>GRP509</v>
      </c>
      <c r="AL128" s="1" cm="1">
        <f t="array" aca="1" ref="AL128" ca="1">_xlfn.SWITCH(
  AK128,
  "GRP370", 1000,
  "GRP369", 3000,
  "GRP573", 1500,
  "GRP409", 3000,
  "GRP509", 3000,
  "GRP575", 1000,
  "GRP445", 2500,
  "GRP295", 1000,
  "GRP316", 2000,
  "GRP630", 2000,
  ""
)</f>
        <v>3000</v>
      </c>
      <c r="AM128" s="1" cm="1">
        <f t="array" aca="1" ref="AM128" ca="1">_xlfn.SWITCH(
  AK128,
  "GRP370", 729.73,
  "GRP369", 2285.89,
  "GRP573", 1311.73,
  "GRP409", 2951.56,
  "GRP509", 993.45,
  "GRP575", 557.41,
  "GRP445", 695.64,
  "GRP295", 241.36,
  "GRP316", 1320.86,
  "GRP630", 1245.27,
  ""
)</f>
        <v>993.45</v>
      </c>
      <c r="AN128" s="1" t="str" cm="1">
        <f t="array" aca="1" ref="AN128" ca="1">_xlfn.SWITCH(
  AK128,
  "GRP573", "Humana",
  "GRP509", "Aetna",
  "GRP316", "Aetna",
  ""
)</f>
        <v>Aetna</v>
      </c>
      <c r="AO128" s="1" t="str" cm="1">
        <f t="array" aca="1" ref="AO128" ca="1">_xlfn.SWITCH(
  AK128,
  "GRP573", "HUM982",
  "GRP509", "AET282",
  "GRP316", "AET665",
  ""
)</f>
        <v>AET282</v>
      </c>
      <c r="AP128" s="1" t="str" cm="1">
        <f t="array" aca="1" ref="AP128" ca="1">_xlfn.SWITCH(
  AK128,
  "GRP573", "MAAN82132",
  "GRP509", "JOWI86099",
  "GRP316", "CHTA19838",
  ""
)</f>
        <v>JOWI86099</v>
      </c>
      <c r="AQ128" s="1" t="str" cm="1">
        <f t="array" aca="1" ref="AQ128" ca="1">INDEX({"Yes","No"},RANDBETWEEN(1,2))</f>
        <v>Yes</v>
      </c>
      <c r="AR128" s="1" t="str" cm="1">
        <f t="array" aca="1" ref="AR128" ca="1">INDEX({"Apple Pay","Credit Card","Debit Card"}, RANDBETWEEN(1,3))</f>
        <v>Debit Card</v>
      </c>
      <c r="AS128" s="1" t="s">
        <v>1009</v>
      </c>
      <c r="AT128" s="1" t="s">
        <v>1198</v>
      </c>
      <c r="AU128" s="1" t="str">
        <f t="shared" ca="1" si="60"/>
        <v>2025-06-06</v>
      </c>
      <c r="AV128" s="1" t="str">
        <f t="shared" ca="1" si="61"/>
        <v>2025-06-15</v>
      </c>
      <c r="AW128" s="1" t="str">
        <f t="shared" ca="1" si="62"/>
        <v>9:30 AM</v>
      </c>
      <c r="AX128" s="1" t="str">
        <f t="shared" ca="1" si="63"/>
        <v>9:24 AM</v>
      </c>
      <c r="AY128" s="1" t="str" cm="1">
        <f t="array" aca="1" ref="AY128" ca="1">INDEX({"LOC001","LOC002","LOC003"}, RANDBETWEEN(1,3))</f>
        <v>LOC003</v>
      </c>
      <c r="AZ128" s="1" t="str" cm="1">
        <f t="array" aca="1" ref="AZ128" ca="1">INDEX({"PRV001","PRV002","PRV003","PRV004","PRV005"}, RANDBETWEEN(1,5))</f>
        <v>PRV005</v>
      </c>
      <c r="BA128" s="1" t="str" cm="1">
        <f t="array" aca="1" ref="BA128" ca="1">INDEX({"AST001","AST002","AST003","AST004","AST005"}, RANDBETWEEN(1,5))</f>
        <v>AST002</v>
      </c>
      <c r="BB128" s="1" t="str" cm="1">
        <f t="array" aca="1" ref="BB128" ca="1">INDEX({"Room 1","Room 2","Room 3","Room 4","Room 5","Room 7","Room 8"}, RANDBETWEEN(1,7))</f>
        <v>Room 2</v>
      </c>
      <c r="BC128" s="1" t="str" cm="1">
        <f t="array" aca="1" ref="BC128" ca="1">INDEX({"Tooth Pain","Lost Filling","Cosmetic Concern","Sensitivity","Denture Adjustment","Jaw Pain","Routine Check-up"}, RANDBETWEEN(1,7))</f>
        <v>Sensitivity</v>
      </c>
      <c r="BD128" s="1" cm="1">
        <f t="array" aca="1" ref="BD128" ca="1">INDEX({15,30,45,60,90,120}, RANDBETWEEN(1,6))</f>
        <v>120</v>
      </c>
      <c r="BE128" s="1">
        <f t="shared" ca="1" si="64"/>
        <v>116</v>
      </c>
      <c r="BF128" s="1" t="str">
        <f t="shared" ca="1" si="65"/>
        <v>True</v>
      </c>
      <c r="BG128" s="1" t="str">
        <f t="shared" ca="1" si="66"/>
        <v/>
      </c>
      <c r="BH128" s="1" t="str">
        <f t="shared" ca="1" si="67"/>
        <v>False</v>
      </c>
      <c r="BI128" s="1">
        <f t="shared" ca="1" si="68"/>
        <v>9</v>
      </c>
      <c r="BJ128" s="1" t="s">
        <v>1388</v>
      </c>
      <c r="BK128" s="1" t="str">
        <f t="shared" ca="1" si="69"/>
        <v>2025-06-15</v>
      </c>
      <c r="BL128" s="1" t="str" cm="1">
        <f t="array" aca="1" ref="BL128" ca="1">INDEX({"Orthodontic","Prosthodontic","Oral Surgery","Periodontic","Restorative"}, RANDBETWEEN(1,5))</f>
        <v>Oral Surgery</v>
      </c>
      <c r="BM128" s="1" t="str" cm="1">
        <f t="array" aca="1" ref="BM128" ca="1">INDEX({"D4341","D9110","D0274","D0120","D2330","D7140","D1110"}, RANDBETWEEN(1,7))</f>
        <v>D7140</v>
      </c>
      <c r="BN128" s="1" t="str" cm="1">
        <f t="array" aca="1" ref="BN128" ca="1">INDEX({"Periodontal Scaling &amp; Root Planing","Palliative Treatment","Bitewings - Four Films","Periodic Oral Evaluation","Resin Composite - One Surface","Extraction - Erupted Tooth","Adult Prophylaxis"}, RANDBETWEEN(1,7))</f>
        <v>Extraction - Erupted Tooth</v>
      </c>
      <c r="BO128" s="1">
        <f t="shared" ca="1" si="70"/>
        <v>838.74</v>
      </c>
      <c r="BP128" s="1">
        <f t="shared" ca="1" si="71"/>
        <v>694.29</v>
      </c>
      <c r="BQ128" s="1">
        <f t="shared" ca="1" si="72"/>
        <v>209.23</v>
      </c>
      <c r="BR128" s="1">
        <f t="shared" ca="1" si="73"/>
        <v>188.54</v>
      </c>
      <c r="BS128" s="1">
        <f t="shared" ca="1" si="74"/>
        <v>212.3</v>
      </c>
      <c r="BT128" s="1" t="str">
        <f t="shared" ca="1" si="75"/>
        <v>2025-01-17</v>
      </c>
      <c r="BU128" s="1" t="str" cm="1">
        <f t="array" aca="1" ref="BU128" ca="1">INDEX({"Debit Card","Apple Pay","Credit Card","CareCredit"}, RANDBETWEEN(1,4))</f>
        <v>Apple Pay</v>
      </c>
      <c r="BV128" s="1" t="str" cm="1">
        <f t="array" aca="1" ref="BV128" ca="1">INDEX({"Paid","Partial","Pending Insurance"}, RANDBETWEEN(1,3))</f>
        <v>Partial</v>
      </c>
      <c r="BW128" s="1">
        <f t="shared" ca="1" si="76"/>
        <v>0</v>
      </c>
      <c r="BX128" s="1" t="str">
        <f t="shared" ca="1" si="77"/>
        <v>In Progress</v>
      </c>
      <c r="BY128" s="1" t="str" cm="1">
        <f t="array" aca="1" ref="BY128" ca="1">INDEX({"New","Returning"}, RANDBETWEEN(1,2))</f>
        <v>Returning</v>
      </c>
      <c r="BZ128" s="1">
        <f t="shared" ca="1" si="78"/>
        <v>3</v>
      </c>
      <c r="CA128" s="1">
        <f t="shared" ca="1" si="79"/>
        <v>9</v>
      </c>
      <c r="CB128" s="1" t="str">
        <f t="shared" ca="1" si="80"/>
        <v>2023-07-11</v>
      </c>
      <c r="CC128" s="1" t="str">
        <f t="shared" ca="1" si="81"/>
        <v>2024-07-19</v>
      </c>
      <c r="CD128" s="1">
        <f t="shared" ca="1" si="103"/>
        <v>3</v>
      </c>
      <c r="CE128" s="1">
        <f t="shared" ca="1" si="103"/>
        <v>1</v>
      </c>
      <c r="CF128" s="1">
        <f t="shared" ca="1" si="83"/>
        <v>3412.88</v>
      </c>
      <c r="CG128" s="1">
        <f t="shared" ca="1" si="84"/>
        <v>20</v>
      </c>
      <c r="CH128" s="1" t="str">
        <f t="shared" ca="1" si="85"/>
        <v>Low</v>
      </c>
      <c r="CI128" s="1">
        <f t="shared" ca="1" si="86"/>
        <v>99</v>
      </c>
      <c r="CJ128" s="1" t="str">
        <f t="shared" ca="1" si="87"/>
        <v>True</v>
      </c>
      <c r="CK128" s="1" t="str" cm="1">
        <f t="array" aca="1" ref="CK128" ca="1">INDEX({"Basic","Silver","Gold","Platinum"}, RANDBETWEEN(1,4))</f>
        <v>Platinum</v>
      </c>
      <c r="CL128" s="1">
        <f t="shared" ca="1" si="88"/>
        <v>0</v>
      </c>
      <c r="CM128" s="1" t="s">
        <v>1577</v>
      </c>
      <c r="CN128" s="1" t="str">
        <f t="shared" ca="1" si="89"/>
        <v>2022-01-07</v>
      </c>
      <c r="CO128" s="1" t="str">
        <f t="shared" ca="1" si="90"/>
        <v>4:15 PM</v>
      </c>
      <c r="CP128" s="1" t="str" cm="1">
        <f t="array" aca="1" ref="CP128" ca="1">INDEX({"Patient Portal","Mail","Email","Phone","Text"}, RANDBETWEEN(1,5))</f>
        <v>Mail</v>
      </c>
      <c r="CQ128" s="1" t="str" cm="1">
        <f t="array" aca="1" ref="CQ128" ca="1">INDEX({"Insurance Verification","Payment Reminder","New Patient Welcome","Treatment Plan Discussion","Recall"}, RANDBETWEEN(1,5))</f>
        <v>Payment Reminder</v>
      </c>
      <c r="CR128" s="1" t="str" cm="1">
        <f t="array" aca="1" ref="CR128" ca="1">INDEX({"Template","Script","Marketing","Custom"}, RANDBETWEEN(1,4))</f>
        <v>Marketing</v>
      </c>
      <c r="CS128" s="1" t="str">
        <f t="shared" ca="1" si="91"/>
        <v>True</v>
      </c>
      <c r="CT128" s="1" t="str">
        <f t="shared" ca="1" si="92"/>
        <v>2022-01-07</v>
      </c>
      <c r="CU128" s="1" t="str">
        <f t="shared" ca="1" si="93"/>
        <v>2:15 PM</v>
      </c>
      <c r="CV128" s="1" t="str" cm="1">
        <f t="array" aca="1" ref="CV128" ca="1">IF(CS128="True",
   INDEX({"Cancelled","Confirmed","Rescheduled","Question Answered"}, RANDBETWEEN(1,4)),
   ""
)</f>
        <v>Question Answered</v>
      </c>
      <c r="CW128" s="1" t="str">
        <f t="shared" ca="1" si="94"/>
        <v>True</v>
      </c>
      <c r="CX128" s="1" t="str">
        <f t="shared" ca="1" si="95"/>
        <v>2022-01-14</v>
      </c>
      <c r="CY128" s="1" t="str" cm="1">
        <f t="array" aca="1" ref="CY128" ca="1">INDEX({"STF001","STF002","STF003","STF004","STF005"}, RANDBETWEEN(1,5))</f>
        <v>STF004</v>
      </c>
      <c r="CZ128" s="1" t="str">
        <f t="shared" ca="1" si="96"/>
        <v>False</v>
      </c>
      <c r="DA128" s="1" t="str" cm="1">
        <f t="array" aca="1" ref="DA128" ca="1">INDEX({"Westside Dental Group","Downtown Dental Center","Main Street Dental"}, RANDBETWEEN(1,3))</f>
        <v>Westside Dental Group</v>
      </c>
      <c r="DB128" s="1" t="str" cm="1">
        <f t="array" aca="1" ref="DB128" ca="1">_xlfn.SWITCH(DA128,
   "Westside Dental Group",     "789 West Avenue",
   "Downtown Dental Center",    "456 Downtown Plaza",
   "Main Street Dental",        "123 Main Street",
   ""
)</f>
        <v>789 West Avenue</v>
      </c>
      <c r="DC128" s="1" t="str" cm="1">
        <f t="array" aca="1" ref="DC128" ca="1">_xlfn.SWITCH(
   DA128,
   "Westside Dental Group",     "Riverside",
   "Downtown Dental Center",    "Springfield",
   "Main Street Dental",        "Springfield",
   ""
)</f>
        <v>Riverside</v>
      </c>
      <c r="DD128" s="1" t="s">
        <v>184</v>
      </c>
      <c r="DE128" s="1" t="str" cm="1">
        <f t="array" aca="1" ref="DE128" ca="1">_xlfn.SWITCH(
   DA128,
   "Westside Dental Group",     "62707",
   "Downtown Dental Center",    "62701",
   "Main Street Dental",        "62704",
   ""
)</f>
        <v>62707</v>
      </c>
      <c r="DF128" s="1" t="str" cm="1">
        <f t="array" aca="1" ref="DF128" ca="1">_xlfn.SWITCH(
   DA128,
   "Westside Dental Group",     "555-555-6666",
   "Downtown Dental Center",    "555-333-4444",
   "Main Street Dental",        "555-111-2222",
   ""
)</f>
        <v>555-555-6666</v>
      </c>
      <c r="DG128" s="1" t="str" cm="1">
        <f t="array" aca="1" ref="DG128" ca="1">_xlfn.SWITCH(
   DA128,
   "Westside Dental Group",     "Mon-Thu 9AM-6PM|Fri 9AM-4PM",
   "Downtown Dental Center",    "Mon-Thu 7AM-7PM|Fri 8AM-5PM|Sat 8AM-1PM",
   "Main Street Dental",        "Mon-Fri 8AM-5PM",
   ""
)</f>
        <v>Mon-Thu 9AM-6PM|Fri 9AM-4PM</v>
      </c>
      <c r="DH128" s="1" t="str" cm="1">
        <f t="array" aca="1" ref="DH128" ca="1">_xlfn.SWITCH(
   DA128,
   "Westside Dental Group",     "General|Periodontics|Endodontics",
   "Downtown Dental Center",    "General|Pediatric|Implants|Oral Surgery",
   "Main Street Dental",        "General|Cosmetic|Orthodontics",
   ""
)</f>
        <v>General|Periodontics|Endodontics</v>
      </c>
      <c r="DI128" s="1" t="str" cm="1">
        <f t="array" aca="1" ref="DI128" ca="1">_xlfn.SWITCH(
   DA128,
   "Westside Dental Group",     "General Dentistry|Periodontics|Endodontics",
   "Downtown Dental Center",    "General Dentistry|Oral Surgery|Pediatric Dentistry",
   "Main Street Dental",        "General Dentistry|Orthodontics",
   ""
)</f>
        <v>General Dentistry|Periodontics|Endodontics</v>
      </c>
      <c r="DJ128" s="1" cm="1">
        <f t="array" aca="1" ref="DJ128" ca="1">_xlfn.SWITCH($DA128,
   "Westside Dental Group", 6,
   "Downtown Dental Center", 12,
   "Main Street Dental",     8,
   6
)</f>
        <v>6</v>
      </c>
      <c r="DK128" s="1" cm="1">
        <f t="array" aca="1" ref="DK128" ca="1">_xlfn.SWITCH($DA128,
   "Westside Dental Group", 4.7,
   "Downtown Dental Center", 4.6,
   "Main Street Dental",     4.8,
   4.7
)</f>
        <v>4.7</v>
      </c>
      <c r="DL128" s="1" t="s">
        <v>1766</v>
      </c>
      <c r="DM128" s="1" t="str">
        <f t="shared" ca="1" si="97"/>
        <v>2022-07-20</v>
      </c>
      <c r="DN128" s="1" t="str" cm="1">
        <f t="array" aca="1" ref="DN128" ca="1">INDEX({"In Progress","Accepted","Completed","Proposed"}, RANDBETWEEN(1,4))</f>
        <v>Completed</v>
      </c>
      <c r="DO128" s="1">
        <f t="shared" ca="1" si="98"/>
        <v>2209.71</v>
      </c>
      <c r="DP128" s="1">
        <f t="shared" ca="1" si="99"/>
        <v>1370.02</v>
      </c>
      <c r="DQ128" s="1">
        <f t="shared" ca="1" si="100"/>
        <v>839.69</v>
      </c>
      <c r="DR128" s="1" t="str" cm="1">
        <f t="array" aca="1" ref="DR128" ca="1">INDEX({"N/A","CareCredit","QuickPay Discount","Monthly Payment"}, RANDBETWEEN(1,4))</f>
        <v>QuickPay Discount</v>
      </c>
      <c r="DS128" s="2">
        <v>44599</v>
      </c>
      <c r="DT128" s="1" t="str">
        <f t="shared" ca="1" si="101"/>
        <v>2022-02-08</v>
      </c>
      <c r="DU128" s="1">
        <f t="shared" ca="1" si="102"/>
        <v>100</v>
      </c>
    </row>
    <row r="129" spans="1:125" x14ac:dyDescent="0.15">
      <c r="A129" s="1" t="s">
        <v>632</v>
      </c>
      <c r="B129" s="1" t="str" cm="1">
        <f t="array" aca="1" ref="B129" ca="1">INDEX({"Liam","Noah","Oliver","Elijah","William","James","Benjamin","Lucas","Henry","Alexander","Olivia","Emma","Ava","Charlotte","Sophia","Amelia","Isabella","Mia","Evelyn","Harper","Jameson","Aria","Scarlett","Luna","Mila","Abigail","Ella","Avery","Eleanor","Madison"}, RANDBETWEEN(1, 30))</f>
        <v>Sophia</v>
      </c>
      <c r="C129" s="1" t="str" cm="1">
        <f t="array" aca="1" ref="C129" ca="1">INDEX({"Smith","Johnson","Williams","Jones","Brown","Davis","Miller","Wilson","Moore","Taylor","Anderson","Thomas","Jackson","White","Harris","Martin","Thompson","Garcia","Martinez","Robinson","Clark","Rodriguez","Lewis","Lee","Walker","Hall","Allen","Young","King","Wright"}, RANDBETWEEN(1, 30))</f>
        <v>White</v>
      </c>
      <c r="D129" s="1" t="str">
        <f t="shared" ca="1" si="52"/>
        <v>1978-07-03</v>
      </c>
      <c r="E129" s="1">
        <f t="shared" ca="1" si="53"/>
        <v>46</v>
      </c>
      <c r="F129" s="1" t="str" cm="1">
        <f t="array" aca="1" ref="F129" ca="1">INDEX({"Male","Female","Non-Binary"}, RANDBETWEEN(1, 3))</f>
        <v>Male</v>
      </c>
      <c r="G129" s="1" t="str" cm="1">
        <f t="array" aca="1" ref="G129" ca="1">INDEX({"African American","Caucasian","Hispanic","Asian","Native American","Other"}, RANDBETWEEN(1,6))</f>
        <v>Asian</v>
      </c>
      <c r="H129" s="1" t="str" cm="1">
        <f t="array" aca="1" ref="H129" ca="1">RANDBETWEEN(1,1500) &amp; " " &amp; INDEX({"Main","Oak","Maple","Elm","Pine","Cedar","Rose","Hill","Park","Lake"}, RANDBETWEEN(1,10)) &amp; " " &amp; INDEX({"St","Rd","Ave"}, RANDBETWEEN(1,3))</f>
        <v>761 Rose Rd</v>
      </c>
      <c r="I129" s="1" t="str" cm="1">
        <f t="array" aca="1" ref="I129" ca="1">INDEX({"Springfield","Riverside","Franklin","Clinton","Fairview"}, RANDBETWEEN(1,5))</f>
        <v>Clinton</v>
      </c>
      <c r="J129" s="1" t="str" cm="1">
        <f t="array" aca="1" ref="J129" ca="1">INDEX({"FL","IL","CA","NY","TX"}, RANDBETWEEN(1,5))</f>
        <v>NY</v>
      </c>
      <c r="K129" s="1" t="str">
        <f t="shared" ca="1" si="54"/>
        <v>78408</v>
      </c>
      <c r="L129" s="1" t="str">
        <f t="shared" ca="1" si="55"/>
        <v>sophia.white@email.com</v>
      </c>
      <c r="M129" s="1" t="str">
        <f t="shared" ca="1" si="56"/>
        <v>585-769-7117</v>
      </c>
      <c r="N129" s="1" t="str" cm="1">
        <f t="array" aca="1" ref="N129" ca="1">INDEX({"Linda","Karen","Susan","Nancy","Deborah"}, RANDBETWEEN(1,5)) &amp; " " &amp; C129</f>
        <v>Karen White</v>
      </c>
      <c r="O129" s="1" t="str">
        <f t="shared" ca="1" si="57"/>
        <v>148-620-4326</v>
      </c>
      <c r="P129" s="1" t="s">
        <v>137</v>
      </c>
      <c r="Q129" s="1" t="str" cm="1">
        <f t="array" aca="1" ref="Q129" ca="1">INDEX({"Walk-in","Google","Website","Patient Referral","Doctor Referral","Insurance"}, RANDBETWEEN(1,5))</f>
        <v>Doctor Referral</v>
      </c>
      <c r="R129" s="1" t="str">
        <f t="shared" ca="1" si="58"/>
        <v>2022-02-10</v>
      </c>
      <c r="S129" s="1" t="str" cm="1">
        <f t="array" aca="1" ref="S129" ca="1">INDEX({"LOC001","LOC002","LOC003"}, RANDBETWEEN(1,3))</f>
        <v>LOC002</v>
      </c>
      <c r="T129" s="1" t="str" cm="1">
        <f t="array" aca="1" ref="T129" ca="1">INDEX({"Mail","Phone","Patient Portal","Email"}, RANDBETWEEN(1,4))</f>
        <v>Patient Portal</v>
      </c>
      <c r="U129" s="1" t="str" cm="1">
        <f t="array" aca="1" ref="U129" ca="1">INDEX({"True","False"}, RANDBETWEEN(1,2))</f>
        <v>False</v>
      </c>
      <c r="V129" s="1" t="str" cm="1">
        <f t="array" aca="1" ref="V129" ca="1">INDEX({"True","False"}, RANDBETWEEN(1,2))</f>
        <v>True</v>
      </c>
      <c r="W129" s="1" t="str" cm="1">
        <f t="array" aca="1" ref="W129" ca="1">INDEX({"True","False"}, RANDBETWEEN(1,2))</f>
        <v>False</v>
      </c>
      <c r="X129" s="1" t="str" cm="1">
        <f t="array" aca="1" ref="X129" ca="1">INDEX({"True","False"}, RANDBETWEEN(1,2))</f>
        <v>True</v>
      </c>
      <c r="Y129" s="1" t="str" cm="1">
        <f t="array" aca="1" ref="Y129" ca="1">INDEX({"Codeine","Sulfa","Local Anesthetics","None","Latex","Penicillin"}, RANDBETWEEN(1,6))</f>
        <v>Codeine</v>
      </c>
      <c r="Z129" s="1" t="str" cm="1">
        <f t="array" aca="1" ref="Z129" ca="1">INDEX({"None","Levothyroxine","Atorvastatin","Levothyroxine|Atorvastatin","Metformin|Lisinopril","Ibuprofen"}, RANDBETWEEN(1,6))</f>
        <v>Levothyroxine</v>
      </c>
      <c r="AA129" s="1" t="str" cm="1">
        <f t="array" aca="1" ref="AA129" ca="1">INDEX({"None","Wisdom teeth extraction (2020)","Cavity filling (2019)","Dental cleaning (2018)","Root canal (2021)"}, RANDBETWEEN(1,5))</f>
        <v>None</v>
      </c>
      <c r="AB129" s="1" t="str">
        <f t="shared" ca="1" si="59"/>
        <v>2024-07-02</v>
      </c>
      <c r="AC129" s="1" t="str" cm="1">
        <f t="array" aca="1" ref="AC129" ca="1">INDEX({"N/A","No","Yes"}, RANDBETWEEN(1,3))</f>
        <v>N/A</v>
      </c>
      <c r="AD129" s="1" t="str" cm="1">
        <f t="array" aca="1" ref="AD129" ca="1">INDEX({"Non-smoker","Former-smoker","Current smoker"}, RANDBETWEEN(1,3))</f>
        <v>Former-smoker</v>
      </c>
      <c r="AE129" s="1" t="str" cm="1">
        <f t="array" aca="1" ref="AE129" ca="1">INDEX({"None","Allergic to penicillin","Requires wheelchair accessibility","Use caution due to fall risk","Special diet required"}, RANDBETWEEN(1,5))</f>
        <v>Use caution due to fall risk</v>
      </c>
      <c r="AF129" s="1" t="s">
        <v>821</v>
      </c>
      <c r="AG129" s="1" t="str" cm="1">
        <f t="array" aca="1" ref="AG129" ca="1">INDEX({"Humana","Aetna","MetLife","Cigna","United Healthcare","Guardian"}, RANDBETWEEN(1,6))</f>
        <v>Aetna</v>
      </c>
      <c r="AH129" s="1" t="str" cm="1">
        <f t="array" aca="1" ref="AH129" ca="1">IF(AG129="Humana",
   INDEX({"HUM103","HUM523"}, RANDBETWEEN(1,2)),
IF(AG129="Aetna",
   INDEX({"AET532","AET548"}, RANDBETWEEN(1,2)),
IF(AG129="MetLife",
   "MET280",
IF(AG129="Cigna",
   "CIG881",
IF(AG129="United Healthcare",
   INDEX({"UNI967","UNI316"}, RANDBETWEEN(1,2)),
IF(AG129="Guardian",
   INDEX({"GUA459","GUA669"}, RANDBETWEEN(1,2)),
""))))))</f>
        <v>AET548</v>
      </c>
      <c r="AI129" s="1" t="str" cm="1">
        <f t="array" aca="1" ref="AI129" ca="1">_xlfn.SWITCH(
    AH129,
    "HUM103", "Humana Discount",
    "HUM523", "Humana PPO",
    "AET532", "Aetna HMO",
    "AET548", "Aetna Indemnity",
    "MET280", "MetLife Discount",
    "CIG881", "Cigna HMO",
    "UNI967", "United Healthcare DPPO",
    "UNI316", "United Healthcare DMO",
    "GUA459", "Guardian Discount",
    "GUA669", "Guardian PPO",
    ""
)</f>
        <v>Aetna Indemnity</v>
      </c>
      <c r="AJ129" s="1" t="str" cm="1">
        <f t="array" aca="1" ref="AJ129" ca="1">_xlfn.SWITCH(
    AH129,
    "HUM103", "HUM854639",
    "HUM523", "HUM296694",
    "AET532", "AET392075",
    "AET548", "AET837715",
    "MET280", "MET643118",
    "CIG881", "CIG755900",
    "UNI967", "UNI733052",
    "UNI316", "UNI442722",
    "GUA459", "GUA634150",
    "GUA669", "GUA641722",
    ""
)</f>
        <v>AET837715</v>
      </c>
      <c r="AK129" s="1" t="str" cm="1">
        <f t="array" aca="1" ref="AK129" ca="1">INDEX({"GRP370","GRP369","GRP573","GRP409","GRP509","GRP575","GRP445","GRP295","GRP316","GRP630"}, RANDBETWEEN(1,10))</f>
        <v>GRP575</v>
      </c>
      <c r="AL129" s="1" cm="1">
        <f t="array" aca="1" ref="AL129" ca="1">_xlfn.SWITCH(
  AK129,
  "GRP370", 1000,
  "GRP369", 3000,
  "GRP573", 1500,
  "GRP409", 3000,
  "GRP509", 3000,
  "GRP575", 1000,
  "GRP445", 2500,
  "GRP295", 1000,
  "GRP316", 2000,
  "GRP630", 2000,
  ""
)</f>
        <v>1000</v>
      </c>
      <c r="AM129" s="1" cm="1">
        <f t="array" aca="1" ref="AM129" ca="1">_xlfn.SWITCH(
  AK129,
  "GRP370", 729.73,
  "GRP369", 2285.89,
  "GRP573", 1311.73,
  "GRP409", 2951.56,
  "GRP509", 993.45,
  "GRP575", 557.41,
  "GRP445", 695.64,
  "GRP295", 241.36,
  "GRP316", 1320.86,
  "GRP630", 1245.27,
  ""
)</f>
        <v>557.41</v>
      </c>
      <c r="AN129" s="1" t="str" cm="1">
        <f t="array" aca="1" ref="AN129" ca="1">_xlfn.SWITCH(
  AK129,
  "GRP573", "Humana",
  "GRP509", "Aetna",
  "GRP316", "Aetna",
  ""
)</f>
        <v/>
      </c>
      <c r="AO129" s="1" t="str" cm="1">
        <f t="array" aca="1" ref="AO129" ca="1">_xlfn.SWITCH(
  AK129,
  "GRP573", "HUM982",
  "GRP509", "AET282",
  "GRP316", "AET665",
  ""
)</f>
        <v/>
      </c>
      <c r="AP129" s="1" t="str" cm="1">
        <f t="array" aca="1" ref="AP129" ca="1">_xlfn.SWITCH(
  AK129,
  "GRP573", "MAAN82132",
  "GRP509", "JOWI86099",
  "GRP316", "CHTA19838",
  ""
)</f>
        <v/>
      </c>
      <c r="AQ129" s="1" t="str" cm="1">
        <f t="array" aca="1" ref="AQ129" ca="1">INDEX({"Yes","No"},RANDBETWEEN(1,2))</f>
        <v>No</v>
      </c>
      <c r="AR129" s="1" t="str" cm="1">
        <f t="array" aca="1" ref="AR129" ca="1">INDEX({"Apple Pay","Credit Card","Debit Card"}, RANDBETWEEN(1,3))</f>
        <v>Apple Pay</v>
      </c>
      <c r="AS129" s="1" t="s">
        <v>1010</v>
      </c>
      <c r="AT129" s="1" t="s">
        <v>1199</v>
      </c>
      <c r="AU129" s="1" t="str">
        <f t="shared" ca="1" si="60"/>
        <v>2025-04-27</v>
      </c>
      <c r="AV129" s="1" t="str">
        <f t="shared" ca="1" si="61"/>
        <v>2025-04-29</v>
      </c>
      <c r="AW129" s="1" t="str">
        <f t="shared" ca="1" si="62"/>
        <v>8:30 AM</v>
      </c>
      <c r="AX129" s="1" t="str">
        <f t="shared" ca="1" si="63"/>
        <v>8:21 AM</v>
      </c>
      <c r="AY129" s="1" t="str" cm="1">
        <f t="array" aca="1" ref="AY129" ca="1">INDEX({"LOC001","LOC002","LOC003"}, RANDBETWEEN(1,3))</f>
        <v>LOC002</v>
      </c>
      <c r="AZ129" s="1" t="str" cm="1">
        <f t="array" aca="1" ref="AZ129" ca="1">INDEX({"PRV001","PRV002","PRV003","PRV004","PRV005"}, RANDBETWEEN(1,5))</f>
        <v>PRV003</v>
      </c>
      <c r="BA129" s="1" t="str" cm="1">
        <f t="array" aca="1" ref="BA129" ca="1">INDEX({"AST001","AST002","AST003","AST004","AST005"}, RANDBETWEEN(1,5))</f>
        <v>AST002</v>
      </c>
      <c r="BB129" s="1" t="str" cm="1">
        <f t="array" aca="1" ref="BB129" ca="1">INDEX({"Room 1","Room 2","Room 3","Room 4","Room 5","Room 7","Room 8"}, RANDBETWEEN(1,7))</f>
        <v>Room 1</v>
      </c>
      <c r="BC129" s="1" t="str" cm="1">
        <f t="array" aca="1" ref="BC129" ca="1">INDEX({"Tooth Pain","Lost Filling","Cosmetic Concern","Sensitivity","Denture Adjustment","Jaw Pain","Routine Check-up"}, RANDBETWEEN(1,7))</f>
        <v>Routine Check-up</v>
      </c>
      <c r="BD129" s="1" cm="1">
        <f t="array" aca="1" ref="BD129" ca="1">INDEX({15,30,45,60,90,120}, RANDBETWEEN(1,6))</f>
        <v>45</v>
      </c>
      <c r="BE129" s="1">
        <f t="shared" ca="1" si="64"/>
        <v>45</v>
      </c>
      <c r="BF129" s="1" t="str">
        <f t="shared" ca="1" si="65"/>
        <v>True</v>
      </c>
      <c r="BG129" s="1" t="str">
        <f t="shared" ca="1" si="66"/>
        <v/>
      </c>
      <c r="BH129" s="1" t="str">
        <f t="shared" ca="1" si="67"/>
        <v>False</v>
      </c>
      <c r="BI129" s="1">
        <f t="shared" ca="1" si="68"/>
        <v>2</v>
      </c>
      <c r="BJ129" s="1" t="s">
        <v>1389</v>
      </c>
      <c r="BK129" s="1" t="str">
        <f t="shared" ca="1" si="69"/>
        <v>2025-04-29</v>
      </c>
      <c r="BL129" s="1" t="str" cm="1">
        <f t="array" aca="1" ref="BL129" ca="1">INDEX({"Orthodontic","Prosthodontic","Oral Surgery","Periodontic","Restorative"}, RANDBETWEEN(1,5))</f>
        <v>Restorative</v>
      </c>
      <c r="BM129" s="1" t="str" cm="1">
        <f t="array" aca="1" ref="BM129" ca="1">INDEX({"D4341","D9110","D0274","D0120","D2330","D7140","D1110"}, RANDBETWEEN(1,7))</f>
        <v>D1110</v>
      </c>
      <c r="BN129" s="1" t="str" cm="1">
        <f t="array" aca="1" ref="BN129" ca="1">INDEX({"Periodontal Scaling &amp; Root Planing","Palliative Treatment","Bitewings - Four Films","Periodic Oral Evaluation","Resin Composite - One Surface","Extraction - Erupted Tooth","Adult Prophylaxis"}, RANDBETWEEN(1,7))</f>
        <v>Bitewings - Four Films</v>
      </c>
      <c r="BO129" s="1">
        <f t="shared" ca="1" si="70"/>
        <v>997.68</v>
      </c>
      <c r="BP129" s="1">
        <f t="shared" ca="1" si="71"/>
        <v>1259.72</v>
      </c>
      <c r="BQ129" s="1">
        <f t="shared" ca="1" si="72"/>
        <v>792.76</v>
      </c>
      <c r="BR129" s="1">
        <f t="shared" ca="1" si="73"/>
        <v>127.8</v>
      </c>
      <c r="BS129" s="1">
        <f t="shared" ca="1" si="74"/>
        <v>141.05000000000001</v>
      </c>
      <c r="BT129" s="1" t="str">
        <f t="shared" ca="1" si="75"/>
        <v>2024-07-31</v>
      </c>
      <c r="BU129" s="1" t="str" cm="1">
        <f t="array" aca="1" ref="BU129" ca="1">INDEX({"Debit Card","Apple Pay","Credit Card","CareCredit"}, RANDBETWEEN(1,4))</f>
        <v>Apple Pay</v>
      </c>
      <c r="BV129" s="1" t="str" cm="1">
        <f t="array" aca="1" ref="BV129" ca="1">INDEX({"Paid","Partial","Pending Insurance"}, RANDBETWEEN(1,3))</f>
        <v>Partial</v>
      </c>
      <c r="BW129" s="1">
        <f t="shared" ca="1" si="76"/>
        <v>0</v>
      </c>
      <c r="BX129" s="1" t="str">
        <f t="shared" ca="1" si="77"/>
        <v>In Progress</v>
      </c>
      <c r="BY129" s="1" t="str" cm="1">
        <f t="array" aca="1" ref="BY129" ca="1">INDEX({"New","Returning"}, RANDBETWEEN(1,2))</f>
        <v>New</v>
      </c>
      <c r="BZ129" s="1">
        <f t="shared" ca="1" si="78"/>
        <v>0</v>
      </c>
      <c r="CA129" s="1">
        <f t="shared" ca="1" si="79"/>
        <v>0</v>
      </c>
      <c r="CB129" s="1" t="str">
        <f t="shared" ca="1" si="80"/>
        <v>2023-06-09</v>
      </c>
      <c r="CC129" s="1" t="str">
        <f t="shared" ca="1" si="81"/>
        <v>2025-12-17</v>
      </c>
      <c r="CD129" s="1">
        <f t="shared" ca="1" si="103"/>
        <v>10</v>
      </c>
      <c r="CE129" s="1">
        <f t="shared" ca="1" si="103"/>
        <v>7</v>
      </c>
      <c r="CF129" s="1">
        <f t="shared" ca="1" si="83"/>
        <v>4618.2700000000004</v>
      </c>
      <c r="CG129" s="1">
        <f t="shared" ca="1" si="84"/>
        <v>22</v>
      </c>
      <c r="CH129" s="1" t="str">
        <f t="shared" ca="1" si="85"/>
        <v>Medium</v>
      </c>
      <c r="CI129" s="1">
        <f t="shared" ca="1" si="86"/>
        <v>85</v>
      </c>
      <c r="CJ129" s="1" t="str">
        <f t="shared" ca="1" si="87"/>
        <v>True</v>
      </c>
      <c r="CK129" s="1" t="str" cm="1">
        <f t="array" aca="1" ref="CK129" ca="1">INDEX({"Basic","Silver","Gold","Platinum"}, RANDBETWEEN(1,4))</f>
        <v>Gold</v>
      </c>
      <c r="CL129" s="1">
        <f t="shared" ca="1" si="88"/>
        <v>2</v>
      </c>
      <c r="CM129" s="1" t="s">
        <v>1578</v>
      </c>
      <c r="CN129" s="1" t="str">
        <f t="shared" ca="1" si="89"/>
        <v>2023-07-10</v>
      </c>
      <c r="CO129" s="1" t="str">
        <f t="shared" ca="1" si="90"/>
        <v>8:45 AM</v>
      </c>
      <c r="CP129" s="1" t="str" cm="1">
        <f t="array" aca="1" ref="CP129" ca="1">INDEX({"Patient Portal","Mail","Email","Phone","Text"}, RANDBETWEEN(1,5))</f>
        <v>Patient Portal</v>
      </c>
      <c r="CQ129" s="1" t="str" cm="1">
        <f t="array" aca="1" ref="CQ129" ca="1">INDEX({"Insurance Verification","Payment Reminder","New Patient Welcome","Treatment Plan Discussion","Recall"}, RANDBETWEEN(1,5))</f>
        <v>Payment Reminder</v>
      </c>
      <c r="CR129" s="1" t="str" cm="1">
        <f t="array" aca="1" ref="CR129" ca="1">INDEX({"Template","Script","Marketing","Custom"}, RANDBETWEEN(1,4))</f>
        <v>Template</v>
      </c>
      <c r="CS129" s="1" t="str">
        <f t="shared" ca="1" si="91"/>
        <v>True</v>
      </c>
      <c r="CT129" s="1" t="str">
        <f t="shared" ca="1" si="92"/>
        <v>2023-07-11</v>
      </c>
      <c r="CU129" s="1" t="str">
        <f t="shared" ca="1" si="93"/>
        <v>2:15 PM</v>
      </c>
      <c r="CV129" s="1" t="str" cm="1">
        <f t="array" aca="1" ref="CV129" ca="1">IF(CS129="True",
   INDEX({"Cancelled","Confirmed","Rescheduled","Question Answered"}, RANDBETWEEN(1,4)),
   ""
)</f>
        <v>Question Answered</v>
      </c>
      <c r="CW129" s="1" t="str">
        <f t="shared" ca="1" si="94"/>
        <v>False</v>
      </c>
      <c r="CX129" s="1" t="str">
        <f t="shared" ca="1" si="95"/>
        <v/>
      </c>
      <c r="CY129" s="1" t="str" cm="1">
        <f t="array" aca="1" ref="CY129" ca="1">INDEX({"STF001","STF002","STF003","STF004","STF005"}, RANDBETWEEN(1,5))</f>
        <v>STF005</v>
      </c>
      <c r="CZ129" s="1" t="str">
        <f t="shared" ca="1" si="96"/>
        <v>False</v>
      </c>
      <c r="DA129" s="1" t="str" cm="1">
        <f t="array" aca="1" ref="DA129" ca="1">INDEX({"Westside Dental Group","Downtown Dental Center","Main Street Dental"}, RANDBETWEEN(1,3))</f>
        <v>Downtown Dental Center</v>
      </c>
      <c r="DB129" s="1" t="str" cm="1">
        <f t="array" aca="1" ref="DB129" ca="1">_xlfn.SWITCH(DA129,
   "Westside Dental Group",     "789 West Avenue",
   "Downtown Dental Center",    "456 Downtown Plaza",
   "Main Street Dental",        "123 Main Street",
   ""
)</f>
        <v>456 Downtown Plaza</v>
      </c>
      <c r="DC129" s="1" t="str" cm="1">
        <f t="array" aca="1" ref="DC129" ca="1">_xlfn.SWITCH(
   DA129,
   "Westside Dental Group",     "Riverside",
   "Downtown Dental Center",    "Springfield",
   "Main Street Dental",        "Springfield",
   ""
)</f>
        <v>Springfield</v>
      </c>
      <c r="DD129" s="1" t="s">
        <v>184</v>
      </c>
      <c r="DE129" s="1" t="str" cm="1">
        <f t="array" aca="1" ref="DE129" ca="1">_xlfn.SWITCH(
   DA129,
   "Westside Dental Group",     "62707",
   "Downtown Dental Center",    "62701",
   "Main Street Dental",        "62704",
   ""
)</f>
        <v>62701</v>
      </c>
      <c r="DF129" s="1" t="str" cm="1">
        <f t="array" aca="1" ref="DF129" ca="1">_xlfn.SWITCH(
   DA129,
   "Westside Dental Group",     "555-555-6666",
   "Downtown Dental Center",    "555-333-4444",
   "Main Street Dental",        "555-111-2222",
   ""
)</f>
        <v>555-333-4444</v>
      </c>
      <c r="DG129" s="1" t="str" cm="1">
        <f t="array" aca="1" ref="DG129" ca="1">_xlfn.SWITCH(
   DA129,
   "Westside Dental Group",     "Mon-Thu 9AM-6PM|Fri 9AM-4PM",
   "Downtown Dental Center",    "Mon-Thu 7AM-7PM|Fri 8AM-5PM|Sat 8AM-1PM",
   "Main Street Dental",        "Mon-Fri 8AM-5PM",
   ""
)</f>
        <v>Mon-Thu 7AM-7PM|Fri 8AM-5PM|Sat 8AM-1PM</v>
      </c>
      <c r="DH129" s="1" t="str" cm="1">
        <f t="array" aca="1" ref="DH129" ca="1">_xlfn.SWITCH(
   DA129,
   "Westside Dental Group",     "General|Periodontics|Endodontics",
   "Downtown Dental Center",    "General|Pediatric|Implants|Oral Surgery",
   "Main Street Dental",        "General|Cosmetic|Orthodontics",
   ""
)</f>
        <v>General|Pediatric|Implants|Oral Surgery</v>
      </c>
      <c r="DI129" s="1" t="str" cm="1">
        <f t="array" aca="1" ref="DI129" ca="1">_xlfn.SWITCH(
   DA129,
   "Westside Dental Group",     "General Dentistry|Periodontics|Endodontics",
   "Downtown Dental Center",    "General Dentistry|Oral Surgery|Pediatric Dentistry",
   "Main Street Dental",        "General Dentistry|Orthodontics",
   ""
)</f>
        <v>General Dentistry|Oral Surgery|Pediatric Dentistry</v>
      </c>
      <c r="DJ129" s="1" cm="1">
        <f t="array" aca="1" ref="DJ129" ca="1">_xlfn.SWITCH($DA129,
   "Westside Dental Group", 6,
   "Downtown Dental Center", 12,
   "Main Street Dental",     8,
   6
)</f>
        <v>12</v>
      </c>
      <c r="DK129" s="1" cm="1">
        <f t="array" aca="1" ref="DK129" ca="1">_xlfn.SWITCH($DA129,
   "Westside Dental Group", 4.7,
   "Downtown Dental Center", 4.6,
   "Main Street Dental",     4.8,
   4.7
)</f>
        <v>4.5999999999999996</v>
      </c>
      <c r="DL129" s="1" t="s">
        <v>1767</v>
      </c>
      <c r="DM129" s="1" t="str">
        <f t="shared" ca="1" si="97"/>
        <v>2023-08-31</v>
      </c>
      <c r="DN129" s="1" t="str" cm="1">
        <f t="array" aca="1" ref="DN129" ca="1">INDEX({"In Progress","Accepted","Completed","Proposed"}, RANDBETWEEN(1,4))</f>
        <v>Accepted</v>
      </c>
      <c r="DO129" s="1">
        <f t="shared" ca="1" si="98"/>
        <v>4372.93</v>
      </c>
      <c r="DP129" s="1">
        <f t="shared" ca="1" si="99"/>
        <v>3235.97</v>
      </c>
      <c r="DQ129" s="1">
        <f t="shared" ca="1" si="100"/>
        <v>1136.96</v>
      </c>
      <c r="DR129" s="1" t="str" cm="1">
        <f t="array" aca="1" ref="DR129" ca="1">INDEX({"N/A","CareCredit","QuickPay Discount","Monthly Payment"}, RANDBETWEEN(1,4))</f>
        <v>QuickPay Discount</v>
      </c>
      <c r="DS129" s="2">
        <v>44600</v>
      </c>
      <c r="DT129" s="1" t="str">
        <f t="shared" ca="1" si="101"/>
        <v/>
      </c>
      <c r="DU129" s="1">
        <f t="shared" ca="1" si="102"/>
        <v>75</v>
      </c>
    </row>
    <row r="130" spans="1:125" x14ac:dyDescent="0.15">
      <c r="A130" s="1" t="s">
        <v>633</v>
      </c>
      <c r="B130" s="1" t="str" cm="1">
        <f t="array" aca="1" ref="B130" ca="1">INDEX({"Liam","Noah","Oliver","Elijah","William","James","Benjamin","Lucas","Henry","Alexander","Olivia","Emma","Ava","Charlotte","Sophia","Amelia","Isabella","Mia","Evelyn","Harper","Jameson","Aria","Scarlett","Luna","Mila","Abigail","Ella","Avery","Eleanor","Madison"}, RANDBETWEEN(1, 30))</f>
        <v>Benjamin</v>
      </c>
      <c r="C130" s="1" t="str" cm="1">
        <f t="array" aca="1" ref="C130" ca="1">INDEX({"Smith","Johnson","Williams","Jones","Brown","Davis","Miller","Wilson","Moore","Taylor","Anderson","Thomas","Jackson","White","Harris","Martin","Thompson","Garcia","Martinez","Robinson","Clark","Rodriguez","Lewis","Lee","Walker","Hall","Allen","Young","King","Wright"}, RANDBETWEEN(1, 30))</f>
        <v>King</v>
      </c>
      <c r="D130" s="1" t="str">
        <f t="shared" ca="1" si="52"/>
        <v>1958-10-02</v>
      </c>
      <c r="E130" s="1">
        <f t="shared" ca="1" si="53"/>
        <v>66</v>
      </c>
      <c r="F130" s="1" t="str" cm="1">
        <f t="array" aca="1" ref="F130" ca="1">INDEX({"Male","Female","Non-Binary"}, RANDBETWEEN(1, 3))</f>
        <v>Male</v>
      </c>
      <c r="G130" s="1" t="str" cm="1">
        <f t="array" aca="1" ref="G130" ca="1">INDEX({"African American","Caucasian","Hispanic","Asian","Native American","Other"}, RANDBETWEEN(1,6))</f>
        <v>African American</v>
      </c>
      <c r="H130" s="1" t="str" cm="1">
        <f t="array" aca="1" ref="H130" ca="1">RANDBETWEEN(1,1500) &amp; " " &amp; INDEX({"Main","Oak","Maple","Elm","Pine","Cedar","Rose","Hill","Park","Lake"}, RANDBETWEEN(1,10)) &amp; " " &amp; INDEX({"St","Rd","Ave"}, RANDBETWEEN(1,3))</f>
        <v>669 Cedar St</v>
      </c>
      <c r="I130" s="1" t="str" cm="1">
        <f t="array" aca="1" ref="I130" ca="1">INDEX({"Springfield","Riverside","Franklin","Clinton","Fairview"}, RANDBETWEEN(1,5))</f>
        <v>Franklin</v>
      </c>
      <c r="J130" s="1" t="str" cm="1">
        <f t="array" aca="1" ref="J130" ca="1">INDEX({"FL","IL","CA","NY","TX"}, RANDBETWEEN(1,5))</f>
        <v>IL</v>
      </c>
      <c r="K130" s="1" t="str">
        <f t="shared" ca="1" si="54"/>
        <v>31691</v>
      </c>
      <c r="L130" s="1" t="str">
        <f t="shared" ca="1" si="55"/>
        <v>benjamin.king@email.com</v>
      </c>
      <c r="M130" s="1" t="str">
        <f t="shared" ca="1" si="56"/>
        <v>215-439-7794</v>
      </c>
      <c r="N130" s="1" t="str" cm="1">
        <f t="array" aca="1" ref="N130" ca="1">INDEX({"Linda","Karen","Susan","Nancy","Deborah"}, RANDBETWEEN(1,5)) &amp; " " &amp; C130</f>
        <v>Linda King</v>
      </c>
      <c r="O130" s="1" t="str">
        <f t="shared" ca="1" si="57"/>
        <v>882-927-7035</v>
      </c>
      <c r="P130" s="1" t="s">
        <v>137</v>
      </c>
      <c r="Q130" s="1" t="str" cm="1">
        <f t="array" aca="1" ref="Q130" ca="1">INDEX({"Walk-in","Google","Website","Patient Referral","Doctor Referral","Insurance"}, RANDBETWEEN(1,5))</f>
        <v>Patient Referral</v>
      </c>
      <c r="R130" s="1" t="str">
        <f t="shared" ca="1" si="58"/>
        <v>2023-07-20</v>
      </c>
      <c r="S130" s="1" t="str" cm="1">
        <f t="array" aca="1" ref="S130" ca="1">INDEX({"LOC001","LOC002","LOC003"}, RANDBETWEEN(1,3))</f>
        <v>LOC002</v>
      </c>
      <c r="T130" s="1" t="str" cm="1">
        <f t="array" aca="1" ref="T130" ca="1">INDEX({"Mail","Phone","Patient Portal","Email"}, RANDBETWEEN(1,4))</f>
        <v>Email</v>
      </c>
      <c r="U130" s="1" t="str" cm="1">
        <f t="array" aca="1" ref="U130" ca="1">INDEX({"True","False"}, RANDBETWEEN(1,2))</f>
        <v>False</v>
      </c>
      <c r="V130" s="1" t="str" cm="1">
        <f t="array" aca="1" ref="V130" ca="1">INDEX({"True","False"}, RANDBETWEEN(1,2))</f>
        <v>True</v>
      </c>
      <c r="W130" s="1" t="str" cm="1">
        <f t="array" aca="1" ref="W130" ca="1">INDEX({"True","False"}, RANDBETWEEN(1,2))</f>
        <v>True</v>
      </c>
      <c r="X130" s="1" t="str" cm="1">
        <f t="array" aca="1" ref="X130" ca="1">INDEX({"True","False"}, RANDBETWEEN(1,2))</f>
        <v>False</v>
      </c>
      <c r="Y130" s="1" t="str" cm="1">
        <f t="array" aca="1" ref="Y130" ca="1">INDEX({"Codeine","Sulfa","Local Anesthetics","None","Latex","Penicillin"}, RANDBETWEEN(1,6))</f>
        <v>Codeine</v>
      </c>
      <c r="Z130" s="1" t="str" cm="1">
        <f t="array" aca="1" ref="Z130" ca="1">INDEX({"None","Levothyroxine","Atorvastatin","Levothyroxine|Atorvastatin","Metformin|Lisinopril","Ibuprofen"}, RANDBETWEEN(1,6))</f>
        <v>Levothyroxine|Atorvastatin</v>
      </c>
      <c r="AA130" s="1" t="str" cm="1">
        <f t="array" aca="1" ref="AA130" ca="1">INDEX({"None","Wisdom teeth extraction (2020)","Cavity filling (2019)","Dental cleaning (2018)","Root canal (2021)"}, RANDBETWEEN(1,5))</f>
        <v>Cavity filling (2019)</v>
      </c>
      <c r="AB130" s="1" t="str">
        <f t="shared" ca="1" si="59"/>
        <v>2023-02-01</v>
      </c>
      <c r="AC130" s="1" t="str" cm="1">
        <f t="array" aca="1" ref="AC130" ca="1">INDEX({"N/A","No","Yes"}, RANDBETWEEN(1,3))</f>
        <v>Yes</v>
      </c>
      <c r="AD130" s="1" t="str" cm="1">
        <f t="array" aca="1" ref="AD130" ca="1">INDEX({"Non-smoker","Former-smoker","Current smoker"}, RANDBETWEEN(1,3))</f>
        <v>Current smoker</v>
      </c>
      <c r="AE130" s="1" t="str" cm="1">
        <f t="array" aca="1" ref="AE130" ca="1">INDEX({"None","Allergic to penicillin","Requires wheelchair accessibility","Use caution due to fall risk","Special diet required"}, RANDBETWEEN(1,5))</f>
        <v>Requires wheelchair accessibility</v>
      </c>
      <c r="AF130" s="1" t="s">
        <v>822</v>
      </c>
      <c r="AG130" s="1" t="str" cm="1">
        <f t="array" aca="1" ref="AG130" ca="1">INDEX({"Humana","Aetna","MetLife","Cigna","United Healthcare","Guardian"}, RANDBETWEEN(1,6))</f>
        <v>MetLife</v>
      </c>
      <c r="AH130" s="1" t="str" cm="1">
        <f t="array" aca="1" ref="AH130" ca="1">IF(AG130="Humana",
   INDEX({"HUM103","HUM523"}, RANDBETWEEN(1,2)),
IF(AG130="Aetna",
   INDEX({"AET532","AET548"}, RANDBETWEEN(1,2)),
IF(AG130="MetLife",
   "MET280",
IF(AG130="Cigna",
   "CIG881",
IF(AG130="United Healthcare",
   INDEX({"UNI967","UNI316"}, RANDBETWEEN(1,2)),
IF(AG130="Guardian",
   INDEX({"GUA459","GUA669"}, RANDBETWEEN(1,2)),
""))))))</f>
        <v>MET280</v>
      </c>
      <c r="AI130" s="1" t="str" cm="1">
        <f t="array" aca="1" ref="AI130" ca="1">_xlfn.SWITCH(
    AH130,
    "HUM103", "Humana Discount",
    "HUM523", "Humana PPO",
    "AET532", "Aetna HMO",
    "AET548", "Aetna Indemnity",
    "MET280", "MetLife Discount",
    "CIG881", "Cigna HMO",
    "UNI967", "United Healthcare DPPO",
    "UNI316", "United Healthcare DMO",
    "GUA459", "Guardian Discount",
    "GUA669", "Guardian PPO",
    ""
)</f>
        <v>MetLife Discount</v>
      </c>
      <c r="AJ130" s="1" t="str" cm="1">
        <f t="array" aca="1" ref="AJ130" ca="1">_xlfn.SWITCH(
    AH130,
    "HUM103", "HUM854639",
    "HUM523", "HUM296694",
    "AET532", "AET392075",
    "AET548", "AET837715",
    "MET280", "MET643118",
    "CIG881", "CIG755900",
    "UNI967", "UNI733052",
    "UNI316", "UNI442722",
    "GUA459", "GUA634150",
    "GUA669", "GUA641722",
    ""
)</f>
        <v>MET643118</v>
      </c>
      <c r="AK130" s="1" t="str" cm="1">
        <f t="array" aca="1" ref="AK130" ca="1">INDEX({"GRP370","GRP369","GRP573","GRP409","GRP509","GRP575","GRP445","GRP295","GRP316","GRP630"}, RANDBETWEEN(1,10))</f>
        <v>GRP509</v>
      </c>
      <c r="AL130" s="1" cm="1">
        <f t="array" aca="1" ref="AL130" ca="1">_xlfn.SWITCH(
  AK130,
  "GRP370", 1000,
  "GRP369", 3000,
  "GRP573", 1500,
  "GRP409", 3000,
  "GRP509", 3000,
  "GRP575", 1000,
  "GRP445", 2500,
  "GRP295", 1000,
  "GRP316", 2000,
  "GRP630", 2000,
  ""
)</f>
        <v>3000</v>
      </c>
      <c r="AM130" s="1" cm="1">
        <f t="array" aca="1" ref="AM130" ca="1">_xlfn.SWITCH(
  AK130,
  "GRP370", 729.73,
  "GRP369", 2285.89,
  "GRP573", 1311.73,
  "GRP409", 2951.56,
  "GRP509", 993.45,
  "GRP575", 557.41,
  "GRP445", 695.64,
  "GRP295", 241.36,
  "GRP316", 1320.86,
  "GRP630", 1245.27,
  ""
)</f>
        <v>993.45</v>
      </c>
      <c r="AN130" s="1" t="str" cm="1">
        <f t="array" aca="1" ref="AN130" ca="1">_xlfn.SWITCH(
  AK130,
  "GRP573", "Humana",
  "GRP509", "Aetna",
  "GRP316", "Aetna",
  ""
)</f>
        <v>Aetna</v>
      </c>
      <c r="AO130" s="1" t="str" cm="1">
        <f t="array" aca="1" ref="AO130" ca="1">_xlfn.SWITCH(
  AK130,
  "GRP573", "HUM982",
  "GRP509", "AET282",
  "GRP316", "AET665",
  ""
)</f>
        <v>AET282</v>
      </c>
      <c r="AP130" s="1" t="str" cm="1">
        <f t="array" aca="1" ref="AP130" ca="1">_xlfn.SWITCH(
  AK130,
  "GRP573", "MAAN82132",
  "GRP509", "JOWI86099",
  "GRP316", "CHTA19838",
  ""
)</f>
        <v>JOWI86099</v>
      </c>
      <c r="AQ130" s="1" t="str" cm="1">
        <f t="array" aca="1" ref="AQ130" ca="1">INDEX({"Yes","No"},RANDBETWEEN(1,2))</f>
        <v>Yes</v>
      </c>
      <c r="AR130" s="1" t="str" cm="1">
        <f t="array" aca="1" ref="AR130" ca="1">INDEX({"Apple Pay","Credit Card","Debit Card"}, RANDBETWEEN(1,3))</f>
        <v>Debit Card</v>
      </c>
      <c r="AS130" s="1" t="s">
        <v>1011</v>
      </c>
      <c r="AT130" s="1" t="s">
        <v>1200</v>
      </c>
      <c r="AU130" s="1" t="str">
        <f t="shared" ca="1" si="60"/>
        <v>2025-05-27</v>
      </c>
      <c r="AV130" s="1" t="str">
        <f t="shared" ca="1" si="61"/>
        <v>2025-06-04</v>
      </c>
      <c r="AW130" s="1" t="str">
        <f t="shared" ca="1" si="62"/>
        <v>12:00 PM</v>
      </c>
      <c r="AX130" s="1" t="str">
        <f t="shared" ca="1" si="63"/>
        <v>11:55 AM</v>
      </c>
      <c r="AY130" s="1" t="str" cm="1">
        <f t="array" aca="1" ref="AY130" ca="1">INDEX({"LOC001","LOC002","LOC003"}, RANDBETWEEN(1,3))</f>
        <v>LOC003</v>
      </c>
      <c r="AZ130" s="1" t="str" cm="1">
        <f t="array" aca="1" ref="AZ130" ca="1">INDEX({"PRV001","PRV002","PRV003","PRV004","PRV005"}, RANDBETWEEN(1,5))</f>
        <v>PRV002</v>
      </c>
      <c r="BA130" s="1" t="str" cm="1">
        <f t="array" aca="1" ref="BA130" ca="1">INDEX({"AST001","AST002","AST003","AST004","AST005"}, RANDBETWEEN(1,5))</f>
        <v>AST005</v>
      </c>
      <c r="BB130" s="1" t="str" cm="1">
        <f t="array" aca="1" ref="BB130" ca="1">INDEX({"Room 1","Room 2","Room 3","Room 4","Room 5","Room 7","Room 8"}, RANDBETWEEN(1,7))</f>
        <v>Room 4</v>
      </c>
      <c r="BC130" s="1" t="str" cm="1">
        <f t="array" aca="1" ref="BC130" ca="1">INDEX({"Tooth Pain","Lost Filling","Cosmetic Concern","Sensitivity","Denture Adjustment","Jaw Pain","Routine Check-up"}, RANDBETWEEN(1,7))</f>
        <v>Lost Filling</v>
      </c>
      <c r="BD130" s="1" cm="1">
        <f t="array" aca="1" ref="BD130" ca="1">INDEX({15,30,45,60,90,120}, RANDBETWEEN(1,6))</f>
        <v>15</v>
      </c>
      <c r="BE130" s="1">
        <f t="shared" ca="1" si="64"/>
        <v>18</v>
      </c>
      <c r="BF130" s="1" t="str">
        <f t="shared" ca="1" si="65"/>
        <v>True</v>
      </c>
      <c r="BG130" s="1" t="str">
        <f t="shared" ca="1" si="66"/>
        <v/>
      </c>
      <c r="BH130" s="1" t="str">
        <f t="shared" ca="1" si="67"/>
        <v>False</v>
      </c>
      <c r="BI130" s="1">
        <f t="shared" ca="1" si="68"/>
        <v>8</v>
      </c>
      <c r="BJ130" s="1" t="s">
        <v>1390</v>
      </c>
      <c r="BK130" s="1" t="str">
        <f t="shared" ca="1" si="69"/>
        <v>2025-06-04</v>
      </c>
      <c r="BL130" s="1" t="str" cm="1">
        <f t="array" aca="1" ref="BL130" ca="1">INDEX({"Orthodontic","Prosthodontic","Oral Surgery","Periodontic","Restorative"}, RANDBETWEEN(1,5))</f>
        <v>Prosthodontic</v>
      </c>
      <c r="BM130" s="1" t="str" cm="1">
        <f t="array" aca="1" ref="BM130" ca="1">INDEX({"D4341","D9110","D0274","D0120","D2330","D7140","D1110"}, RANDBETWEEN(1,7))</f>
        <v>D4341</v>
      </c>
      <c r="BN130" s="1" t="str" cm="1">
        <f t="array" aca="1" ref="BN130" ca="1">INDEX({"Periodontal Scaling &amp; Root Planing","Palliative Treatment","Bitewings - Four Films","Periodic Oral Evaluation","Resin Composite - One Surface","Extraction - Erupted Tooth","Adult Prophylaxis"}, RANDBETWEEN(1,7))</f>
        <v>Resin Composite - One Surface</v>
      </c>
      <c r="BO130" s="1">
        <f t="shared" ca="1" si="70"/>
        <v>1399.52</v>
      </c>
      <c r="BP130" s="1">
        <f t="shared" ca="1" si="71"/>
        <v>673.17</v>
      </c>
      <c r="BQ130" s="1">
        <f t="shared" ca="1" si="72"/>
        <v>594.09</v>
      </c>
      <c r="BR130" s="1">
        <f t="shared" ca="1" si="73"/>
        <v>486.14</v>
      </c>
      <c r="BS130" s="1">
        <f t="shared" ca="1" si="74"/>
        <v>16.25</v>
      </c>
      <c r="BT130" s="1" t="str">
        <f t="shared" ca="1" si="75"/>
        <v>2024-07-12</v>
      </c>
      <c r="BU130" s="1" t="str" cm="1">
        <f t="array" aca="1" ref="BU130" ca="1">INDEX({"Debit Card","Apple Pay","Credit Card","CareCredit"}, RANDBETWEEN(1,4))</f>
        <v>CareCredit</v>
      </c>
      <c r="BV130" s="1" t="str" cm="1">
        <f t="array" aca="1" ref="BV130" ca="1">INDEX({"Paid","Partial","Pending Insurance"}, RANDBETWEEN(1,3))</f>
        <v>Paid</v>
      </c>
      <c r="BW130" s="1">
        <f t="shared" ca="1" si="76"/>
        <v>0</v>
      </c>
      <c r="BX130" s="1" t="str">
        <f t="shared" ca="1" si="77"/>
        <v>Completed</v>
      </c>
      <c r="BY130" s="1" t="str" cm="1">
        <f t="array" aca="1" ref="BY130" ca="1">INDEX({"New","Returning"}, RANDBETWEEN(1,2))</f>
        <v>New</v>
      </c>
      <c r="BZ130" s="1">
        <f t="shared" ca="1" si="78"/>
        <v>2</v>
      </c>
      <c r="CA130" s="1">
        <f t="shared" ca="1" si="79"/>
        <v>4</v>
      </c>
      <c r="CB130" s="1" t="str">
        <f t="shared" ca="1" si="80"/>
        <v>2021-08-29</v>
      </c>
      <c r="CC130" s="1" t="str">
        <f t="shared" ca="1" si="81"/>
        <v>2025-01-11</v>
      </c>
      <c r="CD130" s="1">
        <f t="shared" ca="1" si="103"/>
        <v>10</v>
      </c>
      <c r="CE130" s="1">
        <f t="shared" ca="1" si="103"/>
        <v>4</v>
      </c>
      <c r="CF130" s="1">
        <f t="shared" ca="1" si="83"/>
        <v>4284.55</v>
      </c>
      <c r="CG130" s="1">
        <f t="shared" ca="1" si="84"/>
        <v>43</v>
      </c>
      <c r="CH130" s="1" t="str">
        <f t="shared" ca="1" si="85"/>
        <v>Medium</v>
      </c>
      <c r="CI130" s="1">
        <f t="shared" ca="1" si="86"/>
        <v>87</v>
      </c>
      <c r="CJ130" s="1" t="str">
        <f t="shared" ca="1" si="87"/>
        <v>True</v>
      </c>
      <c r="CK130" s="1" t="str" cm="1">
        <f t="array" aca="1" ref="CK130" ca="1">INDEX({"Basic","Silver","Gold","Platinum"}, RANDBETWEEN(1,4))</f>
        <v>Basic</v>
      </c>
      <c r="CL130" s="1">
        <f t="shared" ca="1" si="88"/>
        <v>4</v>
      </c>
      <c r="CM130" s="1" t="s">
        <v>1579</v>
      </c>
      <c r="CN130" s="1" t="str">
        <f t="shared" ca="1" si="89"/>
        <v>2022-11-24</v>
      </c>
      <c r="CO130" s="1" t="str">
        <f t="shared" ca="1" si="90"/>
        <v>9:15 AM</v>
      </c>
      <c r="CP130" s="1" t="str" cm="1">
        <f t="array" aca="1" ref="CP130" ca="1">INDEX({"Patient Portal","Mail","Email","Phone","Text"}, RANDBETWEEN(1,5))</f>
        <v>Text</v>
      </c>
      <c r="CQ130" s="1" t="str" cm="1">
        <f t="array" aca="1" ref="CQ130" ca="1">INDEX({"Insurance Verification","Payment Reminder","New Patient Welcome","Treatment Plan Discussion","Recall"}, RANDBETWEEN(1,5))</f>
        <v>New Patient Welcome</v>
      </c>
      <c r="CR130" s="1" t="str" cm="1">
        <f t="array" aca="1" ref="CR130" ca="1">INDEX({"Template","Script","Marketing","Custom"}, RANDBETWEEN(1,4))</f>
        <v>Custom</v>
      </c>
      <c r="CS130" s="1" t="str">
        <f t="shared" ca="1" si="91"/>
        <v>True</v>
      </c>
      <c r="CT130" s="1" t="str">
        <f t="shared" ca="1" si="92"/>
        <v>2022-11-29</v>
      </c>
      <c r="CU130" s="1" t="str">
        <f t="shared" ca="1" si="93"/>
        <v>11:00 AM</v>
      </c>
      <c r="CV130" s="1" t="str" cm="1">
        <f t="array" aca="1" ref="CV130" ca="1">IF(CS130="True",
   INDEX({"Cancelled","Confirmed","Rescheduled","Question Answered"}, RANDBETWEEN(1,4)),
   ""
)</f>
        <v>Cancelled</v>
      </c>
      <c r="CW130" s="1" t="str">
        <f t="shared" ca="1" si="94"/>
        <v>True</v>
      </c>
      <c r="CX130" s="1" t="str">
        <f t="shared" ca="1" si="95"/>
        <v>2022-12-04</v>
      </c>
      <c r="CY130" s="1" t="str" cm="1">
        <f t="array" aca="1" ref="CY130" ca="1">INDEX({"STF001","STF002","STF003","STF004","STF005"}, RANDBETWEEN(1,5))</f>
        <v>STF001</v>
      </c>
      <c r="CZ130" s="1" t="str">
        <f t="shared" ca="1" si="96"/>
        <v>True</v>
      </c>
      <c r="DA130" s="1" t="str" cm="1">
        <f t="array" aca="1" ref="DA130" ca="1">INDEX({"Westside Dental Group","Downtown Dental Center","Main Street Dental"}, RANDBETWEEN(1,3))</f>
        <v>Westside Dental Group</v>
      </c>
      <c r="DB130" s="1" t="str" cm="1">
        <f t="array" aca="1" ref="DB130" ca="1">_xlfn.SWITCH(DA130,
   "Westside Dental Group",     "789 West Avenue",
   "Downtown Dental Center",    "456 Downtown Plaza",
   "Main Street Dental",        "123 Main Street",
   ""
)</f>
        <v>789 West Avenue</v>
      </c>
      <c r="DC130" s="1" t="str" cm="1">
        <f t="array" aca="1" ref="DC130" ca="1">_xlfn.SWITCH(
   DA130,
   "Westside Dental Group",     "Riverside",
   "Downtown Dental Center",    "Springfield",
   "Main Street Dental",        "Springfield",
   ""
)</f>
        <v>Riverside</v>
      </c>
      <c r="DD130" s="1" t="s">
        <v>184</v>
      </c>
      <c r="DE130" s="1" t="str" cm="1">
        <f t="array" aca="1" ref="DE130" ca="1">_xlfn.SWITCH(
   DA130,
   "Westside Dental Group",     "62707",
   "Downtown Dental Center",    "62701",
   "Main Street Dental",        "62704",
   ""
)</f>
        <v>62707</v>
      </c>
      <c r="DF130" s="1" t="str" cm="1">
        <f t="array" aca="1" ref="DF130" ca="1">_xlfn.SWITCH(
   DA130,
   "Westside Dental Group",     "555-555-6666",
   "Downtown Dental Center",    "555-333-4444",
   "Main Street Dental",        "555-111-2222",
   ""
)</f>
        <v>555-555-6666</v>
      </c>
      <c r="DG130" s="1" t="str" cm="1">
        <f t="array" aca="1" ref="DG130" ca="1">_xlfn.SWITCH(
   DA130,
   "Westside Dental Group",     "Mon-Thu 9AM-6PM|Fri 9AM-4PM",
   "Downtown Dental Center",    "Mon-Thu 7AM-7PM|Fri 8AM-5PM|Sat 8AM-1PM",
   "Main Street Dental",        "Mon-Fri 8AM-5PM",
   ""
)</f>
        <v>Mon-Thu 9AM-6PM|Fri 9AM-4PM</v>
      </c>
      <c r="DH130" s="1" t="str" cm="1">
        <f t="array" aca="1" ref="DH130" ca="1">_xlfn.SWITCH(
   DA130,
   "Westside Dental Group",     "General|Periodontics|Endodontics",
   "Downtown Dental Center",    "General|Pediatric|Implants|Oral Surgery",
   "Main Street Dental",        "General|Cosmetic|Orthodontics",
   ""
)</f>
        <v>General|Periodontics|Endodontics</v>
      </c>
      <c r="DI130" s="1" t="str" cm="1">
        <f t="array" aca="1" ref="DI130" ca="1">_xlfn.SWITCH(
   DA130,
   "Westside Dental Group",     "General Dentistry|Periodontics|Endodontics",
   "Downtown Dental Center",    "General Dentistry|Oral Surgery|Pediatric Dentistry",
   "Main Street Dental",        "General Dentistry|Orthodontics",
   ""
)</f>
        <v>General Dentistry|Periodontics|Endodontics</v>
      </c>
      <c r="DJ130" s="1" cm="1">
        <f t="array" aca="1" ref="DJ130" ca="1">_xlfn.SWITCH($DA130,
   "Westside Dental Group", 6,
   "Downtown Dental Center", 12,
   "Main Street Dental",     8,
   6
)</f>
        <v>6</v>
      </c>
      <c r="DK130" s="1" cm="1">
        <f t="array" aca="1" ref="DK130" ca="1">_xlfn.SWITCH($DA130,
   "Westside Dental Group", 4.7,
   "Downtown Dental Center", 4.6,
   "Main Street Dental",     4.8,
   4.7
)</f>
        <v>4.7</v>
      </c>
      <c r="DL130" s="1" t="s">
        <v>1768</v>
      </c>
      <c r="DM130" s="1" t="str">
        <f t="shared" ca="1" si="97"/>
        <v>2024-04-22</v>
      </c>
      <c r="DN130" s="1" t="str" cm="1">
        <f t="array" aca="1" ref="DN130" ca="1">INDEX({"In Progress","Accepted","Completed","Proposed"}, RANDBETWEEN(1,4))</f>
        <v>Accepted</v>
      </c>
      <c r="DO130" s="1">
        <f t="shared" ca="1" si="98"/>
        <v>1777.51</v>
      </c>
      <c r="DP130" s="1">
        <f t="shared" ca="1" si="99"/>
        <v>959.86</v>
      </c>
      <c r="DQ130" s="1">
        <f t="shared" ca="1" si="100"/>
        <v>817.65</v>
      </c>
      <c r="DR130" s="1" t="str" cm="1">
        <f t="array" aca="1" ref="DR130" ca="1">INDEX({"N/A","CareCredit","QuickPay Discount","Monthly Payment"}, RANDBETWEEN(1,4))</f>
        <v>QuickPay Discount</v>
      </c>
      <c r="DS130" s="2">
        <v>44601</v>
      </c>
      <c r="DT130" s="1" t="str">
        <f t="shared" ca="1" si="101"/>
        <v/>
      </c>
      <c r="DU130" s="1">
        <f t="shared" ca="1" si="102"/>
        <v>97</v>
      </c>
    </row>
    <row r="131" spans="1:125" x14ac:dyDescent="0.15">
      <c r="A131" s="1" t="s">
        <v>634</v>
      </c>
      <c r="B131" s="1" t="str" cm="1">
        <f t="array" aca="1" ref="B131" ca="1">INDEX({"Liam","Noah","Oliver","Elijah","William","James","Benjamin","Lucas","Henry","Alexander","Olivia","Emma","Ava","Charlotte","Sophia","Amelia","Isabella","Mia","Evelyn","Harper","Jameson","Aria","Scarlett","Luna","Mila","Abigail","Ella","Avery","Eleanor","Madison"}, RANDBETWEEN(1, 30))</f>
        <v>Elijah</v>
      </c>
      <c r="C131" s="1" t="str" cm="1">
        <f t="array" aca="1" ref="C131" ca="1">INDEX({"Smith","Johnson","Williams","Jones","Brown","Davis","Miller","Wilson","Moore","Taylor","Anderson","Thomas","Jackson","White","Harris","Martin","Thompson","Garcia","Martinez","Robinson","Clark","Rodriguez","Lewis","Lee","Walker","Hall","Allen","Young","King","Wright"}, RANDBETWEEN(1, 30))</f>
        <v>Williams</v>
      </c>
      <c r="D131" s="1" t="str">
        <f t="shared" ca="1" si="52"/>
        <v>1956-08-01</v>
      </c>
      <c r="E131" s="1">
        <f t="shared" ca="1" si="53"/>
        <v>68</v>
      </c>
      <c r="F131" s="1" t="str" cm="1">
        <f t="array" aca="1" ref="F131" ca="1">INDEX({"Male","Female","Non-Binary"}, RANDBETWEEN(1, 3))</f>
        <v>Male</v>
      </c>
      <c r="G131" s="1" t="str" cm="1">
        <f t="array" aca="1" ref="G131" ca="1">INDEX({"African American","Caucasian","Hispanic","Asian","Native American","Other"}, RANDBETWEEN(1,6))</f>
        <v>Other</v>
      </c>
      <c r="H131" s="1" t="str" cm="1">
        <f t="array" aca="1" ref="H131" ca="1">RANDBETWEEN(1,1500) &amp; " " &amp; INDEX({"Main","Oak","Maple","Elm","Pine","Cedar","Rose","Hill","Park","Lake"}, RANDBETWEEN(1,10)) &amp; " " &amp; INDEX({"St","Rd","Ave"}, RANDBETWEEN(1,3))</f>
        <v>336 Maple St</v>
      </c>
      <c r="I131" s="1" t="str" cm="1">
        <f t="array" aca="1" ref="I131" ca="1">INDEX({"Springfield","Riverside","Franklin","Clinton","Fairview"}, RANDBETWEEN(1,5))</f>
        <v>Clinton</v>
      </c>
      <c r="J131" s="1" t="str" cm="1">
        <f t="array" aca="1" ref="J131" ca="1">INDEX({"FL","IL","CA","NY","TX"}, RANDBETWEEN(1,5))</f>
        <v>FL</v>
      </c>
      <c r="K131" s="1" t="str">
        <f t="shared" ca="1" si="54"/>
        <v>83264</v>
      </c>
      <c r="L131" s="1" t="str">
        <f t="shared" ca="1" si="55"/>
        <v>elijah.williams@email.com</v>
      </c>
      <c r="M131" s="1" t="str">
        <f t="shared" ca="1" si="56"/>
        <v>928-557-2364</v>
      </c>
      <c r="N131" s="1" t="str" cm="1">
        <f t="array" aca="1" ref="N131" ca="1">INDEX({"Linda","Karen","Susan","Nancy","Deborah"}, RANDBETWEEN(1,5)) &amp; " " &amp; C131</f>
        <v>Nancy Williams</v>
      </c>
      <c r="O131" s="1" t="str">
        <f t="shared" ca="1" si="57"/>
        <v>363-466-2220</v>
      </c>
      <c r="P131" s="1" t="s">
        <v>137</v>
      </c>
      <c r="Q131" s="1" t="str" cm="1">
        <f t="array" aca="1" ref="Q131" ca="1">INDEX({"Walk-in","Google","Website","Patient Referral","Doctor Referral","Insurance"}, RANDBETWEEN(1,5))</f>
        <v>Doctor Referral</v>
      </c>
      <c r="R131" s="1" t="str">
        <f t="shared" ca="1" si="58"/>
        <v>2023-09-02</v>
      </c>
      <c r="S131" s="1" t="str" cm="1">
        <f t="array" aca="1" ref="S131" ca="1">INDEX({"LOC001","LOC002","LOC003"}, RANDBETWEEN(1,3))</f>
        <v>LOC003</v>
      </c>
      <c r="T131" s="1" t="str" cm="1">
        <f t="array" aca="1" ref="T131" ca="1">INDEX({"Mail","Phone","Patient Portal","Email"}, RANDBETWEEN(1,4))</f>
        <v>Patient Portal</v>
      </c>
      <c r="U131" s="1" t="str" cm="1">
        <f t="array" aca="1" ref="U131" ca="1">INDEX({"True","False"}, RANDBETWEEN(1,2))</f>
        <v>True</v>
      </c>
      <c r="V131" s="1" t="str" cm="1">
        <f t="array" aca="1" ref="V131" ca="1">INDEX({"True","False"}, RANDBETWEEN(1,2))</f>
        <v>False</v>
      </c>
      <c r="W131" s="1" t="str" cm="1">
        <f t="array" aca="1" ref="W131" ca="1">INDEX({"True","False"}, RANDBETWEEN(1,2))</f>
        <v>False</v>
      </c>
      <c r="X131" s="1" t="str" cm="1">
        <f t="array" aca="1" ref="X131" ca="1">INDEX({"True","False"}, RANDBETWEEN(1,2))</f>
        <v>True</v>
      </c>
      <c r="Y131" s="1" t="str" cm="1">
        <f t="array" aca="1" ref="Y131" ca="1">INDEX({"Codeine","Sulfa","Local Anesthetics","None","Latex","Penicillin"}, RANDBETWEEN(1,6))</f>
        <v>Local Anesthetics</v>
      </c>
      <c r="Z131" s="1" t="str" cm="1">
        <f t="array" aca="1" ref="Z131" ca="1">INDEX({"None","Levothyroxine","Atorvastatin","Levothyroxine|Atorvastatin","Metformin|Lisinopril","Ibuprofen"}, RANDBETWEEN(1,6))</f>
        <v>Levothyroxine</v>
      </c>
      <c r="AA131" s="1" t="str" cm="1">
        <f t="array" aca="1" ref="AA131" ca="1">INDEX({"None","Wisdom teeth extraction (2020)","Cavity filling (2019)","Dental cleaning (2018)","Root canal (2021)"}, RANDBETWEEN(1,5))</f>
        <v>None</v>
      </c>
      <c r="AB131" s="1" t="str">
        <f t="shared" ca="1" si="59"/>
        <v>2025-03-29</v>
      </c>
      <c r="AC131" s="1" t="str" cm="1">
        <f t="array" aca="1" ref="AC131" ca="1">INDEX({"N/A","No","Yes"}, RANDBETWEEN(1,3))</f>
        <v>No</v>
      </c>
      <c r="AD131" s="1" t="str" cm="1">
        <f t="array" aca="1" ref="AD131" ca="1">INDEX({"Non-smoker","Former-smoker","Current smoker"}, RANDBETWEEN(1,3))</f>
        <v>Former-smoker</v>
      </c>
      <c r="AE131" s="1" t="str" cm="1">
        <f t="array" aca="1" ref="AE131" ca="1">INDEX({"None","Allergic to penicillin","Requires wheelchair accessibility","Use caution due to fall risk","Special diet required"}, RANDBETWEEN(1,5))</f>
        <v>Use caution due to fall risk</v>
      </c>
      <c r="AF131" s="1" t="s">
        <v>823</v>
      </c>
      <c r="AG131" s="1" t="str" cm="1">
        <f t="array" aca="1" ref="AG131" ca="1">INDEX({"Humana","Aetna","MetLife","Cigna","United Healthcare","Guardian"}, RANDBETWEEN(1,6))</f>
        <v>Aetna</v>
      </c>
      <c r="AH131" s="1" t="str" cm="1">
        <f t="array" aca="1" ref="AH131" ca="1">IF(AG131="Humana",
   INDEX({"HUM103","HUM523"}, RANDBETWEEN(1,2)),
IF(AG131="Aetna",
   INDEX({"AET532","AET548"}, RANDBETWEEN(1,2)),
IF(AG131="MetLife",
   "MET280",
IF(AG131="Cigna",
   "CIG881",
IF(AG131="United Healthcare",
   INDEX({"UNI967","UNI316"}, RANDBETWEEN(1,2)),
IF(AG131="Guardian",
   INDEX({"GUA459","GUA669"}, RANDBETWEEN(1,2)),
""))))))</f>
        <v>AET548</v>
      </c>
      <c r="AI131" s="1" t="str" cm="1">
        <f t="array" aca="1" ref="AI131" ca="1">_xlfn.SWITCH(
    AH131,
    "HUM103", "Humana Discount",
    "HUM523", "Humana PPO",
    "AET532", "Aetna HMO",
    "AET548", "Aetna Indemnity",
    "MET280", "MetLife Discount",
    "CIG881", "Cigna HMO",
    "UNI967", "United Healthcare DPPO",
    "UNI316", "United Healthcare DMO",
    "GUA459", "Guardian Discount",
    "GUA669", "Guardian PPO",
    ""
)</f>
        <v>Aetna Indemnity</v>
      </c>
      <c r="AJ131" s="1" t="str" cm="1">
        <f t="array" aca="1" ref="AJ131" ca="1">_xlfn.SWITCH(
    AH131,
    "HUM103", "HUM854639",
    "HUM523", "HUM296694",
    "AET532", "AET392075",
    "AET548", "AET837715",
    "MET280", "MET643118",
    "CIG881", "CIG755900",
    "UNI967", "UNI733052",
    "UNI316", "UNI442722",
    "GUA459", "GUA634150",
    "GUA669", "GUA641722",
    ""
)</f>
        <v>AET837715</v>
      </c>
      <c r="AK131" s="1" t="str" cm="1">
        <f t="array" aca="1" ref="AK131" ca="1">INDEX({"GRP370","GRP369","GRP573","GRP409","GRP509","GRP575","GRP445","GRP295","GRP316","GRP630"}, RANDBETWEEN(1,10))</f>
        <v>GRP573</v>
      </c>
      <c r="AL131" s="1" cm="1">
        <f t="array" aca="1" ref="AL131" ca="1">_xlfn.SWITCH(
  AK131,
  "GRP370", 1000,
  "GRP369", 3000,
  "GRP573", 1500,
  "GRP409", 3000,
  "GRP509", 3000,
  "GRP575", 1000,
  "GRP445", 2500,
  "GRP295", 1000,
  "GRP316", 2000,
  "GRP630", 2000,
  ""
)</f>
        <v>1500</v>
      </c>
      <c r="AM131" s="1" cm="1">
        <f t="array" aca="1" ref="AM131" ca="1">_xlfn.SWITCH(
  AK131,
  "GRP370", 729.73,
  "GRP369", 2285.89,
  "GRP573", 1311.73,
  "GRP409", 2951.56,
  "GRP509", 993.45,
  "GRP575", 557.41,
  "GRP445", 695.64,
  "GRP295", 241.36,
  "GRP316", 1320.86,
  "GRP630", 1245.27,
  ""
)</f>
        <v>1311.73</v>
      </c>
      <c r="AN131" s="1" t="str" cm="1">
        <f t="array" aca="1" ref="AN131" ca="1">_xlfn.SWITCH(
  AK131,
  "GRP573", "Humana",
  "GRP509", "Aetna",
  "GRP316", "Aetna",
  ""
)</f>
        <v>Humana</v>
      </c>
      <c r="AO131" s="1" t="str" cm="1">
        <f t="array" aca="1" ref="AO131" ca="1">_xlfn.SWITCH(
  AK131,
  "GRP573", "HUM982",
  "GRP509", "AET282",
  "GRP316", "AET665",
  ""
)</f>
        <v>HUM982</v>
      </c>
      <c r="AP131" s="1" t="str" cm="1">
        <f t="array" aca="1" ref="AP131" ca="1">_xlfn.SWITCH(
  AK131,
  "GRP573", "MAAN82132",
  "GRP509", "JOWI86099",
  "GRP316", "CHTA19838",
  ""
)</f>
        <v>MAAN82132</v>
      </c>
      <c r="AQ131" s="1" t="str" cm="1">
        <f t="array" aca="1" ref="AQ131" ca="1">INDEX({"Yes","No"},RANDBETWEEN(1,2))</f>
        <v>Yes</v>
      </c>
      <c r="AR131" s="1" t="str" cm="1">
        <f t="array" aca="1" ref="AR131" ca="1">INDEX({"Apple Pay","Credit Card","Debit Card"}, RANDBETWEEN(1,3))</f>
        <v>Credit Card</v>
      </c>
      <c r="AS131" s="1" t="s">
        <v>1012</v>
      </c>
      <c r="AT131" s="1" t="s">
        <v>1201</v>
      </c>
      <c r="AU131" s="1" t="str">
        <f t="shared" ca="1" si="60"/>
        <v>2025-05-28</v>
      </c>
      <c r="AV131" s="1" t="str">
        <f t="shared" ca="1" si="61"/>
        <v>2025-06-08</v>
      </c>
      <c r="AW131" s="1" t="str">
        <f t="shared" ca="1" si="62"/>
        <v>4:00 PM</v>
      </c>
      <c r="AX131" s="1" t="str">
        <f t="shared" ca="1" si="63"/>
        <v>3:45 PM</v>
      </c>
      <c r="AY131" s="1" t="str" cm="1">
        <f t="array" aca="1" ref="AY131" ca="1">INDEX({"LOC001","LOC002","LOC003"}, RANDBETWEEN(1,3))</f>
        <v>LOC003</v>
      </c>
      <c r="AZ131" s="1" t="str" cm="1">
        <f t="array" aca="1" ref="AZ131" ca="1">INDEX({"PRV001","PRV002","PRV003","PRV004","PRV005"}, RANDBETWEEN(1,5))</f>
        <v>PRV001</v>
      </c>
      <c r="BA131" s="1" t="str" cm="1">
        <f t="array" aca="1" ref="BA131" ca="1">INDEX({"AST001","AST002","AST003","AST004","AST005"}, RANDBETWEEN(1,5))</f>
        <v>AST004</v>
      </c>
      <c r="BB131" s="1" t="str" cm="1">
        <f t="array" aca="1" ref="BB131" ca="1">INDEX({"Room 1","Room 2","Room 3","Room 4","Room 5","Room 7","Room 8"}, RANDBETWEEN(1,7))</f>
        <v>Room 4</v>
      </c>
      <c r="BC131" s="1" t="str" cm="1">
        <f t="array" aca="1" ref="BC131" ca="1">INDEX({"Tooth Pain","Lost Filling","Cosmetic Concern","Sensitivity","Denture Adjustment","Jaw Pain","Routine Check-up"}, RANDBETWEEN(1,7))</f>
        <v>Routine Check-up</v>
      </c>
      <c r="BD131" s="1" cm="1">
        <f t="array" aca="1" ref="BD131" ca="1">INDEX({15,30,45,60,90,120}, RANDBETWEEN(1,6))</f>
        <v>90</v>
      </c>
      <c r="BE131" s="1">
        <f t="shared" ca="1" si="64"/>
        <v>88</v>
      </c>
      <c r="BF131" s="1" t="str">
        <f t="shared" ca="1" si="65"/>
        <v>True</v>
      </c>
      <c r="BG131" s="1" t="str">
        <f t="shared" ca="1" si="66"/>
        <v/>
      </c>
      <c r="BH131" s="1" t="str">
        <f t="shared" ca="1" si="67"/>
        <v>False</v>
      </c>
      <c r="BI131" s="1">
        <f t="shared" ca="1" si="68"/>
        <v>11</v>
      </c>
      <c r="BJ131" s="1" t="s">
        <v>1391</v>
      </c>
      <c r="BK131" s="1" t="str">
        <f t="shared" ca="1" si="69"/>
        <v>2025-06-08</v>
      </c>
      <c r="BL131" s="1" t="str" cm="1">
        <f t="array" aca="1" ref="BL131" ca="1">INDEX({"Orthodontic","Prosthodontic","Oral Surgery","Periodontic","Restorative"}, RANDBETWEEN(1,5))</f>
        <v>Prosthodontic</v>
      </c>
      <c r="BM131" s="1" t="str" cm="1">
        <f t="array" aca="1" ref="BM131" ca="1">INDEX({"D4341","D9110","D0274","D0120","D2330","D7140","D1110"}, RANDBETWEEN(1,7))</f>
        <v>D2330</v>
      </c>
      <c r="BN131" s="1" t="str" cm="1">
        <f t="array" aca="1" ref="BN131" ca="1">INDEX({"Periodontal Scaling &amp; Root Planing","Palliative Treatment","Bitewings - Four Films","Periodic Oral Evaluation","Resin Composite - One Surface","Extraction - Erupted Tooth","Adult Prophylaxis"}, RANDBETWEEN(1,7))</f>
        <v>Bitewings - Four Films</v>
      </c>
      <c r="BO131" s="1">
        <f t="shared" ca="1" si="70"/>
        <v>1717.04</v>
      </c>
      <c r="BP131" s="1">
        <f t="shared" ca="1" si="71"/>
        <v>150.88999999999999</v>
      </c>
      <c r="BQ131" s="1">
        <f t="shared" ca="1" si="72"/>
        <v>203.64</v>
      </c>
      <c r="BR131" s="1">
        <f t="shared" ca="1" si="73"/>
        <v>356.13</v>
      </c>
      <c r="BS131" s="1">
        <f t="shared" ca="1" si="74"/>
        <v>156.65</v>
      </c>
      <c r="BT131" s="1" t="str">
        <f t="shared" ca="1" si="75"/>
        <v>2021-07-28</v>
      </c>
      <c r="BU131" s="1" t="str" cm="1">
        <f t="array" aca="1" ref="BU131" ca="1">INDEX({"Debit Card","Apple Pay","Credit Card","CareCredit"}, RANDBETWEEN(1,4))</f>
        <v>CareCredit</v>
      </c>
      <c r="BV131" s="1" t="str" cm="1">
        <f t="array" aca="1" ref="BV131" ca="1">INDEX({"Paid","Partial","Pending Insurance"}, RANDBETWEEN(1,3))</f>
        <v>Partial</v>
      </c>
      <c r="BW131" s="1">
        <f t="shared" ca="1" si="76"/>
        <v>0</v>
      </c>
      <c r="BX131" s="1" t="str">
        <f t="shared" ca="1" si="77"/>
        <v>In Progress</v>
      </c>
      <c r="BY131" s="1" t="str" cm="1">
        <f t="array" aca="1" ref="BY131" ca="1">INDEX({"New","Returning"}, RANDBETWEEN(1,2))</f>
        <v>New</v>
      </c>
      <c r="BZ131" s="1">
        <f t="shared" ca="1" si="78"/>
        <v>1</v>
      </c>
      <c r="CA131" s="1">
        <f t="shared" ca="1" si="79"/>
        <v>2</v>
      </c>
      <c r="CB131" s="1" t="str">
        <f t="shared" ca="1" si="80"/>
        <v>2021-09-10</v>
      </c>
      <c r="CC131" s="1" t="str">
        <f t="shared" ca="1" si="81"/>
        <v>2024-10-28</v>
      </c>
      <c r="CD131" s="1">
        <f t="shared" ca="1" si="103"/>
        <v>1</v>
      </c>
      <c r="CE131" s="1">
        <f t="shared" ca="1" si="103"/>
        <v>10</v>
      </c>
      <c r="CF131" s="1">
        <f t="shared" ca="1" si="83"/>
        <v>3524.42</v>
      </c>
      <c r="CG131" s="1">
        <f t="shared" ca="1" si="84"/>
        <v>42</v>
      </c>
      <c r="CH131" s="1" t="str">
        <f t="shared" ca="1" si="85"/>
        <v>Low</v>
      </c>
      <c r="CI131" s="1">
        <f t="shared" ca="1" si="86"/>
        <v>73</v>
      </c>
      <c r="CJ131" s="1" t="str">
        <f t="shared" ca="1" si="87"/>
        <v>True</v>
      </c>
      <c r="CK131" s="1" t="str" cm="1">
        <f t="array" aca="1" ref="CK131" ca="1">INDEX({"Basic","Silver","Gold","Platinum"}, RANDBETWEEN(1,4))</f>
        <v>Basic</v>
      </c>
      <c r="CL131" s="1">
        <f t="shared" ca="1" si="88"/>
        <v>5</v>
      </c>
      <c r="CM131" s="1" t="s">
        <v>1580</v>
      </c>
      <c r="CN131" s="1" t="str">
        <f t="shared" ca="1" si="89"/>
        <v>2024-06-19</v>
      </c>
      <c r="CO131" s="1" t="str">
        <f t="shared" ca="1" si="90"/>
        <v>12:30 PM</v>
      </c>
      <c r="CP131" s="1" t="str" cm="1">
        <f t="array" aca="1" ref="CP131" ca="1">INDEX({"Patient Portal","Mail","Email","Phone","Text"}, RANDBETWEEN(1,5))</f>
        <v>Patient Portal</v>
      </c>
      <c r="CQ131" s="1" t="str" cm="1">
        <f t="array" aca="1" ref="CQ131" ca="1">INDEX({"Insurance Verification","Payment Reminder","New Patient Welcome","Treatment Plan Discussion","Recall"}, RANDBETWEEN(1,5))</f>
        <v>Recall</v>
      </c>
      <c r="CR131" s="1" t="str" cm="1">
        <f t="array" aca="1" ref="CR131" ca="1">INDEX({"Template","Script","Marketing","Custom"}, RANDBETWEEN(1,4))</f>
        <v>Template</v>
      </c>
      <c r="CS131" s="1" t="str">
        <f t="shared" ca="1" si="91"/>
        <v>True</v>
      </c>
      <c r="CT131" s="1" t="str">
        <f t="shared" ca="1" si="92"/>
        <v>2024-06-21</v>
      </c>
      <c r="CU131" s="1" t="str">
        <f t="shared" ca="1" si="93"/>
        <v>8:15 AM</v>
      </c>
      <c r="CV131" s="1" t="str" cm="1">
        <f t="array" aca="1" ref="CV131" ca="1">IF(CS131="True",
   INDEX({"Cancelled","Confirmed","Rescheduled","Question Answered"}, RANDBETWEEN(1,4)),
   ""
)</f>
        <v>Question Answered</v>
      </c>
      <c r="CW131" s="1" t="str">
        <f t="shared" ca="1" si="94"/>
        <v>True</v>
      </c>
      <c r="CX131" s="1" t="str">
        <f t="shared" ca="1" si="95"/>
        <v>2024-06-23</v>
      </c>
      <c r="CY131" s="1" t="str" cm="1">
        <f t="array" aca="1" ref="CY131" ca="1">INDEX({"STF001","STF002","STF003","STF004","STF005"}, RANDBETWEEN(1,5))</f>
        <v>STF005</v>
      </c>
      <c r="CZ131" s="1" t="str">
        <f t="shared" ca="1" si="96"/>
        <v>False</v>
      </c>
      <c r="DA131" s="1" t="str" cm="1">
        <f t="array" aca="1" ref="DA131" ca="1">INDEX({"Westside Dental Group","Downtown Dental Center","Main Street Dental"}, RANDBETWEEN(1,3))</f>
        <v>Westside Dental Group</v>
      </c>
      <c r="DB131" s="1" t="str" cm="1">
        <f t="array" aca="1" ref="DB131" ca="1">_xlfn.SWITCH(DA131,
   "Westside Dental Group",     "789 West Avenue",
   "Downtown Dental Center",    "456 Downtown Plaza",
   "Main Street Dental",        "123 Main Street",
   ""
)</f>
        <v>789 West Avenue</v>
      </c>
      <c r="DC131" s="1" t="str" cm="1">
        <f t="array" aca="1" ref="DC131" ca="1">_xlfn.SWITCH(
   DA131,
   "Westside Dental Group",     "Riverside",
   "Downtown Dental Center",    "Springfield",
   "Main Street Dental",        "Springfield",
   ""
)</f>
        <v>Riverside</v>
      </c>
      <c r="DD131" s="1" t="s">
        <v>184</v>
      </c>
      <c r="DE131" s="1" t="str" cm="1">
        <f t="array" aca="1" ref="DE131" ca="1">_xlfn.SWITCH(
   DA131,
   "Westside Dental Group",     "62707",
   "Downtown Dental Center",    "62701",
   "Main Street Dental",        "62704",
   ""
)</f>
        <v>62707</v>
      </c>
      <c r="DF131" s="1" t="str" cm="1">
        <f t="array" aca="1" ref="DF131" ca="1">_xlfn.SWITCH(
   DA131,
   "Westside Dental Group",     "555-555-6666",
   "Downtown Dental Center",    "555-333-4444",
   "Main Street Dental",        "555-111-2222",
   ""
)</f>
        <v>555-555-6666</v>
      </c>
      <c r="DG131" s="1" t="str" cm="1">
        <f t="array" aca="1" ref="DG131" ca="1">_xlfn.SWITCH(
   DA131,
   "Westside Dental Group",     "Mon-Thu 9AM-6PM|Fri 9AM-4PM",
   "Downtown Dental Center",    "Mon-Thu 7AM-7PM|Fri 8AM-5PM|Sat 8AM-1PM",
   "Main Street Dental",        "Mon-Fri 8AM-5PM",
   ""
)</f>
        <v>Mon-Thu 9AM-6PM|Fri 9AM-4PM</v>
      </c>
      <c r="DH131" s="1" t="str" cm="1">
        <f t="array" aca="1" ref="DH131" ca="1">_xlfn.SWITCH(
   DA131,
   "Westside Dental Group",     "General|Periodontics|Endodontics",
   "Downtown Dental Center",    "General|Pediatric|Implants|Oral Surgery",
   "Main Street Dental",        "General|Cosmetic|Orthodontics",
   ""
)</f>
        <v>General|Periodontics|Endodontics</v>
      </c>
      <c r="DI131" s="1" t="str" cm="1">
        <f t="array" aca="1" ref="DI131" ca="1">_xlfn.SWITCH(
   DA131,
   "Westside Dental Group",     "General Dentistry|Periodontics|Endodontics",
   "Downtown Dental Center",    "General Dentistry|Oral Surgery|Pediatric Dentistry",
   "Main Street Dental",        "General Dentistry|Orthodontics",
   ""
)</f>
        <v>General Dentistry|Periodontics|Endodontics</v>
      </c>
      <c r="DJ131" s="1" cm="1">
        <f t="array" aca="1" ref="DJ131" ca="1">_xlfn.SWITCH($DA131,
   "Westside Dental Group", 6,
   "Downtown Dental Center", 12,
   "Main Street Dental",     8,
   6
)</f>
        <v>6</v>
      </c>
      <c r="DK131" s="1" cm="1">
        <f t="array" aca="1" ref="DK131" ca="1">_xlfn.SWITCH($DA131,
   "Westside Dental Group", 4.7,
   "Downtown Dental Center", 4.6,
   "Main Street Dental",     4.8,
   4.7
)</f>
        <v>4.7</v>
      </c>
      <c r="DL131" s="1" t="s">
        <v>1769</v>
      </c>
      <c r="DM131" s="1" t="str">
        <f t="shared" ca="1" si="97"/>
        <v>2024-04-01</v>
      </c>
      <c r="DN131" s="1" t="str" cm="1">
        <f t="array" aca="1" ref="DN131" ca="1">INDEX({"In Progress","Accepted","Completed","Proposed"}, RANDBETWEEN(1,4))</f>
        <v>In Progress</v>
      </c>
      <c r="DO131" s="1">
        <f t="shared" ca="1" si="98"/>
        <v>3241.39</v>
      </c>
      <c r="DP131" s="1">
        <f t="shared" ca="1" si="99"/>
        <v>1750.35</v>
      </c>
      <c r="DQ131" s="1">
        <f t="shared" ca="1" si="100"/>
        <v>1491.04</v>
      </c>
      <c r="DR131" s="1" t="str" cm="1">
        <f t="array" aca="1" ref="DR131" ca="1">INDEX({"N/A","CareCredit","QuickPay Discount","Monthly Payment"}, RANDBETWEEN(1,4))</f>
        <v>QuickPay Discount</v>
      </c>
      <c r="DS131" s="2">
        <v>44602</v>
      </c>
      <c r="DT131" s="1" t="str">
        <f t="shared" ca="1" si="101"/>
        <v/>
      </c>
      <c r="DU131" s="1">
        <f t="shared" ca="1" si="102"/>
        <v>82</v>
      </c>
    </row>
    <row r="132" spans="1:125" x14ac:dyDescent="0.15">
      <c r="A132" s="1" t="s">
        <v>635</v>
      </c>
      <c r="B132" s="1" t="str" cm="1">
        <f t="array" aca="1" ref="B132" ca="1">INDEX({"Liam","Noah","Oliver","Elijah","William","James","Benjamin","Lucas","Henry","Alexander","Olivia","Emma","Ava","Charlotte","Sophia","Amelia","Isabella","Mia","Evelyn","Harper","Jameson","Aria","Scarlett","Luna","Mila","Abigail","Ella","Avery","Eleanor","Madison"}, RANDBETWEEN(1, 30))</f>
        <v>Ella</v>
      </c>
      <c r="C132" s="1" t="str" cm="1">
        <f t="array" aca="1" ref="C132" ca="1">INDEX({"Smith","Johnson","Williams","Jones","Brown","Davis","Miller","Wilson","Moore","Taylor","Anderson","Thomas","Jackson","White","Harris","Martin","Thompson","Garcia","Martinez","Robinson","Clark","Rodriguez","Lewis","Lee","Walker","Hall","Allen","Young","King","Wright"}, RANDBETWEEN(1, 30))</f>
        <v>Clark</v>
      </c>
      <c r="D132" s="1" t="str">
        <f t="shared" ca="1" si="52"/>
        <v>2003-07-14</v>
      </c>
      <c r="E132" s="1">
        <f t="shared" ca="1" si="53"/>
        <v>21</v>
      </c>
      <c r="F132" s="1" t="str" cm="1">
        <f t="array" aca="1" ref="F132" ca="1">INDEX({"Male","Female","Non-Binary"}, RANDBETWEEN(1, 3))</f>
        <v>Male</v>
      </c>
      <c r="G132" s="1" t="str" cm="1">
        <f t="array" aca="1" ref="G132" ca="1">INDEX({"African American","Caucasian","Hispanic","Asian","Native American","Other"}, RANDBETWEEN(1,6))</f>
        <v>Other</v>
      </c>
      <c r="H132" s="1" t="str" cm="1">
        <f t="array" aca="1" ref="H132" ca="1">RANDBETWEEN(1,1500) &amp; " " &amp; INDEX({"Main","Oak","Maple","Elm","Pine","Cedar","Rose","Hill","Park","Lake"}, RANDBETWEEN(1,10)) &amp; " " &amp; INDEX({"St","Rd","Ave"}, RANDBETWEEN(1,3))</f>
        <v>119 Elm Rd</v>
      </c>
      <c r="I132" s="1" t="str" cm="1">
        <f t="array" aca="1" ref="I132" ca="1">INDEX({"Springfield","Riverside","Franklin","Clinton","Fairview"}, RANDBETWEEN(1,5))</f>
        <v>Riverside</v>
      </c>
      <c r="J132" s="1" t="str" cm="1">
        <f t="array" aca="1" ref="J132" ca="1">INDEX({"FL","IL","CA","NY","TX"}, RANDBETWEEN(1,5))</f>
        <v>FL</v>
      </c>
      <c r="K132" s="1" t="str">
        <f t="shared" ca="1" si="54"/>
        <v>61020</v>
      </c>
      <c r="L132" s="1" t="str">
        <f t="shared" ca="1" si="55"/>
        <v>ella.clark@email.com</v>
      </c>
      <c r="M132" s="1" t="str">
        <f t="shared" ca="1" si="56"/>
        <v>896-281-2104</v>
      </c>
      <c r="N132" s="1" t="str" cm="1">
        <f t="array" aca="1" ref="N132" ca="1">INDEX({"Linda","Karen","Susan","Nancy","Deborah"}, RANDBETWEEN(1,5)) &amp; " " &amp; C132</f>
        <v>Susan Clark</v>
      </c>
      <c r="O132" s="1" t="str">
        <f t="shared" ca="1" si="57"/>
        <v>152-551-6594</v>
      </c>
      <c r="P132" s="1" t="s">
        <v>137</v>
      </c>
      <c r="Q132" s="1" t="str" cm="1">
        <f t="array" aca="1" ref="Q132" ca="1">INDEX({"Walk-in","Google","Website","Patient Referral","Doctor Referral","Insurance"}, RANDBETWEEN(1,5))</f>
        <v>Website</v>
      </c>
      <c r="R132" s="1" t="str">
        <f t="shared" ca="1" si="58"/>
        <v>2023-08-28</v>
      </c>
      <c r="S132" s="1" t="str" cm="1">
        <f t="array" aca="1" ref="S132" ca="1">INDEX({"LOC001","LOC002","LOC003"}, RANDBETWEEN(1,3))</f>
        <v>LOC003</v>
      </c>
      <c r="T132" s="1" t="str" cm="1">
        <f t="array" aca="1" ref="T132" ca="1">INDEX({"Mail","Phone","Patient Portal","Email"}, RANDBETWEEN(1,4))</f>
        <v>Mail</v>
      </c>
      <c r="U132" s="1" t="str" cm="1">
        <f t="array" aca="1" ref="U132" ca="1">INDEX({"True","False"}, RANDBETWEEN(1,2))</f>
        <v>False</v>
      </c>
      <c r="V132" s="1" t="str" cm="1">
        <f t="array" aca="1" ref="V132" ca="1">INDEX({"True","False"}, RANDBETWEEN(1,2))</f>
        <v>True</v>
      </c>
      <c r="W132" s="1" t="str" cm="1">
        <f t="array" aca="1" ref="W132" ca="1">INDEX({"True","False"}, RANDBETWEEN(1,2))</f>
        <v>False</v>
      </c>
      <c r="X132" s="1" t="str" cm="1">
        <f t="array" aca="1" ref="X132" ca="1">INDEX({"True","False"}, RANDBETWEEN(1,2))</f>
        <v>True</v>
      </c>
      <c r="Y132" s="1" t="str" cm="1">
        <f t="array" aca="1" ref="Y132" ca="1">INDEX({"Codeine","Sulfa","Local Anesthetics","None","Latex","Penicillin"}, RANDBETWEEN(1,6))</f>
        <v>Codeine</v>
      </c>
      <c r="Z132" s="1" t="str" cm="1">
        <f t="array" aca="1" ref="Z132" ca="1">INDEX({"None","Levothyroxine","Atorvastatin","Levothyroxine|Atorvastatin","Metformin|Lisinopril","Ibuprofen"}, RANDBETWEEN(1,6))</f>
        <v>Atorvastatin</v>
      </c>
      <c r="AA132" s="1" t="str" cm="1">
        <f t="array" aca="1" ref="AA132" ca="1">INDEX({"None","Wisdom teeth extraction (2020)","Cavity filling (2019)","Dental cleaning (2018)","Root canal (2021)"}, RANDBETWEEN(1,5))</f>
        <v>Dental cleaning (2018)</v>
      </c>
      <c r="AB132" s="1" t="str">
        <f t="shared" ca="1" si="59"/>
        <v>2024-04-13</v>
      </c>
      <c r="AC132" s="1" t="str" cm="1">
        <f t="array" aca="1" ref="AC132" ca="1">INDEX({"N/A","No","Yes"}, RANDBETWEEN(1,3))</f>
        <v>Yes</v>
      </c>
      <c r="AD132" s="1" t="str" cm="1">
        <f t="array" aca="1" ref="AD132" ca="1">INDEX({"Non-smoker","Former-smoker","Current smoker"}, RANDBETWEEN(1,3))</f>
        <v>Non-smoker</v>
      </c>
      <c r="AE132" s="1" t="str" cm="1">
        <f t="array" aca="1" ref="AE132" ca="1">INDEX({"None","Allergic to penicillin","Requires wheelchair accessibility","Use caution due to fall risk","Special diet required"}, RANDBETWEEN(1,5))</f>
        <v>Special diet required</v>
      </c>
      <c r="AF132" s="1" t="s">
        <v>824</v>
      </c>
      <c r="AG132" s="1" t="str" cm="1">
        <f t="array" aca="1" ref="AG132" ca="1">INDEX({"Humana","Aetna","MetLife","Cigna","United Healthcare","Guardian"}, RANDBETWEEN(1,6))</f>
        <v>MetLife</v>
      </c>
      <c r="AH132" s="1" t="str" cm="1">
        <f t="array" aca="1" ref="AH132" ca="1">IF(AG132="Humana",
   INDEX({"HUM103","HUM523"}, RANDBETWEEN(1,2)),
IF(AG132="Aetna",
   INDEX({"AET532","AET548"}, RANDBETWEEN(1,2)),
IF(AG132="MetLife",
   "MET280",
IF(AG132="Cigna",
   "CIG881",
IF(AG132="United Healthcare",
   INDEX({"UNI967","UNI316"}, RANDBETWEEN(1,2)),
IF(AG132="Guardian",
   INDEX({"GUA459","GUA669"}, RANDBETWEEN(1,2)),
""))))))</f>
        <v>MET280</v>
      </c>
      <c r="AI132" s="1" t="str" cm="1">
        <f t="array" aca="1" ref="AI132" ca="1">_xlfn.SWITCH(
    AH132,
    "HUM103", "Humana Discount",
    "HUM523", "Humana PPO",
    "AET532", "Aetna HMO",
    "AET548", "Aetna Indemnity",
    "MET280", "MetLife Discount",
    "CIG881", "Cigna HMO",
    "UNI967", "United Healthcare DPPO",
    "UNI316", "United Healthcare DMO",
    "GUA459", "Guardian Discount",
    "GUA669", "Guardian PPO",
    ""
)</f>
        <v>MetLife Discount</v>
      </c>
      <c r="AJ132" s="1" t="str" cm="1">
        <f t="array" aca="1" ref="AJ132" ca="1">_xlfn.SWITCH(
    AH132,
    "HUM103", "HUM854639",
    "HUM523", "HUM296694",
    "AET532", "AET392075",
    "AET548", "AET837715",
    "MET280", "MET643118",
    "CIG881", "CIG755900",
    "UNI967", "UNI733052",
    "UNI316", "UNI442722",
    "GUA459", "GUA634150",
    "GUA669", "GUA641722",
    ""
)</f>
        <v>MET643118</v>
      </c>
      <c r="AK132" s="1" t="str" cm="1">
        <f t="array" aca="1" ref="AK132" ca="1">INDEX({"GRP370","GRP369","GRP573","GRP409","GRP509","GRP575","GRP445","GRP295","GRP316","GRP630"}, RANDBETWEEN(1,10))</f>
        <v>GRP409</v>
      </c>
      <c r="AL132" s="1" cm="1">
        <f t="array" aca="1" ref="AL132" ca="1">_xlfn.SWITCH(
  AK132,
  "GRP370", 1000,
  "GRP369", 3000,
  "GRP573", 1500,
  "GRP409", 3000,
  "GRP509", 3000,
  "GRP575", 1000,
  "GRP445", 2500,
  "GRP295", 1000,
  "GRP316", 2000,
  "GRP630", 2000,
  ""
)</f>
        <v>3000</v>
      </c>
      <c r="AM132" s="1" cm="1">
        <f t="array" aca="1" ref="AM132" ca="1">_xlfn.SWITCH(
  AK132,
  "GRP370", 729.73,
  "GRP369", 2285.89,
  "GRP573", 1311.73,
  "GRP409", 2951.56,
  "GRP509", 993.45,
  "GRP575", 557.41,
  "GRP445", 695.64,
  "GRP295", 241.36,
  "GRP316", 1320.86,
  "GRP630", 1245.27,
  ""
)</f>
        <v>2951.56</v>
      </c>
      <c r="AN132" s="1" t="str" cm="1">
        <f t="array" aca="1" ref="AN132" ca="1">_xlfn.SWITCH(
  AK132,
  "GRP573", "Humana",
  "GRP509", "Aetna",
  "GRP316", "Aetna",
  ""
)</f>
        <v/>
      </c>
      <c r="AO132" s="1" t="str" cm="1">
        <f t="array" aca="1" ref="AO132" ca="1">_xlfn.SWITCH(
  AK132,
  "GRP573", "HUM982",
  "GRP509", "AET282",
  "GRP316", "AET665",
  ""
)</f>
        <v/>
      </c>
      <c r="AP132" s="1" t="str" cm="1">
        <f t="array" aca="1" ref="AP132" ca="1">_xlfn.SWITCH(
  AK132,
  "GRP573", "MAAN82132",
  "GRP509", "JOWI86099",
  "GRP316", "CHTA19838",
  ""
)</f>
        <v/>
      </c>
      <c r="AQ132" s="1" t="str" cm="1">
        <f t="array" aca="1" ref="AQ132" ca="1">INDEX({"Yes","No"},RANDBETWEEN(1,2))</f>
        <v>No</v>
      </c>
      <c r="AR132" s="1" t="str" cm="1">
        <f t="array" aca="1" ref="AR132" ca="1">INDEX({"Apple Pay","Credit Card","Debit Card"}, RANDBETWEEN(1,3))</f>
        <v>Debit Card</v>
      </c>
      <c r="AS132" s="1" t="s">
        <v>1013</v>
      </c>
      <c r="AT132" s="1" t="s">
        <v>1202</v>
      </c>
      <c r="AU132" s="1" t="str">
        <f t="shared" ca="1" si="60"/>
        <v>2025-05-08</v>
      </c>
      <c r="AV132" s="1" t="str">
        <f t="shared" ca="1" si="61"/>
        <v>2025-05-11</v>
      </c>
      <c r="AW132" s="1" t="str">
        <f t="shared" ca="1" si="62"/>
        <v>10:00 AM</v>
      </c>
      <c r="AX132" s="1" t="str">
        <f t="shared" ca="1" si="63"/>
        <v>9:47 AM</v>
      </c>
      <c r="AY132" s="1" t="str" cm="1">
        <f t="array" aca="1" ref="AY132" ca="1">INDEX({"LOC001","LOC002","LOC003"}, RANDBETWEEN(1,3))</f>
        <v>LOC002</v>
      </c>
      <c r="AZ132" s="1" t="str" cm="1">
        <f t="array" aca="1" ref="AZ132" ca="1">INDEX({"PRV001","PRV002","PRV003","PRV004","PRV005"}, RANDBETWEEN(1,5))</f>
        <v>PRV001</v>
      </c>
      <c r="BA132" s="1" t="str" cm="1">
        <f t="array" aca="1" ref="BA132" ca="1">INDEX({"AST001","AST002","AST003","AST004","AST005"}, RANDBETWEEN(1,5))</f>
        <v>AST002</v>
      </c>
      <c r="BB132" s="1" t="str" cm="1">
        <f t="array" aca="1" ref="BB132" ca="1">INDEX({"Room 1","Room 2","Room 3","Room 4","Room 5","Room 7","Room 8"}, RANDBETWEEN(1,7))</f>
        <v>Room 8</v>
      </c>
      <c r="BC132" s="1" t="str" cm="1">
        <f t="array" aca="1" ref="BC132" ca="1">INDEX({"Tooth Pain","Lost Filling","Cosmetic Concern","Sensitivity","Denture Adjustment","Jaw Pain","Routine Check-up"}, RANDBETWEEN(1,7))</f>
        <v>Routine Check-up</v>
      </c>
      <c r="BD132" s="1" cm="1">
        <f t="array" aca="1" ref="BD132" ca="1">INDEX({15,30,45,60,90,120}, RANDBETWEEN(1,6))</f>
        <v>15</v>
      </c>
      <c r="BE132" s="1">
        <f t="shared" ca="1" si="64"/>
        <v>12</v>
      </c>
      <c r="BF132" s="1" t="str">
        <f t="shared" ca="1" si="65"/>
        <v>True</v>
      </c>
      <c r="BG132" s="1" t="str">
        <f t="shared" ca="1" si="66"/>
        <v/>
      </c>
      <c r="BH132" s="1" t="str">
        <f t="shared" ca="1" si="67"/>
        <v>False</v>
      </c>
      <c r="BI132" s="1">
        <f t="shared" ca="1" si="68"/>
        <v>3</v>
      </c>
      <c r="BJ132" s="1" t="s">
        <v>1392</v>
      </c>
      <c r="BK132" s="1" t="str">
        <f t="shared" ca="1" si="69"/>
        <v>2025-05-11</v>
      </c>
      <c r="BL132" s="1" t="str" cm="1">
        <f t="array" aca="1" ref="BL132" ca="1">INDEX({"Orthodontic","Prosthodontic","Oral Surgery","Periodontic","Restorative"}, RANDBETWEEN(1,5))</f>
        <v>Orthodontic</v>
      </c>
      <c r="BM132" s="1" t="str" cm="1">
        <f t="array" aca="1" ref="BM132" ca="1">INDEX({"D4341","D9110","D0274","D0120","D2330","D7140","D1110"}, RANDBETWEEN(1,7))</f>
        <v>D7140</v>
      </c>
      <c r="BN132" s="1" t="str" cm="1">
        <f t="array" aca="1" ref="BN132" ca="1">INDEX({"Periodontal Scaling &amp; Root Planing","Palliative Treatment","Bitewings - Four Films","Periodic Oral Evaluation","Resin Composite - One Surface","Extraction - Erupted Tooth","Adult Prophylaxis"}, RANDBETWEEN(1,7))</f>
        <v>Palliative Treatment</v>
      </c>
      <c r="BO132" s="1">
        <f t="shared" ca="1" si="70"/>
        <v>1982.28</v>
      </c>
      <c r="BP132" s="1">
        <f t="shared" ca="1" si="71"/>
        <v>581.08000000000004</v>
      </c>
      <c r="BQ132" s="1">
        <f t="shared" ca="1" si="72"/>
        <v>92.36</v>
      </c>
      <c r="BR132" s="1">
        <f t="shared" ca="1" si="73"/>
        <v>500.99</v>
      </c>
      <c r="BS132" s="1">
        <f t="shared" ca="1" si="74"/>
        <v>109.87</v>
      </c>
      <c r="BT132" s="1" t="str">
        <f t="shared" ca="1" si="75"/>
        <v>2025-04-22</v>
      </c>
      <c r="BU132" s="1" t="str" cm="1">
        <f t="array" aca="1" ref="BU132" ca="1">INDEX({"Debit Card","Apple Pay","Credit Card","CareCredit"}, RANDBETWEEN(1,4))</f>
        <v>Debit Card</v>
      </c>
      <c r="BV132" s="1" t="str" cm="1">
        <f t="array" aca="1" ref="BV132" ca="1">INDEX({"Paid","Partial","Pending Insurance"}, RANDBETWEEN(1,3))</f>
        <v>Pending Insurance</v>
      </c>
      <c r="BW132" s="1">
        <f t="shared" ca="1" si="76"/>
        <v>0</v>
      </c>
      <c r="BX132" s="1" t="str">
        <f t="shared" ca="1" si="77"/>
        <v>In Progress</v>
      </c>
      <c r="BY132" s="1" t="str" cm="1">
        <f t="array" aca="1" ref="BY132" ca="1">INDEX({"New","Returning"}, RANDBETWEEN(1,2))</f>
        <v>New</v>
      </c>
      <c r="BZ132" s="1">
        <f t="shared" ca="1" si="78"/>
        <v>3</v>
      </c>
      <c r="CA132" s="1">
        <f t="shared" ca="1" si="79"/>
        <v>9</v>
      </c>
      <c r="CB132" s="1" t="str">
        <f t="shared" ca="1" si="80"/>
        <v>2022-10-18</v>
      </c>
      <c r="CC132" s="1" t="str">
        <f t="shared" ca="1" si="81"/>
        <v>2024-04-19</v>
      </c>
      <c r="CD132" s="1">
        <f t="shared" ca="1" si="103"/>
        <v>2</v>
      </c>
      <c r="CE132" s="1">
        <f t="shared" ca="1" si="103"/>
        <v>10</v>
      </c>
      <c r="CF132" s="1">
        <f t="shared" ca="1" si="83"/>
        <v>4663.3599999999997</v>
      </c>
      <c r="CG132" s="1">
        <f t="shared" ca="1" si="84"/>
        <v>29</v>
      </c>
      <c r="CH132" s="1" t="str">
        <f t="shared" ca="1" si="85"/>
        <v>Low</v>
      </c>
      <c r="CI132" s="1">
        <f t="shared" ca="1" si="86"/>
        <v>65</v>
      </c>
      <c r="CJ132" s="1" t="str">
        <f t="shared" ca="1" si="87"/>
        <v>True</v>
      </c>
      <c r="CK132" s="1" t="str" cm="1">
        <f t="array" aca="1" ref="CK132" ca="1">INDEX({"Basic","Silver","Gold","Platinum"}, RANDBETWEEN(1,4))</f>
        <v>Gold</v>
      </c>
      <c r="CL132" s="1">
        <f t="shared" ca="1" si="88"/>
        <v>4</v>
      </c>
      <c r="CM132" s="1" t="s">
        <v>1581</v>
      </c>
      <c r="CN132" s="1" t="str">
        <f t="shared" ca="1" si="89"/>
        <v>2025-06-18</v>
      </c>
      <c r="CO132" s="1" t="str">
        <f t="shared" ca="1" si="90"/>
        <v>4:00 PM</v>
      </c>
      <c r="CP132" s="1" t="str" cm="1">
        <f t="array" aca="1" ref="CP132" ca="1">INDEX({"Patient Portal","Mail","Email","Phone","Text"}, RANDBETWEEN(1,5))</f>
        <v>Phone</v>
      </c>
      <c r="CQ132" s="1" t="str" cm="1">
        <f t="array" aca="1" ref="CQ132" ca="1">INDEX({"Insurance Verification","Payment Reminder","New Patient Welcome","Treatment Plan Discussion","Recall"}, RANDBETWEEN(1,5))</f>
        <v>Payment Reminder</v>
      </c>
      <c r="CR132" s="1" t="str" cm="1">
        <f t="array" aca="1" ref="CR132" ca="1">INDEX({"Template","Script","Marketing","Custom"}, RANDBETWEEN(1,4))</f>
        <v>Script</v>
      </c>
      <c r="CS132" s="1" t="str">
        <f t="shared" ca="1" si="91"/>
        <v>False</v>
      </c>
      <c r="CT132" s="1" t="str">
        <f t="shared" ca="1" si="92"/>
        <v/>
      </c>
      <c r="CU132" s="1" t="str">
        <f t="shared" ca="1" si="93"/>
        <v/>
      </c>
      <c r="CV132" s="1" t="str" cm="1">
        <f t="array" aca="1" ref="CV132" ca="1">IF(CS132="True",
   INDEX({"Cancelled","Confirmed","Rescheduled","Question Answered"}, RANDBETWEEN(1,4)),
   ""
)</f>
        <v/>
      </c>
      <c r="CW132" s="1" t="str">
        <f t="shared" ca="1" si="94"/>
        <v/>
      </c>
      <c r="CX132" s="1" t="str">
        <f t="shared" ca="1" si="95"/>
        <v/>
      </c>
      <c r="CY132" s="1" t="str" cm="1">
        <f t="array" aca="1" ref="CY132" ca="1">INDEX({"STF001","STF002","STF003","STF004","STF005"}, RANDBETWEEN(1,5))</f>
        <v>STF001</v>
      </c>
      <c r="CZ132" s="1" t="str">
        <f t="shared" ca="1" si="96"/>
        <v>True</v>
      </c>
      <c r="DA132" s="1" t="str" cm="1">
        <f t="array" aca="1" ref="DA132" ca="1">INDEX({"Westside Dental Group","Downtown Dental Center","Main Street Dental"}, RANDBETWEEN(1,3))</f>
        <v>Westside Dental Group</v>
      </c>
      <c r="DB132" s="1" t="str" cm="1">
        <f t="array" aca="1" ref="DB132" ca="1">_xlfn.SWITCH(DA132,
   "Westside Dental Group",     "789 West Avenue",
   "Downtown Dental Center",    "456 Downtown Plaza",
   "Main Street Dental",        "123 Main Street",
   ""
)</f>
        <v>789 West Avenue</v>
      </c>
      <c r="DC132" s="1" t="str" cm="1">
        <f t="array" aca="1" ref="DC132" ca="1">_xlfn.SWITCH(
   DA132,
   "Westside Dental Group",     "Riverside",
   "Downtown Dental Center",    "Springfield",
   "Main Street Dental",        "Springfield",
   ""
)</f>
        <v>Riverside</v>
      </c>
      <c r="DD132" s="1" t="s">
        <v>184</v>
      </c>
      <c r="DE132" s="1" t="str" cm="1">
        <f t="array" aca="1" ref="DE132" ca="1">_xlfn.SWITCH(
   DA132,
   "Westside Dental Group",     "62707",
   "Downtown Dental Center",    "62701",
   "Main Street Dental",        "62704",
   ""
)</f>
        <v>62707</v>
      </c>
      <c r="DF132" s="1" t="str" cm="1">
        <f t="array" aca="1" ref="DF132" ca="1">_xlfn.SWITCH(
   DA132,
   "Westside Dental Group",     "555-555-6666",
   "Downtown Dental Center",    "555-333-4444",
   "Main Street Dental",        "555-111-2222",
   ""
)</f>
        <v>555-555-6666</v>
      </c>
      <c r="DG132" s="1" t="str" cm="1">
        <f t="array" aca="1" ref="DG132" ca="1">_xlfn.SWITCH(
   DA132,
   "Westside Dental Group",     "Mon-Thu 9AM-6PM|Fri 9AM-4PM",
   "Downtown Dental Center",    "Mon-Thu 7AM-7PM|Fri 8AM-5PM|Sat 8AM-1PM",
   "Main Street Dental",        "Mon-Fri 8AM-5PM",
   ""
)</f>
        <v>Mon-Thu 9AM-6PM|Fri 9AM-4PM</v>
      </c>
      <c r="DH132" s="1" t="str" cm="1">
        <f t="array" aca="1" ref="DH132" ca="1">_xlfn.SWITCH(
   DA132,
   "Westside Dental Group",     "General|Periodontics|Endodontics",
   "Downtown Dental Center",    "General|Pediatric|Implants|Oral Surgery",
   "Main Street Dental",        "General|Cosmetic|Orthodontics",
   ""
)</f>
        <v>General|Periodontics|Endodontics</v>
      </c>
      <c r="DI132" s="1" t="str" cm="1">
        <f t="array" aca="1" ref="DI132" ca="1">_xlfn.SWITCH(
   DA132,
   "Westside Dental Group",     "General Dentistry|Periodontics|Endodontics",
   "Downtown Dental Center",    "General Dentistry|Oral Surgery|Pediatric Dentistry",
   "Main Street Dental",        "General Dentistry|Orthodontics",
   ""
)</f>
        <v>General Dentistry|Periodontics|Endodontics</v>
      </c>
      <c r="DJ132" s="1" cm="1">
        <f t="array" aca="1" ref="DJ132" ca="1">_xlfn.SWITCH($DA132,
   "Westside Dental Group", 6,
   "Downtown Dental Center", 12,
   "Main Street Dental",     8,
   6
)</f>
        <v>6</v>
      </c>
      <c r="DK132" s="1" cm="1">
        <f t="array" aca="1" ref="DK132" ca="1">_xlfn.SWITCH($DA132,
   "Westside Dental Group", 4.7,
   "Downtown Dental Center", 4.6,
   "Main Street Dental",     4.8,
   4.7
)</f>
        <v>4.7</v>
      </c>
      <c r="DL132" s="1" t="s">
        <v>1770</v>
      </c>
      <c r="DM132" s="1" t="str">
        <f t="shared" ca="1" si="97"/>
        <v>2024-02-29</v>
      </c>
      <c r="DN132" s="1" t="str" cm="1">
        <f t="array" aca="1" ref="DN132" ca="1">INDEX({"In Progress","Accepted","Completed","Proposed"}, RANDBETWEEN(1,4))</f>
        <v>Accepted</v>
      </c>
      <c r="DO132" s="1">
        <f t="shared" ca="1" si="98"/>
        <v>1709.62</v>
      </c>
      <c r="DP132" s="1">
        <f t="shared" ca="1" si="99"/>
        <v>1111.25</v>
      </c>
      <c r="DQ132" s="1">
        <f t="shared" ca="1" si="100"/>
        <v>598.37</v>
      </c>
      <c r="DR132" s="1" t="str" cm="1">
        <f t="array" aca="1" ref="DR132" ca="1">INDEX({"N/A","CareCredit","QuickPay Discount","Monthly Payment"}, RANDBETWEEN(1,4))</f>
        <v>N/A</v>
      </c>
      <c r="DS132" s="2">
        <v>44603</v>
      </c>
      <c r="DT132" s="1" t="str">
        <f t="shared" ca="1" si="101"/>
        <v/>
      </c>
      <c r="DU132" s="1">
        <f t="shared" ca="1" si="102"/>
        <v>2</v>
      </c>
    </row>
    <row r="133" spans="1:125" x14ac:dyDescent="0.15">
      <c r="A133" s="1" t="s">
        <v>636</v>
      </c>
      <c r="B133" s="1" t="str" cm="1">
        <f t="array" aca="1" ref="B133" ca="1">INDEX({"Liam","Noah","Oliver","Elijah","William","James","Benjamin","Lucas","Henry","Alexander","Olivia","Emma","Ava","Charlotte","Sophia","Amelia","Isabella","Mia","Evelyn","Harper","Jameson","Aria","Scarlett","Luna","Mila","Abigail","Ella","Avery","Eleanor","Madison"}, RANDBETWEEN(1, 30))</f>
        <v>Jameson</v>
      </c>
      <c r="C133" s="1" t="str" cm="1">
        <f t="array" aca="1" ref="C133" ca="1">INDEX({"Smith","Johnson","Williams","Jones","Brown","Davis","Miller","Wilson","Moore","Taylor","Anderson","Thomas","Jackson","White","Harris","Martin","Thompson","Garcia","Martinez","Robinson","Clark","Rodriguez","Lewis","Lee","Walker","Hall","Allen","Young","King","Wright"}, RANDBETWEEN(1, 30))</f>
        <v>Martinez</v>
      </c>
      <c r="D133" s="1" t="str">
        <f t="shared" ca="1" si="52"/>
        <v>1996-07-04</v>
      </c>
      <c r="E133" s="1">
        <f t="shared" ca="1" si="53"/>
        <v>28</v>
      </c>
      <c r="F133" s="1" t="str" cm="1">
        <f t="array" aca="1" ref="F133" ca="1">INDEX({"Male","Female","Non-Binary"}, RANDBETWEEN(1, 3))</f>
        <v>Female</v>
      </c>
      <c r="G133" s="1" t="str" cm="1">
        <f t="array" aca="1" ref="G133" ca="1">INDEX({"African American","Caucasian","Hispanic","Asian","Native American","Other"}, RANDBETWEEN(1,6))</f>
        <v>Hispanic</v>
      </c>
      <c r="H133" s="1" t="str" cm="1">
        <f t="array" aca="1" ref="H133" ca="1">RANDBETWEEN(1,1500) &amp; " " &amp; INDEX({"Main","Oak","Maple","Elm","Pine","Cedar","Rose","Hill","Park","Lake"}, RANDBETWEEN(1,10)) &amp; " " &amp; INDEX({"St","Rd","Ave"}, RANDBETWEEN(1,3))</f>
        <v>1071 Maple Ave</v>
      </c>
      <c r="I133" s="1" t="str" cm="1">
        <f t="array" aca="1" ref="I133" ca="1">INDEX({"Springfield","Riverside","Franklin","Clinton","Fairview"}, RANDBETWEEN(1,5))</f>
        <v>Clinton</v>
      </c>
      <c r="J133" s="1" t="str" cm="1">
        <f t="array" aca="1" ref="J133" ca="1">INDEX({"FL","IL","CA","NY","TX"}, RANDBETWEEN(1,5))</f>
        <v>NY</v>
      </c>
      <c r="K133" s="1" t="str">
        <f t="shared" ca="1" si="54"/>
        <v>12085</v>
      </c>
      <c r="L133" s="1" t="str">
        <f t="shared" ca="1" si="55"/>
        <v>jameson.martinez@email.com</v>
      </c>
      <c r="M133" s="1" t="str">
        <f t="shared" ca="1" si="56"/>
        <v>353-115-4469</v>
      </c>
      <c r="N133" s="1" t="str" cm="1">
        <f t="array" aca="1" ref="N133" ca="1">INDEX({"Linda","Karen","Susan","Nancy","Deborah"}, RANDBETWEEN(1,5)) &amp; " " &amp; C133</f>
        <v>Karen Martinez</v>
      </c>
      <c r="O133" s="1" t="str">
        <f t="shared" ca="1" si="57"/>
        <v>368-586-8988</v>
      </c>
      <c r="P133" s="1" t="s">
        <v>137</v>
      </c>
      <c r="Q133" s="1" t="str" cm="1">
        <f t="array" aca="1" ref="Q133" ca="1">INDEX({"Walk-in","Google","Website","Patient Referral","Doctor Referral","Insurance"}, RANDBETWEEN(1,5))</f>
        <v>Walk-in</v>
      </c>
      <c r="R133" s="1" t="str">
        <f t="shared" ca="1" si="58"/>
        <v>2023-10-28</v>
      </c>
      <c r="S133" s="1" t="str" cm="1">
        <f t="array" aca="1" ref="S133" ca="1">INDEX({"LOC001","LOC002","LOC003"}, RANDBETWEEN(1,3))</f>
        <v>LOC003</v>
      </c>
      <c r="T133" s="1" t="str" cm="1">
        <f t="array" aca="1" ref="T133" ca="1">INDEX({"Mail","Phone","Patient Portal","Email"}, RANDBETWEEN(1,4))</f>
        <v>Patient Portal</v>
      </c>
      <c r="U133" s="1" t="str" cm="1">
        <f t="array" aca="1" ref="U133" ca="1">INDEX({"True","False"}, RANDBETWEEN(1,2))</f>
        <v>True</v>
      </c>
      <c r="V133" s="1" t="str" cm="1">
        <f t="array" aca="1" ref="V133" ca="1">INDEX({"True","False"}, RANDBETWEEN(1,2))</f>
        <v>False</v>
      </c>
      <c r="W133" s="1" t="str" cm="1">
        <f t="array" aca="1" ref="W133" ca="1">INDEX({"True","False"}, RANDBETWEEN(1,2))</f>
        <v>False</v>
      </c>
      <c r="X133" s="1" t="str" cm="1">
        <f t="array" aca="1" ref="X133" ca="1">INDEX({"True","False"}, RANDBETWEEN(1,2))</f>
        <v>False</v>
      </c>
      <c r="Y133" s="1" t="str" cm="1">
        <f t="array" aca="1" ref="Y133" ca="1">INDEX({"Codeine","Sulfa","Local Anesthetics","None","Latex","Penicillin"}, RANDBETWEEN(1,6))</f>
        <v>Sulfa</v>
      </c>
      <c r="Z133" s="1" t="str" cm="1">
        <f t="array" aca="1" ref="Z133" ca="1">INDEX({"None","Levothyroxine","Atorvastatin","Levothyroxine|Atorvastatin","Metformin|Lisinopril","Ibuprofen"}, RANDBETWEEN(1,6))</f>
        <v>Levothyroxine|Atorvastatin</v>
      </c>
      <c r="AA133" s="1" t="str" cm="1">
        <f t="array" aca="1" ref="AA133" ca="1">INDEX({"None","Wisdom teeth extraction (2020)","Cavity filling (2019)","Dental cleaning (2018)","Root canal (2021)"}, RANDBETWEEN(1,5))</f>
        <v>Cavity filling (2019)</v>
      </c>
      <c r="AB133" s="1" t="str">
        <f t="shared" ca="1" si="59"/>
        <v>2023-07-31</v>
      </c>
      <c r="AC133" s="1" t="str" cm="1">
        <f t="array" aca="1" ref="AC133" ca="1">INDEX({"N/A","No","Yes"}, RANDBETWEEN(1,3))</f>
        <v>Yes</v>
      </c>
      <c r="AD133" s="1" t="str" cm="1">
        <f t="array" aca="1" ref="AD133" ca="1">INDEX({"Non-smoker","Former-smoker","Current smoker"}, RANDBETWEEN(1,3))</f>
        <v>Current smoker</v>
      </c>
      <c r="AE133" s="1" t="str" cm="1">
        <f t="array" aca="1" ref="AE133" ca="1">INDEX({"None","Allergic to penicillin","Requires wheelchair accessibility","Use caution due to fall risk","Special diet required"}, RANDBETWEEN(1,5))</f>
        <v>Special diet required</v>
      </c>
      <c r="AF133" s="1" t="s">
        <v>825</v>
      </c>
      <c r="AG133" s="1" t="str" cm="1">
        <f t="array" aca="1" ref="AG133" ca="1">INDEX({"Humana","Aetna","MetLife","Cigna","United Healthcare","Guardian"}, RANDBETWEEN(1,6))</f>
        <v>Humana</v>
      </c>
      <c r="AH133" s="1" t="str" cm="1">
        <f t="array" aca="1" ref="AH133" ca="1">IF(AG133="Humana",
   INDEX({"HUM103","HUM523"}, RANDBETWEEN(1,2)),
IF(AG133="Aetna",
   INDEX({"AET532","AET548"}, RANDBETWEEN(1,2)),
IF(AG133="MetLife",
   "MET280",
IF(AG133="Cigna",
   "CIG881",
IF(AG133="United Healthcare",
   INDEX({"UNI967","UNI316"}, RANDBETWEEN(1,2)),
IF(AG133="Guardian",
   INDEX({"GUA459","GUA669"}, RANDBETWEEN(1,2)),
""))))))</f>
        <v>HUM103</v>
      </c>
      <c r="AI133" s="1" t="str" cm="1">
        <f t="array" aca="1" ref="AI133" ca="1">_xlfn.SWITCH(
    AH133,
    "HUM103", "Humana Discount",
    "HUM523", "Humana PPO",
    "AET532", "Aetna HMO",
    "AET548", "Aetna Indemnity",
    "MET280", "MetLife Discount",
    "CIG881", "Cigna HMO",
    "UNI967", "United Healthcare DPPO",
    "UNI316", "United Healthcare DMO",
    "GUA459", "Guardian Discount",
    "GUA669", "Guardian PPO",
    ""
)</f>
        <v>Humana Discount</v>
      </c>
      <c r="AJ133" s="1" t="str" cm="1">
        <f t="array" aca="1" ref="AJ133" ca="1">_xlfn.SWITCH(
    AH133,
    "HUM103", "HUM854639",
    "HUM523", "HUM296694",
    "AET532", "AET392075",
    "AET548", "AET837715",
    "MET280", "MET643118",
    "CIG881", "CIG755900",
    "UNI967", "UNI733052",
    "UNI316", "UNI442722",
    "GUA459", "GUA634150",
    "GUA669", "GUA641722",
    ""
)</f>
        <v>HUM854639</v>
      </c>
      <c r="AK133" s="1" t="str" cm="1">
        <f t="array" aca="1" ref="AK133" ca="1">INDEX({"GRP370","GRP369","GRP573","GRP409","GRP509","GRP575","GRP445","GRP295","GRP316","GRP630"}, RANDBETWEEN(1,10))</f>
        <v>GRP295</v>
      </c>
      <c r="AL133" s="1" cm="1">
        <f t="array" aca="1" ref="AL133" ca="1">_xlfn.SWITCH(
  AK133,
  "GRP370", 1000,
  "GRP369", 3000,
  "GRP573", 1500,
  "GRP409", 3000,
  "GRP509", 3000,
  "GRP575", 1000,
  "GRP445", 2500,
  "GRP295", 1000,
  "GRP316", 2000,
  "GRP630", 2000,
  ""
)</f>
        <v>1000</v>
      </c>
      <c r="AM133" s="1" cm="1">
        <f t="array" aca="1" ref="AM133" ca="1">_xlfn.SWITCH(
  AK133,
  "GRP370", 729.73,
  "GRP369", 2285.89,
  "GRP573", 1311.73,
  "GRP409", 2951.56,
  "GRP509", 993.45,
  "GRP575", 557.41,
  "GRP445", 695.64,
  "GRP295", 241.36,
  "GRP316", 1320.86,
  "GRP630", 1245.27,
  ""
)</f>
        <v>241.36</v>
      </c>
      <c r="AN133" s="1" t="str" cm="1">
        <f t="array" aca="1" ref="AN133" ca="1">_xlfn.SWITCH(
  AK133,
  "GRP573", "Humana",
  "GRP509", "Aetna",
  "GRP316", "Aetna",
  ""
)</f>
        <v/>
      </c>
      <c r="AO133" s="1" t="str" cm="1">
        <f t="array" aca="1" ref="AO133" ca="1">_xlfn.SWITCH(
  AK133,
  "GRP573", "HUM982",
  "GRP509", "AET282",
  "GRP316", "AET665",
  ""
)</f>
        <v/>
      </c>
      <c r="AP133" s="1" t="str" cm="1">
        <f t="array" aca="1" ref="AP133" ca="1">_xlfn.SWITCH(
  AK133,
  "GRP573", "MAAN82132",
  "GRP509", "JOWI86099",
  "GRP316", "CHTA19838",
  ""
)</f>
        <v/>
      </c>
      <c r="AQ133" s="1" t="str" cm="1">
        <f t="array" aca="1" ref="AQ133" ca="1">INDEX({"Yes","No"},RANDBETWEEN(1,2))</f>
        <v>No</v>
      </c>
      <c r="AR133" s="1" t="str" cm="1">
        <f t="array" aca="1" ref="AR133" ca="1">INDEX({"Apple Pay","Credit Card","Debit Card"}, RANDBETWEEN(1,3))</f>
        <v>Apple Pay</v>
      </c>
      <c r="AS133" s="1" t="s">
        <v>1014</v>
      </c>
      <c r="AT133" s="1" t="s">
        <v>1203</v>
      </c>
      <c r="AU133" s="1" t="str">
        <f t="shared" ca="1" si="60"/>
        <v>2025-05-07</v>
      </c>
      <c r="AV133" s="1" t="str">
        <f t="shared" ca="1" si="61"/>
        <v>2025-05-11</v>
      </c>
      <c r="AW133" s="1" t="str">
        <f t="shared" ca="1" si="62"/>
        <v>10:00 AM</v>
      </c>
      <c r="AX133" s="1" t="str">
        <f t="shared" ca="1" si="63"/>
        <v>9:45 AM</v>
      </c>
      <c r="AY133" s="1" t="str" cm="1">
        <f t="array" aca="1" ref="AY133" ca="1">INDEX({"LOC001","LOC002","LOC003"}, RANDBETWEEN(1,3))</f>
        <v>LOC003</v>
      </c>
      <c r="AZ133" s="1" t="str" cm="1">
        <f t="array" aca="1" ref="AZ133" ca="1">INDEX({"PRV001","PRV002","PRV003","PRV004","PRV005"}, RANDBETWEEN(1,5))</f>
        <v>PRV003</v>
      </c>
      <c r="BA133" s="1" t="str" cm="1">
        <f t="array" aca="1" ref="BA133" ca="1">INDEX({"AST001","AST002","AST003","AST004","AST005"}, RANDBETWEEN(1,5))</f>
        <v>AST004</v>
      </c>
      <c r="BB133" s="1" t="str" cm="1">
        <f t="array" aca="1" ref="BB133" ca="1">INDEX({"Room 1","Room 2","Room 3","Room 4","Room 5","Room 7","Room 8"}, RANDBETWEEN(1,7))</f>
        <v>Room 7</v>
      </c>
      <c r="BC133" s="1" t="str" cm="1">
        <f t="array" aca="1" ref="BC133" ca="1">INDEX({"Tooth Pain","Lost Filling","Cosmetic Concern","Sensitivity","Denture Adjustment","Jaw Pain","Routine Check-up"}, RANDBETWEEN(1,7))</f>
        <v>Routine Check-up</v>
      </c>
      <c r="BD133" s="1" cm="1">
        <f t="array" aca="1" ref="BD133" ca="1">INDEX({15,30,45,60,90,120}, RANDBETWEEN(1,6))</f>
        <v>30</v>
      </c>
      <c r="BE133" s="1">
        <f t="shared" ca="1" si="64"/>
        <v>37</v>
      </c>
      <c r="BF133" s="1" t="str">
        <f t="shared" ca="1" si="65"/>
        <v>True</v>
      </c>
      <c r="BG133" s="1" t="str">
        <f t="shared" ca="1" si="66"/>
        <v/>
      </c>
      <c r="BH133" s="1" t="str">
        <f t="shared" ca="1" si="67"/>
        <v>False</v>
      </c>
      <c r="BI133" s="1">
        <f t="shared" ca="1" si="68"/>
        <v>4</v>
      </c>
      <c r="BJ133" s="1" t="s">
        <v>1393</v>
      </c>
      <c r="BK133" s="1" t="str">
        <f t="shared" ca="1" si="69"/>
        <v>2025-05-11</v>
      </c>
      <c r="BL133" s="1" t="str" cm="1">
        <f t="array" aca="1" ref="BL133" ca="1">INDEX({"Orthodontic","Prosthodontic","Oral Surgery","Periodontic","Restorative"}, RANDBETWEEN(1,5))</f>
        <v>Orthodontic</v>
      </c>
      <c r="BM133" s="1" t="str" cm="1">
        <f t="array" aca="1" ref="BM133" ca="1">INDEX({"D4341","D9110","D0274","D0120","D2330","D7140","D1110"}, RANDBETWEEN(1,7))</f>
        <v>D9110</v>
      </c>
      <c r="BN133" s="1" t="str" cm="1">
        <f t="array" aca="1" ref="BN133" ca="1">INDEX({"Periodontal Scaling &amp; Root Planing","Palliative Treatment","Bitewings - Four Films","Periodic Oral Evaluation","Resin Composite - One Surface","Extraction - Erupted Tooth","Adult Prophylaxis"}, RANDBETWEEN(1,7))</f>
        <v>Bitewings - Four Films</v>
      </c>
      <c r="BO133" s="1">
        <f t="shared" ca="1" si="70"/>
        <v>226.54</v>
      </c>
      <c r="BP133" s="1">
        <f t="shared" ca="1" si="71"/>
        <v>103.93</v>
      </c>
      <c r="BQ133" s="1">
        <f t="shared" ca="1" si="72"/>
        <v>268.68</v>
      </c>
      <c r="BR133" s="1">
        <f t="shared" ca="1" si="73"/>
        <v>209.68</v>
      </c>
      <c r="BS133" s="1">
        <f t="shared" ca="1" si="74"/>
        <v>111.34</v>
      </c>
      <c r="BT133" s="1" t="str">
        <f t="shared" ca="1" si="75"/>
        <v>2022-08-10</v>
      </c>
      <c r="BU133" s="1" t="str" cm="1">
        <f t="array" aca="1" ref="BU133" ca="1">INDEX({"Debit Card","Apple Pay","Credit Card","CareCredit"}, RANDBETWEEN(1,4))</f>
        <v>Credit Card</v>
      </c>
      <c r="BV133" s="1" t="str" cm="1">
        <f t="array" aca="1" ref="BV133" ca="1">INDEX({"Paid","Partial","Pending Insurance"}, RANDBETWEEN(1,3))</f>
        <v>Paid</v>
      </c>
      <c r="BW133" s="1">
        <f t="shared" ca="1" si="76"/>
        <v>0</v>
      </c>
      <c r="BX133" s="1" t="str">
        <f t="shared" ca="1" si="77"/>
        <v>Completed</v>
      </c>
      <c r="BY133" s="1" t="str" cm="1">
        <f t="array" aca="1" ref="BY133" ca="1">INDEX({"New","Returning"}, RANDBETWEEN(1,2))</f>
        <v>Returning</v>
      </c>
      <c r="BZ133" s="1">
        <f t="shared" ca="1" si="78"/>
        <v>2</v>
      </c>
      <c r="CA133" s="1">
        <f t="shared" ca="1" si="79"/>
        <v>6</v>
      </c>
      <c r="CB133" s="1" t="str">
        <f t="shared" ca="1" si="80"/>
        <v>2023-07-23</v>
      </c>
      <c r="CC133" s="1" t="str">
        <f t="shared" ca="1" si="81"/>
        <v>2025-04-28</v>
      </c>
      <c r="CD133" s="1">
        <f t="shared" ca="1" si="103"/>
        <v>10</v>
      </c>
      <c r="CE133" s="1">
        <f t="shared" ca="1" si="103"/>
        <v>5</v>
      </c>
      <c r="CF133" s="1">
        <f t="shared" ca="1" si="83"/>
        <v>4955.07</v>
      </c>
      <c r="CG133" s="1">
        <f t="shared" ca="1" si="84"/>
        <v>20</v>
      </c>
      <c r="CH133" s="1" t="str">
        <f t="shared" ca="1" si="85"/>
        <v>Medium</v>
      </c>
      <c r="CI133" s="1">
        <f t="shared" ca="1" si="86"/>
        <v>88</v>
      </c>
      <c r="CJ133" s="1" t="str">
        <f t="shared" ca="1" si="87"/>
        <v>True</v>
      </c>
      <c r="CK133" s="1" t="str" cm="1">
        <f t="array" aca="1" ref="CK133" ca="1">INDEX({"Basic","Silver","Gold","Platinum"}, RANDBETWEEN(1,4))</f>
        <v>Silver</v>
      </c>
      <c r="CL133" s="1">
        <f t="shared" ca="1" si="88"/>
        <v>5</v>
      </c>
      <c r="CM133" s="1" t="s">
        <v>1582</v>
      </c>
      <c r="CN133" s="1" t="str">
        <f t="shared" ca="1" si="89"/>
        <v>2025-07-15</v>
      </c>
      <c r="CO133" s="1" t="str">
        <f t="shared" ca="1" si="90"/>
        <v>12:45 PM</v>
      </c>
      <c r="CP133" s="1" t="str" cm="1">
        <f t="array" aca="1" ref="CP133" ca="1">INDEX({"Patient Portal","Mail","Email","Phone","Text"}, RANDBETWEEN(1,5))</f>
        <v>Patient Portal</v>
      </c>
      <c r="CQ133" s="1" t="str" cm="1">
        <f t="array" aca="1" ref="CQ133" ca="1">INDEX({"Insurance Verification","Payment Reminder","New Patient Welcome","Treatment Plan Discussion","Recall"}, RANDBETWEEN(1,5))</f>
        <v>New Patient Welcome</v>
      </c>
      <c r="CR133" s="1" t="str" cm="1">
        <f t="array" aca="1" ref="CR133" ca="1">INDEX({"Template","Script","Marketing","Custom"}, RANDBETWEEN(1,4))</f>
        <v>Template</v>
      </c>
      <c r="CS133" s="1" t="str">
        <f t="shared" ca="1" si="91"/>
        <v>True</v>
      </c>
      <c r="CT133" s="1" t="str">
        <f t="shared" ca="1" si="92"/>
        <v>2025-07-19</v>
      </c>
      <c r="CU133" s="1" t="str">
        <f t="shared" ca="1" si="93"/>
        <v>12:45 PM</v>
      </c>
      <c r="CV133" s="1" t="str" cm="1">
        <f t="array" aca="1" ref="CV133" ca="1">IF(CS133="True",
   INDEX({"Cancelled","Confirmed","Rescheduled","Question Answered"}, RANDBETWEEN(1,4)),
   ""
)</f>
        <v>Cancelled</v>
      </c>
      <c r="CW133" s="1" t="str">
        <f t="shared" ca="1" si="94"/>
        <v>True</v>
      </c>
      <c r="CX133" s="1" t="str">
        <f t="shared" ca="1" si="95"/>
        <v>2025-07-22</v>
      </c>
      <c r="CY133" s="1" t="str" cm="1">
        <f t="array" aca="1" ref="CY133" ca="1">INDEX({"STF001","STF002","STF003","STF004","STF005"}, RANDBETWEEN(1,5))</f>
        <v>STF003</v>
      </c>
      <c r="CZ133" s="1" t="str">
        <f t="shared" ca="1" si="96"/>
        <v>False</v>
      </c>
      <c r="DA133" s="1" t="str" cm="1">
        <f t="array" aca="1" ref="DA133" ca="1">INDEX({"Westside Dental Group","Downtown Dental Center","Main Street Dental"}, RANDBETWEEN(1,3))</f>
        <v>Main Street Dental</v>
      </c>
      <c r="DB133" s="1" t="str" cm="1">
        <f t="array" aca="1" ref="DB133" ca="1">_xlfn.SWITCH(DA133,
   "Westside Dental Group",     "789 West Avenue",
   "Downtown Dental Center",    "456 Downtown Plaza",
   "Main Street Dental",        "123 Main Street",
   ""
)</f>
        <v>123 Main Street</v>
      </c>
      <c r="DC133" s="1" t="str" cm="1">
        <f t="array" aca="1" ref="DC133" ca="1">_xlfn.SWITCH(
   DA133,
   "Westside Dental Group",     "Riverside",
   "Downtown Dental Center",    "Springfield",
   "Main Street Dental",        "Springfield",
   ""
)</f>
        <v>Springfield</v>
      </c>
      <c r="DD133" s="1" t="s">
        <v>184</v>
      </c>
      <c r="DE133" s="1" t="str" cm="1">
        <f t="array" aca="1" ref="DE133" ca="1">_xlfn.SWITCH(
   DA133,
   "Westside Dental Group",     "62707",
   "Downtown Dental Center",    "62701",
   "Main Street Dental",        "62704",
   ""
)</f>
        <v>62704</v>
      </c>
      <c r="DF133" s="1" t="str" cm="1">
        <f t="array" aca="1" ref="DF133" ca="1">_xlfn.SWITCH(
   DA133,
   "Westside Dental Group",     "555-555-6666",
   "Downtown Dental Center",    "555-333-4444",
   "Main Street Dental",        "555-111-2222",
   ""
)</f>
        <v>555-111-2222</v>
      </c>
      <c r="DG133" s="1" t="str" cm="1">
        <f t="array" aca="1" ref="DG133" ca="1">_xlfn.SWITCH(
   DA133,
   "Westside Dental Group",     "Mon-Thu 9AM-6PM|Fri 9AM-4PM",
   "Downtown Dental Center",    "Mon-Thu 7AM-7PM|Fri 8AM-5PM|Sat 8AM-1PM",
   "Main Street Dental",        "Mon-Fri 8AM-5PM",
   ""
)</f>
        <v>Mon-Fri 8AM-5PM</v>
      </c>
      <c r="DH133" s="1" t="str" cm="1">
        <f t="array" aca="1" ref="DH133" ca="1">_xlfn.SWITCH(
   DA133,
   "Westside Dental Group",     "General|Periodontics|Endodontics",
   "Downtown Dental Center",    "General|Pediatric|Implants|Oral Surgery",
   "Main Street Dental",        "General|Cosmetic|Orthodontics",
   ""
)</f>
        <v>General|Cosmetic|Orthodontics</v>
      </c>
      <c r="DI133" s="1" t="str" cm="1">
        <f t="array" aca="1" ref="DI133" ca="1">_xlfn.SWITCH(
   DA133,
   "Westside Dental Group",     "General Dentistry|Periodontics|Endodontics",
   "Downtown Dental Center",    "General Dentistry|Oral Surgery|Pediatric Dentistry",
   "Main Street Dental",        "General Dentistry|Orthodontics",
   ""
)</f>
        <v>General Dentistry|Orthodontics</v>
      </c>
      <c r="DJ133" s="1" cm="1">
        <f t="array" aca="1" ref="DJ133" ca="1">_xlfn.SWITCH($DA133,
   "Westside Dental Group", 6,
   "Downtown Dental Center", 12,
   "Main Street Dental",     8,
   6
)</f>
        <v>8</v>
      </c>
      <c r="DK133" s="1" cm="1">
        <f t="array" aca="1" ref="DK133" ca="1">_xlfn.SWITCH($DA133,
   "Westside Dental Group", 4.7,
   "Downtown Dental Center", 4.6,
   "Main Street Dental",     4.8,
   4.7
)</f>
        <v>4.8</v>
      </c>
      <c r="DL133" s="1" t="s">
        <v>1771</v>
      </c>
      <c r="DM133" s="1" t="str">
        <f t="shared" ca="1" si="97"/>
        <v>2023-06-06</v>
      </c>
      <c r="DN133" s="1" t="str" cm="1">
        <f t="array" aca="1" ref="DN133" ca="1">INDEX({"In Progress","Accepted","Completed","Proposed"}, RANDBETWEEN(1,4))</f>
        <v>Proposed</v>
      </c>
      <c r="DO133" s="1">
        <f t="shared" ca="1" si="98"/>
        <v>1240.95</v>
      </c>
      <c r="DP133" s="1">
        <f t="shared" ca="1" si="99"/>
        <v>719.75</v>
      </c>
      <c r="DQ133" s="1">
        <f t="shared" ca="1" si="100"/>
        <v>521.20000000000005</v>
      </c>
      <c r="DR133" s="1" t="str" cm="1">
        <f t="array" aca="1" ref="DR133" ca="1">INDEX({"N/A","CareCredit","QuickPay Discount","Monthly Payment"}, RANDBETWEEN(1,4))</f>
        <v>Monthly Payment</v>
      </c>
      <c r="DS133" s="2">
        <v>44604</v>
      </c>
      <c r="DT133" s="1" t="str">
        <f t="shared" ca="1" si="101"/>
        <v/>
      </c>
      <c r="DU133" s="1">
        <f t="shared" ca="1" si="102"/>
        <v>0</v>
      </c>
    </row>
    <row r="134" spans="1:125" x14ac:dyDescent="0.15">
      <c r="A134" s="1" t="s">
        <v>637</v>
      </c>
      <c r="B134" s="1" t="str" cm="1">
        <f t="array" aca="1" ref="B134" ca="1">INDEX({"Liam","Noah","Oliver","Elijah","William","James","Benjamin","Lucas","Henry","Alexander","Olivia","Emma","Ava","Charlotte","Sophia","Amelia","Isabella","Mia","Evelyn","Harper","Jameson","Aria","Scarlett","Luna","Mila","Abigail","Ella","Avery","Eleanor","Madison"}, RANDBETWEEN(1, 30))</f>
        <v>Lucas</v>
      </c>
      <c r="C134" s="1" t="str" cm="1">
        <f t="array" aca="1" ref="C134" ca="1">INDEX({"Smith","Johnson","Williams","Jones","Brown","Davis","Miller","Wilson","Moore","Taylor","Anderson","Thomas","Jackson","White","Harris","Martin","Thompson","Garcia","Martinez","Robinson","Clark","Rodriguez","Lewis","Lee","Walker","Hall","Allen","Young","King","Wright"}, RANDBETWEEN(1, 30))</f>
        <v>Hall</v>
      </c>
      <c r="D134" s="1" t="str">
        <f t="shared" ca="1" si="52"/>
        <v>1941-10-21</v>
      </c>
      <c r="E134" s="1">
        <f t="shared" ca="1" si="53"/>
        <v>83</v>
      </c>
      <c r="F134" s="1" t="str" cm="1">
        <f t="array" aca="1" ref="F134" ca="1">INDEX({"Male","Female","Non-Binary"}, RANDBETWEEN(1, 3))</f>
        <v>Male</v>
      </c>
      <c r="G134" s="1" t="str" cm="1">
        <f t="array" aca="1" ref="G134" ca="1">INDEX({"African American","Caucasian","Hispanic","Asian","Native American","Other"}, RANDBETWEEN(1,6))</f>
        <v>Native American</v>
      </c>
      <c r="H134" s="1" t="str" cm="1">
        <f t="array" aca="1" ref="H134" ca="1">RANDBETWEEN(1,1500) &amp; " " &amp; INDEX({"Main","Oak","Maple","Elm","Pine","Cedar","Rose","Hill","Park","Lake"}, RANDBETWEEN(1,10)) &amp; " " &amp; INDEX({"St","Rd","Ave"}, RANDBETWEEN(1,3))</f>
        <v>1119 Lake Ave</v>
      </c>
      <c r="I134" s="1" t="str" cm="1">
        <f t="array" aca="1" ref="I134" ca="1">INDEX({"Springfield","Riverside","Franklin","Clinton","Fairview"}, RANDBETWEEN(1,5))</f>
        <v>Riverside</v>
      </c>
      <c r="J134" s="1" t="str" cm="1">
        <f t="array" aca="1" ref="J134" ca="1">INDEX({"FL","IL","CA","NY","TX"}, RANDBETWEEN(1,5))</f>
        <v>IL</v>
      </c>
      <c r="K134" s="1" t="str">
        <f t="shared" ca="1" si="54"/>
        <v>89590</v>
      </c>
      <c r="L134" s="1" t="str">
        <f t="shared" ca="1" si="55"/>
        <v>lucas.hall@email.com</v>
      </c>
      <c r="M134" s="1" t="str">
        <f t="shared" ca="1" si="56"/>
        <v>218-172-1701</v>
      </c>
      <c r="N134" s="1" t="str" cm="1">
        <f t="array" aca="1" ref="N134" ca="1">INDEX({"Linda","Karen","Susan","Nancy","Deborah"}, RANDBETWEEN(1,5)) &amp; " " &amp; C134</f>
        <v>Deborah Hall</v>
      </c>
      <c r="O134" s="1" t="str">
        <f t="shared" ca="1" si="57"/>
        <v>401-222-4804</v>
      </c>
      <c r="P134" s="1" t="s">
        <v>137</v>
      </c>
      <c r="Q134" s="1" t="str" cm="1">
        <f t="array" aca="1" ref="Q134" ca="1">INDEX({"Walk-in","Google","Website","Patient Referral","Doctor Referral","Insurance"}, RANDBETWEEN(1,5))</f>
        <v>Doctor Referral</v>
      </c>
      <c r="R134" s="1" t="str">
        <f t="shared" ca="1" si="58"/>
        <v>2023-01-29</v>
      </c>
      <c r="S134" s="1" t="str" cm="1">
        <f t="array" aca="1" ref="S134" ca="1">INDEX({"LOC001","LOC002","LOC003"}, RANDBETWEEN(1,3))</f>
        <v>LOC002</v>
      </c>
      <c r="T134" s="1" t="str" cm="1">
        <f t="array" aca="1" ref="T134" ca="1">INDEX({"Mail","Phone","Patient Portal","Email"}, RANDBETWEEN(1,4))</f>
        <v>Phone</v>
      </c>
      <c r="U134" s="1" t="str" cm="1">
        <f t="array" aca="1" ref="U134" ca="1">INDEX({"True","False"}, RANDBETWEEN(1,2))</f>
        <v>True</v>
      </c>
      <c r="V134" s="1" t="str" cm="1">
        <f t="array" aca="1" ref="V134" ca="1">INDEX({"True","False"}, RANDBETWEEN(1,2))</f>
        <v>True</v>
      </c>
      <c r="W134" s="1" t="str" cm="1">
        <f t="array" aca="1" ref="W134" ca="1">INDEX({"True","False"}, RANDBETWEEN(1,2))</f>
        <v>True</v>
      </c>
      <c r="X134" s="1" t="str" cm="1">
        <f t="array" aca="1" ref="X134" ca="1">INDEX({"True","False"}, RANDBETWEEN(1,2))</f>
        <v>False</v>
      </c>
      <c r="Y134" s="1" t="str" cm="1">
        <f t="array" aca="1" ref="Y134" ca="1">INDEX({"Codeine","Sulfa","Local Anesthetics","None","Latex","Penicillin"}, RANDBETWEEN(1,6))</f>
        <v>Codeine</v>
      </c>
      <c r="Z134" s="1" t="str" cm="1">
        <f t="array" aca="1" ref="Z134" ca="1">INDEX({"None","Levothyroxine","Atorvastatin","Levothyroxine|Atorvastatin","Metformin|Lisinopril","Ibuprofen"}, RANDBETWEEN(1,6))</f>
        <v>Ibuprofen</v>
      </c>
      <c r="AA134" s="1" t="str" cm="1">
        <f t="array" aca="1" ref="AA134" ca="1">INDEX({"None","Wisdom teeth extraction (2020)","Cavity filling (2019)","Dental cleaning (2018)","Root canal (2021)"}, RANDBETWEEN(1,5))</f>
        <v>Wisdom teeth extraction (2020)</v>
      </c>
      <c r="AB134" s="1" t="str">
        <f t="shared" ca="1" si="59"/>
        <v>2023-02-08</v>
      </c>
      <c r="AC134" s="1" t="str" cm="1">
        <f t="array" aca="1" ref="AC134" ca="1">INDEX({"N/A","No","Yes"}, RANDBETWEEN(1,3))</f>
        <v>N/A</v>
      </c>
      <c r="AD134" s="1" t="str" cm="1">
        <f t="array" aca="1" ref="AD134" ca="1">INDEX({"Non-smoker","Former-smoker","Current smoker"}, RANDBETWEEN(1,3))</f>
        <v>Non-smoker</v>
      </c>
      <c r="AE134" s="1" t="str" cm="1">
        <f t="array" aca="1" ref="AE134" ca="1">INDEX({"None","Allergic to penicillin","Requires wheelchair accessibility","Use caution due to fall risk","Special diet required"}, RANDBETWEEN(1,5))</f>
        <v>None</v>
      </c>
      <c r="AF134" s="1" t="s">
        <v>826</v>
      </c>
      <c r="AG134" s="1" t="str" cm="1">
        <f t="array" aca="1" ref="AG134" ca="1">INDEX({"Humana","Aetna","MetLife","Cigna","United Healthcare","Guardian"}, RANDBETWEEN(1,6))</f>
        <v>Cigna</v>
      </c>
      <c r="AH134" s="1" t="str" cm="1">
        <f t="array" aca="1" ref="AH134" ca="1">IF(AG134="Humana",
   INDEX({"HUM103","HUM523"}, RANDBETWEEN(1,2)),
IF(AG134="Aetna",
   INDEX({"AET532","AET548"}, RANDBETWEEN(1,2)),
IF(AG134="MetLife",
   "MET280",
IF(AG134="Cigna",
   "CIG881",
IF(AG134="United Healthcare",
   INDEX({"UNI967","UNI316"}, RANDBETWEEN(1,2)),
IF(AG134="Guardian",
   INDEX({"GUA459","GUA669"}, RANDBETWEEN(1,2)),
""))))))</f>
        <v>CIG881</v>
      </c>
      <c r="AI134" s="1" t="str" cm="1">
        <f t="array" aca="1" ref="AI134" ca="1">_xlfn.SWITCH(
    AH134,
    "HUM103", "Humana Discount",
    "HUM523", "Humana PPO",
    "AET532", "Aetna HMO",
    "AET548", "Aetna Indemnity",
    "MET280", "MetLife Discount",
    "CIG881", "Cigna HMO",
    "UNI967", "United Healthcare DPPO",
    "UNI316", "United Healthcare DMO",
    "GUA459", "Guardian Discount",
    "GUA669", "Guardian PPO",
    ""
)</f>
        <v>Cigna HMO</v>
      </c>
      <c r="AJ134" s="1" t="str" cm="1">
        <f t="array" aca="1" ref="AJ134" ca="1">_xlfn.SWITCH(
    AH134,
    "HUM103", "HUM854639",
    "HUM523", "HUM296694",
    "AET532", "AET392075",
    "AET548", "AET837715",
    "MET280", "MET643118",
    "CIG881", "CIG755900",
    "UNI967", "UNI733052",
    "UNI316", "UNI442722",
    "GUA459", "GUA634150",
    "GUA669", "GUA641722",
    ""
)</f>
        <v>CIG755900</v>
      </c>
      <c r="AK134" s="1" t="str" cm="1">
        <f t="array" aca="1" ref="AK134" ca="1">INDEX({"GRP370","GRP369","GRP573","GRP409","GRP509","GRP575","GRP445","GRP295","GRP316","GRP630"}, RANDBETWEEN(1,10))</f>
        <v>GRP575</v>
      </c>
      <c r="AL134" s="1" cm="1">
        <f t="array" aca="1" ref="AL134" ca="1">_xlfn.SWITCH(
  AK134,
  "GRP370", 1000,
  "GRP369", 3000,
  "GRP573", 1500,
  "GRP409", 3000,
  "GRP509", 3000,
  "GRP575", 1000,
  "GRP445", 2500,
  "GRP295", 1000,
  "GRP316", 2000,
  "GRP630", 2000,
  ""
)</f>
        <v>1000</v>
      </c>
      <c r="AM134" s="1" cm="1">
        <f t="array" aca="1" ref="AM134" ca="1">_xlfn.SWITCH(
  AK134,
  "GRP370", 729.73,
  "GRP369", 2285.89,
  "GRP573", 1311.73,
  "GRP409", 2951.56,
  "GRP509", 993.45,
  "GRP575", 557.41,
  "GRP445", 695.64,
  "GRP295", 241.36,
  "GRP316", 1320.86,
  "GRP630", 1245.27,
  ""
)</f>
        <v>557.41</v>
      </c>
      <c r="AN134" s="1" t="str" cm="1">
        <f t="array" aca="1" ref="AN134" ca="1">_xlfn.SWITCH(
  AK134,
  "GRP573", "Humana",
  "GRP509", "Aetna",
  "GRP316", "Aetna",
  ""
)</f>
        <v/>
      </c>
      <c r="AO134" s="1" t="str" cm="1">
        <f t="array" aca="1" ref="AO134" ca="1">_xlfn.SWITCH(
  AK134,
  "GRP573", "HUM982",
  "GRP509", "AET282",
  "GRP316", "AET665",
  ""
)</f>
        <v/>
      </c>
      <c r="AP134" s="1" t="str" cm="1">
        <f t="array" aca="1" ref="AP134" ca="1">_xlfn.SWITCH(
  AK134,
  "GRP573", "MAAN82132",
  "GRP509", "JOWI86099",
  "GRP316", "CHTA19838",
  ""
)</f>
        <v/>
      </c>
      <c r="AQ134" s="1" t="str" cm="1">
        <f t="array" aca="1" ref="AQ134" ca="1">INDEX({"Yes","No"},RANDBETWEEN(1,2))</f>
        <v>Yes</v>
      </c>
      <c r="AR134" s="1" t="str" cm="1">
        <f t="array" aca="1" ref="AR134" ca="1">INDEX({"Apple Pay","Credit Card","Debit Card"}, RANDBETWEEN(1,3))</f>
        <v>Debit Card</v>
      </c>
      <c r="AS134" s="1" t="s">
        <v>1015</v>
      </c>
      <c r="AT134" s="1" t="s">
        <v>1204</v>
      </c>
      <c r="AU134" s="1" t="str">
        <f t="shared" ca="1" si="60"/>
        <v>2025-04-12</v>
      </c>
      <c r="AV134" s="1" t="str">
        <f t="shared" ca="1" si="61"/>
        <v>2025-04-13</v>
      </c>
      <c r="AW134" s="1" t="str">
        <f t="shared" ca="1" si="62"/>
        <v>9:15 AM</v>
      </c>
      <c r="AX134" s="1" t="str">
        <f t="shared" ca="1" si="63"/>
        <v>9:08 AM</v>
      </c>
      <c r="AY134" s="1" t="str" cm="1">
        <f t="array" aca="1" ref="AY134" ca="1">INDEX({"LOC001","LOC002","LOC003"}, RANDBETWEEN(1,3))</f>
        <v>LOC001</v>
      </c>
      <c r="AZ134" s="1" t="str" cm="1">
        <f t="array" aca="1" ref="AZ134" ca="1">INDEX({"PRV001","PRV002","PRV003","PRV004","PRV005"}, RANDBETWEEN(1,5))</f>
        <v>PRV003</v>
      </c>
      <c r="BA134" s="1" t="str" cm="1">
        <f t="array" aca="1" ref="BA134" ca="1">INDEX({"AST001","AST002","AST003","AST004","AST005"}, RANDBETWEEN(1,5))</f>
        <v>AST004</v>
      </c>
      <c r="BB134" s="1" t="str" cm="1">
        <f t="array" aca="1" ref="BB134" ca="1">INDEX({"Room 1","Room 2","Room 3","Room 4","Room 5","Room 7","Room 8"}, RANDBETWEEN(1,7))</f>
        <v>Room 8</v>
      </c>
      <c r="BC134" s="1" t="str" cm="1">
        <f t="array" aca="1" ref="BC134" ca="1">INDEX({"Tooth Pain","Lost Filling","Cosmetic Concern","Sensitivity","Denture Adjustment","Jaw Pain","Routine Check-up"}, RANDBETWEEN(1,7))</f>
        <v>Sensitivity</v>
      </c>
      <c r="BD134" s="1" cm="1">
        <f t="array" aca="1" ref="BD134" ca="1">INDEX({15,30,45,60,90,120}, RANDBETWEEN(1,6))</f>
        <v>45</v>
      </c>
      <c r="BE134" s="1">
        <f t="shared" ca="1" si="64"/>
        <v>35</v>
      </c>
      <c r="BF134" s="1" t="str">
        <f t="shared" ca="1" si="65"/>
        <v>True</v>
      </c>
      <c r="BG134" s="1" t="str">
        <f t="shared" ca="1" si="66"/>
        <v/>
      </c>
      <c r="BH134" s="1" t="str">
        <f t="shared" ca="1" si="67"/>
        <v>False</v>
      </c>
      <c r="BI134" s="1">
        <f t="shared" ca="1" si="68"/>
        <v>1</v>
      </c>
      <c r="BJ134" s="1" t="s">
        <v>1394</v>
      </c>
      <c r="BK134" s="1" t="str">
        <f t="shared" ca="1" si="69"/>
        <v>2025-04-13</v>
      </c>
      <c r="BL134" s="1" t="str" cm="1">
        <f t="array" aca="1" ref="BL134" ca="1">INDEX({"Orthodontic","Prosthodontic","Oral Surgery","Periodontic","Restorative"}, RANDBETWEEN(1,5))</f>
        <v>Periodontic</v>
      </c>
      <c r="BM134" s="1" t="str" cm="1">
        <f t="array" aca="1" ref="BM134" ca="1">INDEX({"D4341","D9110","D0274","D0120","D2330","D7140","D1110"}, RANDBETWEEN(1,7))</f>
        <v>D0120</v>
      </c>
      <c r="BN134" s="1" t="str" cm="1">
        <f t="array" aca="1" ref="BN134" ca="1">INDEX({"Periodontal Scaling &amp; Root Planing","Palliative Treatment","Bitewings - Four Films","Periodic Oral Evaluation","Resin Composite - One Surface","Extraction - Erupted Tooth","Adult Prophylaxis"}, RANDBETWEEN(1,7))</f>
        <v>Extraction - Erupted Tooth</v>
      </c>
      <c r="BO134" s="1">
        <f t="shared" ca="1" si="70"/>
        <v>636.36</v>
      </c>
      <c r="BP134" s="1">
        <f t="shared" ca="1" si="71"/>
        <v>109.35</v>
      </c>
      <c r="BQ134" s="1">
        <f t="shared" ca="1" si="72"/>
        <v>192.1</v>
      </c>
      <c r="BR134" s="1">
        <f t="shared" ca="1" si="73"/>
        <v>412.93</v>
      </c>
      <c r="BS134" s="1">
        <f t="shared" ca="1" si="74"/>
        <v>44.92</v>
      </c>
      <c r="BT134" s="1" t="str">
        <f t="shared" ca="1" si="75"/>
        <v>2025-05-08</v>
      </c>
      <c r="BU134" s="1" t="str" cm="1">
        <f t="array" aca="1" ref="BU134" ca="1">INDEX({"Debit Card","Apple Pay","Credit Card","CareCredit"}, RANDBETWEEN(1,4))</f>
        <v>Apple Pay</v>
      </c>
      <c r="BV134" s="1" t="str" cm="1">
        <f t="array" aca="1" ref="BV134" ca="1">INDEX({"Paid","Partial","Pending Insurance"}, RANDBETWEEN(1,3))</f>
        <v>Paid</v>
      </c>
      <c r="BW134" s="1">
        <f t="shared" ca="1" si="76"/>
        <v>0</v>
      </c>
      <c r="BX134" s="1" t="str">
        <f t="shared" ca="1" si="77"/>
        <v>Completed</v>
      </c>
      <c r="BY134" s="1" t="str" cm="1">
        <f t="array" aca="1" ref="BY134" ca="1">INDEX({"New","Returning"}, RANDBETWEEN(1,2))</f>
        <v>Returning</v>
      </c>
      <c r="BZ134" s="1">
        <f t="shared" ca="1" si="78"/>
        <v>3</v>
      </c>
      <c r="CA134" s="1">
        <f t="shared" ca="1" si="79"/>
        <v>9</v>
      </c>
      <c r="CB134" s="1" t="str">
        <f t="shared" ca="1" si="80"/>
        <v>2022-11-22</v>
      </c>
      <c r="CC134" s="1" t="str">
        <f t="shared" ca="1" si="81"/>
        <v>2024-09-22</v>
      </c>
      <c r="CD134" s="1">
        <f t="shared" ca="1" si="103"/>
        <v>9</v>
      </c>
      <c r="CE134" s="1">
        <f t="shared" ca="1" si="103"/>
        <v>1</v>
      </c>
      <c r="CF134" s="1">
        <f t="shared" ca="1" si="83"/>
        <v>3623.57</v>
      </c>
      <c r="CG134" s="1">
        <f t="shared" ca="1" si="84"/>
        <v>28</v>
      </c>
      <c r="CH134" s="1" t="str">
        <f t="shared" ca="1" si="85"/>
        <v>Medium</v>
      </c>
      <c r="CI134" s="1">
        <f t="shared" ca="1" si="86"/>
        <v>82</v>
      </c>
      <c r="CJ134" s="1" t="str">
        <f t="shared" ca="1" si="87"/>
        <v>True</v>
      </c>
      <c r="CK134" s="1" t="str" cm="1">
        <f t="array" aca="1" ref="CK134" ca="1">INDEX({"Basic","Silver","Gold","Platinum"}, RANDBETWEEN(1,4))</f>
        <v>Silver</v>
      </c>
      <c r="CL134" s="1">
        <f t="shared" ca="1" si="88"/>
        <v>4</v>
      </c>
      <c r="CM134" s="1" t="s">
        <v>1583</v>
      </c>
      <c r="CN134" s="1" t="str">
        <f t="shared" ca="1" si="89"/>
        <v>2025-10-03</v>
      </c>
      <c r="CO134" s="1" t="str">
        <f t="shared" ca="1" si="90"/>
        <v>1:15 PM</v>
      </c>
      <c r="CP134" s="1" t="str" cm="1">
        <f t="array" aca="1" ref="CP134" ca="1">INDEX({"Patient Portal","Mail","Email","Phone","Text"}, RANDBETWEEN(1,5))</f>
        <v>Patient Portal</v>
      </c>
      <c r="CQ134" s="1" t="str" cm="1">
        <f t="array" aca="1" ref="CQ134" ca="1">INDEX({"Insurance Verification","Payment Reminder","New Patient Welcome","Treatment Plan Discussion","Recall"}, RANDBETWEEN(1,5))</f>
        <v>Recall</v>
      </c>
      <c r="CR134" s="1" t="str" cm="1">
        <f t="array" aca="1" ref="CR134" ca="1">INDEX({"Template","Script","Marketing","Custom"}, RANDBETWEEN(1,4))</f>
        <v>Template</v>
      </c>
      <c r="CS134" s="1" t="str">
        <f t="shared" ca="1" si="91"/>
        <v>False</v>
      </c>
      <c r="CT134" s="1" t="str">
        <f t="shared" ca="1" si="92"/>
        <v/>
      </c>
      <c r="CU134" s="1" t="str">
        <f t="shared" ca="1" si="93"/>
        <v/>
      </c>
      <c r="CV134" s="1" t="str" cm="1">
        <f t="array" aca="1" ref="CV134" ca="1">IF(CS134="True",
   INDEX({"Cancelled","Confirmed","Rescheduled","Question Answered"}, RANDBETWEEN(1,4)),
   ""
)</f>
        <v/>
      </c>
      <c r="CW134" s="1" t="str">
        <f t="shared" ca="1" si="94"/>
        <v/>
      </c>
      <c r="CX134" s="1" t="str">
        <f t="shared" ca="1" si="95"/>
        <v/>
      </c>
      <c r="CY134" s="1" t="str" cm="1">
        <f t="array" aca="1" ref="CY134" ca="1">INDEX({"STF001","STF002","STF003","STF004","STF005"}, RANDBETWEEN(1,5))</f>
        <v>STF003</v>
      </c>
      <c r="CZ134" s="1" t="str">
        <f t="shared" ca="1" si="96"/>
        <v>True</v>
      </c>
      <c r="DA134" s="1" t="str" cm="1">
        <f t="array" aca="1" ref="DA134" ca="1">INDEX({"Westside Dental Group","Downtown Dental Center","Main Street Dental"}, RANDBETWEEN(1,3))</f>
        <v>Westside Dental Group</v>
      </c>
      <c r="DB134" s="1" t="str" cm="1">
        <f t="array" aca="1" ref="DB134" ca="1">_xlfn.SWITCH(DA134,
   "Westside Dental Group",     "789 West Avenue",
   "Downtown Dental Center",    "456 Downtown Plaza",
   "Main Street Dental",        "123 Main Street",
   ""
)</f>
        <v>789 West Avenue</v>
      </c>
      <c r="DC134" s="1" t="str" cm="1">
        <f t="array" aca="1" ref="DC134" ca="1">_xlfn.SWITCH(
   DA134,
   "Westside Dental Group",     "Riverside",
   "Downtown Dental Center",    "Springfield",
   "Main Street Dental",        "Springfield",
   ""
)</f>
        <v>Riverside</v>
      </c>
      <c r="DD134" s="1" t="s">
        <v>184</v>
      </c>
      <c r="DE134" s="1" t="str" cm="1">
        <f t="array" aca="1" ref="DE134" ca="1">_xlfn.SWITCH(
   DA134,
   "Westside Dental Group",     "62707",
   "Downtown Dental Center",    "62701",
   "Main Street Dental",        "62704",
   ""
)</f>
        <v>62707</v>
      </c>
      <c r="DF134" s="1" t="str" cm="1">
        <f t="array" aca="1" ref="DF134" ca="1">_xlfn.SWITCH(
   DA134,
   "Westside Dental Group",     "555-555-6666",
   "Downtown Dental Center",    "555-333-4444",
   "Main Street Dental",        "555-111-2222",
   ""
)</f>
        <v>555-555-6666</v>
      </c>
      <c r="DG134" s="1" t="str" cm="1">
        <f t="array" aca="1" ref="DG134" ca="1">_xlfn.SWITCH(
   DA134,
   "Westside Dental Group",     "Mon-Thu 9AM-6PM|Fri 9AM-4PM",
   "Downtown Dental Center",    "Mon-Thu 7AM-7PM|Fri 8AM-5PM|Sat 8AM-1PM",
   "Main Street Dental",        "Mon-Fri 8AM-5PM",
   ""
)</f>
        <v>Mon-Thu 9AM-6PM|Fri 9AM-4PM</v>
      </c>
      <c r="DH134" s="1" t="str" cm="1">
        <f t="array" aca="1" ref="DH134" ca="1">_xlfn.SWITCH(
   DA134,
   "Westside Dental Group",     "General|Periodontics|Endodontics",
   "Downtown Dental Center",    "General|Pediatric|Implants|Oral Surgery",
   "Main Street Dental",        "General|Cosmetic|Orthodontics",
   ""
)</f>
        <v>General|Periodontics|Endodontics</v>
      </c>
      <c r="DI134" s="1" t="str" cm="1">
        <f t="array" aca="1" ref="DI134" ca="1">_xlfn.SWITCH(
   DA134,
   "Westside Dental Group",     "General Dentistry|Periodontics|Endodontics",
   "Downtown Dental Center",    "General Dentistry|Oral Surgery|Pediatric Dentistry",
   "Main Street Dental",        "General Dentistry|Orthodontics",
   ""
)</f>
        <v>General Dentistry|Periodontics|Endodontics</v>
      </c>
      <c r="DJ134" s="1" cm="1">
        <f t="array" aca="1" ref="DJ134" ca="1">_xlfn.SWITCH($DA134,
   "Westside Dental Group", 6,
   "Downtown Dental Center", 12,
   "Main Street Dental",     8,
   6
)</f>
        <v>6</v>
      </c>
      <c r="DK134" s="1" cm="1">
        <f t="array" aca="1" ref="DK134" ca="1">_xlfn.SWITCH($DA134,
   "Westside Dental Group", 4.7,
   "Downtown Dental Center", 4.6,
   "Main Street Dental",     4.8,
   4.7
)</f>
        <v>4.7</v>
      </c>
      <c r="DL134" s="1" t="s">
        <v>1772</v>
      </c>
      <c r="DM134" s="1" t="str">
        <f t="shared" ca="1" si="97"/>
        <v>2023-06-11</v>
      </c>
      <c r="DN134" s="1" t="str" cm="1">
        <f t="array" aca="1" ref="DN134" ca="1">INDEX({"In Progress","Accepted","Completed","Proposed"}, RANDBETWEEN(1,4))</f>
        <v>Proposed</v>
      </c>
      <c r="DO134" s="1">
        <f t="shared" ca="1" si="98"/>
        <v>4038.85</v>
      </c>
      <c r="DP134" s="1">
        <f t="shared" ca="1" si="99"/>
        <v>2100.1999999999998</v>
      </c>
      <c r="DQ134" s="1">
        <f t="shared" ca="1" si="100"/>
        <v>1938.65</v>
      </c>
      <c r="DR134" s="1" t="str" cm="1">
        <f t="array" aca="1" ref="DR134" ca="1">INDEX({"N/A","CareCredit","QuickPay Discount","Monthly Payment"}, RANDBETWEEN(1,4))</f>
        <v>QuickPay Discount</v>
      </c>
      <c r="DS134" s="2">
        <v>44605</v>
      </c>
      <c r="DT134" s="1" t="str">
        <f t="shared" ca="1" si="101"/>
        <v/>
      </c>
      <c r="DU134" s="1">
        <f t="shared" ca="1" si="102"/>
        <v>0</v>
      </c>
    </row>
    <row r="135" spans="1:125" x14ac:dyDescent="0.15">
      <c r="A135" s="1" t="s">
        <v>638</v>
      </c>
      <c r="B135" s="1" t="str" cm="1">
        <f t="array" aca="1" ref="B135" ca="1">INDEX({"Liam","Noah","Oliver","Elijah","William","James","Benjamin","Lucas","Henry","Alexander","Olivia","Emma","Ava","Charlotte","Sophia","Amelia","Isabella","Mia","Evelyn","Harper","Jameson","Aria","Scarlett","Luna","Mila","Abigail","Ella","Avery","Eleanor","Madison"}, RANDBETWEEN(1, 30))</f>
        <v>Charlotte</v>
      </c>
      <c r="C135" s="1" t="str" cm="1">
        <f t="array" aca="1" ref="C135" ca="1">INDEX({"Smith","Johnson","Williams","Jones","Brown","Davis","Miller","Wilson","Moore","Taylor","Anderson","Thomas","Jackson","White","Harris","Martin","Thompson","Garcia","Martinez","Robinson","Clark","Rodriguez","Lewis","Lee","Walker","Hall","Allen","Young","King","Wright"}, RANDBETWEEN(1, 30))</f>
        <v>Thomas</v>
      </c>
      <c r="D135" s="1" t="str">
        <f t="shared" ca="1" si="52"/>
        <v>1964-07-17</v>
      </c>
      <c r="E135" s="1">
        <f t="shared" ca="1" si="53"/>
        <v>60</v>
      </c>
      <c r="F135" s="1" t="str" cm="1">
        <f t="array" aca="1" ref="F135" ca="1">INDEX({"Male","Female","Non-Binary"}, RANDBETWEEN(1, 3))</f>
        <v>Non-Binary</v>
      </c>
      <c r="G135" s="1" t="str" cm="1">
        <f t="array" aca="1" ref="G135" ca="1">INDEX({"African American","Caucasian","Hispanic","Asian","Native American","Other"}, RANDBETWEEN(1,6))</f>
        <v>Native American</v>
      </c>
      <c r="H135" s="1" t="str" cm="1">
        <f t="array" aca="1" ref="H135" ca="1">RANDBETWEEN(1,1500) &amp; " " &amp; INDEX({"Main","Oak","Maple","Elm","Pine","Cedar","Rose","Hill","Park","Lake"}, RANDBETWEEN(1,10)) &amp; " " &amp; INDEX({"St","Rd","Ave"}, RANDBETWEEN(1,3))</f>
        <v>1281 Pine Rd</v>
      </c>
      <c r="I135" s="1" t="str" cm="1">
        <f t="array" aca="1" ref="I135" ca="1">INDEX({"Springfield","Riverside","Franklin","Clinton","Fairview"}, RANDBETWEEN(1,5))</f>
        <v>Fairview</v>
      </c>
      <c r="J135" s="1" t="str" cm="1">
        <f t="array" aca="1" ref="J135" ca="1">INDEX({"FL","IL","CA","NY","TX"}, RANDBETWEEN(1,5))</f>
        <v>FL</v>
      </c>
      <c r="K135" s="1" t="str">
        <f t="shared" ca="1" si="54"/>
        <v>41635</v>
      </c>
      <c r="L135" s="1" t="str">
        <f t="shared" ca="1" si="55"/>
        <v>charlotte.thomas@email.com</v>
      </c>
      <c r="M135" s="1" t="str">
        <f t="shared" ca="1" si="56"/>
        <v>620-726-7557</v>
      </c>
      <c r="N135" s="1" t="str" cm="1">
        <f t="array" aca="1" ref="N135" ca="1">INDEX({"Linda","Karen","Susan","Nancy","Deborah"}, RANDBETWEEN(1,5)) &amp; " " &amp; C135</f>
        <v>Susan Thomas</v>
      </c>
      <c r="O135" s="1" t="str">
        <f t="shared" ca="1" si="57"/>
        <v>604-348-6929</v>
      </c>
      <c r="P135" s="1" t="s">
        <v>137</v>
      </c>
      <c r="Q135" s="1" t="str" cm="1">
        <f t="array" aca="1" ref="Q135" ca="1">INDEX({"Walk-in","Google","Website","Patient Referral","Doctor Referral","Insurance"}, RANDBETWEEN(1,5))</f>
        <v>Doctor Referral</v>
      </c>
      <c r="R135" s="1" t="str">
        <f t="shared" ca="1" si="58"/>
        <v>2023-10-21</v>
      </c>
      <c r="S135" s="1" t="str" cm="1">
        <f t="array" aca="1" ref="S135" ca="1">INDEX({"LOC001","LOC002","LOC003"}, RANDBETWEEN(1,3))</f>
        <v>LOC001</v>
      </c>
      <c r="T135" s="1" t="str" cm="1">
        <f t="array" aca="1" ref="T135" ca="1">INDEX({"Mail","Phone","Patient Portal","Email"}, RANDBETWEEN(1,4))</f>
        <v>Mail</v>
      </c>
      <c r="U135" s="1" t="str" cm="1">
        <f t="array" aca="1" ref="U135" ca="1">INDEX({"True","False"}, RANDBETWEEN(1,2))</f>
        <v>True</v>
      </c>
      <c r="V135" s="1" t="str" cm="1">
        <f t="array" aca="1" ref="V135" ca="1">INDEX({"True","False"}, RANDBETWEEN(1,2))</f>
        <v>False</v>
      </c>
      <c r="W135" s="1" t="str" cm="1">
        <f t="array" aca="1" ref="W135" ca="1">INDEX({"True","False"}, RANDBETWEEN(1,2))</f>
        <v>False</v>
      </c>
      <c r="X135" s="1" t="str" cm="1">
        <f t="array" aca="1" ref="X135" ca="1">INDEX({"True","False"}, RANDBETWEEN(1,2))</f>
        <v>True</v>
      </c>
      <c r="Y135" s="1" t="str" cm="1">
        <f t="array" aca="1" ref="Y135" ca="1">INDEX({"Codeine","Sulfa","Local Anesthetics","None","Latex","Penicillin"}, RANDBETWEEN(1,6))</f>
        <v>Sulfa</v>
      </c>
      <c r="Z135" s="1" t="str" cm="1">
        <f t="array" aca="1" ref="Z135" ca="1">INDEX({"None","Levothyroxine","Atorvastatin","Levothyroxine|Atorvastatin","Metformin|Lisinopril","Ibuprofen"}, RANDBETWEEN(1,6))</f>
        <v>Ibuprofen</v>
      </c>
      <c r="AA135" s="1" t="str" cm="1">
        <f t="array" aca="1" ref="AA135" ca="1">INDEX({"None","Wisdom teeth extraction (2020)","Cavity filling (2019)","Dental cleaning (2018)","Root canal (2021)"}, RANDBETWEEN(1,5))</f>
        <v>Wisdom teeth extraction (2020)</v>
      </c>
      <c r="AB135" s="1" t="str">
        <f t="shared" ca="1" si="59"/>
        <v>2024-01-01</v>
      </c>
      <c r="AC135" s="1" t="str" cm="1">
        <f t="array" aca="1" ref="AC135" ca="1">INDEX({"N/A","No","Yes"}, RANDBETWEEN(1,3))</f>
        <v>N/A</v>
      </c>
      <c r="AD135" s="1" t="str" cm="1">
        <f t="array" aca="1" ref="AD135" ca="1">INDEX({"Non-smoker","Former-smoker","Current smoker"}, RANDBETWEEN(1,3))</f>
        <v>Non-smoker</v>
      </c>
      <c r="AE135" s="1" t="str" cm="1">
        <f t="array" aca="1" ref="AE135" ca="1">INDEX({"None","Allergic to penicillin","Requires wheelchair accessibility","Use caution due to fall risk","Special diet required"}, RANDBETWEEN(1,5))</f>
        <v>Allergic to penicillin</v>
      </c>
      <c r="AF135" s="1" t="s">
        <v>827</v>
      </c>
      <c r="AG135" s="1" t="str" cm="1">
        <f t="array" aca="1" ref="AG135" ca="1">INDEX({"Humana","Aetna","MetLife","Cigna","United Healthcare","Guardian"}, RANDBETWEEN(1,6))</f>
        <v>Humana</v>
      </c>
      <c r="AH135" s="1" t="str" cm="1">
        <f t="array" aca="1" ref="AH135" ca="1">IF(AG135="Humana",
   INDEX({"HUM103","HUM523"}, RANDBETWEEN(1,2)),
IF(AG135="Aetna",
   INDEX({"AET532","AET548"}, RANDBETWEEN(1,2)),
IF(AG135="MetLife",
   "MET280",
IF(AG135="Cigna",
   "CIG881",
IF(AG135="United Healthcare",
   INDEX({"UNI967","UNI316"}, RANDBETWEEN(1,2)),
IF(AG135="Guardian",
   INDEX({"GUA459","GUA669"}, RANDBETWEEN(1,2)),
""))))))</f>
        <v>HUM523</v>
      </c>
      <c r="AI135" s="1" t="str" cm="1">
        <f t="array" aca="1" ref="AI135" ca="1">_xlfn.SWITCH(
    AH135,
    "HUM103", "Humana Discount",
    "HUM523", "Humana PPO",
    "AET532", "Aetna HMO",
    "AET548", "Aetna Indemnity",
    "MET280", "MetLife Discount",
    "CIG881", "Cigna HMO",
    "UNI967", "United Healthcare DPPO",
    "UNI316", "United Healthcare DMO",
    "GUA459", "Guardian Discount",
    "GUA669", "Guardian PPO",
    ""
)</f>
        <v>Humana PPO</v>
      </c>
      <c r="AJ135" s="1" t="str" cm="1">
        <f t="array" aca="1" ref="AJ135" ca="1">_xlfn.SWITCH(
    AH135,
    "HUM103", "HUM854639",
    "HUM523", "HUM296694",
    "AET532", "AET392075",
    "AET548", "AET837715",
    "MET280", "MET643118",
    "CIG881", "CIG755900",
    "UNI967", "UNI733052",
    "UNI316", "UNI442722",
    "GUA459", "GUA634150",
    "GUA669", "GUA641722",
    ""
)</f>
        <v>HUM296694</v>
      </c>
      <c r="AK135" s="1" t="str" cm="1">
        <f t="array" aca="1" ref="AK135" ca="1">INDEX({"GRP370","GRP369","GRP573","GRP409","GRP509","GRP575","GRP445","GRP295","GRP316","GRP630"}, RANDBETWEEN(1,10))</f>
        <v>GRP295</v>
      </c>
      <c r="AL135" s="1" cm="1">
        <f t="array" aca="1" ref="AL135" ca="1">_xlfn.SWITCH(
  AK135,
  "GRP370", 1000,
  "GRP369", 3000,
  "GRP573", 1500,
  "GRP409", 3000,
  "GRP509", 3000,
  "GRP575", 1000,
  "GRP445", 2500,
  "GRP295", 1000,
  "GRP316", 2000,
  "GRP630", 2000,
  ""
)</f>
        <v>1000</v>
      </c>
      <c r="AM135" s="1" cm="1">
        <f t="array" aca="1" ref="AM135" ca="1">_xlfn.SWITCH(
  AK135,
  "GRP370", 729.73,
  "GRP369", 2285.89,
  "GRP573", 1311.73,
  "GRP409", 2951.56,
  "GRP509", 993.45,
  "GRP575", 557.41,
  "GRP445", 695.64,
  "GRP295", 241.36,
  "GRP316", 1320.86,
  "GRP630", 1245.27,
  ""
)</f>
        <v>241.36</v>
      </c>
      <c r="AN135" s="1" t="str" cm="1">
        <f t="array" aca="1" ref="AN135" ca="1">_xlfn.SWITCH(
  AK135,
  "GRP573", "Humana",
  "GRP509", "Aetna",
  "GRP316", "Aetna",
  ""
)</f>
        <v/>
      </c>
      <c r="AO135" s="1" t="str" cm="1">
        <f t="array" aca="1" ref="AO135" ca="1">_xlfn.SWITCH(
  AK135,
  "GRP573", "HUM982",
  "GRP509", "AET282",
  "GRP316", "AET665",
  ""
)</f>
        <v/>
      </c>
      <c r="AP135" s="1" t="str" cm="1">
        <f t="array" aca="1" ref="AP135" ca="1">_xlfn.SWITCH(
  AK135,
  "GRP573", "MAAN82132",
  "GRP509", "JOWI86099",
  "GRP316", "CHTA19838",
  ""
)</f>
        <v/>
      </c>
      <c r="AQ135" s="1" t="str" cm="1">
        <f t="array" aca="1" ref="AQ135" ca="1">INDEX({"Yes","No"},RANDBETWEEN(1,2))</f>
        <v>No</v>
      </c>
      <c r="AR135" s="1" t="str" cm="1">
        <f t="array" aca="1" ref="AR135" ca="1">INDEX({"Apple Pay","Credit Card","Debit Card"}, RANDBETWEEN(1,3))</f>
        <v>Debit Card</v>
      </c>
      <c r="AS135" s="1" t="s">
        <v>1016</v>
      </c>
      <c r="AT135" s="1" t="s">
        <v>1205</v>
      </c>
      <c r="AU135" s="1" t="str">
        <f t="shared" ca="1" si="60"/>
        <v>2025-04-12</v>
      </c>
      <c r="AV135" s="1" t="str">
        <f t="shared" ca="1" si="61"/>
        <v>2025-04-26</v>
      </c>
      <c r="AW135" s="1" t="str">
        <f t="shared" ca="1" si="62"/>
        <v>3:30 PM</v>
      </c>
      <c r="AX135" s="1" t="str">
        <f t="shared" ca="1" si="63"/>
        <v>3:19 PM</v>
      </c>
      <c r="AY135" s="1" t="str" cm="1">
        <f t="array" aca="1" ref="AY135" ca="1">INDEX({"LOC001","LOC002","LOC003"}, RANDBETWEEN(1,3))</f>
        <v>LOC002</v>
      </c>
      <c r="AZ135" s="1" t="str" cm="1">
        <f t="array" aca="1" ref="AZ135" ca="1">INDEX({"PRV001","PRV002","PRV003","PRV004","PRV005"}, RANDBETWEEN(1,5))</f>
        <v>PRV004</v>
      </c>
      <c r="BA135" s="1" t="str" cm="1">
        <f t="array" aca="1" ref="BA135" ca="1">INDEX({"AST001","AST002","AST003","AST004","AST005"}, RANDBETWEEN(1,5))</f>
        <v>AST001</v>
      </c>
      <c r="BB135" s="1" t="str" cm="1">
        <f t="array" aca="1" ref="BB135" ca="1">INDEX({"Room 1","Room 2","Room 3","Room 4","Room 5","Room 7","Room 8"}, RANDBETWEEN(1,7))</f>
        <v>Room 2</v>
      </c>
      <c r="BC135" s="1" t="str" cm="1">
        <f t="array" aca="1" ref="BC135" ca="1">INDEX({"Tooth Pain","Lost Filling","Cosmetic Concern","Sensitivity","Denture Adjustment","Jaw Pain","Routine Check-up"}, RANDBETWEEN(1,7))</f>
        <v>Denture Adjustment</v>
      </c>
      <c r="BD135" s="1" cm="1">
        <f t="array" aca="1" ref="BD135" ca="1">INDEX({15,30,45,60,90,120}, RANDBETWEEN(1,6))</f>
        <v>30</v>
      </c>
      <c r="BE135" s="1">
        <f t="shared" ca="1" si="64"/>
        <v>23</v>
      </c>
      <c r="BF135" s="1" t="str">
        <f t="shared" ca="1" si="65"/>
        <v>True</v>
      </c>
      <c r="BG135" s="1" t="str">
        <f t="shared" ca="1" si="66"/>
        <v/>
      </c>
      <c r="BH135" s="1" t="str">
        <f t="shared" ca="1" si="67"/>
        <v>False</v>
      </c>
      <c r="BI135" s="1">
        <f t="shared" ca="1" si="68"/>
        <v>14</v>
      </c>
      <c r="BJ135" s="1" t="s">
        <v>1395</v>
      </c>
      <c r="BK135" s="1" t="str">
        <f t="shared" ca="1" si="69"/>
        <v>2025-04-26</v>
      </c>
      <c r="BL135" s="1" t="str" cm="1">
        <f t="array" aca="1" ref="BL135" ca="1">INDEX({"Orthodontic","Prosthodontic","Oral Surgery","Periodontic","Restorative"}, RANDBETWEEN(1,5))</f>
        <v>Periodontic</v>
      </c>
      <c r="BM135" s="1" t="str" cm="1">
        <f t="array" aca="1" ref="BM135" ca="1">INDEX({"D4341","D9110","D0274","D0120","D2330","D7140","D1110"}, RANDBETWEEN(1,7))</f>
        <v>D1110</v>
      </c>
      <c r="BN135" s="1" t="str" cm="1">
        <f t="array" aca="1" ref="BN135" ca="1">INDEX({"Periodontal Scaling &amp; Root Planing","Palliative Treatment","Bitewings - Four Films","Periodic Oral Evaluation","Resin Composite - One Surface","Extraction - Erupted Tooth","Adult Prophylaxis"}, RANDBETWEEN(1,7))</f>
        <v>Bitewings - Four Films</v>
      </c>
      <c r="BO135" s="1">
        <f t="shared" ca="1" si="70"/>
        <v>782.31</v>
      </c>
      <c r="BP135" s="1">
        <f t="shared" ca="1" si="71"/>
        <v>1163.74</v>
      </c>
      <c r="BQ135" s="1">
        <f t="shared" ca="1" si="72"/>
        <v>276.57</v>
      </c>
      <c r="BR135" s="1">
        <f t="shared" ca="1" si="73"/>
        <v>230.68</v>
      </c>
      <c r="BS135" s="1">
        <f t="shared" ca="1" si="74"/>
        <v>207.21</v>
      </c>
      <c r="BT135" s="1" t="str">
        <f t="shared" ca="1" si="75"/>
        <v>2024-09-26</v>
      </c>
      <c r="BU135" s="1" t="str" cm="1">
        <f t="array" aca="1" ref="BU135" ca="1">INDEX({"Debit Card","Apple Pay","Credit Card","CareCredit"}, RANDBETWEEN(1,4))</f>
        <v>Debit Card</v>
      </c>
      <c r="BV135" s="1" t="str" cm="1">
        <f t="array" aca="1" ref="BV135" ca="1">INDEX({"Paid","Partial","Pending Insurance"}, RANDBETWEEN(1,3))</f>
        <v>Pending Insurance</v>
      </c>
      <c r="BW135" s="1">
        <f t="shared" ca="1" si="76"/>
        <v>59.58</v>
      </c>
      <c r="BX135" s="1" t="str">
        <f t="shared" ca="1" si="77"/>
        <v>In Progress</v>
      </c>
      <c r="BY135" s="1" t="str" cm="1">
        <f t="array" aca="1" ref="BY135" ca="1">INDEX({"New","Returning"}, RANDBETWEEN(1,2))</f>
        <v>Returning</v>
      </c>
      <c r="BZ135" s="1">
        <f t="shared" ca="1" si="78"/>
        <v>0</v>
      </c>
      <c r="CA135" s="1">
        <f t="shared" ca="1" si="79"/>
        <v>0</v>
      </c>
      <c r="CB135" s="1" t="str">
        <f t="shared" ca="1" si="80"/>
        <v>2021-05-10</v>
      </c>
      <c r="CC135" s="1" t="str">
        <f t="shared" ca="1" si="81"/>
        <v>2025-07-19</v>
      </c>
      <c r="CD135" s="1">
        <f t="shared" ca="1" si="103"/>
        <v>5</v>
      </c>
      <c r="CE135" s="1">
        <f t="shared" ca="1" si="103"/>
        <v>8</v>
      </c>
      <c r="CF135" s="1">
        <f t="shared" ca="1" si="83"/>
        <v>1520.92</v>
      </c>
      <c r="CG135" s="1">
        <f t="shared" ca="1" si="84"/>
        <v>46</v>
      </c>
      <c r="CH135" s="1" t="str">
        <f t="shared" ca="1" si="85"/>
        <v>Low</v>
      </c>
      <c r="CI135" s="1">
        <f t="shared" ca="1" si="86"/>
        <v>86</v>
      </c>
      <c r="CJ135" s="1" t="str">
        <f t="shared" ca="1" si="87"/>
        <v>False</v>
      </c>
      <c r="CK135" s="1" t="str" cm="1">
        <f t="array" aca="1" ref="CK135" ca="1">INDEX({"Basic","Silver","Gold","Platinum"}, RANDBETWEEN(1,4))</f>
        <v>Basic</v>
      </c>
      <c r="CL135" s="1">
        <f t="shared" ca="1" si="88"/>
        <v>5</v>
      </c>
      <c r="CM135" s="1" t="s">
        <v>1584</v>
      </c>
      <c r="CN135" s="1" t="str">
        <f t="shared" ca="1" si="89"/>
        <v>2022-06-26</v>
      </c>
      <c r="CO135" s="1" t="str">
        <f t="shared" ca="1" si="90"/>
        <v>11:00 AM</v>
      </c>
      <c r="CP135" s="1" t="str" cm="1">
        <f t="array" aca="1" ref="CP135" ca="1">INDEX({"Patient Portal","Mail","Email","Phone","Text"}, RANDBETWEEN(1,5))</f>
        <v>Email</v>
      </c>
      <c r="CQ135" s="1" t="str" cm="1">
        <f t="array" aca="1" ref="CQ135" ca="1">INDEX({"Insurance Verification","Payment Reminder","New Patient Welcome","Treatment Plan Discussion","Recall"}, RANDBETWEEN(1,5))</f>
        <v>Treatment Plan Discussion</v>
      </c>
      <c r="CR135" s="1" t="str" cm="1">
        <f t="array" aca="1" ref="CR135" ca="1">INDEX({"Template","Script","Marketing","Custom"}, RANDBETWEEN(1,4))</f>
        <v>Template</v>
      </c>
      <c r="CS135" s="1" t="str">
        <f t="shared" ca="1" si="91"/>
        <v>True</v>
      </c>
      <c r="CT135" s="1" t="str">
        <f t="shared" ca="1" si="92"/>
        <v>2022-07-01</v>
      </c>
      <c r="CU135" s="1" t="str">
        <f t="shared" ca="1" si="93"/>
        <v>9:30 AM</v>
      </c>
      <c r="CV135" s="1" t="str" cm="1">
        <f t="array" aca="1" ref="CV135" ca="1">IF(CS135="True",
   INDEX({"Cancelled","Confirmed","Rescheduled","Question Answered"}, RANDBETWEEN(1,4)),
   ""
)</f>
        <v>Rescheduled</v>
      </c>
      <c r="CW135" s="1" t="str">
        <f t="shared" ca="1" si="94"/>
        <v>True</v>
      </c>
      <c r="CX135" s="1" t="str">
        <f t="shared" ca="1" si="95"/>
        <v>2022-07-06</v>
      </c>
      <c r="CY135" s="1" t="str" cm="1">
        <f t="array" aca="1" ref="CY135" ca="1">INDEX({"STF001","STF002","STF003","STF004","STF005"}, RANDBETWEEN(1,5))</f>
        <v>STF002</v>
      </c>
      <c r="CZ135" s="1" t="str">
        <f t="shared" ca="1" si="96"/>
        <v>False</v>
      </c>
      <c r="DA135" s="1" t="str" cm="1">
        <f t="array" aca="1" ref="DA135" ca="1">INDEX({"Westside Dental Group","Downtown Dental Center","Main Street Dental"}, RANDBETWEEN(1,3))</f>
        <v>Westside Dental Group</v>
      </c>
      <c r="DB135" s="1" t="str" cm="1">
        <f t="array" aca="1" ref="DB135" ca="1">_xlfn.SWITCH(DA135,
   "Westside Dental Group",     "789 West Avenue",
   "Downtown Dental Center",    "456 Downtown Plaza",
   "Main Street Dental",        "123 Main Street",
   ""
)</f>
        <v>789 West Avenue</v>
      </c>
      <c r="DC135" s="1" t="str" cm="1">
        <f t="array" aca="1" ref="DC135" ca="1">_xlfn.SWITCH(
   DA135,
   "Westside Dental Group",     "Riverside",
   "Downtown Dental Center",    "Springfield",
   "Main Street Dental",        "Springfield",
   ""
)</f>
        <v>Riverside</v>
      </c>
      <c r="DD135" s="1" t="s">
        <v>184</v>
      </c>
      <c r="DE135" s="1" t="str" cm="1">
        <f t="array" aca="1" ref="DE135" ca="1">_xlfn.SWITCH(
   DA135,
   "Westside Dental Group",     "62707",
   "Downtown Dental Center",    "62701",
   "Main Street Dental",        "62704",
   ""
)</f>
        <v>62707</v>
      </c>
      <c r="DF135" s="1" t="str" cm="1">
        <f t="array" aca="1" ref="DF135" ca="1">_xlfn.SWITCH(
   DA135,
   "Westside Dental Group",     "555-555-6666",
   "Downtown Dental Center",    "555-333-4444",
   "Main Street Dental",        "555-111-2222",
   ""
)</f>
        <v>555-555-6666</v>
      </c>
      <c r="DG135" s="1" t="str" cm="1">
        <f t="array" aca="1" ref="DG135" ca="1">_xlfn.SWITCH(
   DA135,
   "Westside Dental Group",     "Mon-Thu 9AM-6PM|Fri 9AM-4PM",
   "Downtown Dental Center",    "Mon-Thu 7AM-7PM|Fri 8AM-5PM|Sat 8AM-1PM",
   "Main Street Dental",        "Mon-Fri 8AM-5PM",
   ""
)</f>
        <v>Mon-Thu 9AM-6PM|Fri 9AM-4PM</v>
      </c>
      <c r="DH135" s="1" t="str" cm="1">
        <f t="array" aca="1" ref="DH135" ca="1">_xlfn.SWITCH(
   DA135,
   "Westside Dental Group",     "General|Periodontics|Endodontics",
   "Downtown Dental Center",    "General|Pediatric|Implants|Oral Surgery",
   "Main Street Dental",        "General|Cosmetic|Orthodontics",
   ""
)</f>
        <v>General|Periodontics|Endodontics</v>
      </c>
      <c r="DI135" s="1" t="str" cm="1">
        <f t="array" aca="1" ref="DI135" ca="1">_xlfn.SWITCH(
   DA135,
   "Westside Dental Group",     "General Dentistry|Periodontics|Endodontics",
   "Downtown Dental Center",    "General Dentistry|Oral Surgery|Pediatric Dentistry",
   "Main Street Dental",        "General Dentistry|Orthodontics",
   ""
)</f>
        <v>General Dentistry|Periodontics|Endodontics</v>
      </c>
      <c r="DJ135" s="1" cm="1">
        <f t="array" aca="1" ref="DJ135" ca="1">_xlfn.SWITCH($DA135,
   "Westside Dental Group", 6,
   "Downtown Dental Center", 12,
   "Main Street Dental",     8,
   6
)</f>
        <v>6</v>
      </c>
      <c r="DK135" s="1" cm="1">
        <f t="array" aca="1" ref="DK135" ca="1">_xlfn.SWITCH($DA135,
   "Westside Dental Group", 4.7,
   "Downtown Dental Center", 4.6,
   "Main Street Dental",     4.8,
   4.7
)</f>
        <v>4.7</v>
      </c>
      <c r="DL135" s="1" t="s">
        <v>1773</v>
      </c>
      <c r="DM135" s="1" t="str">
        <f t="shared" ca="1" si="97"/>
        <v>2023-03-01</v>
      </c>
      <c r="DN135" s="1" t="str" cm="1">
        <f t="array" aca="1" ref="DN135" ca="1">INDEX({"In Progress","Accepted","Completed","Proposed"}, RANDBETWEEN(1,4))</f>
        <v>Completed</v>
      </c>
      <c r="DO135" s="1">
        <f t="shared" ca="1" si="98"/>
        <v>3813.78</v>
      </c>
      <c r="DP135" s="1">
        <f t="shared" ca="1" si="99"/>
        <v>2784.06</v>
      </c>
      <c r="DQ135" s="1">
        <f t="shared" ca="1" si="100"/>
        <v>1029.72</v>
      </c>
      <c r="DR135" s="1" t="str" cm="1">
        <f t="array" aca="1" ref="DR135" ca="1">INDEX({"N/A","CareCredit","QuickPay Discount","Monthly Payment"}, RANDBETWEEN(1,4))</f>
        <v>QuickPay Discount</v>
      </c>
      <c r="DS135" s="2">
        <v>44606</v>
      </c>
      <c r="DT135" s="1" t="str">
        <f t="shared" ca="1" si="101"/>
        <v>2022-02-16</v>
      </c>
      <c r="DU135" s="1">
        <f t="shared" ca="1" si="102"/>
        <v>100</v>
      </c>
    </row>
    <row r="136" spans="1:125" x14ac:dyDescent="0.15">
      <c r="A136" s="1" t="s">
        <v>639</v>
      </c>
      <c r="B136" s="1" t="str" cm="1">
        <f t="array" aca="1" ref="B136" ca="1">INDEX({"Liam","Noah","Oliver","Elijah","William","James","Benjamin","Lucas","Henry","Alexander","Olivia","Emma","Ava","Charlotte","Sophia","Amelia","Isabella","Mia","Evelyn","Harper","Jameson","Aria","Scarlett","Luna","Mila","Abigail","Ella","Avery","Eleanor","Madison"}, RANDBETWEEN(1, 30))</f>
        <v>James</v>
      </c>
      <c r="C136" s="1" t="str" cm="1">
        <f t="array" aca="1" ref="C136" ca="1">INDEX({"Smith","Johnson","Williams","Jones","Brown","Davis","Miller","Wilson","Moore","Taylor","Anderson","Thomas","Jackson","White","Harris","Martin","Thompson","Garcia","Martinez","Robinson","Clark","Rodriguez","Lewis","Lee","Walker","Hall","Allen","Young","King","Wright"}, RANDBETWEEN(1, 30))</f>
        <v>Thomas</v>
      </c>
      <c r="D136" s="1" t="str">
        <f t="shared" ca="1" si="52"/>
        <v>1981-02-12</v>
      </c>
      <c r="E136" s="1">
        <f t="shared" ca="1" si="53"/>
        <v>44</v>
      </c>
      <c r="F136" s="1" t="str" cm="1">
        <f t="array" aca="1" ref="F136" ca="1">INDEX({"Male","Female","Non-Binary"}, RANDBETWEEN(1, 3))</f>
        <v>Non-Binary</v>
      </c>
      <c r="G136" s="1" t="str" cm="1">
        <f t="array" aca="1" ref="G136" ca="1">INDEX({"African American","Caucasian","Hispanic","Asian","Native American","Other"}, RANDBETWEEN(1,6))</f>
        <v>Caucasian</v>
      </c>
      <c r="H136" s="1" t="str" cm="1">
        <f t="array" aca="1" ref="H136" ca="1">RANDBETWEEN(1,1500) &amp; " " &amp; INDEX({"Main","Oak","Maple","Elm","Pine","Cedar","Rose","Hill","Park","Lake"}, RANDBETWEEN(1,10)) &amp; " " &amp; INDEX({"St","Rd","Ave"}, RANDBETWEEN(1,3))</f>
        <v>504 Pine Ave</v>
      </c>
      <c r="I136" s="1" t="str" cm="1">
        <f t="array" aca="1" ref="I136" ca="1">INDEX({"Springfield","Riverside","Franklin","Clinton","Fairview"}, RANDBETWEEN(1,5))</f>
        <v>Franklin</v>
      </c>
      <c r="J136" s="1" t="str" cm="1">
        <f t="array" aca="1" ref="J136" ca="1">INDEX({"FL","IL","CA","NY","TX"}, RANDBETWEEN(1,5))</f>
        <v>FL</v>
      </c>
      <c r="K136" s="1" t="str">
        <f t="shared" ca="1" si="54"/>
        <v>91972</v>
      </c>
      <c r="L136" s="1" t="str">
        <f t="shared" ca="1" si="55"/>
        <v>james.thomas@email.com</v>
      </c>
      <c r="M136" s="1" t="str">
        <f t="shared" ca="1" si="56"/>
        <v>518-869-4859</v>
      </c>
      <c r="N136" s="1" t="str" cm="1">
        <f t="array" aca="1" ref="N136" ca="1">INDEX({"Linda","Karen","Susan","Nancy","Deborah"}, RANDBETWEEN(1,5)) &amp; " " &amp; C136</f>
        <v>Deborah Thomas</v>
      </c>
      <c r="O136" s="1" t="str">
        <f t="shared" ca="1" si="57"/>
        <v>634-746-7631</v>
      </c>
      <c r="P136" s="1" t="s">
        <v>137</v>
      </c>
      <c r="Q136" s="1" t="str" cm="1">
        <f t="array" aca="1" ref="Q136" ca="1">INDEX({"Walk-in","Google","Website","Patient Referral","Doctor Referral","Insurance"}, RANDBETWEEN(1,5))</f>
        <v>Google</v>
      </c>
      <c r="R136" s="1" t="str">
        <f t="shared" ca="1" si="58"/>
        <v>2022-05-30</v>
      </c>
      <c r="S136" s="1" t="str" cm="1">
        <f t="array" aca="1" ref="S136" ca="1">INDEX({"LOC001","LOC002","LOC003"}, RANDBETWEEN(1,3))</f>
        <v>LOC002</v>
      </c>
      <c r="T136" s="1" t="str" cm="1">
        <f t="array" aca="1" ref="T136" ca="1">INDEX({"Mail","Phone","Patient Portal","Email"}, RANDBETWEEN(1,4))</f>
        <v>Mail</v>
      </c>
      <c r="U136" s="1" t="str" cm="1">
        <f t="array" aca="1" ref="U136" ca="1">INDEX({"True","False"}, RANDBETWEEN(1,2))</f>
        <v>False</v>
      </c>
      <c r="V136" s="1" t="str" cm="1">
        <f t="array" aca="1" ref="V136" ca="1">INDEX({"True","False"}, RANDBETWEEN(1,2))</f>
        <v>True</v>
      </c>
      <c r="W136" s="1" t="str" cm="1">
        <f t="array" aca="1" ref="W136" ca="1">INDEX({"True","False"}, RANDBETWEEN(1,2))</f>
        <v>True</v>
      </c>
      <c r="X136" s="1" t="str" cm="1">
        <f t="array" aca="1" ref="X136" ca="1">INDEX({"True","False"}, RANDBETWEEN(1,2))</f>
        <v>True</v>
      </c>
      <c r="Y136" s="1" t="str" cm="1">
        <f t="array" aca="1" ref="Y136" ca="1">INDEX({"Codeine","Sulfa","Local Anesthetics","None","Latex","Penicillin"}, RANDBETWEEN(1,6))</f>
        <v>Codeine</v>
      </c>
      <c r="Z136" s="1" t="str" cm="1">
        <f t="array" aca="1" ref="Z136" ca="1">INDEX({"None","Levothyroxine","Atorvastatin","Levothyroxine|Atorvastatin","Metformin|Lisinopril","Ibuprofen"}, RANDBETWEEN(1,6))</f>
        <v>Levothyroxine|Atorvastatin</v>
      </c>
      <c r="AA136" s="1" t="str" cm="1">
        <f t="array" aca="1" ref="AA136" ca="1">INDEX({"None","Wisdom teeth extraction (2020)","Cavity filling (2019)","Dental cleaning (2018)","Root canal (2021)"}, RANDBETWEEN(1,5))</f>
        <v>Cavity filling (2019)</v>
      </c>
      <c r="AB136" s="1" t="str">
        <f t="shared" ca="1" si="59"/>
        <v>2023-06-13</v>
      </c>
      <c r="AC136" s="1" t="str" cm="1">
        <f t="array" aca="1" ref="AC136" ca="1">INDEX({"N/A","No","Yes"}, RANDBETWEEN(1,3))</f>
        <v>N/A</v>
      </c>
      <c r="AD136" s="1" t="str" cm="1">
        <f t="array" aca="1" ref="AD136" ca="1">INDEX({"Non-smoker","Former-smoker","Current smoker"}, RANDBETWEEN(1,3))</f>
        <v>Former-smoker</v>
      </c>
      <c r="AE136" s="1" t="str" cm="1">
        <f t="array" aca="1" ref="AE136" ca="1">INDEX({"None","Allergic to penicillin","Requires wheelchair accessibility","Use caution due to fall risk","Special diet required"}, RANDBETWEEN(1,5))</f>
        <v>Requires wheelchair accessibility</v>
      </c>
      <c r="AF136" s="1" t="s">
        <v>828</v>
      </c>
      <c r="AG136" s="1" t="str" cm="1">
        <f t="array" aca="1" ref="AG136" ca="1">INDEX({"Humana","Aetna","MetLife","Cigna","United Healthcare","Guardian"}, RANDBETWEEN(1,6))</f>
        <v>Cigna</v>
      </c>
      <c r="AH136" s="1" t="str" cm="1">
        <f t="array" aca="1" ref="AH136" ca="1">IF(AG136="Humana",
   INDEX({"HUM103","HUM523"}, RANDBETWEEN(1,2)),
IF(AG136="Aetna",
   INDEX({"AET532","AET548"}, RANDBETWEEN(1,2)),
IF(AG136="MetLife",
   "MET280",
IF(AG136="Cigna",
   "CIG881",
IF(AG136="United Healthcare",
   INDEX({"UNI967","UNI316"}, RANDBETWEEN(1,2)),
IF(AG136="Guardian",
   INDEX({"GUA459","GUA669"}, RANDBETWEEN(1,2)),
""))))))</f>
        <v>CIG881</v>
      </c>
      <c r="AI136" s="1" t="str" cm="1">
        <f t="array" aca="1" ref="AI136" ca="1">_xlfn.SWITCH(
    AH136,
    "HUM103", "Humana Discount",
    "HUM523", "Humana PPO",
    "AET532", "Aetna HMO",
    "AET548", "Aetna Indemnity",
    "MET280", "MetLife Discount",
    "CIG881", "Cigna HMO",
    "UNI967", "United Healthcare DPPO",
    "UNI316", "United Healthcare DMO",
    "GUA459", "Guardian Discount",
    "GUA669", "Guardian PPO",
    ""
)</f>
        <v>Cigna HMO</v>
      </c>
      <c r="AJ136" s="1" t="str" cm="1">
        <f t="array" aca="1" ref="AJ136" ca="1">_xlfn.SWITCH(
    AH136,
    "HUM103", "HUM854639",
    "HUM523", "HUM296694",
    "AET532", "AET392075",
    "AET548", "AET837715",
    "MET280", "MET643118",
    "CIG881", "CIG755900",
    "UNI967", "UNI733052",
    "UNI316", "UNI442722",
    "GUA459", "GUA634150",
    "GUA669", "GUA641722",
    ""
)</f>
        <v>CIG755900</v>
      </c>
      <c r="AK136" s="1" t="str" cm="1">
        <f t="array" aca="1" ref="AK136" ca="1">INDEX({"GRP370","GRP369","GRP573","GRP409","GRP509","GRP575","GRP445","GRP295","GRP316","GRP630"}, RANDBETWEEN(1,10))</f>
        <v>GRP295</v>
      </c>
      <c r="AL136" s="1" cm="1">
        <f t="array" aca="1" ref="AL136" ca="1">_xlfn.SWITCH(
  AK136,
  "GRP370", 1000,
  "GRP369", 3000,
  "GRP573", 1500,
  "GRP409", 3000,
  "GRP509", 3000,
  "GRP575", 1000,
  "GRP445", 2500,
  "GRP295", 1000,
  "GRP316", 2000,
  "GRP630", 2000,
  ""
)</f>
        <v>1000</v>
      </c>
      <c r="AM136" s="1" cm="1">
        <f t="array" aca="1" ref="AM136" ca="1">_xlfn.SWITCH(
  AK136,
  "GRP370", 729.73,
  "GRP369", 2285.89,
  "GRP573", 1311.73,
  "GRP409", 2951.56,
  "GRP509", 993.45,
  "GRP575", 557.41,
  "GRP445", 695.64,
  "GRP295", 241.36,
  "GRP316", 1320.86,
  "GRP630", 1245.27,
  ""
)</f>
        <v>241.36</v>
      </c>
      <c r="AN136" s="1" t="str" cm="1">
        <f t="array" aca="1" ref="AN136" ca="1">_xlfn.SWITCH(
  AK136,
  "GRP573", "Humana",
  "GRP509", "Aetna",
  "GRP316", "Aetna",
  ""
)</f>
        <v/>
      </c>
      <c r="AO136" s="1" t="str" cm="1">
        <f t="array" aca="1" ref="AO136" ca="1">_xlfn.SWITCH(
  AK136,
  "GRP573", "HUM982",
  "GRP509", "AET282",
  "GRP316", "AET665",
  ""
)</f>
        <v/>
      </c>
      <c r="AP136" s="1" t="str" cm="1">
        <f t="array" aca="1" ref="AP136" ca="1">_xlfn.SWITCH(
  AK136,
  "GRP573", "MAAN82132",
  "GRP509", "JOWI86099",
  "GRP316", "CHTA19838",
  ""
)</f>
        <v/>
      </c>
      <c r="AQ136" s="1" t="str" cm="1">
        <f t="array" aca="1" ref="AQ136" ca="1">INDEX({"Yes","No"},RANDBETWEEN(1,2))</f>
        <v>Yes</v>
      </c>
      <c r="AR136" s="1" t="str" cm="1">
        <f t="array" aca="1" ref="AR136" ca="1">INDEX({"Apple Pay","Credit Card","Debit Card"}, RANDBETWEEN(1,3))</f>
        <v>Apple Pay</v>
      </c>
      <c r="AS136" s="1" t="s">
        <v>1017</v>
      </c>
      <c r="AT136" s="1" t="s">
        <v>1206</v>
      </c>
      <c r="AU136" s="1" t="str">
        <f t="shared" ca="1" si="60"/>
        <v>2025-05-03</v>
      </c>
      <c r="AV136" s="1" t="str">
        <f t="shared" ca="1" si="61"/>
        <v>2025-05-12</v>
      </c>
      <c r="AW136" s="1" t="str">
        <f t="shared" ca="1" si="62"/>
        <v>10:30 AM</v>
      </c>
      <c r="AX136" s="1" t="str">
        <f t="shared" ca="1" si="63"/>
        <v>10:19 AM</v>
      </c>
      <c r="AY136" s="1" t="str" cm="1">
        <f t="array" aca="1" ref="AY136" ca="1">INDEX({"LOC001","LOC002","LOC003"}, RANDBETWEEN(1,3))</f>
        <v>LOC001</v>
      </c>
      <c r="AZ136" s="1" t="str" cm="1">
        <f t="array" aca="1" ref="AZ136" ca="1">INDEX({"PRV001","PRV002","PRV003","PRV004","PRV005"}, RANDBETWEEN(1,5))</f>
        <v>PRV004</v>
      </c>
      <c r="BA136" s="1" t="str" cm="1">
        <f t="array" aca="1" ref="BA136" ca="1">INDEX({"AST001","AST002","AST003","AST004","AST005"}, RANDBETWEEN(1,5))</f>
        <v>AST005</v>
      </c>
      <c r="BB136" s="1" t="str" cm="1">
        <f t="array" aca="1" ref="BB136" ca="1">INDEX({"Room 1","Room 2","Room 3","Room 4","Room 5","Room 7","Room 8"}, RANDBETWEEN(1,7))</f>
        <v>Room 3</v>
      </c>
      <c r="BC136" s="1" t="str" cm="1">
        <f t="array" aca="1" ref="BC136" ca="1">INDEX({"Tooth Pain","Lost Filling","Cosmetic Concern","Sensitivity","Denture Adjustment","Jaw Pain","Routine Check-up"}, RANDBETWEEN(1,7))</f>
        <v>Tooth Pain</v>
      </c>
      <c r="BD136" s="1" cm="1">
        <f t="array" aca="1" ref="BD136" ca="1">INDEX({15,30,45,60,90,120}, RANDBETWEEN(1,6))</f>
        <v>90</v>
      </c>
      <c r="BE136" s="1">
        <f t="shared" ca="1" si="64"/>
        <v>97</v>
      </c>
      <c r="BF136" s="1" t="str">
        <f t="shared" ca="1" si="65"/>
        <v>True</v>
      </c>
      <c r="BG136" s="1" t="str">
        <f t="shared" ca="1" si="66"/>
        <v/>
      </c>
      <c r="BH136" s="1" t="str">
        <f t="shared" ca="1" si="67"/>
        <v>False</v>
      </c>
      <c r="BI136" s="1">
        <f t="shared" ca="1" si="68"/>
        <v>9</v>
      </c>
      <c r="BJ136" s="1" t="s">
        <v>1396</v>
      </c>
      <c r="BK136" s="1" t="str">
        <f t="shared" ca="1" si="69"/>
        <v>2025-05-12</v>
      </c>
      <c r="BL136" s="1" t="str" cm="1">
        <f t="array" aca="1" ref="BL136" ca="1">INDEX({"Orthodontic","Prosthodontic","Oral Surgery","Periodontic","Restorative"}, RANDBETWEEN(1,5))</f>
        <v>Oral Surgery</v>
      </c>
      <c r="BM136" s="1" t="str" cm="1">
        <f t="array" aca="1" ref="BM136" ca="1">INDEX({"D4341","D9110","D0274","D0120","D2330","D7140","D1110"}, RANDBETWEEN(1,7))</f>
        <v>D7140</v>
      </c>
      <c r="BN136" s="1" t="str" cm="1">
        <f t="array" aca="1" ref="BN136" ca="1">INDEX({"Periodontal Scaling &amp; Root Planing","Palliative Treatment","Bitewings - Four Films","Periodic Oral Evaluation","Resin Composite - One Surface","Extraction - Erupted Tooth","Adult Prophylaxis"}, RANDBETWEEN(1,7))</f>
        <v>Resin Composite - One Surface</v>
      </c>
      <c r="BO136" s="1">
        <f t="shared" ca="1" si="70"/>
        <v>1615.87</v>
      </c>
      <c r="BP136" s="1">
        <f t="shared" ca="1" si="71"/>
        <v>642.49</v>
      </c>
      <c r="BQ136" s="1">
        <f t="shared" ca="1" si="72"/>
        <v>292.74</v>
      </c>
      <c r="BR136" s="1">
        <f t="shared" ca="1" si="73"/>
        <v>146.03</v>
      </c>
      <c r="BS136" s="1">
        <f t="shared" ca="1" si="74"/>
        <v>49.59</v>
      </c>
      <c r="BT136" s="1" t="str">
        <f t="shared" ca="1" si="75"/>
        <v>2022-07-27</v>
      </c>
      <c r="BU136" s="1" t="str" cm="1">
        <f t="array" aca="1" ref="BU136" ca="1">INDEX({"Debit Card","Apple Pay","Credit Card","CareCredit"}, RANDBETWEEN(1,4))</f>
        <v>CareCredit</v>
      </c>
      <c r="BV136" s="1" t="str" cm="1">
        <f t="array" aca="1" ref="BV136" ca="1">INDEX({"Paid","Partial","Pending Insurance"}, RANDBETWEEN(1,3))</f>
        <v>Partial</v>
      </c>
      <c r="BW136" s="1">
        <f t="shared" ca="1" si="76"/>
        <v>78.81</v>
      </c>
      <c r="BX136" s="1" t="str">
        <f t="shared" ca="1" si="77"/>
        <v>In Progress</v>
      </c>
      <c r="BY136" s="1" t="str" cm="1">
        <f t="array" aca="1" ref="BY136" ca="1">INDEX({"New","Returning"}, RANDBETWEEN(1,2))</f>
        <v>Returning</v>
      </c>
      <c r="BZ136" s="1">
        <f t="shared" ca="1" si="78"/>
        <v>3</v>
      </c>
      <c r="CA136" s="1">
        <f t="shared" ca="1" si="79"/>
        <v>6</v>
      </c>
      <c r="CB136" s="1" t="str">
        <f t="shared" ca="1" si="80"/>
        <v>2023-01-26</v>
      </c>
      <c r="CC136" s="1" t="str">
        <f t="shared" ca="1" si="81"/>
        <v>2024-10-02</v>
      </c>
      <c r="CD136" s="1">
        <f t="shared" ca="1" si="103"/>
        <v>4</v>
      </c>
      <c r="CE136" s="1">
        <f t="shared" ca="1" si="103"/>
        <v>4</v>
      </c>
      <c r="CF136" s="1">
        <f t="shared" ca="1" si="83"/>
        <v>4922.6000000000004</v>
      </c>
      <c r="CG136" s="1">
        <f t="shared" ca="1" si="84"/>
        <v>26</v>
      </c>
      <c r="CH136" s="1" t="str">
        <f t="shared" ca="1" si="85"/>
        <v>Low</v>
      </c>
      <c r="CI136" s="1">
        <f t="shared" ca="1" si="86"/>
        <v>94</v>
      </c>
      <c r="CJ136" s="1" t="str">
        <f t="shared" ca="1" si="87"/>
        <v>True</v>
      </c>
      <c r="CK136" s="1" t="str" cm="1">
        <f t="array" aca="1" ref="CK136" ca="1">INDEX({"Basic","Silver","Gold","Platinum"}, RANDBETWEEN(1,4))</f>
        <v>Platinum</v>
      </c>
      <c r="CL136" s="1">
        <f t="shared" ca="1" si="88"/>
        <v>2</v>
      </c>
      <c r="CM136" s="1" t="s">
        <v>1585</v>
      </c>
      <c r="CN136" s="1" t="str">
        <f t="shared" ca="1" si="89"/>
        <v>2024-08-08</v>
      </c>
      <c r="CO136" s="1" t="str">
        <f t="shared" ca="1" si="90"/>
        <v>1:30 PM</v>
      </c>
      <c r="CP136" s="1" t="str" cm="1">
        <f t="array" aca="1" ref="CP136" ca="1">INDEX({"Patient Portal","Mail","Email","Phone","Text"}, RANDBETWEEN(1,5))</f>
        <v>Email</v>
      </c>
      <c r="CQ136" s="1" t="str" cm="1">
        <f t="array" aca="1" ref="CQ136" ca="1">INDEX({"Insurance Verification","Payment Reminder","New Patient Welcome","Treatment Plan Discussion","Recall"}, RANDBETWEEN(1,5))</f>
        <v>Treatment Plan Discussion</v>
      </c>
      <c r="CR136" s="1" t="str" cm="1">
        <f t="array" aca="1" ref="CR136" ca="1">INDEX({"Template","Script","Marketing","Custom"}, RANDBETWEEN(1,4))</f>
        <v>Marketing</v>
      </c>
      <c r="CS136" s="1" t="str">
        <f t="shared" ca="1" si="91"/>
        <v>True</v>
      </c>
      <c r="CT136" s="1" t="str">
        <f t="shared" ca="1" si="92"/>
        <v>2024-08-10</v>
      </c>
      <c r="CU136" s="1" t="str">
        <f t="shared" ca="1" si="93"/>
        <v>5:15 PM</v>
      </c>
      <c r="CV136" s="1" t="str" cm="1">
        <f t="array" aca="1" ref="CV136" ca="1">IF(CS136="True",
   INDEX({"Cancelled","Confirmed","Rescheduled","Question Answered"}, RANDBETWEEN(1,4)),
   ""
)</f>
        <v>Question Answered</v>
      </c>
      <c r="CW136" s="1" t="str">
        <f t="shared" ca="1" si="94"/>
        <v>False</v>
      </c>
      <c r="CX136" s="1" t="str">
        <f t="shared" ca="1" si="95"/>
        <v/>
      </c>
      <c r="CY136" s="1" t="str" cm="1">
        <f t="array" aca="1" ref="CY136" ca="1">INDEX({"STF001","STF002","STF003","STF004","STF005"}, RANDBETWEEN(1,5))</f>
        <v>STF003</v>
      </c>
      <c r="CZ136" s="1" t="str">
        <f t="shared" ca="1" si="96"/>
        <v>True</v>
      </c>
      <c r="DA136" s="1" t="str" cm="1">
        <f t="array" aca="1" ref="DA136" ca="1">INDEX({"Westside Dental Group","Downtown Dental Center","Main Street Dental"}, RANDBETWEEN(1,3))</f>
        <v>Downtown Dental Center</v>
      </c>
      <c r="DB136" s="1" t="str" cm="1">
        <f t="array" aca="1" ref="DB136" ca="1">_xlfn.SWITCH(DA136,
   "Westside Dental Group",     "789 West Avenue",
   "Downtown Dental Center",    "456 Downtown Plaza",
   "Main Street Dental",        "123 Main Street",
   ""
)</f>
        <v>456 Downtown Plaza</v>
      </c>
      <c r="DC136" s="1" t="str" cm="1">
        <f t="array" aca="1" ref="DC136" ca="1">_xlfn.SWITCH(
   DA136,
   "Westside Dental Group",     "Riverside",
   "Downtown Dental Center",    "Springfield",
   "Main Street Dental",        "Springfield",
   ""
)</f>
        <v>Springfield</v>
      </c>
      <c r="DD136" s="1" t="s">
        <v>184</v>
      </c>
      <c r="DE136" s="1" t="str" cm="1">
        <f t="array" aca="1" ref="DE136" ca="1">_xlfn.SWITCH(
   DA136,
   "Westside Dental Group",     "62707",
   "Downtown Dental Center",    "62701",
   "Main Street Dental",        "62704",
   ""
)</f>
        <v>62701</v>
      </c>
      <c r="DF136" s="1" t="str" cm="1">
        <f t="array" aca="1" ref="DF136" ca="1">_xlfn.SWITCH(
   DA136,
   "Westside Dental Group",     "555-555-6666",
   "Downtown Dental Center",    "555-333-4444",
   "Main Street Dental",        "555-111-2222",
   ""
)</f>
        <v>555-333-4444</v>
      </c>
      <c r="DG136" s="1" t="str" cm="1">
        <f t="array" aca="1" ref="DG136" ca="1">_xlfn.SWITCH(
   DA136,
   "Westside Dental Group",     "Mon-Thu 9AM-6PM|Fri 9AM-4PM",
   "Downtown Dental Center",    "Mon-Thu 7AM-7PM|Fri 8AM-5PM|Sat 8AM-1PM",
   "Main Street Dental",        "Mon-Fri 8AM-5PM",
   ""
)</f>
        <v>Mon-Thu 7AM-7PM|Fri 8AM-5PM|Sat 8AM-1PM</v>
      </c>
      <c r="DH136" s="1" t="str" cm="1">
        <f t="array" aca="1" ref="DH136" ca="1">_xlfn.SWITCH(
   DA136,
   "Westside Dental Group",     "General|Periodontics|Endodontics",
   "Downtown Dental Center",    "General|Pediatric|Implants|Oral Surgery",
   "Main Street Dental",        "General|Cosmetic|Orthodontics",
   ""
)</f>
        <v>General|Pediatric|Implants|Oral Surgery</v>
      </c>
      <c r="DI136" s="1" t="str" cm="1">
        <f t="array" aca="1" ref="DI136" ca="1">_xlfn.SWITCH(
   DA136,
   "Westside Dental Group",     "General Dentistry|Periodontics|Endodontics",
   "Downtown Dental Center",    "General Dentistry|Oral Surgery|Pediatric Dentistry",
   "Main Street Dental",        "General Dentistry|Orthodontics",
   ""
)</f>
        <v>General Dentistry|Oral Surgery|Pediatric Dentistry</v>
      </c>
      <c r="DJ136" s="1" cm="1">
        <f t="array" aca="1" ref="DJ136" ca="1">_xlfn.SWITCH($DA136,
   "Westside Dental Group", 6,
   "Downtown Dental Center", 12,
   "Main Street Dental",     8,
   6
)</f>
        <v>12</v>
      </c>
      <c r="DK136" s="1" cm="1">
        <f t="array" aca="1" ref="DK136" ca="1">_xlfn.SWITCH($DA136,
   "Westside Dental Group", 4.7,
   "Downtown Dental Center", 4.6,
   "Main Street Dental",     4.8,
   4.7
)</f>
        <v>4.5999999999999996</v>
      </c>
      <c r="DL136" s="1" t="s">
        <v>1774</v>
      </c>
      <c r="DM136" s="1" t="str">
        <f t="shared" ca="1" si="97"/>
        <v>2021-12-31</v>
      </c>
      <c r="DN136" s="1" t="str" cm="1">
        <f t="array" aca="1" ref="DN136" ca="1">INDEX({"In Progress","Accepted","Completed","Proposed"}, RANDBETWEEN(1,4))</f>
        <v>Accepted</v>
      </c>
      <c r="DO136" s="1">
        <f t="shared" ca="1" si="98"/>
        <v>4832.6000000000004</v>
      </c>
      <c r="DP136" s="1">
        <f t="shared" ca="1" si="99"/>
        <v>2561.2800000000002</v>
      </c>
      <c r="DQ136" s="1">
        <f t="shared" ca="1" si="100"/>
        <v>2271.3200000000002</v>
      </c>
      <c r="DR136" s="1" t="str" cm="1">
        <f t="array" aca="1" ref="DR136" ca="1">INDEX({"N/A","CareCredit","QuickPay Discount","Monthly Payment"}, RANDBETWEEN(1,4))</f>
        <v>Monthly Payment</v>
      </c>
      <c r="DS136" s="2">
        <v>44607</v>
      </c>
      <c r="DT136" s="1" t="str">
        <f t="shared" ca="1" si="101"/>
        <v/>
      </c>
      <c r="DU136" s="1">
        <f t="shared" ca="1" si="102"/>
        <v>5</v>
      </c>
    </row>
    <row r="137" spans="1:125" x14ac:dyDescent="0.15">
      <c r="A137" s="1" t="s">
        <v>640</v>
      </c>
      <c r="B137" s="1" t="str" cm="1">
        <f t="array" aca="1" ref="B137" ca="1">INDEX({"Liam","Noah","Oliver","Elijah","William","James","Benjamin","Lucas","Henry","Alexander","Olivia","Emma","Ava","Charlotte","Sophia","Amelia","Isabella","Mia","Evelyn","Harper","Jameson","Aria","Scarlett","Luna","Mila","Abigail","Ella","Avery","Eleanor","Madison"}, RANDBETWEEN(1, 30))</f>
        <v>Ella</v>
      </c>
      <c r="C137" s="1" t="str" cm="1">
        <f t="array" aca="1" ref="C137" ca="1">INDEX({"Smith","Johnson","Williams","Jones","Brown","Davis","Miller","Wilson","Moore","Taylor","Anderson","Thomas","Jackson","White","Harris","Martin","Thompson","Garcia","Martinez","Robinson","Clark","Rodriguez","Lewis","Lee","Walker","Hall","Allen","Young","King","Wright"}, RANDBETWEEN(1, 30))</f>
        <v>Thompson</v>
      </c>
      <c r="D137" s="1" t="str">
        <f t="shared" ca="1" si="52"/>
        <v>1950-12-23</v>
      </c>
      <c r="E137" s="1">
        <f t="shared" ca="1" si="53"/>
        <v>74</v>
      </c>
      <c r="F137" s="1" t="str" cm="1">
        <f t="array" aca="1" ref="F137" ca="1">INDEX({"Male","Female","Non-Binary"}, RANDBETWEEN(1, 3))</f>
        <v>Male</v>
      </c>
      <c r="G137" s="1" t="str" cm="1">
        <f t="array" aca="1" ref="G137" ca="1">INDEX({"African American","Caucasian","Hispanic","Asian","Native American","Other"}, RANDBETWEEN(1,6))</f>
        <v>Caucasian</v>
      </c>
      <c r="H137" s="1" t="str" cm="1">
        <f t="array" aca="1" ref="H137" ca="1">RANDBETWEEN(1,1500) &amp; " " &amp; INDEX({"Main","Oak","Maple","Elm","Pine","Cedar","Rose","Hill","Park","Lake"}, RANDBETWEEN(1,10)) &amp; " " &amp; INDEX({"St","Rd","Ave"}, RANDBETWEEN(1,3))</f>
        <v>559 Cedar St</v>
      </c>
      <c r="I137" s="1" t="str" cm="1">
        <f t="array" aca="1" ref="I137" ca="1">INDEX({"Springfield","Riverside","Franklin","Clinton","Fairview"}, RANDBETWEEN(1,5))</f>
        <v>Riverside</v>
      </c>
      <c r="J137" s="1" t="str" cm="1">
        <f t="array" aca="1" ref="J137" ca="1">INDEX({"FL","IL","CA","NY","TX"}, RANDBETWEEN(1,5))</f>
        <v>CA</v>
      </c>
      <c r="K137" s="1" t="str">
        <f t="shared" ca="1" si="54"/>
        <v>51505</v>
      </c>
      <c r="L137" s="1" t="str">
        <f t="shared" ca="1" si="55"/>
        <v>ella.thompson@email.com</v>
      </c>
      <c r="M137" s="1" t="str">
        <f t="shared" ca="1" si="56"/>
        <v>961-924-9793</v>
      </c>
      <c r="N137" s="1" t="str" cm="1">
        <f t="array" aca="1" ref="N137" ca="1">INDEX({"Linda","Karen","Susan","Nancy","Deborah"}, RANDBETWEEN(1,5)) &amp; " " &amp; C137</f>
        <v>Susan Thompson</v>
      </c>
      <c r="O137" s="1" t="str">
        <f t="shared" ca="1" si="57"/>
        <v>921-160-4002</v>
      </c>
      <c r="P137" s="1" t="s">
        <v>137</v>
      </c>
      <c r="Q137" s="1" t="str" cm="1">
        <f t="array" aca="1" ref="Q137" ca="1">INDEX({"Walk-in","Google","Website","Patient Referral","Doctor Referral","Insurance"}, RANDBETWEEN(1,5))</f>
        <v>Walk-in</v>
      </c>
      <c r="R137" s="1" t="str">
        <f t="shared" ca="1" si="58"/>
        <v>2022-03-12</v>
      </c>
      <c r="S137" s="1" t="str" cm="1">
        <f t="array" aca="1" ref="S137" ca="1">INDEX({"LOC001","LOC002","LOC003"}, RANDBETWEEN(1,3))</f>
        <v>LOC003</v>
      </c>
      <c r="T137" s="1" t="str" cm="1">
        <f t="array" aca="1" ref="T137" ca="1">INDEX({"Mail","Phone","Patient Portal","Email"}, RANDBETWEEN(1,4))</f>
        <v>Patient Portal</v>
      </c>
      <c r="U137" s="1" t="str" cm="1">
        <f t="array" aca="1" ref="U137" ca="1">INDEX({"True","False"}, RANDBETWEEN(1,2))</f>
        <v>True</v>
      </c>
      <c r="V137" s="1" t="str" cm="1">
        <f t="array" aca="1" ref="V137" ca="1">INDEX({"True","False"}, RANDBETWEEN(1,2))</f>
        <v>False</v>
      </c>
      <c r="W137" s="1" t="str" cm="1">
        <f t="array" aca="1" ref="W137" ca="1">INDEX({"True","False"}, RANDBETWEEN(1,2))</f>
        <v>False</v>
      </c>
      <c r="X137" s="1" t="str" cm="1">
        <f t="array" aca="1" ref="X137" ca="1">INDEX({"True","False"}, RANDBETWEEN(1,2))</f>
        <v>True</v>
      </c>
      <c r="Y137" s="1" t="str" cm="1">
        <f t="array" aca="1" ref="Y137" ca="1">INDEX({"Codeine","Sulfa","Local Anesthetics","None","Latex","Penicillin"}, RANDBETWEEN(1,6))</f>
        <v>Codeine</v>
      </c>
      <c r="Z137" s="1" t="str" cm="1">
        <f t="array" aca="1" ref="Z137" ca="1">INDEX({"None","Levothyroxine","Atorvastatin","Levothyroxine|Atorvastatin","Metformin|Lisinopril","Ibuprofen"}, RANDBETWEEN(1,6))</f>
        <v>Ibuprofen</v>
      </c>
      <c r="AA137" s="1" t="str" cm="1">
        <f t="array" aca="1" ref="AA137" ca="1">INDEX({"None","Wisdom teeth extraction (2020)","Cavity filling (2019)","Dental cleaning (2018)","Root canal (2021)"}, RANDBETWEEN(1,5))</f>
        <v>Wisdom teeth extraction (2020)</v>
      </c>
      <c r="AB137" s="1" t="str">
        <f t="shared" ca="1" si="59"/>
        <v>2023-01-28</v>
      </c>
      <c r="AC137" s="1" t="str" cm="1">
        <f t="array" aca="1" ref="AC137" ca="1">INDEX({"N/A","No","Yes"}, RANDBETWEEN(1,3))</f>
        <v>Yes</v>
      </c>
      <c r="AD137" s="1" t="str" cm="1">
        <f t="array" aca="1" ref="AD137" ca="1">INDEX({"Non-smoker","Former-smoker","Current smoker"}, RANDBETWEEN(1,3))</f>
        <v>Former-smoker</v>
      </c>
      <c r="AE137" s="1" t="str" cm="1">
        <f t="array" aca="1" ref="AE137" ca="1">INDEX({"None","Allergic to penicillin","Requires wheelchair accessibility","Use caution due to fall risk","Special diet required"}, RANDBETWEEN(1,5))</f>
        <v>None</v>
      </c>
      <c r="AF137" s="1" t="s">
        <v>829</v>
      </c>
      <c r="AG137" s="1" t="str" cm="1">
        <f t="array" aca="1" ref="AG137" ca="1">INDEX({"Humana","Aetna","MetLife","Cigna","United Healthcare","Guardian"}, RANDBETWEEN(1,6))</f>
        <v>Cigna</v>
      </c>
      <c r="AH137" s="1" t="str" cm="1">
        <f t="array" aca="1" ref="AH137" ca="1">IF(AG137="Humana",
   INDEX({"HUM103","HUM523"}, RANDBETWEEN(1,2)),
IF(AG137="Aetna",
   INDEX({"AET532","AET548"}, RANDBETWEEN(1,2)),
IF(AG137="MetLife",
   "MET280",
IF(AG137="Cigna",
   "CIG881",
IF(AG137="United Healthcare",
   INDEX({"UNI967","UNI316"}, RANDBETWEEN(1,2)),
IF(AG137="Guardian",
   INDEX({"GUA459","GUA669"}, RANDBETWEEN(1,2)),
""))))))</f>
        <v>CIG881</v>
      </c>
      <c r="AI137" s="1" t="str" cm="1">
        <f t="array" aca="1" ref="AI137" ca="1">_xlfn.SWITCH(
    AH137,
    "HUM103", "Humana Discount",
    "HUM523", "Humana PPO",
    "AET532", "Aetna HMO",
    "AET548", "Aetna Indemnity",
    "MET280", "MetLife Discount",
    "CIG881", "Cigna HMO",
    "UNI967", "United Healthcare DPPO",
    "UNI316", "United Healthcare DMO",
    "GUA459", "Guardian Discount",
    "GUA669", "Guardian PPO",
    ""
)</f>
        <v>Cigna HMO</v>
      </c>
      <c r="AJ137" s="1" t="str" cm="1">
        <f t="array" aca="1" ref="AJ137" ca="1">_xlfn.SWITCH(
    AH137,
    "HUM103", "HUM854639",
    "HUM523", "HUM296694",
    "AET532", "AET392075",
    "AET548", "AET837715",
    "MET280", "MET643118",
    "CIG881", "CIG755900",
    "UNI967", "UNI733052",
    "UNI316", "UNI442722",
    "GUA459", "GUA634150",
    "GUA669", "GUA641722",
    ""
)</f>
        <v>CIG755900</v>
      </c>
      <c r="AK137" s="1" t="str" cm="1">
        <f t="array" aca="1" ref="AK137" ca="1">INDEX({"GRP370","GRP369","GRP573","GRP409","GRP509","GRP575","GRP445","GRP295","GRP316","GRP630"}, RANDBETWEEN(1,10))</f>
        <v>GRP509</v>
      </c>
      <c r="AL137" s="1" cm="1">
        <f t="array" aca="1" ref="AL137" ca="1">_xlfn.SWITCH(
  AK137,
  "GRP370", 1000,
  "GRP369", 3000,
  "GRP573", 1500,
  "GRP409", 3000,
  "GRP509", 3000,
  "GRP575", 1000,
  "GRP445", 2500,
  "GRP295", 1000,
  "GRP316", 2000,
  "GRP630", 2000,
  ""
)</f>
        <v>3000</v>
      </c>
      <c r="AM137" s="1" cm="1">
        <f t="array" aca="1" ref="AM137" ca="1">_xlfn.SWITCH(
  AK137,
  "GRP370", 729.73,
  "GRP369", 2285.89,
  "GRP573", 1311.73,
  "GRP409", 2951.56,
  "GRP509", 993.45,
  "GRP575", 557.41,
  "GRP445", 695.64,
  "GRP295", 241.36,
  "GRP316", 1320.86,
  "GRP630", 1245.27,
  ""
)</f>
        <v>993.45</v>
      </c>
      <c r="AN137" s="1" t="str" cm="1">
        <f t="array" aca="1" ref="AN137" ca="1">_xlfn.SWITCH(
  AK137,
  "GRP573", "Humana",
  "GRP509", "Aetna",
  "GRP316", "Aetna",
  ""
)</f>
        <v>Aetna</v>
      </c>
      <c r="AO137" s="1" t="str" cm="1">
        <f t="array" aca="1" ref="AO137" ca="1">_xlfn.SWITCH(
  AK137,
  "GRP573", "HUM982",
  "GRP509", "AET282",
  "GRP316", "AET665",
  ""
)</f>
        <v>AET282</v>
      </c>
      <c r="AP137" s="1" t="str" cm="1">
        <f t="array" aca="1" ref="AP137" ca="1">_xlfn.SWITCH(
  AK137,
  "GRP573", "MAAN82132",
  "GRP509", "JOWI86099",
  "GRP316", "CHTA19838",
  ""
)</f>
        <v>JOWI86099</v>
      </c>
      <c r="AQ137" s="1" t="str" cm="1">
        <f t="array" aca="1" ref="AQ137" ca="1">INDEX({"Yes","No"},RANDBETWEEN(1,2))</f>
        <v>Yes</v>
      </c>
      <c r="AR137" s="1" t="str" cm="1">
        <f t="array" aca="1" ref="AR137" ca="1">INDEX({"Apple Pay","Credit Card","Debit Card"}, RANDBETWEEN(1,3))</f>
        <v>Apple Pay</v>
      </c>
      <c r="AS137" s="1" t="s">
        <v>1018</v>
      </c>
      <c r="AT137" s="1" t="s">
        <v>1207</v>
      </c>
      <c r="AU137" s="1" t="str">
        <f t="shared" ca="1" si="60"/>
        <v>2025-05-26</v>
      </c>
      <c r="AV137" s="1" t="str">
        <f t="shared" ca="1" si="61"/>
        <v>2025-05-29</v>
      </c>
      <c r="AW137" s="1" t="str">
        <f t="shared" ca="1" si="62"/>
        <v>3:30 PM</v>
      </c>
      <c r="AX137" s="1" t="str">
        <f t="shared" ca="1" si="63"/>
        <v>3:25 PM</v>
      </c>
      <c r="AY137" s="1" t="str" cm="1">
        <f t="array" aca="1" ref="AY137" ca="1">INDEX({"LOC001","LOC002","LOC003"}, RANDBETWEEN(1,3))</f>
        <v>LOC003</v>
      </c>
      <c r="AZ137" s="1" t="str" cm="1">
        <f t="array" aca="1" ref="AZ137" ca="1">INDEX({"PRV001","PRV002","PRV003","PRV004","PRV005"}, RANDBETWEEN(1,5))</f>
        <v>PRV001</v>
      </c>
      <c r="BA137" s="1" t="str" cm="1">
        <f t="array" aca="1" ref="BA137" ca="1">INDEX({"AST001","AST002","AST003","AST004","AST005"}, RANDBETWEEN(1,5))</f>
        <v>AST003</v>
      </c>
      <c r="BB137" s="1" t="str" cm="1">
        <f t="array" aca="1" ref="BB137" ca="1">INDEX({"Room 1","Room 2","Room 3","Room 4","Room 5","Room 7","Room 8"}, RANDBETWEEN(1,7))</f>
        <v>Room 4</v>
      </c>
      <c r="BC137" s="1" t="str" cm="1">
        <f t="array" aca="1" ref="BC137" ca="1">INDEX({"Tooth Pain","Lost Filling","Cosmetic Concern","Sensitivity","Denture Adjustment","Jaw Pain","Routine Check-up"}, RANDBETWEEN(1,7))</f>
        <v>Tooth Pain</v>
      </c>
      <c r="BD137" s="1" cm="1">
        <f t="array" aca="1" ref="BD137" ca="1">INDEX({15,30,45,60,90,120}, RANDBETWEEN(1,6))</f>
        <v>45</v>
      </c>
      <c r="BE137" s="1">
        <f t="shared" ca="1" si="64"/>
        <v>38</v>
      </c>
      <c r="BF137" s="1" t="str">
        <f t="shared" ca="1" si="65"/>
        <v>True</v>
      </c>
      <c r="BG137" s="1" t="str">
        <f t="shared" ca="1" si="66"/>
        <v/>
      </c>
      <c r="BH137" s="1" t="str">
        <f t="shared" ca="1" si="67"/>
        <v>False</v>
      </c>
      <c r="BI137" s="1">
        <f t="shared" ca="1" si="68"/>
        <v>3</v>
      </c>
      <c r="BJ137" s="1" t="s">
        <v>1397</v>
      </c>
      <c r="BK137" s="1" t="str">
        <f t="shared" ca="1" si="69"/>
        <v>2025-05-29</v>
      </c>
      <c r="BL137" s="1" t="str" cm="1">
        <f t="array" aca="1" ref="BL137" ca="1">INDEX({"Orthodontic","Prosthodontic","Oral Surgery","Periodontic","Restorative"}, RANDBETWEEN(1,5))</f>
        <v>Prosthodontic</v>
      </c>
      <c r="BM137" s="1" t="str" cm="1">
        <f t="array" aca="1" ref="BM137" ca="1">INDEX({"D4341","D9110","D0274","D0120","D2330","D7140","D1110"}, RANDBETWEEN(1,7))</f>
        <v>D1110</v>
      </c>
      <c r="BN137" s="1" t="str" cm="1">
        <f t="array" aca="1" ref="BN137" ca="1">INDEX({"Periodontal Scaling &amp; Root Planing","Palliative Treatment","Bitewings - Four Films","Periodic Oral Evaluation","Resin Composite - One Surface","Extraction - Erupted Tooth","Adult Prophylaxis"}, RANDBETWEEN(1,7))</f>
        <v>Adult Prophylaxis</v>
      </c>
      <c r="BO137" s="1">
        <f t="shared" ca="1" si="70"/>
        <v>530.08000000000004</v>
      </c>
      <c r="BP137" s="1">
        <f t="shared" ca="1" si="71"/>
        <v>58.76</v>
      </c>
      <c r="BQ137" s="1">
        <f t="shared" ca="1" si="72"/>
        <v>391.42</v>
      </c>
      <c r="BR137" s="1">
        <f t="shared" ca="1" si="73"/>
        <v>50.12</v>
      </c>
      <c r="BS137" s="1">
        <f t="shared" ca="1" si="74"/>
        <v>82.76</v>
      </c>
      <c r="BT137" s="1" t="str">
        <f t="shared" ca="1" si="75"/>
        <v>2023-08-10</v>
      </c>
      <c r="BU137" s="1" t="str" cm="1">
        <f t="array" aca="1" ref="BU137" ca="1">INDEX({"Debit Card","Apple Pay","Credit Card","CareCredit"}, RANDBETWEEN(1,4))</f>
        <v>Credit Card</v>
      </c>
      <c r="BV137" s="1" t="str" cm="1">
        <f t="array" aca="1" ref="BV137" ca="1">INDEX({"Paid","Partial","Pending Insurance"}, RANDBETWEEN(1,3))</f>
        <v>Partial</v>
      </c>
      <c r="BW137" s="1">
        <f t="shared" ca="1" si="76"/>
        <v>0</v>
      </c>
      <c r="BX137" s="1" t="str">
        <f t="shared" ca="1" si="77"/>
        <v>In Progress</v>
      </c>
      <c r="BY137" s="1" t="str" cm="1">
        <f t="array" aca="1" ref="BY137" ca="1">INDEX({"New","Returning"}, RANDBETWEEN(1,2))</f>
        <v>Returning</v>
      </c>
      <c r="BZ137" s="1">
        <f t="shared" ca="1" si="78"/>
        <v>0</v>
      </c>
      <c r="CA137" s="1">
        <f t="shared" ca="1" si="79"/>
        <v>0</v>
      </c>
      <c r="CB137" s="1" t="str">
        <f t="shared" ca="1" si="80"/>
        <v>2021-05-17</v>
      </c>
      <c r="CC137" s="1" t="str">
        <f t="shared" ca="1" si="81"/>
        <v>2025-08-01</v>
      </c>
      <c r="CD137" s="1">
        <f t="shared" ca="1" si="103"/>
        <v>3</v>
      </c>
      <c r="CE137" s="1">
        <f t="shared" ca="1" si="103"/>
        <v>3</v>
      </c>
      <c r="CF137" s="1">
        <f t="shared" ca="1" si="83"/>
        <v>5914.3</v>
      </c>
      <c r="CG137" s="1">
        <f t="shared" ca="1" si="84"/>
        <v>46</v>
      </c>
      <c r="CH137" s="1" t="str">
        <f t="shared" ca="1" si="85"/>
        <v>Low</v>
      </c>
      <c r="CI137" s="1">
        <f t="shared" ca="1" si="86"/>
        <v>86</v>
      </c>
      <c r="CJ137" s="1" t="str">
        <f t="shared" ca="1" si="87"/>
        <v>False</v>
      </c>
      <c r="CK137" s="1" t="str" cm="1">
        <f t="array" aca="1" ref="CK137" ca="1">INDEX({"Basic","Silver","Gold","Platinum"}, RANDBETWEEN(1,4))</f>
        <v>Platinum</v>
      </c>
      <c r="CL137" s="1">
        <f t="shared" ca="1" si="88"/>
        <v>0</v>
      </c>
      <c r="CM137" s="1" t="s">
        <v>1586</v>
      </c>
      <c r="CN137" s="1" t="str">
        <f t="shared" ca="1" si="89"/>
        <v>2023-01-06</v>
      </c>
      <c r="CO137" s="1" t="str">
        <f t="shared" ca="1" si="90"/>
        <v>9:00 AM</v>
      </c>
      <c r="CP137" s="1" t="str" cm="1">
        <f t="array" aca="1" ref="CP137" ca="1">INDEX({"Patient Portal","Mail","Email","Phone","Text"}, RANDBETWEEN(1,5))</f>
        <v>Patient Portal</v>
      </c>
      <c r="CQ137" s="1" t="str" cm="1">
        <f t="array" aca="1" ref="CQ137" ca="1">INDEX({"Insurance Verification","Payment Reminder","New Patient Welcome","Treatment Plan Discussion","Recall"}, RANDBETWEEN(1,5))</f>
        <v>Recall</v>
      </c>
      <c r="CR137" s="1" t="str" cm="1">
        <f t="array" aca="1" ref="CR137" ca="1">INDEX({"Template","Script","Marketing","Custom"}, RANDBETWEEN(1,4))</f>
        <v>Script</v>
      </c>
      <c r="CS137" s="1" t="str">
        <f t="shared" ca="1" si="91"/>
        <v>True</v>
      </c>
      <c r="CT137" s="1" t="str">
        <f t="shared" ca="1" si="92"/>
        <v>2023-01-07</v>
      </c>
      <c r="CU137" s="1" t="str">
        <f t="shared" ca="1" si="93"/>
        <v>2:45 PM</v>
      </c>
      <c r="CV137" s="1" t="str" cm="1">
        <f t="array" aca="1" ref="CV137" ca="1">IF(CS137="True",
   INDEX({"Cancelled","Confirmed","Rescheduled","Question Answered"}, RANDBETWEEN(1,4)),
   ""
)</f>
        <v>Question Answered</v>
      </c>
      <c r="CW137" s="1" t="str">
        <f t="shared" ca="1" si="94"/>
        <v>False</v>
      </c>
      <c r="CX137" s="1" t="str">
        <f t="shared" ca="1" si="95"/>
        <v/>
      </c>
      <c r="CY137" s="1" t="str" cm="1">
        <f t="array" aca="1" ref="CY137" ca="1">INDEX({"STF001","STF002","STF003","STF004","STF005"}, RANDBETWEEN(1,5))</f>
        <v>STF004</v>
      </c>
      <c r="CZ137" s="1" t="str">
        <f t="shared" ca="1" si="96"/>
        <v>True</v>
      </c>
      <c r="DA137" s="1" t="str" cm="1">
        <f t="array" aca="1" ref="DA137" ca="1">INDEX({"Westside Dental Group","Downtown Dental Center","Main Street Dental"}, RANDBETWEEN(1,3))</f>
        <v>Downtown Dental Center</v>
      </c>
      <c r="DB137" s="1" t="str" cm="1">
        <f t="array" aca="1" ref="DB137" ca="1">_xlfn.SWITCH(DA137,
   "Westside Dental Group",     "789 West Avenue",
   "Downtown Dental Center",    "456 Downtown Plaza",
   "Main Street Dental",        "123 Main Street",
   ""
)</f>
        <v>456 Downtown Plaza</v>
      </c>
      <c r="DC137" s="1" t="str" cm="1">
        <f t="array" aca="1" ref="DC137" ca="1">_xlfn.SWITCH(
   DA137,
   "Westside Dental Group",     "Riverside",
   "Downtown Dental Center",    "Springfield",
   "Main Street Dental",        "Springfield",
   ""
)</f>
        <v>Springfield</v>
      </c>
      <c r="DD137" s="1" t="s">
        <v>184</v>
      </c>
      <c r="DE137" s="1" t="str" cm="1">
        <f t="array" aca="1" ref="DE137" ca="1">_xlfn.SWITCH(
   DA137,
   "Westside Dental Group",     "62707",
   "Downtown Dental Center",    "62701",
   "Main Street Dental",        "62704",
   ""
)</f>
        <v>62701</v>
      </c>
      <c r="DF137" s="1" t="str" cm="1">
        <f t="array" aca="1" ref="DF137" ca="1">_xlfn.SWITCH(
   DA137,
   "Westside Dental Group",     "555-555-6666",
   "Downtown Dental Center",    "555-333-4444",
   "Main Street Dental",        "555-111-2222",
   ""
)</f>
        <v>555-333-4444</v>
      </c>
      <c r="DG137" s="1" t="str" cm="1">
        <f t="array" aca="1" ref="DG137" ca="1">_xlfn.SWITCH(
   DA137,
   "Westside Dental Group",     "Mon-Thu 9AM-6PM|Fri 9AM-4PM",
   "Downtown Dental Center",    "Mon-Thu 7AM-7PM|Fri 8AM-5PM|Sat 8AM-1PM",
   "Main Street Dental",        "Mon-Fri 8AM-5PM",
   ""
)</f>
        <v>Mon-Thu 7AM-7PM|Fri 8AM-5PM|Sat 8AM-1PM</v>
      </c>
      <c r="DH137" s="1" t="str" cm="1">
        <f t="array" aca="1" ref="DH137" ca="1">_xlfn.SWITCH(
   DA137,
   "Westside Dental Group",     "General|Periodontics|Endodontics",
   "Downtown Dental Center",    "General|Pediatric|Implants|Oral Surgery",
   "Main Street Dental",        "General|Cosmetic|Orthodontics",
   ""
)</f>
        <v>General|Pediatric|Implants|Oral Surgery</v>
      </c>
      <c r="DI137" s="1" t="str" cm="1">
        <f t="array" aca="1" ref="DI137" ca="1">_xlfn.SWITCH(
   DA137,
   "Westside Dental Group",     "General Dentistry|Periodontics|Endodontics",
   "Downtown Dental Center",    "General Dentistry|Oral Surgery|Pediatric Dentistry",
   "Main Street Dental",        "General Dentistry|Orthodontics",
   ""
)</f>
        <v>General Dentistry|Oral Surgery|Pediatric Dentistry</v>
      </c>
      <c r="DJ137" s="1" cm="1">
        <f t="array" aca="1" ref="DJ137" ca="1">_xlfn.SWITCH($DA137,
   "Westside Dental Group", 6,
   "Downtown Dental Center", 12,
   "Main Street Dental",     8,
   6
)</f>
        <v>12</v>
      </c>
      <c r="DK137" s="1" cm="1">
        <f t="array" aca="1" ref="DK137" ca="1">_xlfn.SWITCH($DA137,
   "Westside Dental Group", 4.7,
   "Downtown Dental Center", 4.6,
   "Main Street Dental",     4.8,
   4.7
)</f>
        <v>4.5999999999999996</v>
      </c>
      <c r="DL137" s="1" t="s">
        <v>1775</v>
      </c>
      <c r="DM137" s="1" t="str">
        <f t="shared" ca="1" si="97"/>
        <v>2021-04-05</v>
      </c>
      <c r="DN137" s="1" t="str" cm="1">
        <f t="array" aca="1" ref="DN137" ca="1">INDEX({"In Progress","Accepted","Completed","Proposed"}, RANDBETWEEN(1,4))</f>
        <v>Completed</v>
      </c>
      <c r="DO137" s="1">
        <f t="shared" ca="1" si="98"/>
        <v>4223.88</v>
      </c>
      <c r="DP137" s="1">
        <f t="shared" ca="1" si="99"/>
        <v>2576.5700000000002</v>
      </c>
      <c r="DQ137" s="1">
        <f t="shared" ca="1" si="100"/>
        <v>1647.31</v>
      </c>
      <c r="DR137" s="1" t="str" cm="1">
        <f t="array" aca="1" ref="DR137" ca="1">INDEX({"N/A","CareCredit","QuickPay Discount","Monthly Payment"}, RANDBETWEEN(1,4))</f>
        <v>QuickPay Discount</v>
      </c>
      <c r="DS137" s="2">
        <v>44608</v>
      </c>
      <c r="DT137" s="1" t="str">
        <f t="shared" ca="1" si="101"/>
        <v>2022-03-10</v>
      </c>
      <c r="DU137" s="1">
        <f t="shared" ca="1" si="102"/>
        <v>100</v>
      </c>
    </row>
    <row r="138" spans="1:125" x14ac:dyDescent="0.15">
      <c r="A138" s="1" t="s">
        <v>641</v>
      </c>
      <c r="B138" s="1" t="str" cm="1">
        <f t="array" aca="1" ref="B138" ca="1">INDEX({"Liam","Noah","Oliver","Elijah","William","James","Benjamin","Lucas","Henry","Alexander","Olivia","Emma","Ava","Charlotte","Sophia","Amelia","Isabella","Mia","Evelyn","Harper","Jameson","Aria","Scarlett","Luna","Mila","Abigail","Ella","Avery","Eleanor","Madison"}, RANDBETWEEN(1, 30))</f>
        <v>Oliver</v>
      </c>
      <c r="C138" s="1" t="str" cm="1">
        <f t="array" aca="1" ref="C138" ca="1">INDEX({"Smith","Johnson","Williams","Jones","Brown","Davis","Miller","Wilson","Moore","Taylor","Anderson","Thomas","Jackson","White","Harris","Martin","Thompson","Garcia","Martinez","Robinson","Clark","Rodriguez","Lewis","Lee","Walker","Hall","Allen","Young","King","Wright"}, RANDBETWEEN(1, 30))</f>
        <v>Wright</v>
      </c>
      <c r="D138" s="1" t="str">
        <f t="shared" ca="1" si="52"/>
        <v>2004-07-26</v>
      </c>
      <c r="E138" s="1">
        <f t="shared" ca="1" si="53"/>
        <v>20</v>
      </c>
      <c r="F138" s="1" t="str" cm="1">
        <f t="array" aca="1" ref="F138" ca="1">INDEX({"Male","Female","Non-Binary"}, RANDBETWEEN(1, 3))</f>
        <v>Female</v>
      </c>
      <c r="G138" s="1" t="str" cm="1">
        <f t="array" aca="1" ref="G138" ca="1">INDEX({"African American","Caucasian","Hispanic","Asian","Native American","Other"}, RANDBETWEEN(1,6))</f>
        <v>Caucasian</v>
      </c>
      <c r="H138" s="1" t="str" cm="1">
        <f t="array" aca="1" ref="H138" ca="1">RANDBETWEEN(1,1500) &amp; " " &amp; INDEX({"Main","Oak","Maple","Elm","Pine","Cedar","Rose","Hill","Park","Lake"}, RANDBETWEEN(1,10)) &amp; " " &amp; INDEX({"St","Rd","Ave"}, RANDBETWEEN(1,3))</f>
        <v>1042 Pine Rd</v>
      </c>
      <c r="I138" s="1" t="str" cm="1">
        <f t="array" aca="1" ref="I138" ca="1">INDEX({"Springfield","Riverside","Franklin","Clinton","Fairview"}, RANDBETWEEN(1,5))</f>
        <v>Springfield</v>
      </c>
      <c r="J138" s="1" t="str" cm="1">
        <f t="array" aca="1" ref="J138" ca="1">INDEX({"FL","IL","CA","NY","TX"}, RANDBETWEEN(1,5))</f>
        <v>NY</v>
      </c>
      <c r="K138" s="1" t="str">
        <f t="shared" ca="1" si="54"/>
        <v>40999</v>
      </c>
      <c r="L138" s="1" t="str">
        <f t="shared" ca="1" si="55"/>
        <v>oliver.wright@email.com</v>
      </c>
      <c r="M138" s="1" t="str">
        <f t="shared" ca="1" si="56"/>
        <v>787-687-9745</v>
      </c>
      <c r="N138" s="1" t="str" cm="1">
        <f t="array" aca="1" ref="N138" ca="1">INDEX({"Linda","Karen","Susan","Nancy","Deborah"}, RANDBETWEEN(1,5)) &amp; " " &amp; C138</f>
        <v>Karen Wright</v>
      </c>
      <c r="O138" s="1" t="str">
        <f t="shared" ca="1" si="57"/>
        <v>826-695-5345</v>
      </c>
      <c r="P138" s="1" t="s">
        <v>137</v>
      </c>
      <c r="Q138" s="1" t="str" cm="1">
        <f t="array" aca="1" ref="Q138" ca="1">INDEX({"Walk-in","Google","Website","Patient Referral","Doctor Referral","Insurance"}, RANDBETWEEN(1,5))</f>
        <v>Walk-in</v>
      </c>
      <c r="R138" s="1" t="str">
        <f t="shared" ca="1" si="58"/>
        <v>2023-07-24</v>
      </c>
      <c r="S138" s="1" t="str" cm="1">
        <f t="array" aca="1" ref="S138" ca="1">INDEX({"LOC001","LOC002","LOC003"}, RANDBETWEEN(1,3))</f>
        <v>LOC002</v>
      </c>
      <c r="T138" s="1" t="str" cm="1">
        <f t="array" aca="1" ref="T138" ca="1">INDEX({"Mail","Phone","Patient Portal","Email"}, RANDBETWEEN(1,4))</f>
        <v>Mail</v>
      </c>
      <c r="U138" s="1" t="str" cm="1">
        <f t="array" aca="1" ref="U138" ca="1">INDEX({"True","False"}, RANDBETWEEN(1,2))</f>
        <v>False</v>
      </c>
      <c r="V138" s="1" t="str" cm="1">
        <f t="array" aca="1" ref="V138" ca="1">INDEX({"True","False"}, RANDBETWEEN(1,2))</f>
        <v>True</v>
      </c>
      <c r="W138" s="1" t="str" cm="1">
        <f t="array" aca="1" ref="W138" ca="1">INDEX({"True","False"}, RANDBETWEEN(1,2))</f>
        <v>True</v>
      </c>
      <c r="X138" s="1" t="str" cm="1">
        <f t="array" aca="1" ref="X138" ca="1">INDEX({"True","False"}, RANDBETWEEN(1,2))</f>
        <v>False</v>
      </c>
      <c r="Y138" s="1" t="str" cm="1">
        <f t="array" aca="1" ref="Y138" ca="1">INDEX({"Codeine","Sulfa","Local Anesthetics","None","Latex","Penicillin"}, RANDBETWEEN(1,6))</f>
        <v>Latex</v>
      </c>
      <c r="Z138" s="1" t="str" cm="1">
        <f t="array" aca="1" ref="Z138" ca="1">INDEX({"None","Levothyroxine","Atorvastatin","Levothyroxine|Atorvastatin","Metformin|Lisinopril","Ibuprofen"}, RANDBETWEEN(1,6))</f>
        <v>Atorvastatin</v>
      </c>
      <c r="AA138" s="1" t="str" cm="1">
        <f t="array" aca="1" ref="AA138" ca="1">INDEX({"None","Wisdom teeth extraction (2020)","Cavity filling (2019)","Dental cleaning (2018)","Root canal (2021)"}, RANDBETWEEN(1,5))</f>
        <v>None</v>
      </c>
      <c r="AB138" s="1" t="str">
        <f t="shared" ca="1" si="59"/>
        <v>2023-06-24</v>
      </c>
      <c r="AC138" s="1" t="str" cm="1">
        <f t="array" aca="1" ref="AC138" ca="1">INDEX({"N/A","No","Yes"}, RANDBETWEEN(1,3))</f>
        <v>N/A</v>
      </c>
      <c r="AD138" s="1" t="str" cm="1">
        <f t="array" aca="1" ref="AD138" ca="1">INDEX({"Non-smoker","Former-smoker","Current smoker"}, RANDBETWEEN(1,3))</f>
        <v>Current smoker</v>
      </c>
      <c r="AE138" s="1" t="str" cm="1">
        <f t="array" aca="1" ref="AE138" ca="1">INDEX({"None","Allergic to penicillin","Requires wheelchair accessibility","Use caution due to fall risk","Special diet required"}, RANDBETWEEN(1,5))</f>
        <v>None</v>
      </c>
      <c r="AF138" s="1" t="s">
        <v>830</v>
      </c>
      <c r="AG138" s="1" t="str" cm="1">
        <f t="array" aca="1" ref="AG138" ca="1">INDEX({"Humana","Aetna","MetLife","Cigna","United Healthcare","Guardian"}, RANDBETWEEN(1,6))</f>
        <v>Humana</v>
      </c>
      <c r="AH138" s="1" t="str" cm="1">
        <f t="array" aca="1" ref="AH138" ca="1">IF(AG138="Humana",
   INDEX({"HUM103","HUM523"}, RANDBETWEEN(1,2)),
IF(AG138="Aetna",
   INDEX({"AET532","AET548"}, RANDBETWEEN(1,2)),
IF(AG138="MetLife",
   "MET280",
IF(AG138="Cigna",
   "CIG881",
IF(AG138="United Healthcare",
   INDEX({"UNI967","UNI316"}, RANDBETWEEN(1,2)),
IF(AG138="Guardian",
   INDEX({"GUA459","GUA669"}, RANDBETWEEN(1,2)),
""))))))</f>
        <v>HUM523</v>
      </c>
      <c r="AI138" s="1" t="str" cm="1">
        <f t="array" aca="1" ref="AI138" ca="1">_xlfn.SWITCH(
    AH138,
    "HUM103", "Humana Discount",
    "HUM523", "Humana PPO",
    "AET532", "Aetna HMO",
    "AET548", "Aetna Indemnity",
    "MET280", "MetLife Discount",
    "CIG881", "Cigna HMO",
    "UNI967", "United Healthcare DPPO",
    "UNI316", "United Healthcare DMO",
    "GUA459", "Guardian Discount",
    "GUA669", "Guardian PPO",
    ""
)</f>
        <v>Humana PPO</v>
      </c>
      <c r="AJ138" s="1" t="str" cm="1">
        <f t="array" aca="1" ref="AJ138" ca="1">_xlfn.SWITCH(
    AH138,
    "HUM103", "HUM854639",
    "HUM523", "HUM296694",
    "AET532", "AET392075",
    "AET548", "AET837715",
    "MET280", "MET643118",
    "CIG881", "CIG755900",
    "UNI967", "UNI733052",
    "UNI316", "UNI442722",
    "GUA459", "GUA634150",
    "GUA669", "GUA641722",
    ""
)</f>
        <v>HUM296694</v>
      </c>
      <c r="AK138" s="1" t="str" cm="1">
        <f t="array" aca="1" ref="AK138" ca="1">INDEX({"GRP370","GRP369","GRP573","GRP409","GRP509","GRP575","GRP445","GRP295","GRP316","GRP630"}, RANDBETWEEN(1,10))</f>
        <v>GRP509</v>
      </c>
      <c r="AL138" s="1" cm="1">
        <f t="array" aca="1" ref="AL138" ca="1">_xlfn.SWITCH(
  AK138,
  "GRP370", 1000,
  "GRP369", 3000,
  "GRP573", 1500,
  "GRP409", 3000,
  "GRP509", 3000,
  "GRP575", 1000,
  "GRP445", 2500,
  "GRP295", 1000,
  "GRP316", 2000,
  "GRP630", 2000,
  ""
)</f>
        <v>3000</v>
      </c>
      <c r="AM138" s="1" cm="1">
        <f t="array" aca="1" ref="AM138" ca="1">_xlfn.SWITCH(
  AK138,
  "GRP370", 729.73,
  "GRP369", 2285.89,
  "GRP573", 1311.73,
  "GRP409", 2951.56,
  "GRP509", 993.45,
  "GRP575", 557.41,
  "GRP445", 695.64,
  "GRP295", 241.36,
  "GRP316", 1320.86,
  "GRP630", 1245.27,
  ""
)</f>
        <v>993.45</v>
      </c>
      <c r="AN138" s="1" t="str" cm="1">
        <f t="array" aca="1" ref="AN138" ca="1">_xlfn.SWITCH(
  AK138,
  "GRP573", "Humana",
  "GRP509", "Aetna",
  "GRP316", "Aetna",
  ""
)</f>
        <v>Aetna</v>
      </c>
      <c r="AO138" s="1" t="str" cm="1">
        <f t="array" aca="1" ref="AO138" ca="1">_xlfn.SWITCH(
  AK138,
  "GRP573", "HUM982",
  "GRP509", "AET282",
  "GRP316", "AET665",
  ""
)</f>
        <v>AET282</v>
      </c>
      <c r="AP138" s="1" t="str" cm="1">
        <f t="array" aca="1" ref="AP138" ca="1">_xlfn.SWITCH(
  AK138,
  "GRP573", "MAAN82132",
  "GRP509", "JOWI86099",
  "GRP316", "CHTA19838",
  ""
)</f>
        <v>JOWI86099</v>
      </c>
      <c r="AQ138" s="1" t="str" cm="1">
        <f t="array" aca="1" ref="AQ138" ca="1">INDEX({"Yes","No"},RANDBETWEEN(1,2))</f>
        <v>No</v>
      </c>
      <c r="AR138" s="1" t="str" cm="1">
        <f t="array" aca="1" ref="AR138" ca="1">INDEX({"Apple Pay","Credit Card","Debit Card"}, RANDBETWEEN(1,3))</f>
        <v>Debit Card</v>
      </c>
      <c r="AS138" s="1" t="s">
        <v>1019</v>
      </c>
      <c r="AT138" s="1" t="s">
        <v>1208</v>
      </c>
      <c r="AU138" s="1" t="str">
        <f t="shared" ca="1" si="60"/>
        <v>2025-06-06</v>
      </c>
      <c r="AV138" s="1" t="str">
        <f t="shared" ca="1" si="61"/>
        <v>2025-06-10</v>
      </c>
      <c r="AW138" s="1" t="str">
        <f t="shared" ca="1" si="62"/>
        <v>1:45 PM</v>
      </c>
      <c r="AX138" s="1" t="str">
        <f t="shared" ca="1" si="63"/>
        <v>1:33 PM</v>
      </c>
      <c r="AY138" s="1" t="str" cm="1">
        <f t="array" aca="1" ref="AY138" ca="1">INDEX({"LOC001","LOC002","LOC003"}, RANDBETWEEN(1,3))</f>
        <v>LOC003</v>
      </c>
      <c r="AZ138" s="1" t="str" cm="1">
        <f t="array" aca="1" ref="AZ138" ca="1">INDEX({"PRV001","PRV002","PRV003","PRV004","PRV005"}, RANDBETWEEN(1,5))</f>
        <v>PRV003</v>
      </c>
      <c r="BA138" s="1" t="str" cm="1">
        <f t="array" aca="1" ref="BA138" ca="1">INDEX({"AST001","AST002","AST003","AST004","AST005"}, RANDBETWEEN(1,5))</f>
        <v>AST004</v>
      </c>
      <c r="BB138" s="1" t="str" cm="1">
        <f t="array" aca="1" ref="BB138" ca="1">INDEX({"Room 1","Room 2","Room 3","Room 4","Room 5","Room 7","Room 8"}, RANDBETWEEN(1,7))</f>
        <v>Room 1</v>
      </c>
      <c r="BC138" s="1" t="str" cm="1">
        <f t="array" aca="1" ref="BC138" ca="1">INDEX({"Tooth Pain","Lost Filling","Cosmetic Concern","Sensitivity","Denture Adjustment","Jaw Pain","Routine Check-up"}, RANDBETWEEN(1,7))</f>
        <v>Routine Check-up</v>
      </c>
      <c r="BD138" s="1" cm="1">
        <f t="array" aca="1" ref="BD138" ca="1">INDEX({15,30,45,60,90,120}, RANDBETWEEN(1,6))</f>
        <v>90</v>
      </c>
      <c r="BE138" s="1">
        <f t="shared" ca="1" si="64"/>
        <v>81</v>
      </c>
      <c r="BF138" s="1" t="str">
        <f t="shared" ca="1" si="65"/>
        <v>True</v>
      </c>
      <c r="BG138" s="1" t="str">
        <f t="shared" ca="1" si="66"/>
        <v/>
      </c>
      <c r="BH138" s="1" t="str">
        <f t="shared" ca="1" si="67"/>
        <v>False</v>
      </c>
      <c r="BI138" s="1">
        <f t="shared" ca="1" si="68"/>
        <v>4</v>
      </c>
      <c r="BJ138" s="1" t="s">
        <v>1398</v>
      </c>
      <c r="BK138" s="1" t="str">
        <f t="shared" ca="1" si="69"/>
        <v>2025-06-10</v>
      </c>
      <c r="BL138" s="1" t="str" cm="1">
        <f t="array" aca="1" ref="BL138" ca="1">INDEX({"Orthodontic","Prosthodontic","Oral Surgery","Periodontic","Restorative"}, RANDBETWEEN(1,5))</f>
        <v>Restorative</v>
      </c>
      <c r="BM138" s="1" t="str" cm="1">
        <f t="array" aca="1" ref="BM138" ca="1">INDEX({"D4341","D9110","D0274","D0120","D2330","D7140","D1110"}, RANDBETWEEN(1,7))</f>
        <v>D0120</v>
      </c>
      <c r="BN138" s="1" t="str" cm="1">
        <f t="array" aca="1" ref="BN138" ca="1">INDEX({"Periodontal Scaling &amp; Root Planing","Palliative Treatment","Bitewings - Four Films","Periodic Oral Evaluation","Resin Composite - One Surface","Extraction - Erupted Tooth","Adult Prophylaxis"}, RANDBETWEEN(1,7))</f>
        <v>Resin Composite - One Surface</v>
      </c>
      <c r="BO138" s="1">
        <f t="shared" ca="1" si="70"/>
        <v>1495.32</v>
      </c>
      <c r="BP138" s="1">
        <f t="shared" ca="1" si="71"/>
        <v>459.55</v>
      </c>
      <c r="BQ138" s="1">
        <f t="shared" ca="1" si="72"/>
        <v>116.14</v>
      </c>
      <c r="BR138" s="1">
        <f t="shared" ca="1" si="73"/>
        <v>95.59</v>
      </c>
      <c r="BS138" s="1">
        <f t="shared" ca="1" si="74"/>
        <v>35.07</v>
      </c>
      <c r="BT138" s="1" t="str">
        <f t="shared" ca="1" si="75"/>
        <v>2024-01-29</v>
      </c>
      <c r="BU138" s="1" t="str" cm="1">
        <f t="array" aca="1" ref="BU138" ca="1">INDEX({"Debit Card","Apple Pay","Credit Card","CareCredit"}, RANDBETWEEN(1,4))</f>
        <v>CareCredit</v>
      </c>
      <c r="BV138" s="1" t="str" cm="1">
        <f t="array" aca="1" ref="BV138" ca="1">INDEX({"Paid","Partial","Pending Insurance"}, RANDBETWEEN(1,3))</f>
        <v>Pending Insurance</v>
      </c>
      <c r="BW138" s="1">
        <f t="shared" ca="1" si="76"/>
        <v>0</v>
      </c>
      <c r="BX138" s="1" t="str">
        <f t="shared" ca="1" si="77"/>
        <v>In Progress</v>
      </c>
      <c r="BY138" s="1" t="str" cm="1">
        <f t="array" aca="1" ref="BY138" ca="1">INDEX({"New","Returning"}, RANDBETWEEN(1,2))</f>
        <v>New</v>
      </c>
      <c r="BZ138" s="1">
        <f t="shared" ca="1" si="78"/>
        <v>0</v>
      </c>
      <c r="CA138" s="1">
        <f t="shared" ca="1" si="79"/>
        <v>0</v>
      </c>
      <c r="CB138" s="1" t="str">
        <f t="shared" ca="1" si="80"/>
        <v>2023-05-22</v>
      </c>
      <c r="CC138" s="1" t="str">
        <f t="shared" ca="1" si="81"/>
        <v>2024-03-05</v>
      </c>
      <c r="CD138" s="1">
        <f t="shared" ca="1" si="103"/>
        <v>3</v>
      </c>
      <c r="CE138" s="1">
        <f t="shared" ca="1" si="103"/>
        <v>5</v>
      </c>
      <c r="CF138" s="1">
        <f t="shared" ca="1" si="83"/>
        <v>3200.48</v>
      </c>
      <c r="CG138" s="1">
        <f t="shared" ca="1" si="84"/>
        <v>22</v>
      </c>
      <c r="CH138" s="1" t="str">
        <f t="shared" ca="1" si="85"/>
        <v>Low</v>
      </c>
      <c r="CI138" s="1">
        <f t="shared" ca="1" si="86"/>
        <v>61</v>
      </c>
      <c r="CJ138" s="1" t="str">
        <f t="shared" ca="1" si="87"/>
        <v>True</v>
      </c>
      <c r="CK138" s="1" t="str" cm="1">
        <f t="array" aca="1" ref="CK138" ca="1">INDEX({"Basic","Silver","Gold","Platinum"}, RANDBETWEEN(1,4))</f>
        <v>Basic</v>
      </c>
      <c r="CL138" s="1">
        <f t="shared" ca="1" si="88"/>
        <v>1</v>
      </c>
      <c r="CM138" s="1" t="s">
        <v>1587</v>
      </c>
      <c r="CN138" s="1" t="str">
        <f t="shared" ca="1" si="89"/>
        <v>2024-07-19</v>
      </c>
      <c r="CO138" s="1" t="str">
        <f t="shared" ca="1" si="90"/>
        <v>12:15 PM</v>
      </c>
      <c r="CP138" s="1" t="str" cm="1">
        <f t="array" aca="1" ref="CP138" ca="1">INDEX({"Patient Portal","Mail","Email","Phone","Text"}, RANDBETWEEN(1,5))</f>
        <v>Mail</v>
      </c>
      <c r="CQ138" s="1" t="str" cm="1">
        <f t="array" aca="1" ref="CQ138" ca="1">INDEX({"Insurance Verification","Payment Reminder","New Patient Welcome","Treatment Plan Discussion","Recall"}, RANDBETWEEN(1,5))</f>
        <v>Recall</v>
      </c>
      <c r="CR138" s="1" t="str" cm="1">
        <f t="array" aca="1" ref="CR138" ca="1">INDEX({"Template","Script","Marketing","Custom"}, RANDBETWEEN(1,4))</f>
        <v>Script</v>
      </c>
      <c r="CS138" s="1" t="str">
        <f t="shared" ca="1" si="91"/>
        <v>True</v>
      </c>
      <c r="CT138" s="1" t="str">
        <f t="shared" ca="1" si="92"/>
        <v>2024-07-20</v>
      </c>
      <c r="CU138" s="1" t="str">
        <f t="shared" ca="1" si="93"/>
        <v>8:30 AM</v>
      </c>
      <c r="CV138" s="1" t="str" cm="1">
        <f t="array" aca="1" ref="CV138" ca="1">IF(CS138="True",
   INDEX({"Cancelled","Confirmed","Rescheduled","Question Answered"}, RANDBETWEEN(1,4)),
   ""
)</f>
        <v>Cancelled</v>
      </c>
      <c r="CW138" s="1" t="str">
        <f t="shared" ca="1" si="94"/>
        <v>True</v>
      </c>
      <c r="CX138" s="1" t="str">
        <f t="shared" ca="1" si="95"/>
        <v>2024-07-27</v>
      </c>
      <c r="CY138" s="1" t="str" cm="1">
        <f t="array" aca="1" ref="CY138" ca="1">INDEX({"STF001","STF002","STF003","STF004","STF005"}, RANDBETWEEN(1,5))</f>
        <v>STF002</v>
      </c>
      <c r="CZ138" s="1" t="str">
        <f t="shared" ca="1" si="96"/>
        <v>False</v>
      </c>
      <c r="DA138" s="1" t="str" cm="1">
        <f t="array" aca="1" ref="DA138" ca="1">INDEX({"Westside Dental Group","Downtown Dental Center","Main Street Dental"}, RANDBETWEEN(1,3))</f>
        <v>Main Street Dental</v>
      </c>
      <c r="DB138" s="1" t="str" cm="1">
        <f t="array" aca="1" ref="DB138" ca="1">_xlfn.SWITCH(DA138,
   "Westside Dental Group",     "789 West Avenue",
   "Downtown Dental Center",    "456 Downtown Plaza",
   "Main Street Dental",        "123 Main Street",
   ""
)</f>
        <v>123 Main Street</v>
      </c>
      <c r="DC138" s="1" t="str" cm="1">
        <f t="array" aca="1" ref="DC138" ca="1">_xlfn.SWITCH(
   DA138,
   "Westside Dental Group",     "Riverside",
   "Downtown Dental Center",    "Springfield",
   "Main Street Dental",        "Springfield",
   ""
)</f>
        <v>Springfield</v>
      </c>
      <c r="DD138" s="1" t="s">
        <v>184</v>
      </c>
      <c r="DE138" s="1" t="str" cm="1">
        <f t="array" aca="1" ref="DE138" ca="1">_xlfn.SWITCH(
   DA138,
   "Westside Dental Group",     "62707",
   "Downtown Dental Center",    "62701",
   "Main Street Dental",        "62704",
   ""
)</f>
        <v>62704</v>
      </c>
      <c r="DF138" s="1" t="str" cm="1">
        <f t="array" aca="1" ref="DF138" ca="1">_xlfn.SWITCH(
   DA138,
   "Westside Dental Group",     "555-555-6666",
   "Downtown Dental Center",    "555-333-4444",
   "Main Street Dental",        "555-111-2222",
   ""
)</f>
        <v>555-111-2222</v>
      </c>
      <c r="DG138" s="1" t="str" cm="1">
        <f t="array" aca="1" ref="DG138" ca="1">_xlfn.SWITCH(
   DA138,
   "Westside Dental Group",     "Mon-Thu 9AM-6PM|Fri 9AM-4PM",
   "Downtown Dental Center",    "Mon-Thu 7AM-7PM|Fri 8AM-5PM|Sat 8AM-1PM",
   "Main Street Dental",        "Mon-Fri 8AM-5PM",
   ""
)</f>
        <v>Mon-Fri 8AM-5PM</v>
      </c>
      <c r="DH138" s="1" t="str" cm="1">
        <f t="array" aca="1" ref="DH138" ca="1">_xlfn.SWITCH(
   DA138,
   "Westside Dental Group",     "General|Periodontics|Endodontics",
   "Downtown Dental Center",    "General|Pediatric|Implants|Oral Surgery",
   "Main Street Dental",        "General|Cosmetic|Orthodontics",
   ""
)</f>
        <v>General|Cosmetic|Orthodontics</v>
      </c>
      <c r="DI138" s="1" t="str" cm="1">
        <f t="array" aca="1" ref="DI138" ca="1">_xlfn.SWITCH(
   DA138,
   "Westside Dental Group",     "General Dentistry|Periodontics|Endodontics",
   "Downtown Dental Center",    "General Dentistry|Oral Surgery|Pediatric Dentistry",
   "Main Street Dental",        "General Dentistry|Orthodontics",
   ""
)</f>
        <v>General Dentistry|Orthodontics</v>
      </c>
      <c r="DJ138" s="1" cm="1">
        <f t="array" aca="1" ref="DJ138" ca="1">_xlfn.SWITCH($DA138,
   "Westside Dental Group", 6,
   "Downtown Dental Center", 12,
   "Main Street Dental",     8,
   6
)</f>
        <v>8</v>
      </c>
      <c r="DK138" s="1" cm="1">
        <f t="array" aca="1" ref="DK138" ca="1">_xlfn.SWITCH($DA138,
   "Westside Dental Group", 4.7,
   "Downtown Dental Center", 4.6,
   "Main Street Dental",     4.8,
   4.7
)</f>
        <v>4.8</v>
      </c>
      <c r="DL138" s="1" t="s">
        <v>1776</v>
      </c>
      <c r="DM138" s="1" t="str">
        <f t="shared" ca="1" si="97"/>
        <v>2021-07-30</v>
      </c>
      <c r="DN138" s="1" t="str" cm="1">
        <f t="array" aca="1" ref="DN138" ca="1">INDEX({"In Progress","Accepted","Completed","Proposed"}, RANDBETWEEN(1,4))</f>
        <v>Completed</v>
      </c>
      <c r="DO138" s="1">
        <f t="shared" ca="1" si="98"/>
        <v>3293.26</v>
      </c>
      <c r="DP138" s="1">
        <f t="shared" ca="1" si="99"/>
        <v>1910.09</v>
      </c>
      <c r="DQ138" s="1">
        <f t="shared" ca="1" si="100"/>
        <v>1383.17</v>
      </c>
      <c r="DR138" s="1" t="str" cm="1">
        <f t="array" aca="1" ref="DR138" ca="1">INDEX({"N/A","CareCredit","QuickPay Discount","Monthly Payment"}, RANDBETWEEN(1,4))</f>
        <v>CareCredit</v>
      </c>
      <c r="DS138" s="2">
        <v>44609</v>
      </c>
      <c r="DT138" s="1" t="str">
        <f t="shared" ca="1" si="101"/>
        <v>2022-03-01</v>
      </c>
      <c r="DU138" s="1">
        <f t="shared" ca="1" si="102"/>
        <v>100</v>
      </c>
    </row>
    <row r="139" spans="1:125" x14ac:dyDescent="0.15">
      <c r="A139" s="1" t="s">
        <v>642</v>
      </c>
      <c r="B139" s="1" t="str" cm="1">
        <f t="array" aca="1" ref="B139" ca="1">INDEX({"Liam","Noah","Oliver","Elijah","William","James","Benjamin","Lucas","Henry","Alexander","Olivia","Emma","Ava","Charlotte","Sophia","Amelia","Isabella","Mia","Evelyn","Harper","Jameson","Aria","Scarlett","Luna","Mila","Abigail","Ella","Avery","Eleanor","Madison"}, RANDBETWEEN(1, 30))</f>
        <v>Luna</v>
      </c>
      <c r="C139" s="1" t="str" cm="1">
        <f t="array" aca="1" ref="C139" ca="1">INDEX({"Smith","Johnson","Williams","Jones","Brown","Davis","Miller","Wilson","Moore","Taylor","Anderson","Thomas","Jackson","White","Harris","Martin","Thompson","Garcia","Martinez","Robinson","Clark","Rodriguez","Lewis","Lee","Walker","Hall","Allen","Young","King","Wright"}, RANDBETWEEN(1, 30))</f>
        <v>King</v>
      </c>
      <c r="D139" s="1" t="str">
        <f t="shared" ca="1" si="52"/>
        <v>1985-04-23</v>
      </c>
      <c r="E139" s="1">
        <f t="shared" ca="1" si="53"/>
        <v>39</v>
      </c>
      <c r="F139" s="1" t="str" cm="1">
        <f t="array" aca="1" ref="F139" ca="1">INDEX({"Male","Female","Non-Binary"}, RANDBETWEEN(1, 3))</f>
        <v>Non-Binary</v>
      </c>
      <c r="G139" s="1" t="str" cm="1">
        <f t="array" aca="1" ref="G139" ca="1">INDEX({"African American","Caucasian","Hispanic","Asian","Native American","Other"}, RANDBETWEEN(1,6))</f>
        <v>Asian</v>
      </c>
      <c r="H139" s="1" t="str" cm="1">
        <f t="array" aca="1" ref="H139" ca="1">RANDBETWEEN(1,1500) &amp; " " &amp; INDEX({"Main","Oak","Maple","Elm","Pine","Cedar","Rose","Hill","Park","Lake"}, RANDBETWEEN(1,10)) &amp; " " &amp; INDEX({"St","Rd","Ave"}, RANDBETWEEN(1,3))</f>
        <v>922 Hill Ave</v>
      </c>
      <c r="I139" s="1" t="str" cm="1">
        <f t="array" aca="1" ref="I139" ca="1">INDEX({"Springfield","Riverside","Franklin","Clinton","Fairview"}, RANDBETWEEN(1,5))</f>
        <v>Riverside</v>
      </c>
      <c r="J139" s="1" t="str" cm="1">
        <f t="array" aca="1" ref="J139" ca="1">INDEX({"FL","IL","CA","NY","TX"}, RANDBETWEEN(1,5))</f>
        <v>TX</v>
      </c>
      <c r="K139" s="1" t="str">
        <f t="shared" ca="1" si="54"/>
        <v>52800</v>
      </c>
      <c r="L139" s="1" t="str">
        <f t="shared" ca="1" si="55"/>
        <v>luna.king@email.com</v>
      </c>
      <c r="M139" s="1" t="str">
        <f t="shared" ca="1" si="56"/>
        <v>785-235-2245</v>
      </c>
      <c r="N139" s="1" t="str" cm="1">
        <f t="array" aca="1" ref="N139" ca="1">INDEX({"Linda","Karen","Susan","Nancy","Deborah"}, RANDBETWEEN(1,5)) &amp; " " &amp; C139</f>
        <v>Deborah King</v>
      </c>
      <c r="O139" s="1" t="str">
        <f t="shared" ca="1" si="57"/>
        <v>182-736-8810</v>
      </c>
      <c r="P139" s="1" t="s">
        <v>137</v>
      </c>
      <c r="Q139" s="1" t="str" cm="1">
        <f t="array" aca="1" ref="Q139" ca="1">INDEX({"Walk-in","Google","Website","Patient Referral","Doctor Referral","Insurance"}, RANDBETWEEN(1,5))</f>
        <v>Walk-in</v>
      </c>
      <c r="R139" s="1" t="str">
        <f t="shared" ca="1" si="58"/>
        <v>2023-10-27</v>
      </c>
      <c r="S139" s="1" t="str" cm="1">
        <f t="array" aca="1" ref="S139" ca="1">INDEX({"LOC001","LOC002","LOC003"}, RANDBETWEEN(1,3))</f>
        <v>LOC002</v>
      </c>
      <c r="T139" s="1" t="str" cm="1">
        <f t="array" aca="1" ref="T139" ca="1">INDEX({"Mail","Phone","Patient Portal","Email"}, RANDBETWEEN(1,4))</f>
        <v>Phone</v>
      </c>
      <c r="U139" s="1" t="str" cm="1">
        <f t="array" aca="1" ref="U139" ca="1">INDEX({"True","False"}, RANDBETWEEN(1,2))</f>
        <v>False</v>
      </c>
      <c r="V139" s="1" t="str" cm="1">
        <f t="array" aca="1" ref="V139" ca="1">INDEX({"True","False"}, RANDBETWEEN(1,2))</f>
        <v>False</v>
      </c>
      <c r="W139" s="1" t="str" cm="1">
        <f t="array" aca="1" ref="W139" ca="1">INDEX({"True","False"}, RANDBETWEEN(1,2))</f>
        <v>True</v>
      </c>
      <c r="X139" s="1" t="str" cm="1">
        <f t="array" aca="1" ref="X139" ca="1">INDEX({"True","False"}, RANDBETWEEN(1,2))</f>
        <v>False</v>
      </c>
      <c r="Y139" s="1" t="str" cm="1">
        <f t="array" aca="1" ref="Y139" ca="1">INDEX({"Codeine","Sulfa","Local Anesthetics","None","Latex","Penicillin"}, RANDBETWEEN(1,6))</f>
        <v>None</v>
      </c>
      <c r="Z139" s="1" t="str" cm="1">
        <f t="array" aca="1" ref="Z139" ca="1">INDEX({"None","Levothyroxine","Atorvastatin","Levothyroxine|Atorvastatin","Metformin|Lisinopril","Ibuprofen"}, RANDBETWEEN(1,6))</f>
        <v>Levothyroxine|Atorvastatin</v>
      </c>
      <c r="AA139" s="1" t="str" cm="1">
        <f t="array" aca="1" ref="AA139" ca="1">INDEX({"None","Wisdom teeth extraction (2020)","Cavity filling (2019)","Dental cleaning (2018)","Root canal (2021)"}, RANDBETWEEN(1,5))</f>
        <v>Wisdom teeth extraction (2020)</v>
      </c>
      <c r="AB139" s="1" t="str">
        <f t="shared" ca="1" si="59"/>
        <v>2023-04-03</v>
      </c>
      <c r="AC139" s="1" t="str" cm="1">
        <f t="array" aca="1" ref="AC139" ca="1">INDEX({"N/A","No","Yes"}, RANDBETWEEN(1,3))</f>
        <v>Yes</v>
      </c>
      <c r="AD139" s="1" t="str" cm="1">
        <f t="array" aca="1" ref="AD139" ca="1">INDEX({"Non-smoker","Former-smoker","Current smoker"}, RANDBETWEEN(1,3))</f>
        <v>Former-smoker</v>
      </c>
      <c r="AE139" s="1" t="str" cm="1">
        <f t="array" aca="1" ref="AE139" ca="1">INDEX({"None","Allergic to penicillin","Requires wheelchair accessibility","Use caution due to fall risk","Special diet required"}, RANDBETWEEN(1,5))</f>
        <v>None</v>
      </c>
      <c r="AF139" s="1" t="s">
        <v>831</v>
      </c>
      <c r="AG139" s="1" t="str" cm="1">
        <f t="array" aca="1" ref="AG139" ca="1">INDEX({"Humana","Aetna","MetLife","Cigna","United Healthcare","Guardian"}, RANDBETWEEN(1,6))</f>
        <v>Aetna</v>
      </c>
      <c r="AH139" s="1" t="str" cm="1">
        <f t="array" aca="1" ref="AH139" ca="1">IF(AG139="Humana",
   INDEX({"HUM103","HUM523"}, RANDBETWEEN(1,2)),
IF(AG139="Aetna",
   INDEX({"AET532","AET548"}, RANDBETWEEN(1,2)),
IF(AG139="MetLife",
   "MET280",
IF(AG139="Cigna",
   "CIG881",
IF(AG139="United Healthcare",
   INDEX({"UNI967","UNI316"}, RANDBETWEEN(1,2)),
IF(AG139="Guardian",
   INDEX({"GUA459","GUA669"}, RANDBETWEEN(1,2)),
""))))))</f>
        <v>AET532</v>
      </c>
      <c r="AI139" s="1" t="str" cm="1">
        <f t="array" aca="1" ref="AI139" ca="1">_xlfn.SWITCH(
    AH139,
    "HUM103", "Humana Discount",
    "HUM523", "Humana PPO",
    "AET532", "Aetna HMO",
    "AET548", "Aetna Indemnity",
    "MET280", "MetLife Discount",
    "CIG881", "Cigna HMO",
    "UNI967", "United Healthcare DPPO",
    "UNI316", "United Healthcare DMO",
    "GUA459", "Guardian Discount",
    "GUA669", "Guardian PPO",
    ""
)</f>
        <v>Aetna HMO</v>
      </c>
      <c r="AJ139" s="1" t="str" cm="1">
        <f t="array" aca="1" ref="AJ139" ca="1">_xlfn.SWITCH(
    AH139,
    "HUM103", "HUM854639",
    "HUM523", "HUM296694",
    "AET532", "AET392075",
    "AET548", "AET837715",
    "MET280", "MET643118",
    "CIG881", "CIG755900",
    "UNI967", "UNI733052",
    "UNI316", "UNI442722",
    "GUA459", "GUA634150",
    "GUA669", "GUA641722",
    ""
)</f>
        <v>AET392075</v>
      </c>
      <c r="AK139" s="1" t="str" cm="1">
        <f t="array" aca="1" ref="AK139" ca="1">INDEX({"GRP370","GRP369","GRP573","GRP409","GRP509","GRP575","GRP445","GRP295","GRP316","GRP630"}, RANDBETWEEN(1,10))</f>
        <v>GRP575</v>
      </c>
      <c r="AL139" s="1" cm="1">
        <f t="array" aca="1" ref="AL139" ca="1">_xlfn.SWITCH(
  AK139,
  "GRP370", 1000,
  "GRP369", 3000,
  "GRP573", 1500,
  "GRP409", 3000,
  "GRP509", 3000,
  "GRP575", 1000,
  "GRP445", 2500,
  "GRP295", 1000,
  "GRP316", 2000,
  "GRP630", 2000,
  ""
)</f>
        <v>1000</v>
      </c>
      <c r="AM139" s="1" cm="1">
        <f t="array" aca="1" ref="AM139" ca="1">_xlfn.SWITCH(
  AK139,
  "GRP370", 729.73,
  "GRP369", 2285.89,
  "GRP573", 1311.73,
  "GRP409", 2951.56,
  "GRP509", 993.45,
  "GRP575", 557.41,
  "GRP445", 695.64,
  "GRP295", 241.36,
  "GRP316", 1320.86,
  "GRP630", 1245.27,
  ""
)</f>
        <v>557.41</v>
      </c>
      <c r="AN139" s="1" t="str" cm="1">
        <f t="array" aca="1" ref="AN139" ca="1">_xlfn.SWITCH(
  AK139,
  "GRP573", "Humana",
  "GRP509", "Aetna",
  "GRP316", "Aetna",
  ""
)</f>
        <v/>
      </c>
      <c r="AO139" s="1" t="str" cm="1">
        <f t="array" aca="1" ref="AO139" ca="1">_xlfn.SWITCH(
  AK139,
  "GRP573", "HUM982",
  "GRP509", "AET282",
  "GRP316", "AET665",
  ""
)</f>
        <v/>
      </c>
      <c r="AP139" s="1" t="str" cm="1">
        <f t="array" aca="1" ref="AP139" ca="1">_xlfn.SWITCH(
  AK139,
  "GRP573", "MAAN82132",
  "GRP509", "JOWI86099",
  "GRP316", "CHTA19838",
  ""
)</f>
        <v/>
      </c>
      <c r="AQ139" s="1" t="str" cm="1">
        <f t="array" aca="1" ref="AQ139" ca="1">INDEX({"Yes","No"},RANDBETWEEN(1,2))</f>
        <v>No</v>
      </c>
      <c r="AR139" s="1" t="str" cm="1">
        <f t="array" aca="1" ref="AR139" ca="1">INDEX({"Apple Pay","Credit Card","Debit Card"}, RANDBETWEEN(1,3))</f>
        <v>Debit Card</v>
      </c>
      <c r="AS139" s="1" t="s">
        <v>1020</v>
      </c>
      <c r="AT139" s="1" t="s">
        <v>1209</v>
      </c>
      <c r="AU139" s="1" t="str">
        <f t="shared" ca="1" si="60"/>
        <v>2025-04-27</v>
      </c>
      <c r="AV139" s="1" t="str">
        <f t="shared" ca="1" si="61"/>
        <v>2025-04-28</v>
      </c>
      <c r="AW139" s="1" t="str">
        <f t="shared" ca="1" si="62"/>
        <v>1:45 PM</v>
      </c>
      <c r="AX139" s="1" t="str">
        <f t="shared" ca="1" si="63"/>
        <v>1:40 PM</v>
      </c>
      <c r="AY139" s="1" t="str" cm="1">
        <f t="array" aca="1" ref="AY139" ca="1">INDEX({"LOC001","LOC002","LOC003"}, RANDBETWEEN(1,3))</f>
        <v>LOC002</v>
      </c>
      <c r="AZ139" s="1" t="str" cm="1">
        <f t="array" aca="1" ref="AZ139" ca="1">INDEX({"PRV001","PRV002","PRV003","PRV004","PRV005"}, RANDBETWEEN(1,5))</f>
        <v>PRV004</v>
      </c>
      <c r="BA139" s="1" t="str" cm="1">
        <f t="array" aca="1" ref="BA139" ca="1">INDEX({"AST001","AST002","AST003","AST004","AST005"}, RANDBETWEEN(1,5))</f>
        <v>AST005</v>
      </c>
      <c r="BB139" s="1" t="str" cm="1">
        <f t="array" aca="1" ref="BB139" ca="1">INDEX({"Room 1","Room 2","Room 3","Room 4","Room 5","Room 7","Room 8"}, RANDBETWEEN(1,7))</f>
        <v>Room 8</v>
      </c>
      <c r="BC139" s="1" t="str" cm="1">
        <f t="array" aca="1" ref="BC139" ca="1">INDEX({"Tooth Pain","Lost Filling","Cosmetic Concern","Sensitivity","Denture Adjustment","Jaw Pain","Routine Check-up"}, RANDBETWEEN(1,7))</f>
        <v>Tooth Pain</v>
      </c>
      <c r="BD139" s="1" cm="1">
        <f t="array" aca="1" ref="BD139" ca="1">INDEX({15,30,45,60,90,120}, RANDBETWEEN(1,6))</f>
        <v>45</v>
      </c>
      <c r="BE139" s="1">
        <f t="shared" ca="1" si="64"/>
        <v>38</v>
      </c>
      <c r="BF139" s="1" t="str">
        <f t="shared" ca="1" si="65"/>
        <v>True</v>
      </c>
      <c r="BG139" s="1" t="str">
        <f t="shared" ca="1" si="66"/>
        <v/>
      </c>
      <c r="BH139" s="1" t="str">
        <f t="shared" ca="1" si="67"/>
        <v>False</v>
      </c>
      <c r="BI139" s="1">
        <f t="shared" ca="1" si="68"/>
        <v>1</v>
      </c>
      <c r="BJ139" s="1" t="s">
        <v>1399</v>
      </c>
      <c r="BK139" s="1" t="str">
        <f t="shared" ca="1" si="69"/>
        <v>2025-04-28</v>
      </c>
      <c r="BL139" s="1" t="str" cm="1">
        <f t="array" aca="1" ref="BL139" ca="1">INDEX({"Orthodontic","Prosthodontic","Oral Surgery","Periodontic","Restorative"}, RANDBETWEEN(1,5))</f>
        <v>Orthodontic</v>
      </c>
      <c r="BM139" s="1" t="str" cm="1">
        <f t="array" aca="1" ref="BM139" ca="1">INDEX({"D4341","D9110","D0274","D0120","D2330","D7140","D1110"}, RANDBETWEEN(1,7))</f>
        <v>D7140</v>
      </c>
      <c r="BN139" s="1" t="str" cm="1">
        <f t="array" aca="1" ref="BN139" ca="1">INDEX({"Periodontal Scaling &amp; Root Planing","Palliative Treatment","Bitewings - Four Films","Periodic Oral Evaluation","Resin Composite - One Surface","Extraction - Erupted Tooth","Adult Prophylaxis"}, RANDBETWEEN(1,7))</f>
        <v>Palliative Treatment</v>
      </c>
      <c r="BO139" s="1">
        <f t="shared" ca="1" si="70"/>
        <v>1147.21</v>
      </c>
      <c r="BP139" s="1">
        <f t="shared" ca="1" si="71"/>
        <v>945.44</v>
      </c>
      <c r="BQ139" s="1">
        <f t="shared" ca="1" si="72"/>
        <v>196.83</v>
      </c>
      <c r="BR139" s="1">
        <f t="shared" ca="1" si="73"/>
        <v>220.6</v>
      </c>
      <c r="BS139" s="1">
        <f t="shared" ca="1" si="74"/>
        <v>135.63</v>
      </c>
      <c r="BT139" s="1" t="str">
        <f t="shared" ca="1" si="75"/>
        <v>2021-03-27</v>
      </c>
      <c r="BU139" s="1" t="str" cm="1">
        <f t="array" aca="1" ref="BU139" ca="1">INDEX({"Debit Card","Apple Pay","Credit Card","CareCredit"}, RANDBETWEEN(1,4))</f>
        <v>Apple Pay</v>
      </c>
      <c r="BV139" s="1" t="str" cm="1">
        <f t="array" aca="1" ref="BV139" ca="1">INDEX({"Paid","Partial","Pending Insurance"}, RANDBETWEEN(1,3))</f>
        <v>Partial</v>
      </c>
      <c r="BW139" s="1">
        <f t="shared" ca="1" si="76"/>
        <v>98.26</v>
      </c>
      <c r="BX139" s="1" t="str">
        <f t="shared" ca="1" si="77"/>
        <v>In Progress</v>
      </c>
      <c r="BY139" s="1" t="str" cm="1">
        <f t="array" aca="1" ref="BY139" ca="1">INDEX({"New","Returning"}, RANDBETWEEN(1,2))</f>
        <v>Returning</v>
      </c>
      <c r="BZ139" s="1">
        <f t="shared" ca="1" si="78"/>
        <v>2</v>
      </c>
      <c r="CA139" s="1">
        <f t="shared" ca="1" si="79"/>
        <v>6</v>
      </c>
      <c r="CB139" s="1" t="str">
        <f t="shared" ca="1" si="80"/>
        <v>2021-04-10</v>
      </c>
      <c r="CC139" s="1" t="str">
        <f t="shared" ca="1" si="81"/>
        <v>2024-03-14</v>
      </c>
      <c r="CD139" s="1">
        <f t="shared" ca="1" si="103"/>
        <v>1</v>
      </c>
      <c r="CE139" s="1">
        <f t="shared" ca="1" si="103"/>
        <v>2</v>
      </c>
      <c r="CF139" s="1">
        <f t="shared" ca="1" si="83"/>
        <v>2435.73</v>
      </c>
      <c r="CG139" s="1">
        <f t="shared" ca="1" si="84"/>
        <v>47</v>
      </c>
      <c r="CH139" s="1" t="str">
        <f t="shared" ca="1" si="85"/>
        <v>Low</v>
      </c>
      <c r="CI139" s="1">
        <f t="shared" ca="1" si="86"/>
        <v>94</v>
      </c>
      <c r="CJ139" s="1" t="str">
        <f t="shared" ca="1" si="87"/>
        <v>True</v>
      </c>
      <c r="CK139" s="1" t="str" cm="1">
        <f t="array" aca="1" ref="CK139" ca="1">INDEX({"Basic","Silver","Gold","Platinum"}, RANDBETWEEN(1,4))</f>
        <v>Platinum</v>
      </c>
      <c r="CL139" s="1">
        <f t="shared" ca="1" si="88"/>
        <v>2</v>
      </c>
      <c r="CM139" s="1" t="s">
        <v>1588</v>
      </c>
      <c r="CN139" s="1" t="str">
        <f t="shared" ca="1" si="89"/>
        <v>2022-05-09</v>
      </c>
      <c r="CO139" s="1" t="str">
        <f t="shared" ca="1" si="90"/>
        <v>11:45 AM</v>
      </c>
      <c r="CP139" s="1" t="str" cm="1">
        <f t="array" aca="1" ref="CP139" ca="1">INDEX({"Patient Portal","Mail","Email","Phone","Text"}, RANDBETWEEN(1,5))</f>
        <v>Phone</v>
      </c>
      <c r="CQ139" s="1" t="str" cm="1">
        <f t="array" aca="1" ref="CQ139" ca="1">INDEX({"Insurance Verification","Payment Reminder","New Patient Welcome","Treatment Plan Discussion","Recall"}, RANDBETWEEN(1,5))</f>
        <v>Recall</v>
      </c>
      <c r="CR139" s="1" t="str" cm="1">
        <f t="array" aca="1" ref="CR139" ca="1">INDEX({"Template","Script","Marketing","Custom"}, RANDBETWEEN(1,4))</f>
        <v>Template</v>
      </c>
      <c r="CS139" s="1" t="str">
        <f t="shared" ca="1" si="91"/>
        <v>True</v>
      </c>
      <c r="CT139" s="1" t="str">
        <f t="shared" ca="1" si="92"/>
        <v>2022-05-11</v>
      </c>
      <c r="CU139" s="1" t="str">
        <f t="shared" ca="1" si="93"/>
        <v>5:15 PM</v>
      </c>
      <c r="CV139" s="1" t="str" cm="1">
        <f t="array" aca="1" ref="CV139" ca="1">IF(CS139="True",
   INDEX({"Cancelled","Confirmed","Rescheduled","Question Answered"}, RANDBETWEEN(1,4)),
   ""
)</f>
        <v>Cancelled</v>
      </c>
      <c r="CW139" s="1" t="str">
        <f t="shared" ca="1" si="94"/>
        <v>False</v>
      </c>
      <c r="CX139" s="1" t="str">
        <f t="shared" ca="1" si="95"/>
        <v/>
      </c>
      <c r="CY139" s="1" t="str" cm="1">
        <f t="array" aca="1" ref="CY139" ca="1">INDEX({"STF001","STF002","STF003","STF004","STF005"}, RANDBETWEEN(1,5))</f>
        <v>STF003</v>
      </c>
      <c r="CZ139" s="1" t="str">
        <f t="shared" ca="1" si="96"/>
        <v>True</v>
      </c>
      <c r="DA139" s="1" t="str" cm="1">
        <f t="array" aca="1" ref="DA139" ca="1">INDEX({"Westside Dental Group","Downtown Dental Center","Main Street Dental"}, RANDBETWEEN(1,3))</f>
        <v>Main Street Dental</v>
      </c>
      <c r="DB139" s="1" t="str" cm="1">
        <f t="array" aca="1" ref="DB139" ca="1">_xlfn.SWITCH(DA139,
   "Westside Dental Group",     "789 West Avenue",
   "Downtown Dental Center",    "456 Downtown Plaza",
   "Main Street Dental",        "123 Main Street",
   ""
)</f>
        <v>123 Main Street</v>
      </c>
      <c r="DC139" s="1" t="str" cm="1">
        <f t="array" aca="1" ref="DC139" ca="1">_xlfn.SWITCH(
   DA139,
   "Westside Dental Group",     "Riverside",
   "Downtown Dental Center",    "Springfield",
   "Main Street Dental",        "Springfield",
   ""
)</f>
        <v>Springfield</v>
      </c>
      <c r="DD139" s="1" t="s">
        <v>184</v>
      </c>
      <c r="DE139" s="1" t="str" cm="1">
        <f t="array" aca="1" ref="DE139" ca="1">_xlfn.SWITCH(
   DA139,
   "Westside Dental Group",     "62707",
   "Downtown Dental Center",    "62701",
   "Main Street Dental",        "62704",
   ""
)</f>
        <v>62704</v>
      </c>
      <c r="DF139" s="1" t="str" cm="1">
        <f t="array" aca="1" ref="DF139" ca="1">_xlfn.SWITCH(
   DA139,
   "Westside Dental Group",     "555-555-6666",
   "Downtown Dental Center",    "555-333-4444",
   "Main Street Dental",        "555-111-2222",
   ""
)</f>
        <v>555-111-2222</v>
      </c>
      <c r="DG139" s="1" t="str" cm="1">
        <f t="array" aca="1" ref="DG139" ca="1">_xlfn.SWITCH(
   DA139,
   "Westside Dental Group",     "Mon-Thu 9AM-6PM|Fri 9AM-4PM",
   "Downtown Dental Center",    "Mon-Thu 7AM-7PM|Fri 8AM-5PM|Sat 8AM-1PM",
   "Main Street Dental",        "Mon-Fri 8AM-5PM",
   ""
)</f>
        <v>Mon-Fri 8AM-5PM</v>
      </c>
      <c r="DH139" s="1" t="str" cm="1">
        <f t="array" aca="1" ref="DH139" ca="1">_xlfn.SWITCH(
   DA139,
   "Westside Dental Group",     "General|Periodontics|Endodontics",
   "Downtown Dental Center",    "General|Pediatric|Implants|Oral Surgery",
   "Main Street Dental",        "General|Cosmetic|Orthodontics",
   ""
)</f>
        <v>General|Cosmetic|Orthodontics</v>
      </c>
      <c r="DI139" s="1" t="str" cm="1">
        <f t="array" aca="1" ref="DI139" ca="1">_xlfn.SWITCH(
   DA139,
   "Westside Dental Group",     "General Dentistry|Periodontics|Endodontics",
   "Downtown Dental Center",    "General Dentistry|Oral Surgery|Pediatric Dentistry",
   "Main Street Dental",        "General Dentistry|Orthodontics",
   ""
)</f>
        <v>General Dentistry|Orthodontics</v>
      </c>
      <c r="DJ139" s="1" cm="1">
        <f t="array" aca="1" ref="DJ139" ca="1">_xlfn.SWITCH($DA139,
   "Westside Dental Group", 6,
   "Downtown Dental Center", 12,
   "Main Street Dental",     8,
   6
)</f>
        <v>8</v>
      </c>
      <c r="DK139" s="1" cm="1">
        <f t="array" aca="1" ref="DK139" ca="1">_xlfn.SWITCH($DA139,
   "Westside Dental Group", 4.7,
   "Downtown Dental Center", 4.6,
   "Main Street Dental",     4.8,
   4.7
)</f>
        <v>4.8</v>
      </c>
      <c r="DL139" s="1" t="s">
        <v>1777</v>
      </c>
      <c r="DM139" s="1" t="str">
        <f t="shared" ca="1" si="97"/>
        <v>2021-12-15</v>
      </c>
      <c r="DN139" s="1" t="str" cm="1">
        <f t="array" aca="1" ref="DN139" ca="1">INDEX({"In Progress","Accepted","Completed","Proposed"}, RANDBETWEEN(1,4))</f>
        <v>In Progress</v>
      </c>
      <c r="DO139" s="1">
        <f t="shared" ca="1" si="98"/>
        <v>3255.49</v>
      </c>
      <c r="DP139" s="1">
        <f t="shared" ca="1" si="99"/>
        <v>2506.73</v>
      </c>
      <c r="DQ139" s="1">
        <f t="shared" ca="1" si="100"/>
        <v>748.76</v>
      </c>
      <c r="DR139" s="1" t="str" cm="1">
        <f t="array" aca="1" ref="DR139" ca="1">INDEX({"N/A","CareCredit","QuickPay Discount","Monthly Payment"}, RANDBETWEEN(1,4))</f>
        <v>QuickPay Discount</v>
      </c>
      <c r="DS139" s="2">
        <v>44610</v>
      </c>
      <c r="DT139" s="1" t="str">
        <f t="shared" ca="1" si="101"/>
        <v/>
      </c>
      <c r="DU139" s="1">
        <f t="shared" ca="1" si="102"/>
        <v>51</v>
      </c>
    </row>
    <row r="140" spans="1:125" x14ac:dyDescent="0.15">
      <c r="A140" s="1" t="s">
        <v>643</v>
      </c>
      <c r="B140" s="1" t="str" cm="1">
        <f t="array" aca="1" ref="B140" ca="1">INDEX({"Liam","Noah","Oliver","Elijah","William","James","Benjamin","Lucas","Henry","Alexander","Olivia","Emma","Ava","Charlotte","Sophia","Amelia","Isabella","Mia","Evelyn","Harper","Jameson","Aria","Scarlett","Luna","Mila","Abigail","Ella","Avery","Eleanor","Madison"}, RANDBETWEEN(1, 30))</f>
        <v>Jameson</v>
      </c>
      <c r="C140" s="1" t="str" cm="1">
        <f t="array" aca="1" ref="C140" ca="1">INDEX({"Smith","Johnson","Williams","Jones","Brown","Davis","Miller","Wilson","Moore","Taylor","Anderson","Thomas","Jackson","White","Harris","Martin","Thompson","Garcia","Martinez","Robinson","Clark","Rodriguez","Lewis","Lee","Walker","Hall","Allen","Young","King","Wright"}, RANDBETWEEN(1, 30))</f>
        <v>White</v>
      </c>
      <c r="D140" s="1" t="str">
        <f t="shared" ca="1" si="52"/>
        <v>1976-07-24</v>
      </c>
      <c r="E140" s="1">
        <f t="shared" ca="1" si="53"/>
        <v>48</v>
      </c>
      <c r="F140" s="1" t="str" cm="1">
        <f t="array" aca="1" ref="F140" ca="1">INDEX({"Male","Female","Non-Binary"}, RANDBETWEEN(1, 3))</f>
        <v>Female</v>
      </c>
      <c r="G140" s="1" t="str" cm="1">
        <f t="array" aca="1" ref="G140" ca="1">INDEX({"African American","Caucasian","Hispanic","Asian","Native American","Other"}, RANDBETWEEN(1,6))</f>
        <v>Caucasian</v>
      </c>
      <c r="H140" s="1" t="str" cm="1">
        <f t="array" aca="1" ref="H140" ca="1">RANDBETWEEN(1,1500) &amp; " " &amp; INDEX({"Main","Oak","Maple","Elm","Pine","Cedar","Rose","Hill","Park","Lake"}, RANDBETWEEN(1,10)) &amp; " " &amp; INDEX({"St","Rd","Ave"}, RANDBETWEEN(1,3))</f>
        <v>703 Main Rd</v>
      </c>
      <c r="I140" s="1" t="str" cm="1">
        <f t="array" aca="1" ref="I140" ca="1">INDEX({"Springfield","Riverside","Franklin","Clinton","Fairview"}, RANDBETWEEN(1,5))</f>
        <v>Franklin</v>
      </c>
      <c r="J140" s="1" t="str" cm="1">
        <f t="array" aca="1" ref="J140" ca="1">INDEX({"FL","IL","CA","NY","TX"}, RANDBETWEEN(1,5))</f>
        <v>FL</v>
      </c>
      <c r="K140" s="1" t="str">
        <f t="shared" ca="1" si="54"/>
        <v>65156</v>
      </c>
      <c r="L140" s="1" t="str">
        <f t="shared" ca="1" si="55"/>
        <v>jameson.white@email.com</v>
      </c>
      <c r="M140" s="1" t="str">
        <f t="shared" ca="1" si="56"/>
        <v>704-275-1031</v>
      </c>
      <c r="N140" s="1" t="str" cm="1">
        <f t="array" aca="1" ref="N140" ca="1">INDEX({"Linda","Karen","Susan","Nancy","Deborah"}, RANDBETWEEN(1,5)) &amp; " " &amp; C140</f>
        <v>Linda White</v>
      </c>
      <c r="O140" s="1" t="str">
        <f t="shared" ca="1" si="57"/>
        <v>614-771-6252</v>
      </c>
      <c r="P140" s="1" t="s">
        <v>137</v>
      </c>
      <c r="Q140" s="1" t="str" cm="1">
        <f t="array" aca="1" ref="Q140" ca="1">INDEX({"Walk-in","Google","Website","Patient Referral","Doctor Referral","Insurance"}, RANDBETWEEN(1,5))</f>
        <v>Walk-in</v>
      </c>
      <c r="R140" s="1" t="str">
        <f t="shared" ca="1" si="58"/>
        <v>2023-05-14</v>
      </c>
      <c r="S140" s="1" t="str" cm="1">
        <f t="array" aca="1" ref="S140" ca="1">INDEX({"LOC001","LOC002","LOC003"}, RANDBETWEEN(1,3))</f>
        <v>LOC001</v>
      </c>
      <c r="T140" s="1" t="str" cm="1">
        <f t="array" aca="1" ref="T140" ca="1">INDEX({"Mail","Phone","Patient Portal","Email"}, RANDBETWEEN(1,4))</f>
        <v>Patient Portal</v>
      </c>
      <c r="U140" s="1" t="str" cm="1">
        <f t="array" aca="1" ref="U140" ca="1">INDEX({"True","False"}, RANDBETWEEN(1,2))</f>
        <v>False</v>
      </c>
      <c r="V140" s="1" t="str" cm="1">
        <f t="array" aca="1" ref="V140" ca="1">INDEX({"True","False"}, RANDBETWEEN(1,2))</f>
        <v>True</v>
      </c>
      <c r="W140" s="1" t="str" cm="1">
        <f t="array" aca="1" ref="W140" ca="1">INDEX({"True","False"}, RANDBETWEEN(1,2))</f>
        <v>False</v>
      </c>
      <c r="X140" s="1" t="str" cm="1">
        <f t="array" aca="1" ref="X140" ca="1">INDEX({"True","False"}, RANDBETWEEN(1,2))</f>
        <v>True</v>
      </c>
      <c r="Y140" s="1" t="str" cm="1">
        <f t="array" aca="1" ref="Y140" ca="1">INDEX({"Codeine","Sulfa","Local Anesthetics","None","Latex","Penicillin"}, RANDBETWEEN(1,6))</f>
        <v>None</v>
      </c>
      <c r="Z140" s="1" t="str" cm="1">
        <f t="array" aca="1" ref="Z140" ca="1">INDEX({"None","Levothyroxine","Atorvastatin","Levothyroxine|Atorvastatin","Metformin|Lisinopril","Ibuprofen"}, RANDBETWEEN(1,6))</f>
        <v>Metformin|Lisinopril</v>
      </c>
      <c r="AA140" s="1" t="str" cm="1">
        <f t="array" aca="1" ref="AA140" ca="1">INDEX({"None","Wisdom teeth extraction (2020)","Cavity filling (2019)","Dental cleaning (2018)","Root canal (2021)"}, RANDBETWEEN(1,5))</f>
        <v>Cavity filling (2019)</v>
      </c>
      <c r="AB140" s="1" t="str">
        <f t="shared" ca="1" si="59"/>
        <v>2024-04-14</v>
      </c>
      <c r="AC140" s="1" t="str" cm="1">
        <f t="array" aca="1" ref="AC140" ca="1">INDEX({"N/A","No","Yes"}, RANDBETWEEN(1,3))</f>
        <v>Yes</v>
      </c>
      <c r="AD140" s="1" t="str" cm="1">
        <f t="array" aca="1" ref="AD140" ca="1">INDEX({"Non-smoker","Former-smoker","Current smoker"}, RANDBETWEEN(1,3))</f>
        <v>Former-smoker</v>
      </c>
      <c r="AE140" s="1" t="str" cm="1">
        <f t="array" aca="1" ref="AE140" ca="1">INDEX({"None","Allergic to penicillin","Requires wheelchair accessibility","Use caution due to fall risk","Special diet required"}, RANDBETWEEN(1,5))</f>
        <v>Requires wheelchair accessibility</v>
      </c>
      <c r="AF140" s="1" t="s">
        <v>832</v>
      </c>
      <c r="AG140" s="1" t="str" cm="1">
        <f t="array" aca="1" ref="AG140" ca="1">INDEX({"Humana","Aetna","MetLife","Cigna","United Healthcare","Guardian"}, RANDBETWEEN(1,6))</f>
        <v>Humana</v>
      </c>
      <c r="AH140" s="1" t="str" cm="1">
        <f t="array" aca="1" ref="AH140" ca="1">IF(AG140="Humana",
   INDEX({"HUM103","HUM523"}, RANDBETWEEN(1,2)),
IF(AG140="Aetna",
   INDEX({"AET532","AET548"}, RANDBETWEEN(1,2)),
IF(AG140="MetLife",
   "MET280",
IF(AG140="Cigna",
   "CIG881",
IF(AG140="United Healthcare",
   INDEX({"UNI967","UNI316"}, RANDBETWEEN(1,2)),
IF(AG140="Guardian",
   INDEX({"GUA459","GUA669"}, RANDBETWEEN(1,2)),
""))))))</f>
        <v>HUM103</v>
      </c>
      <c r="AI140" s="1" t="str" cm="1">
        <f t="array" aca="1" ref="AI140" ca="1">_xlfn.SWITCH(
    AH140,
    "HUM103", "Humana Discount",
    "HUM523", "Humana PPO",
    "AET532", "Aetna HMO",
    "AET548", "Aetna Indemnity",
    "MET280", "MetLife Discount",
    "CIG881", "Cigna HMO",
    "UNI967", "United Healthcare DPPO",
    "UNI316", "United Healthcare DMO",
    "GUA459", "Guardian Discount",
    "GUA669", "Guardian PPO",
    ""
)</f>
        <v>Humana Discount</v>
      </c>
      <c r="AJ140" s="1" t="str" cm="1">
        <f t="array" aca="1" ref="AJ140" ca="1">_xlfn.SWITCH(
    AH140,
    "HUM103", "HUM854639",
    "HUM523", "HUM296694",
    "AET532", "AET392075",
    "AET548", "AET837715",
    "MET280", "MET643118",
    "CIG881", "CIG755900",
    "UNI967", "UNI733052",
    "UNI316", "UNI442722",
    "GUA459", "GUA634150",
    "GUA669", "GUA641722",
    ""
)</f>
        <v>HUM854639</v>
      </c>
      <c r="AK140" s="1" t="str" cm="1">
        <f t="array" aca="1" ref="AK140" ca="1">INDEX({"GRP370","GRP369","GRP573","GRP409","GRP509","GRP575","GRP445","GRP295","GRP316","GRP630"}, RANDBETWEEN(1,10))</f>
        <v>GRP369</v>
      </c>
      <c r="AL140" s="1" cm="1">
        <f t="array" aca="1" ref="AL140" ca="1">_xlfn.SWITCH(
  AK140,
  "GRP370", 1000,
  "GRP369", 3000,
  "GRP573", 1500,
  "GRP409", 3000,
  "GRP509", 3000,
  "GRP575", 1000,
  "GRP445", 2500,
  "GRP295", 1000,
  "GRP316", 2000,
  "GRP630", 2000,
  ""
)</f>
        <v>3000</v>
      </c>
      <c r="AM140" s="1" cm="1">
        <f t="array" aca="1" ref="AM140" ca="1">_xlfn.SWITCH(
  AK140,
  "GRP370", 729.73,
  "GRP369", 2285.89,
  "GRP573", 1311.73,
  "GRP409", 2951.56,
  "GRP509", 993.45,
  "GRP575", 557.41,
  "GRP445", 695.64,
  "GRP295", 241.36,
  "GRP316", 1320.86,
  "GRP630", 1245.27,
  ""
)</f>
        <v>2285.89</v>
      </c>
      <c r="AN140" s="1" t="str" cm="1">
        <f t="array" aca="1" ref="AN140" ca="1">_xlfn.SWITCH(
  AK140,
  "GRP573", "Humana",
  "GRP509", "Aetna",
  "GRP316", "Aetna",
  ""
)</f>
        <v/>
      </c>
      <c r="AO140" s="1" t="str" cm="1">
        <f t="array" aca="1" ref="AO140" ca="1">_xlfn.SWITCH(
  AK140,
  "GRP573", "HUM982",
  "GRP509", "AET282",
  "GRP316", "AET665",
  ""
)</f>
        <v/>
      </c>
      <c r="AP140" s="1" t="str" cm="1">
        <f t="array" aca="1" ref="AP140" ca="1">_xlfn.SWITCH(
  AK140,
  "GRP573", "MAAN82132",
  "GRP509", "JOWI86099",
  "GRP316", "CHTA19838",
  ""
)</f>
        <v/>
      </c>
      <c r="AQ140" s="1" t="str" cm="1">
        <f t="array" aca="1" ref="AQ140" ca="1">INDEX({"Yes","No"},RANDBETWEEN(1,2))</f>
        <v>Yes</v>
      </c>
      <c r="AR140" s="1" t="str" cm="1">
        <f t="array" aca="1" ref="AR140" ca="1">INDEX({"Apple Pay","Credit Card","Debit Card"}, RANDBETWEEN(1,3))</f>
        <v>Debit Card</v>
      </c>
      <c r="AS140" s="1" t="s">
        <v>1021</v>
      </c>
      <c r="AT140" s="1" t="s">
        <v>1210</v>
      </c>
      <c r="AU140" s="1" t="str">
        <f t="shared" ca="1" si="60"/>
        <v>2025-06-01</v>
      </c>
      <c r="AV140" s="1" t="str">
        <f t="shared" ca="1" si="61"/>
        <v>2025-06-02</v>
      </c>
      <c r="AW140" s="1" t="str">
        <f t="shared" ca="1" si="62"/>
        <v>11:00 AM</v>
      </c>
      <c r="AX140" s="1" t="str">
        <f t="shared" ca="1" si="63"/>
        <v>10:52 AM</v>
      </c>
      <c r="AY140" s="1" t="str" cm="1">
        <f t="array" aca="1" ref="AY140" ca="1">INDEX({"LOC001","LOC002","LOC003"}, RANDBETWEEN(1,3))</f>
        <v>LOC001</v>
      </c>
      <c r="AZ140" s="1" t="str" cm="1">
        <f t="array" aca="1" ref="AZ140" ca="1">INDEX({"PRV001","PRV002","PRV003","PRV004","PRV005"}, RANDBETWEEN(1,5))</f>
        <v>PRV005</v>
      </c>
      <c r="BA140" s="1" t="str" cm="1">
        <f t="array" aca="1" ref="BA140" ca="1">INDEX({"AST001","AST002","AST003","AST004","AST005"}, RANDBETWEEN(1,5))</f>
        <v>AST003</v>
      </c>
      <c r="BB140" s="1" t="str" cm="1">
        <f t="array" aca="1" ref="BB140" ca="1">INDEX({"Room 1","Room 2","Room 3","Room 4","Room 5","Room 7","Room 8"}, RANDBETWEEN(1,7))</f>
        <v>Room 8</v>
      </c>
      <c r="BC140" s="1" t="str" cm="1">
        <f t="array" aca="1" ref="BC140" ca="1">INDEX({"Tooth Pain","Lost Filling","Cosmetic Concern","Sensitivity","Denture Adjustment","Jaw Pain","Routine Check-up"}, RANDBETWEEN(1,7))</f>
        <v>Lost Filling</v>
      </c>
      <c r="BD140" s="1" cm="1">
        <f t="array" aca="1" ref="BD140" ca="1">INDEX({15,30,45,60,90,120}, RANDBETWEEN(1,6))</f>
        <v>60</v>
      </c>
      <c r="BE140" s="1">
        <f t="shared" ca="1" si="64"/>
        <v>53</v>
      </c>
      <c r="BF140" s="1" t="str">
        <f t="shared" ca="1" si="65"/>
        <v>False</v>
      </c>
      <c r="BG140" s="1" t="str">
        <f t="shared" ca="1" si="66"/>
        <v>Illness</v>
      </c>
      <c r="BH140" s="1" t="str">
        <f t="shared" ca="1" si="67"/>
        <v>True</v>
      </c>
      <c r="BI140" s="1">
        <f t="shared" ca="1" si="68"/>
        <v>1</v>
      </c>
      <c r="BJ140" s="1" t="s">
        <v>1400</v>
      </c>
      <c r="BK140" s="1" t="str">
        <f t="shared" ca="1" si="69"/>
        <v>N/A</v>
      </c>
      <c r="BL140" s="1" t="str" cm="1">
        <f t="array" aca="1" ref="BL140" ca="1">INDEX({"Orthodontic","Prosthodontic","Oral Surgery","Periodontic","Restorative"}, RANDBETWEEN(1,5))</f>
        <v>Periodontic</v>
      </c>
      <c r="BM140" s="1" t="str" cm="1">
        <f t="array" aca="1" ref="BM140" ca="1">INDEX({"D4341","D9110","D0274","D0120","D2330","D7140","D1110"}, RANDBETWEEN(1,7))</f>
        <v>D9110</v>
      </c>
      <c r="BN140" s="1" t="str" cm="1">
        <f t="array" aca="1" ref="BN140" ca="1">INDEX({"Periodontal Scaling &amp; Root Planing","Palliative Treatment","Bitewings - Four Films","Periodic Oral Evaluation","Resin Composite - One Surface","Extraction - Erupted Tooth","Adult Prophylaxis"}, RANDBETWEEN(1,7))</f>
        <v>Periodic Oral Evaluation</v>
      </c>
      <c r="BO140" s="1">
        <f t="shared" ca="1" si="70"/>
        <v>1168.6500000000001</v>
      </c>
      <c r="BP140" s="1">
        <f t="shared" ca="1" si="71"/>
        <v>227.78</v>
      </c>
      <c r="BQ140" s="1">
        <f t="shared" ca="1" si="72"/>
        <v>444.02</v>
      </c>
      <c r="BR140" s="1">
        <f t="shared" ca="1" si="73"/>
        <v>397.61</v>
      </c>
      <c r="BS140" s="1">
        <f t="shared" ca="1" si="74"/>
        <v>246.18</v>
      </c>
      <c r="BT140" s="1" t="str">
        <f t="shared" ca="1" si="75"/>
        <v>2021-10-12</v>
      </c>
      <c r="BU140" s="1" t="str" cm="1">
        <f t="array" aca="1" ref="BU140" ca="1">INDEX({"Debit Card","Apple Pay","Credit Card","CareCredit"}, RANDBETWEEN(1,4))</f>
        <v>CareCredit</v>
      </c>
      <c r="BV140" s="1" t="str" cm="1">
        <f t="array" aca="1" ref="BV140" ca="1">INDEX({"Paid","Partial","Pending Insurance"}, RANDBETWEEN(1,3))</f>
        <v>Partial</v>
      </c>
      <c r="BW140" s="1">
        <f t="shared" ca="1" si="76"/>
        <v>0</v>
      </c>
      <c r="BX140" s="1" t="str">
        <f t="shared" ca="1" si="77"/>
        <v>In Progress</v>
      </c>
      <c r="BY140" s="1" t="str" cm="1">
        <f t="array" aca="1" ref="BY140" ca="1">INDEX({"New","Returning"}, RANDBETWEEN(1,2))</f>
        <v>Returning</v>
      </c>
      <c r="BZ140" s="1">
        <f t="shared" ca="1" si="78"/>
        <v>0</v>
      </c>
      <c r="CA140" s="1">
        <f t="shared" ca="1" si="79"/>
        <v>0</v>
      </c>
      <c r="CB140" s="1" t="str">
        <f t="shared" ca="1" si="80"/>
        <v>2022-12-12</v>
      </c>
      <c r="CC140" s="1" t="str">
        <f t="shared" ca="1" si="81"/>
        <v>2024-07-07</v>
      </c>
      <c r="CD140" s="1">
        <f t="shared" ca="1" si="103"/>
        <v>6</v>
      </c>
      <c r="CE140" s="1">
        <f t="shared" ca="1" si="103"/>
        <v>9</v>
      </c>
      <c r="CF140" s="1">
        <f t="shared" ca="1" si="83"/>
        <v>1294.4000000000001</v>
      </c>
      <c r="CG140" s="1">
        <f t="shared" ca="1" si="84"/>
        <v>27</v>
      </c>
      <c r="CH140" s="1" t="str">
        <f t="shared" ca="1" si="85"/>
        <v>Low</v>
      </c>
      <c r="CI140" s="1">
        <f t="shared" ca="1" si="86"/>
        <v>92</v>
      </c>
      <c r="CJ140" s="1" t="str">
        <f t="shared" ca="1" si="87"/>
        <v>True</v>
      </c>
      <c r="CK140" s="1" t="str" cm="1">
        <f t="array" aca="1" ref="CK140" ca="1">INDEX({"Basic","Silver","Gold","Platinum"}, RANDBETWEEN(1,4))</f>
        <v>Gold</v>
      </c>
      <c r="CL140" s="1">
        <f t="shared" ca="1" si="88"/>
        <v>1</v>
      </c>
      <c r="CM140" s="1" t="s">
        <v>1589</v>
      </c>
      <c r="CN140" s="1" t="str">
        <f t="shared" ca="1" si="89"/>
        <v>2022-06-05</v>
      </c>
      <c r="CO140" s="1" t="str">
        <f t="shared" ca="1" si="90"/>
        <v>10:00 AM</v>
      </c>
      <c r="CP140" s="1" t="str" cm="1">
        <f t="array" aca="1" ref="CP140" ca="1">INDEX({"Patient Portal","Mail","Email","Phone","Text"}, RANDBETWEEN(1,5))</f>
        <v>Mail</v>
      </c>
      <c r="CQ140" s="1" t="str" cm="1">
        <f t="array" aca="1" ref="CQ140" ca="1">INDEX({"Insurance Verification","Payment Reminder","New Patient Welcome","Treatment Plan Discussion","Recall"}, RANDBETWEEN(1,5))</f>
        <v>New Patient Welcome</v>
      </c>
      <c r="CR140" s="1" t="str" cm="1">
        <f t="array" aca="1" ref="CR140" ca="1">INDEX({"Template","Script","Marketing","Custom"}, RANDBETWEEN(1,4))</f>
        <v>Custom</v>
      </c>
      <c r="CS140" s="1" t="str">
        <f t="shared" ca="1" si="91"/>
        <v>True</v>
      </c>
      <c r="CT140" s="1" t="str">
        <f t="shared" ca="1" si="92"/>
        <v>2022-06-06</v>
      </c>
      <c r="CU140" s="1" t="str">
        <f t="shared" ca="1" si="93"/>
        <v>5:15 PM</v>
      </c>
      <c r="CV140" s="1" t="str" cm="1">
        <f t="array" aca="1" ref="CV140" ca="1">IF(CS140="True",
   INDEX({"Cancelled","Confirmed","Rescheduled","Question Answered"}, RANDBETWEEN(1,4)),
   ""
)</f>
        <v>Rescheduled</v>
      </c>
      <c r="CW140" s="1" t="str">
        <f t="shared" ca="1" si="94"/>
        <v>True</v>
      </c>
      <c r="CX140" s="1" t="str">
        <f t="shared" ca="1" si="95"/>
        <v>2022-06-09</v>
      </c>
      <c r="CY140" s="1" t="str" cm="1">
        <f t="array" aca="1" ref="CY140" ca="1">INDEX({"STF001","STF002","STF003","STF004","STF005"}, RANDBETWEEN(1,5))</f>
        <v>STF005</v>
      </c>
      <c r="CZ140" s="1" t="str">
        <f t="shared" ca="1" si="96"/>
        <v>False</v>
      </c>
      <c r="DA140" s="1" t="str" cm="1">
        <f t="array" aca="1" ref="DA140" ca="1">INDEX({"Westside Dental Group","Downtown Dental Center","Main Street Dental"}, RANDBETWEEN(1,3))</f>
        <v>Main Street Dental</v>
      </c>
      <c r="DB140" s="1" t="str" cm="1">
        <f t="array" aca="1" ref="DB140" ca="1">_xlfn.SWITCH(DA140,
   "Westside Dental Group",     "789 West Avenue",
   "Downtown Dental Center",    "456 Downtown Plaza",
   "Main Street Dental",        "123 Main Street",
   ""
)</f>
        <v>123 Main Street</v>
      </c>
      <c r="DC140" s="1" t="str" cm="1">
        <f t="array" aca="1" ref="DC140" ca="1">_xlfn.SWITCH(
   DA140,
   "Westside Dental Group",     "Riverside",
   "Downtown Dental Center",    "Springfield",
   "Main Street Dental",        "Springfield",
   ""
)</f>
        <v>Springfield</v>
      </c>
      <c r="DD140" s="1" t="s">
        <v>184</v>
      </c>
      <c r="DE140" s="1" t="str" cm="1">
        <f t="array" aca="1" ref="DE140" ca="1">_xlfn.SWITCH(
   DA140,
   "Westside Dental Group",     "62707",
   "Downtown Dental Center",    "62701",
   "Main Street Dental",        "62704",
   ""
)</f>
        <v>62704</v>
      </c>
      <c r="DF140" s="1" t="str" cm="1">
        <f t="array" aca="1" ref="DF140" ca="1">_xlfn.SWITCH(
   DA140,
   "Westside Dental Group",     "555-555-6666",
   "Downtown Dental Center",    "555-333-4444",
   "Main Street Dental",        "555-111-2222",
   ""
)</f>
        <v>555-111-2222</v>
      </c>
      <c r="DG140" s="1" t="str" cm="1">
        <f t="array" aca="1" ref="DG140" ca="1">_xlfn.SWITCH(
   DA140,
   "Westside Dental Group",     "Mon-Thu 9AM-6PM|Fri 9AM-4PM",
   "Downtown Dental Center",    "Mon-Thu 7AM-7PM|Fri 8AM-5PM|Sat 8AM-1PM",
   "Main Street Dental",        "Mon-Fri 8AM-5PM",
   ""
)</f>
        <v>Mon-Fri 8AM-5PM</v>
      </c>
      <c r="DH140" s="1" t="str" cm="1">
        <f t="array" aca="1" ref="DH140" ca="1">_xlfn.SWITCH(
   DA140,
   "Westside Dental Group",     "General|Periodontics|Endodontics",
   "Downtown Dental Center",    "General|Pediatric|Implants|Oral Surgery",
   "Main Street Dental",        "General|Cosmetic|Orthodontics",
   ""
)</f>
        <v>General|Cosmetic|Orthodontics</v>
      </c>
      <c r="DI140" s="1" t="str" cm="1">
        <f t="array" aca="1" ref="DI140" ca="1">_xlfn.SWITCH(
   DA140,
   "Westside Dental Group",     "General Dentistry|Periodontics|Endodontics",
   "Downtown Dental Center",    "General Dentistry|Oral Surgery|Pediatric Dentistry",
   "Main Street Dental",        "General Dentistry|Orthodontics",
   ""
)</f>
        <v>General Dentistry|Orthodontics</v>
      </c>
      <c r="DJ140" s="1" cm="1">
        <f t="array" aca="1" ref="DJ140" ca="1">_xlfn.SWITCH($DA140,
   "Westside Dental Group", 6,
   "Downtown Dental Center", 12,
   "Main Street Dental",     8,
   6
)</f>
        <v>8</v>
      </c>
      <c r="DK140" s="1" cm="1">
        <f t="array" aca="1" ref="DK140" ca="1">_xlfn.SWITCH($DA140,
   "Westside Dental Group", 4.7,
   "Downtown Dental Center", 4.6,
   "Main Street Dental",     4.8,
   4.7
)</f>
        <v>4.8</v>
      </c>
      <c r="DL140" s="1" t="s">
        <v>1778</v>
      </c>
      <c r="DM140" s="1" t="str">
        <f t="shared" ca="1" si="97"/>
        <v>2021-02-08</v>
      </c>
      <c r="DN140" s="1" t="str" cm="1">
        <f t="array" aca="1" ref="DN140" ca="1">INDEX({"In Progress","Accepted","Completed","Proposed"}, RANDBETWEEN(1,4))</f>
        <v>Proposed</v>
      </c>
      <c r="DO140" s="1">
        <f t="shared" ca="1" si="98"/>
        <v>1681.96</v>
      </c>
      <c r="DP140" s="1">
        <f t="shared" ca="1" si="99"/>
        <v>958.72</v>
      </c>
      <c r="DQ140" s="1">
        <f t="shared" ca="1" si="100"/>
        <v>723.24</v>
      </c>
      <c r="DR140" s="1" t="str" cm="1">
        <f t="array" aca="1" ref="DR140" ca="1">INDEX({"N/A","CareCredit","QuickPay Discount","Monthly Payment"}, RANDBETWEEN(1,4))</f>
        <v>CareCredit</v>
      </c>
      <c r="DS140" s="2">
        <v>44611</v>
      </c>
      <c r="DT140" s="1" t="str">
        <f t="shared" ca="1" si="101"/>
        <v/>
      </c>
      <c r="DU140" s="1">
        <f t="shared" ca="1" si="102"/>
        <v>0</v>
      </c>
    </row>
    <row r="141" spans="1:125" x14ac:dyDescent="0.15">
      <c r="A141" s="1" t="s">
        <v>644</v>
      </c>
      <c r="B141" s="1" t="str" cm="1">
        <f t="array" aca="1" ref="B141" ca="1">INDEX({"Liam","Noah","Oliver","Elijah","William","James","Benjamin","Lucas","Henry","Alexander","Olivia","Emma","Ava","Charlotte","Sophia","Amelia","Isabella","Mia","Evelyn","Harper","Jameson","Aria","Scarlett","Luna","Mila","Abigail","Ella","Avery","Eleanor","Madison"}, RANDBETWEEN(1, 30))</f>
        <v>Evelyn</v>
      </c>
      <c r="C141" s="1" t="str" cm="1">
        <f t="array" aca="1" ref="C141" ca="1">INDEX({"Smith","Johnson","Williams","Jones","Brown","Davis","Miller","Wilson","Moore","Taylor","Anderson","Thomas","Jackson","White","Harris","Martin","Thompson","Garcia","Martinez","Robinson","Clark","Rodriguez","Lewis","Lee","Walker","Hall","Allen","Young","King","Wright"}, RANDBETWEEN(1, 30))</f>
        <v>King</v>
      </c>
      <c r="D141" s="1" t="str">
        <f t="shared" ref="D141:D200" ca="1" si="104">TEXT(RANDBETWEEN(DATE(1940,1,1), DATE(2008,12,31)), "yyyy-mm-dd")</f>
        <v>1980-07-14</v>
      </c>
      <c r="E141" s="1">
        <f t="shared" ref="E141:E200" ca="1" si="105">DATEDIF(D141, TODAY(), "Y")</f>
        <v>44</v>
      </c>
      <c r="F141" s="1" t="str" cm="1">
        <f t="array" aca="1" ref="F141" ca="1">INDEX({"Male","Female","Non-Binary"}, RANDBETWEEN(1, 3))</f>
        <v>Female</v>
      </c>
      <c r="G141" s="1" t="str" cm="1">
        <f t="array" aca="1" ref="G141" ca="1">INDEX({"African American","Caucasian","Hispanic","Asian","Native American","Other"}, RANDBETWEEN(1,6))</f>
        <v>Asian</v>
      </c>
      <c r="H141" s="1" t="str" cm="1">
        <f t="array" aca="1" ref="H141" ca="1">RANDBETWEEN(1,1500) &amp; " " &amp; INDEX({"Main","Oak","Maple","Elm","Pine","Cedar","Rose","Hill","Park","Lake"}, RANDBETWEEN(1,10)) &amp; " " &amp; INDEX({"St","Rd","Ave"}, RANDBETWEEN(1,3))</f>
        <v>1449 Maple St</v>
      </c>
      <c r="I141" s="1" t="str" cm="1">
        <f t="array" aca="1" ref="I141" ca="1">INDEX({"Springfield","Riverside","Franklin","Clinton","Fairview"}, RANDBETWEEN(1,5))</f>
        <v>Springfield</v>
      </c>
      <c r="J141" s="1" t="str" cm="1">
        <f t="array" aca="1" ref="J141" ca="1">INDEX({"FL","IL","CA","NY","TX"}, RANDBETWEEN(1,5))</f>
        <v>FL</v>
      </c>
      <c r="K141" s="1" t="str">
        <f t="shared" ref="K141:K200" ca="1" si="106">TEXT(RANDBETWEEN(10000,99999), "00000")</f>
        <v>93021</v>
      </c>
      <c r="L141" s="1" t="str">
        <f t="shared" ref="L141:L200" ca="1" si="107">LOWER(B141 &amp; "." &amp; C141 &amp; "@email.com")</f>
        <v>evelyn.king@email.com</v>
      </c>
      <c r="M141" s="1" t="str">
        <f t="shared" ref="M141:M200" ca="1" si="108">RANDBETWEEN(100,999) &amp; "-" &amp; RANDBETWEEN(100,999) &amp; "-" &amp; RANDBETWEEN(1000,9999)</f>
        <v>330-917-6890</v>
      </c>
      <c r="N141" s="1" t="str" cm="1">
        <f t="array" aca="1" ref="N141" ca="1">INDEX({"Linda","Karen","Susan","Nancy","Deborah"}, RANDBETWEEN(1,5)) &amp; " " &amp; C141</f>
        <v>Deborah King</v>
      </c>
      <c r="O141" s="1" t="str">
        <f t="shared" ref="O141:O200" ca="1" si="109">RANDBETWEEN(100,999) &amp; "-" &amp; RANDBETWEEN(100,999) &amp; "-" &amp; RANDBETWEEN(1000,9999)</f>
        <v>861-546-8607</v>
      </c>
      <c r="P141" s="1" t="s">
        <v>137</v>
      </c>
      <c r="Q141" s="1" t="str" cm="1">
        <f t="array" aca="1" ref="Q141" ca="1">INDEX({"Walk-in","Google","Website","Patient Referral","Doctor Referral","Insurance"}, RANDBETWEEN(1,5))</f>
        <v>Walk-in</v>
      </c>
      <c r="R141" s="1" t="str">
        <f t="shared" ref="R141:R200" ca="1" si="110">TEXT(RANDBETWEEN(DATE(2022,1,1), DATE(2023,12,31)), "yyyy-mm-dd")</f>
        <v>2023-08-03</v>
      </c>
      <c r="S141" s="1" t="str" cm="1">
        <f t="array" aca="1" ref="S141" ca="1">INDEX({"LOC001","LOC002","LOC003"}, RANDBETWEEN(1,3))</f>
        <v>LOC002</v>
      </c>
      <c r="T141" s="1" t="str" cm="1">
        <f t="array" aca="1" ref="T141" ca="1">INDEX({"Mail","Phone","Patient Portal","Email"}, RANDBETWEEN(1,4))</f>
        <v>Phone</v>
      </c>
      <c r="U141" s="1" t="str" cm="1">
        <f t="array" aca="1" ref="U141" ca="1">INDEX({"True","False"}, RANDBETWEEN(1,2))</f>
        <v>True</v>
      </c>
      <c r="V141" s="1" t="str" cm="1">
        <f t="array" aca="1" ref="V141" ca="1">INDEX({"True","False"}, RANDBETWEEN(1,2))</f>
        <v>True</v>
      </c>
      <c r="W141" s="1" t="str" cm="1">
        <f t="array" aca="1" ref="W141" ca="1">INDEX({"True","False"}, RANDBETWEEN(1,2))</f>
        <v>True</v>
      </c>
      <c r="X141" s="1" t="str" cm="1">
        <f t="array" aca="1" ref="X141" ca="1">INDEX({"True","False"}, RANDBETWEEN(1,2))</f>
        <v>False</v>
      </c>
      <c r="Y141" s="1" t="str" cm="1">
        <f t="array" aca="1" ref="Y141" ca="1">INDEX({"Codeine","Sulfa","Local Anesthetics","None","Latex","Penicillin"}, RANDBETWEEN(1,6))</f>
        <v>Codeine</v>
      </c>
      <c r="Z141" s="1" t="str" cm="1">
        <f t="array" aca="1" ref="Z141" ca="1">INDEX({"None","Levothyroxine","Atorvastatin","Levothyroxine|Atorvastatin","Metformin|Lisinopril","Ibuprofen"}, RANDBETWEEN(1,6))</f>
        <v>Levothyroxine</v>
      </c>
      <c r="AA141" s="1" t="str" cm="1">
        <f t="array" aca="1" ref="AA141" ca="1">INDEX({"None","Wisdom teeth extraction (2020)","Cavity filling (2019)","Dental cleaning (2018)","Root canal (2021)"}, RANDBETWEEN(1,5))</f>
        <v>Root canal (2021)</v>
      </c>
      <c r="AB141" s="1" t="str">
        <f t="shared" ref="AB141:AB200" ca="1" si="111">TEXT(RANDBETWEEN(DATE(2023,1,1), TODAY()), "yyyy-mm-dd")</f>
        <v>2024-06-03</v>
      </c>
      <c r="AC141" s="1" t="str" cm="1">
        <f t="array" aca="1" ref="AC141" ca="1">INDEX({"N/A","No","Yes"}, RANDBETWEEN(1,3))</f>
        <v>No</v>
      </c>
      <c r="AD141" s="1" t="str" cm="1">
        <f t="array" aca="1" ref="AD141" ca="1">INDEX({"Non-smoker","Former-smoker","Current smoker"}, RANDBETWEEN(1,3))</f>
        <v>Non-smoker</v>
      </c>
      <c r="AE141" s="1" t="str" cm="1">
        <f t="array" aca="1" ref="AE141" ca="1">INDEX({"None","Allergic to penicillin","Requires wheelchair accessibility","Use caution due to fall risk","Special diet required"}, RANDBETWEEN(1,5))</f>
        <v>None</v>
      </c>
      <c r="AF141" s="1" t="s">
        <v>833</v>
      </c>
      <c r="AG141" s="1" t="str" cm="1">
        <f t="array" aca="1" ref="AG141" ca="1">INDEX({"Humana","Aetna","MetLife","Cigna","United Healthcare","Guardian"}, RANDBETWEEN(1,6))</f>
        <v>United Healthcare</v>
      </c>
      <c r="AH141" s="1" t="str" cm="1">
        <f t="array" aca="1" ref="AH141" ca="1">IF(AG141="Humana",
   INDEX({"HUM103","HUM523"}, RANDBETWEEN(1,2)),
IF(AG141="Aetna",
   INDEX({"AET532","AET548"}, RANDBETWEEN(1,2)),
IF(AG141="MetLife",
   "MET280",
IF(AG141="Cigna",
   "CIG881",
IF(AG141="United Healthcare",
   INDEX({"UNI967","UNI316"}, RANDBETWEEN(1,2)),
IF(AG141="Guardian",
   INDEX({"GUA459","GUA669"}, RANDBETWEEN(1,2)),
""))))))</f>
        <v>UNI316</v>
      </c>
      <c r="AI141" s="1" t="str" cm="1">
        <f t="array" aca="1" ref="AI141" ca="1">_xlfn.SWITCH(
    AH141,
    "HUM103", "Humana Discount",
    "HUM523", "Humana PPO",
    "AET532", "Aetna HMO",
    "AET548", "Aetna Indemnity",
    "MET280", "MetLife Discount",
    "CIG881", "Cigna HMO",
    "UNI967", "United Healthcare DPPO",
    "UNI316", "United Healthcare DMO",
    "GUA459", "Guardian Discount",
    "GUA669", "Guardian PPO",
    ""
)</f>
        <v>United Healthcare DMO</v>
      </c>
      <c r="AJ141" s="1" t="str" cm="1">
        <f t="array" aca="1" ref="AJ141" ca="1">_xlfn.SWITCH(
    AH141,
    "HUM103", "HUM854639",
    "HUM523", "HUM296694",
    "AET532", "AET392075",
    "AET548", "AET837715",
    "MET280", "MET643118",
    "CIG881", "CIG755900",
    "UNI967", "UNI733052",
    "UNI316", "UNI442722",
    "GUA459", "GUA634150",
    "GUA669", "GUA641722",
    ""
)</f>
        <v>UNI442722</v>
      </c>
      <c r="AK141" s="1" t="str" cm="1">
        <f t="array" aca="1" ref="AK141" ca="1">INDEX({"GRP370","GRP369","GRP573","GRP409","GRP509","GRP575","GRP445","GRP295","GRP316","GRP630"}, RANDBETWEEN(1,10))</f>
        <v>GRP409</v>
      </c>
      <c r="AL141" s="1" cm="1">
        <f t="array" aca="1" ref="AL141" ca="1">_xlfn.SWITCH(
  AK141,
  "GRP370", 1000,
  "GRP369", 3000,
  "GRP573", 1500,
  "GRP409", 3000,
  "GRP509", 3000,
  "GRP575", 1000,
  "GRP445", 2500,
  "GRP295", 1000,
  "GRP316", 2000,
  "GRP630", 2000,
  ""
)</f>
        <v>3000</v>
      </c>
      <c r="AM141" s="1" cm="1">
        <f t="array" aca="1" ref="AM141" ca="1">_xlfn.SWITCH(
  AK141,
  "GRP370", 729.73,
  "GRP369", 2285.89,
  "GRP573", 1311.73,
  "GRP409", 2951.56,
  "GRP509", 993.45,
  "GRP575", 557.41,
  "GRP445", 695.64,
  "GRP295", 241.36,
  "GRP316", 1320.86,
  "GRP630", 1245.27,
  ""
)</f>
        <v>2951.56</v>
      </c>
      <c r="AN141" s="1" t="str" cm="1">
        <f t="array" aca="1" ref="AN141" ca="1">_xlfn.SWITCH(
  AK141,
  "GRP573", "Humana",
  "GRP509", "Aetna",
  "GRP316", "Aetna",
  ""
)</f>
        <v/>
      </c>
      <c r="AO141" s="1" t="str" cm="1">
        <f t="array" aca="1" ref="AO141" ca="1">_xlfn.SWITCH(
  AK141,
  "GRP573", "HUM982",
  "GRP509", "AET282",
  "GRP316", "AET665",
  ""
)</f>
        <v/>
      </c>
      <c r="AP141" s="1" t="str" cm="1">
        <f t="array" aca="1" ref="AP141" ca="1">_xlfn.SWITCH(
  AK141,
  "GRP573", "MAAN82132",
  "GRP509", "JOWI86099",
  "GRP316", "CHTA19838",
  ""
)</f>
        <v/>
      </c>
      <c r="AQ141" s="1" t="str" cm="1">
        <f t="array" aca="1" ref="AQ141" ca="1">INDEX({"Yes","No"},RANDBETWEEN(1,2))</f>
        <v>No</v>
      </c>
      <c r="AR141" s="1" t="str" cm="1">
        <f t="array" aca="1" ref="AR141" ca="1">INDEX({"Apple Pay","Credit Card","Debit Card"}, RANDBETWEEN(1,3))</f>
        <v>Apple Pay</v>
      </c>
      <c r="AS141" s="1" t="s">
        <v>1022</v>
      </c>
      <c r="AT141" s="1" t="s">
        <v>1211</v>
      </c>
      <c r="AU141" s="1" t="str">
        <f t="shared" ref="AU141:AU200" ca="1" si="112">TEXT(RANDBETWEEN(TODAY(), TODAY()+60), "yyyy-mm-dd")</f>
        <v>2025-05-01</v>
      </c>
      <c r="AV141" s="1" t="str">
        <f t="shared" ref="AV141:AV200" ca="1" si="113">TEXT(DATEVALUE(AU141) + RANDBETWEEN(1,15), "yyyy-mm-dd")</f>
        <v>2025-05-09</v>
      </c>
      <c r="AW141" s="1" t="str">
        <f t="shared" ref="AW141:AW200" ca="1" si="114">TEXT(TIME(RANDBETWEEN(8,17), RANDBETWEEN(0,3)*15, 0), "h:mm AM/PM")</f>
        <v>12:00 PM</v>
      </c>
      <c r="AX141" s="1" t="str">
        <f t="shared" ref="AX141:AX200" ca="1" si="115">TEXT(TIMEVALUE(AW141) - TIME(0, RANDBETWEEN(5,15), 0), "h:mm AM/PM")</f>
        <v>11:54 AM</v>
      </c>
      <c r="AY141" s="1" t="str" cm="1">
        <f t="array" aca="1" ref="AY141" ca="1">INDEX({"LOC001","LOC002","LOC003"}, RANDBETWEEN(1,3))</f>
        <v>LOC003</v>
      </c>
      <c r="AZ141" s="1" t="str" cm="1">
        <f t="array" aca="1" ref="AZ141" ca="1">INDEX({"PRV001","PRV002","PRV003","PRV004","PRV005"}, RANDBETWEEN(1,5))</f>
        <v>PRV002</v>
      </c>
      <c r="BA141" s="1" t="str" cm="1">
        <f t="array" aca="1" ref="BA141" ca="1">INDEX({"AST001","AST002","AST003","AST004","AST005"}, RANDBETWEEN(1,5))</f>
        <v>AST002</v>
      </c>
      <c r="BB141" s="1" t="str" cm="1">
        <f t="array" aca="1" ref="BB141" ca="1">INDEX({"Room 1","Room 2","Room 3","Room 4","Room 5","Room 7","Room 8"}, RANDBETWEEN(1,7))</f>
        <v>Room 8</v>
      </c>
      <c r="BC141" s="1" t="str" cm="1">
        <f t="array" aca="1" ref="BC141" ca="1">INDEX({"Tooth Pain","Lost Filling","Cosmetic Concern","Sensitivity","Denture Adjustment","Jaw Pain","Routine Check-up"}, RANDBETWEEN(1,7))</f>
        <v>Tooth Pain</v>
      </c>
      <c r="BD141" s="1" cm="1">
        <f t="array" aca="1" ref="BD141" ca="1">INDEX({15,30,45,60,90,120}, RANDBETWEEN(1,6))</f>
        <v>120</v>
      </c>
      <c r="BE141" s="1">
        <f t="shared" ref="BE141:BE200" ca="1" si="116">MAX(1, BD141 + RANDBETWEEN(-10,10))</f>
        <v>113</v>
      </c>
      <c r="BF141" s="1" t="str">
        <f t="shared" ref="BF141:BF200" ca="1" si="117">IF(RANDBETWEEN(1,10)=1, "False", "True")</f>
        <v>True</v>
      </c>
      <c r="BG141" s="1" t="str">
        <f t="shared" ref="BG141:BG200" ca="1" si="118">IF(BF141="False", "Illness", "")</f>
        <v/>
      </c>
      <c r="BH141" s="1" t="str">
        <f t="shared" ref="BH141:BH200" ca="1" si="119">IF(BF141="False", "True", "False")</f>
        <v>False</v>
      </c>
      <c r="BI141" s="1">
        <f t="shared" ref="BI141:BI200" ca="1" si="120">DATEDIF(AU141, AV141, "D")</f>
        <v>8</v>
      </c>
      <c r="BJ141" s="1" t="s">
        <v>1401</v>
      </c>
      <c r="BK141" s="1" t="str">
        <f t="shared" ref="BK141:BK200" ca="1" si="121">IF($BF141="True",
   TEXT($AV141,"yyyy-mm-dd"),
   "N/A"
)</f>
        <v>2025-05-09</v>
      </c>
      <c r="BL141" s="1" t="str" cm="1">
        <f t="array" aca="1" ref="BL141" ca="1">INDEX({"Orthodontic","Prosthodontic","Oral Surgery","Periodontic","Restorative"}, RANDBETWEEN(1,5))</f>
        <v>Restorative</v>
      </c>
      <c r="BM141" s="1" t="str" cm="1">
        <f t="array" aca="1" ref="BM141" ca="1">INDEX({"D4341","D9110","D0274","D0120","D2330","D7140","D1110"}, RANDBETWEEN(1,7))</f>
        <v>D1110</v>
      </c>
      <c r="BN141" s="1" t="str" cm="1">
        <f t="array" aca="1" ref="BN141" ca="1">INDEX({"Periodontal Scaling &amp; Root Planing","Palliative Treatment","Bitewings - Four Films","Periodic Oral Evaluation","Resin Composite - One Surface","Extraction - Erupted Tooth","Adult Prophylaxis"}, RANDBETWEEN(1,7))</f>
        <v>Resin Composite - One Surface</v>
      </c>
      <c r="BO141" s="1">
        <f t="shared" ref="BO141:BO200" ca="1" si="122">ROUND(RANDBETWEEN(100,2000) + RAND(), 2)</f>
        <v>983.6</v>
      </c>
      <c r="BP141" s="1">
        <f t="shared" ref="BP141:BP200" ca="1" si="123">ROUND(RANDBETWEEN(50,1500) + RAND(), 2)</f>
        <v>1323.95</v>
      </c>
      <c r="BQ141" s="1">
        <f t="shared" ref="BQ141:BQ200" ca="1" si="124">ROUND(RANDBETWEEN(0,1000) + RAND(), 2)</f>
        <v>359.21</v>
      </c>
      <c r="BR141" s="1">
        <f t="shared" ref="BR141:BR200" ca="1" si="125">ROUND(RANDBETWEEN(50,500) + RAND(), 2)</f>
        <v>363.35</v>
      </c>
      <c r="BS141" s="1">
        <f t="shared" ref="BS141:BS200" ca="1" si="126">ROUND(RANDBETWEEN(0,250) + RAND(), 2)</f>
        <v>137.66</v>
      </c>
      <c r="BT141" s="1" t="str">
        <f t="shared" ref="BT141:BT200" ca="1" si="127">TEXT(RANDBETWEEN(DATE(2021,1,1), DATE(2025,12,31)), "yyyy-mm-dd")</f>
        <v>2023-02-16</v>
      </c>
      <c r="BU141" s="1" t="str" cm="1">
        <f t="array" aca="1" ref="BU141" ca="1">INDEX({"Debit Card","Apple Pay","Credit Card","CareCredit"}, RANDBETWEEN(1,4))</f>
        <v>Apple Pay</v>
      </c>
      <c r="BV141" s="1" t="str" cm="1">
        <f t="array" aca="1" ref="BV141" ca="1">INDEX({"Paid","Partial","Pending Insurance"}, RANDBETWEEN(1,3))</f>
        <v>Pending Insurance</v>
      </c>
      <c r="BW141" s="1">
        <f t="shared" ref="BW141:BW200" ca="1" si="128">IF(BV141="Paid",
   0,
   IF(RANDBETWEEN(1,5)=1, ROUND(RAND()*100, 2), 0)
)</f>
        <v>0</v>
      </c>
      <c r="BX141" s="1" t="str">
        <f t="shared" ref="BX141:BX200" ca="1" si="129">IF(BV141="Paid", "Completed", "In Progress")</f>
        <v>In Progress</v>
      </c>
      <c r="BY141" s="1" t="str" cm="1">
        <f t="array" aca="1" ref="BY141" ca="1">INDEX({"New","Returning"}, RANDBETWEEN(1,2))</f>
        <v>New</v>
      </c>
      <c r="BZ141" s="1">
        <f t="shared" ref="BZ141:BZ200" ca="1" si="130">RANDBETWEEN(0,3)</f>
        <v>1</v>
      </c>
      <c r="CA141" s="1">
        <f t="shared" ref="CA141:CA200" ca="1" si="131">BZ141*RANDBETWEEN(1,3)</f>
        <v>1</v>
      </c>
      <c r="CB141" s="1" t="str">
        <f t="shared" ref="CB141:CB200" ca="1" si="132">TEXT(RANDBETWEEN(DATE(2021,1,1), DATE(2023,12,31)), "yyyy-mm-dd")</f>
        <v>2022-09-30</v>
      </c>
      <c r="CC141" s="1" t="str">
        <f t="shared" ref="CC141:CC200" ca="1" si="133">TEXT(RANDBETWEEN(DATE(2024,1,1), DATE(2025,12,31)), "yyyy-mm-dd")</f>
        <v>2024-12-03</v>
      </c>
      <c r="CD141" s="1">
        <f t="shared" ref="CD141:CE172" ca="1" si="134">RANDBETWEEN(1,10)</f>
        <v>9</v>
      </c>
      <c r="CE141" s="1">
        <f t="shared" ca="1" si="134"/>
        <v>4</v>
      </c>
      <c r="CF141" s="1">
        <f t="shared" ref="CF141:CF200" ca="1" si="135">ROUND(RANDBETWEEN(1000,6000) + RAND(), 2)</f>
        <v>3222.5</v>
      </c>
      <c r="CG141" s="1">
        <f t="shared" ref="CG141:CG200" ca="1" si="136">DATEDIF($CB141, TODAY(), "M")</f>
        <v>30</v>
      </c>
      <c r="CH141" s="1" t="str">
        <f t="shared" ref="CH141:CH200" ca="1" si="137">IF($CD141&lt;7,"Low",IF($CD141&lt;=12,"Medium","High"))</f>
        <v>Medium</v>
      </c>
      <c r="CI141" s="1">
        <f t="shared" ref="CI141:CI200" ca="1" si="138">RANDBETWEEN(60,100)</f>
        <v>78</v>
      </c>
      <c r="CJ141" s="1" t="str">
        <f t="shared" ref="CJ141:CJ200" ca="1" si="139">IF(RANDBETWEEN(1,5)=1, "False", "True")</f>
        <v>True</v>
      </c>
      <c r="CK141" s="1" t="str" cm="1">
        <f t="array" aca="1" ref="CK141" ca="1">INDEX({"Basic","Silver","Gold","Platinum"}, RANDBETWEEN(1,4))</f>
        <v>Silver</v>
      </c>
      <c r="CL141" s="1">
        <f t="shared" ref="CL141:CL200" ca="1" si="140">RANDBETWEEN(0,5)</f>
        <v>4</v>
      </c>
      <c r="CM141" s="1" t="s">
        <v>1590</v>
      </c>
      <c r="CN141" s="1" t="str">
        <f t="shared" ref="CN141:CN200" ca="1" si="141">TEXT(RANDBETWEEN(DATE(2021,1,1), DATE(2025,12,31)), "yyyy-mm-dd")</f>
        <v>2022-02-03</v>
      </c>
      <c r="CO141" s="1" t="str">
        <f t="shared" ref="CO141:CO200" ca="1" si="142">TEXT(TIME(RANDBETWEEN(8,17), RANDBETWEEN(0,3)*15, 0), "h:mm AM/PM")</f>
        <v>12:30 PM</v>
      </c>
      <c r="CP141" s="1" t="str" cm="1">
        <f t="array" aca="1" ref="CP141" ca="1">INDEX({"Patient Portal","Mail","Email","Phone","Text"}, RANDBETWEEN(1,5))</f>
        <v>Email</v>
      </c>
      <c r="CQ141" s="1" t="str" cm="1">
        <f t="array" aca="1" ref="CQ141" ca="1">INDEX({"Insurance Verification","Payment Reminder","New Patient Welcome","Treatment Plan Discussion","Recall"}, RANDBETWEEN(1,5))</f>
        <v>New Patient Welcome</v>
      </c>
      <c r="CR141" s="1" t="str" cm="1">
        <f t="array" aca="1" ref="CR141" ca="1">INDEX({"Template","Script","Marketing","Custom"}, RANDBETWEEN(1,4))</f>
        <v>Script</v>
      </c>
      <c r="CS141" s="1" t="str">
        <f t="shared" ref="CS141:CS200" ca="1" si="143">IF(RANDBETWEEN(1,10)&gt;2, "True", "False")</f>
        <v>True</v>
      </c>
      <c r="CT141" s="1" t="str">
        <f t="shared" ref="CT141:CT200" ca="1" si="144">IF(CS141="True",
   TEXT(DATEVALUE(CN141) + RANDBETWEEN(0,5), "yyyy-mm-dd"),
   ""
)</f>
        <v>2022-02-07</v>
      </c>
      <c r="CU141" s="1" t="str">
        <f t="shared" ref="CU141:CU200" ca="1" si="145">IF(CS141="True",
   TEXT(TIME(RANDBETWEEN(8,17), RANDBETWEEN(0,3)*15, 0), "h:mm AM/PM"),
   ""
)</f>
        <v>4:00 PM</v>
      </c>
      <c r="CV141" s="1" t="str" cm="1">
        <f t="array" aca="1" ref="CV141" ca="1">IF(CS141="True",
   INDEX({"Cancelled","Confirmed","Rescheduled","Question Answered"}, RANDBETWEEN(1,4)),
   ""
)</f>
        <v>Rescheduled</v>
      </c>
      <c r="CW141" s="1" t="str">
        <f t="shared" ref="CW141:CW200" ca="1" si="146">IF(CS141="True",
   IF(RANDBETWEEN(1,2)=1, "True", "False"),
   ""
)</f>
        <v>False</v>
      </c>
      <c r="CX141" s="1" t="str">
        <f t="shared" ref="CX141:CX200" ca="1" si="147">IF(CW141="True",
   TEXT(DATEVALUE(CT141) + RANDBETWEEN(1,7), "yyyy-mm-dd"),
   ""
)</f>
        <v/>
      </c>
      <c r="CY141" s="1" t="str" cm="1">
        <f t="array" aca="1" ref="CY141" ca="1">INDEX({"STF001","STF002","STF003","STF004","STF005"}, RANDBETWEEN(1,5))</f>
        <v>STF005</v>
      </c>
      <c r="CZ141" s="1" t="str">
        <f t="shared" ref="CZ141:CZ200" ca="1" si="148">IF(RANDBETWEEN(1,2)=1, "True", "False")</f>
        <v>False</v>
      </c>
      <c r="DA141" s="1" t="str" cm="1">
        <f t="array" aca="1" ref="DA141" ca="1">INDEX({"Westside Dental Group","Downtown Dental Center","Main Street Dental"}, RANDBETWEEN(1,3))</f>
        <v>Westside Dental Group</v>
      </c>
      <c r="DB141" s="1" t="str" cm="1">
        <f t="array" aca="1" ref="DB141" ca="1">_xlfn.SWITCH(DA141,
   "Westside Dental Group",     "789 West Avenue",
   "Downtown Dental Center",    "456 Downtown Plaza",
   "Main Street Dental",        "123 Main Street",
   ""
)</f>
        <v>789 West Avenue</v>
      </c>
      <c r="DC141" s="1" t="str" cm="1">
        <f t="array" aca="1" ref="DC141" ca="1">_xlfn.SWITCH(
   DA141,
   "Westside Dental Group",     "Riverside",
   "Downtown Dental Center",    "Springfield",
   "Main Street Dental",        "Springfield",
   ""
)</f>
        <v>Riverside</v>
      </c>
      <c r="DD141" s="1" t="s">
        <v>184</v>
      </c>
      <c r="DE141" s="1" t="str" cm="1">
        <f t="array" aca="1" ref="DE141" ca="1">_xlfn.SWITCH(
   DA141,
   "Westside Dental Group",     "62707",
   "Downtown Dental Center",    "62701",
   "Main Street Dental",        "62704",
   ""
)</f>
        <v>62707</v>
      </c>
      <c r="DF141" s="1" t="str" cm="1">
        <f t="array" aca="1" ref="DF141" ca="1">_xlfn.SWITCH(
   DA141,
   "Westside Dental Group",     "555-555-6666",
   "Downtown Dental Center",    "555-333-4444",
   "Main Street Dental",        "555-111-2222",
   ""
)</f>
        <v>555-555-6666</v>
      </c>
      <c r="DG141" s="1" t="str" cm="1">
        <f t="array" aca="1" ref="DG141" ca="1">_xlfn.SWITCH(
   DA141,
   "Westside Dental Group",     "Mon-Thu 9AM-6PM|Fri 9AM-4PM",
   "Downtown Dental Center",    "Mon-Thu 7AM-7PM|Fri 8AM-5PM|Sat 8AM-1PM",
   "Main Street Dental",        "Mon-Fri 8AM-5PM",
   ""
)</f>
        <v>Mon-Thu 9AM-6PM|Fri 9AM-4PM</v>
      </c>
      <c r="DH141" s="1" t="str" cm="1">
        <f t="array" aca="1" ref="DH141" ca="1">_xlfn.SWITCH(
   DA141,
   "Westside Dental Group",     "General|Periodontics|Endodontics",
   "Downtown Dental Center",    "General|Pediatric|Implants|Oral Surgery",
   "Main Street Dental",        "General|Cosmetic|Orthodontics",
   ""
)</f>
        <v>General|Periodontics|Endodontics</v>
      </c>
      <c r="DI141" s="1" t="str" cm="1">
        <f t="array" aca="1" ref="DI141" ca="1">_xlfn.SWITCH(
   DA141,
   "Westside Dental Group",     "General Dentistry|Periodontics|Endodontics",
   "Downtown Dental Center",    "General Dentistry|Oral Surgery|Pediatric Dentistry",
   "Main Street Dental",        "General Dentistry|Orthodontics",
   ""
)</f>
        <v>General Dentistry|Periodontics|Endodontics</v>
      </c>
      <c r="DJ141" s="1" cm="1">
        <f t="array" aca="1" ref="DJ141" ca="1">_xlfn.SWITCH($DA141,
   "Westside Dental Group", 6,
   "Downtown Dental Center", 12,
   "Main Street Dental",     8,
   6
)</f>
        <v>6</v>
      </c>
      <c r="DK141" s="1" cm="1">
        <f t="array" aca="1" ref="DK141" ca="1">_xlfn.SWITCH($DA141,
   "Westside Dental Group", 4.7,
   "Downtown Dental Center", 4.6,
   "Main Street Dental",     4.8,
   4.7
)</f>
        <v>4.7</v>
      </c>
      <c r="DL141" s="1" t="s">
        <v>1779</v>
      </c>
      <c r="DM141" s="1" t="str">
        <f t="shared" ref="DM141:DM200" ca="1" si="149">TEXT(RANDBETWEEN(DATE(2021,1,1), DATE(2024,12,31)), "yyyy-mm-dd")</f>
        <v>2024-11-12</v>
      </c>
      <c r="DN141" s="1" t="str" cm="1">
        <f t="array" aca="1" ref="DN141" ca="1">INDEX({"In Progress","Accepted","Completed","Proposed"}, RANDBETWEEN(1,4))</f>
        <v>Completed</v>
      </c>
      <c r="DO141" s="1">
        <f t="shared" ref="DO141:DO200" ca="1" si="150">ROUND(RANDBETWEEN(500,5000) + RAND(), 2)</f>
        <v>758.72</v>
      </c>
      <c r="DP141" s="1">
        <f t="shared" ref="DP141:DP200" ca="1" si="151">IF(DO141="",
   "",
   ROUND(DO141 * RANDBETWEEN(50,80)/100, 2)
)</f>
        <v>561.45000000000005</v>
      </c>
      <c r="DQ141" s="1">
        <f t="shared" ref="DQ141:DQ200" ca="1" si="152">IF(DO141="",
   "",
   ROUND(DO141 - DP141, 2)
)</f>
        <v>197.27</v>
      </c>
      <c r="DR141" s="1" t="str" cm="1">
        <f t="array" aca="1" ref="DR141" ca="1">INDEX({"N/A","CareCredit","QuickPay Discount","Monthly Payment"}, RANDBETWEEN(1,4))</f>
        <v>Monthly Payment</v>
      </c>
      <c r="DS141" s="2">
        <v>44612</v>
      </c>
      <c r="DT141" s="1" t="str">
        <f t="shared" ref="DT141:DT200" ca="1" si="153">IF(DN141="Completed", TEXT(DS141 + RANDBETWEEN(1,30), "yyyy-mm-dd"), "")</f>
        <v>2022-03-11</v>
      </c>
      <c r="DU141" s="1">
        <f t="shared" ref="DU141:DU200" ca="1" si="154">IF(DN141="Completed",
   100,
   IF(OR(DN141="Accepted", DN141="In Progress"), RANDBETWEEN(1,99),
   IF(DN141="Proposed", 0, ""))
)</f>
        <v>100</v>
      </c>
    </row>
    <row r="142" spans="1:125" x14ac:dyDescent="0.15">
      <c r="A142" s="1" t="s">
        <v>645</v>
      </c>
      <c r="B142" s="1" t="str" cm="1">
        <f t="array" aca="1" ref="B142" ca="1">INDEX({"Liam","Noah","Oliver","Elijah","William","James","Benjamin","Lucas","Henry","Alexander","Olivia","Emma","Ava","Charlotte","Sophia","Amelia","Isabella","Mia","Evelyn","Harper","Jameson","Aria","Scarlett","Luna","Mila","Abigail","Ella","Avery","Eleanor","Madison"}, RANDBETWEEN(1, 30))</f>
        <v>Luna</v>
      </c>
      <c r="C142" s="1" t="str" cm="1">
        <f t="array" aca="1" ref="C142" ca="1">INDEX({"Smith","Johnson","Williams","Jones","Brown","Davis","Miller","Wilson","Moore","Taylor","Anderson","Thomas","Jackson","White","Harris","Martin","Thompson","Garcia","Martinez","Robinson","Clark","Rodriguez","Lewis","Lee","Walker","Hall","Allen","Young","King","Wright"}, RANDBETWEEN(1, 30))</f>
        <v>Martin</v>
      </c>
      <c r="D142" s="1" t="str">
        <f t="shared" ca="1" si="104"/>
        <v>1951-03-29</v>
      </c>
      <c r="E142" s="1">
        <f t="shared" ca="1" si="105"/>
        <v>74</v>
      </c>
      <c r="F142" s="1" t="str" cm="1">
        <f t="array" aca="1" ref="F142" ca="1">INDEX({"Male","Female","Non-Binary"}, RANDBETWEEN(1, 3))</f>
        <v>Non-Binary</v>
      </c>
      <c r="G142" s="1" t="str" cm="1">
        <f t="array" aca="1" ref="G142" ca="1">INDEX({"African American","Caucasian","Hispanic","Asian","Native American","Other"}, RANDBETWEEN(1,6))</f>
        <v>Asian</v>
      </c>
      <c r="H142" s="1" t="str" cm="1">
        <f t="array" aca="1" ref="H142" ca="1">RANDBETWEEN(1,1500) &amp; " " &amp; INDEX({"Main","Oak","Maple","Elm","Pine","Cedar","Rose","Hill","Park","Lake"}, RANDBETWEEN(1,10)) &amp; " " &amp; INDEX({"St","Rd","Ave"}, RANDBETWEEN(1,3))</f>
        <v>1011 Elm Rd</v>
      </c>
      <c r="I142" s="1" t="str" cm="1">
        <f t="array" aca="1" ref="I142" ca="1">INDEX({"Springfield","Riverside","Franklin","Clinton","Fairview"}, RANDBETWEEN(1,5))</f>
        <v>Riverside</v>
      </c>
      <c r="J142" s="1" t="str" cm="1">
        <f t="array" aca="1" ref="J142" ca="1">INDEX({"FL","IL","CA","NY","TX"}, RANDBETWEEN(1,5))</f>
        <v>NY</v>
      </c>
      <c r="K142" s="1" t="str">
        <f t="shared" ca="1" si="106"/>
        <v>55283</v>
      </c>
      <c r="L142" s="1" t="str">
        <f t="shared" ca="1" si="107"/>
        <v>luna.martin@email.com</v>
      </c>
      <c r="M142" s="1" t="str">
        <f t="shared" ca="1" si="108"/>
        <v>768-438-2173</v>
      </c>
      <c r="N142" s="1" t="str" cm="1">
        <f t="array" aca="1" ref="N142" ca="1">INDEX({"Linda","Karen","Susan","Nancy","Deborah"}, RANDBETWEEN(1,5)) &amp; " " &amp; C142</f>
        <v>Karen Martin</v>
      </c>
      <c r="O142" s="1" t="str">
        <f t="shared" ca="1" si="109"/>
        <v>953-204-8394</v>
      </c>
      <c r="P142" s="1" t="s">
        <v>137</v>
      </c>
      <c r="Q142" s="1" t="str" cm="1">
        <f t="array" aca="1" ref="Q142" ca="1">INDEX({"Walk-in","Google","Website","Patient Referral","Doctor Referral","Insurance"}, RANDBETWEEN(1,5))</f>
        <v>Doctor Referral</v>
      </c>
      <c r="R142" s="1" t="str">
        <f t="shared" ca="1" si="110"/>
        <v>2022-12-01</v>
      </c>
      <c r="S142" s="1" t="str" cm="1">
        <f t="array" aca="1" ref="S142" ca="1">INDEX({"LOC001","LOC002","LOC003"}, RANDBETWEEN(1,3))</f>
        <v>LOC003</v>
      </c>
      <c r="T142" s="1" t="str" cm="1">
        <f t="array" aca="1" ref="T142" ca="1">INDEX({"Mail","Phone","Patient Portal","Email"}, RANDBETWEEN(1,4))</f>
        <v>Patient Portal</v>
      </c>
      <c r="U142" s="1" t="str" cm="1">
        <f t="array" aca="1" ref="U142" ca="1">INDEX({"True","False"}, RANDBETWEEN(1,2))</f>
        <v>False</v>
      </c>
      <c r="V142" s="1" t="str" cm="1">
        <f t="array" aca="1" ref="V142" ca="1">INDEX({"True","False"}, RANDBETWEEN(1,2))</f>
        <v>True</v>
      </c>
      <c r="W142" s="1" t="str" cm="1">
        <f t="array" aca="1" ref="W142" ca="1">INDEX({"True","False"}, RANDBETWEEN(1,2))</f>
        <v>False</v>
      </c>
      <c r="X142" s="1" t="str" cm="1">
        <f t="array" aca="1" ref="X142" ca="1">INDEX({"True","False"}, RANDBETWEEN(1,2))</f>
        <v>False</v>
      </c>
      <c r="Y142" s="1" t="str" cm="1">
        <f t="array" aca="1" ref="Y142" ca="1">INDEX({"Codeine","Sulfa","Local Anesthetics","None","Latex","Penicillin"}, RANDBETWEEN(1,6))</f>
        <v>Codeine</v>
      </c>
      <c r="Z142" s="1" t="str" cm="1">
        <f t="array" aca="1" ref="Z142" ca="1">INDEX({"None","Levothyroxine","Atorvastatin","Levothyroxine|Atorvastatin","Metformin|Lisinopril","Ibuprofen"}, RANDBETWEEN(1,6))</f>
        <v>Ibuprofen</v>
      </c>
      <c r="AA142" s="1" t="str" cm="1">
        <f t="array" aca="1" ref="AA142" ca="1">INDEX({"None","Wisdom teeth extraction (2020)","Cavity filling (2019)","Dental cleaning (2018)","Root canal (2021)"}, RANDBETWEEN(1,5))</f>
        <v>Wisdom teeth extraction (2020)</v>
      </c>
      <c r="AB142" s="1" t="str">
        <f t="shared" ca="1" si="111"/>
        <v>2024-04-12</v>
      </c>
      <c r="AC142" s="1" t="str" cm="1">
        <f t="array" aca="1" ref="AC142" ca="1">INDEX({"N/A","No","Yes"}, RANDBETWEEN(1,3))</f>
        <v>N/A</v>
      </c>
      <c r="AD142" s="1" t="str" cm="1">
        <f t="array" aca="1" ref="AD142" ca="1">INDEX({"Non-smoker","Former-smoker","Current smoker"}, RANDBETWEEN(1,3))</f>
        <v>Non-smoker</v>
      </c>
      <c r="AE142" s="1" t="str" cm="1">
        <f t="array" aca="1" ref="AE142" ca="1">INDEX({"None","Allergic to penicillin","Requires wheelchair accessibility","Use caution due to fall risk","Special diet required"}, RANDBETWEEN(1,5))</f>
        <v>Use caution due to fall risk</v>
      </c>
      <c r="AF142" s="1" t="s">
        <v>834</v>
      </c>
      <c r="AG142" s="1" t="str" cm="1">
        <f t="array" aca="1" ref="AG142" ca="1">INDEX({"Humana","Aetna","MetLife","Cigna","United Healthcare","Guardian"}, RANDBETWEEN(1,6))</f>
        <v>MetLife</v>
      </c>
      <c r="AH142" s="1" t="str" cm="1">
        <f t="array" aca="1" ref="AH142" ca="1">IF(AG142="Humana",
   INDEX({"HUM103","HUM523"}, RANDBETWEEN(1,2)),
IF(AG142="Aetna",
   INDEX({"AET532","AET548"}, RANDBETWEEN(1,2)),
IF(AG142="MetLife",
   "MET280",
IF(AG142="Cigna",
   "CIG881",
IF(AG142="United Healthcare",
   INDEX({"UNI967","UNI316"}, RANDBETWEEN(1,2)),
IF(AG142="Guardian",
   INDEX({"GUA459","GUA669"}, RANDBETWEEN(1,2)),
""))))))</f>
        <v>MET280</v>
      </c>
      <c r="AI142" s="1" t="str" cm="1">
        <f t="array" aca="1" ref="AI142" ca="1">_xlfn.SWITCH(
    AH142,
    "HUM103", "Humana Discount",
    "HUM523", "Humana PPO",
    "AET532", "Aetna HMO",
    "AET548", "Aetna Indemnity",
    "MET280", "MetLife Discount",
    "CIG881", "Cigna HMO",
    "UNI967", "United Healthcare DPPO",
    "UNI316", "United Healthcare DMO",
    "GUA459", "Guardian Discount",
    "GUA669", "Guardian PPO",
    ""
)</f>
        <v>MetLife Discount</v>
      </c>
      <c r="AJ142" s="1" t="str" cm="1">
        <f t="array" aca="1" ref="AJ142" ca="1">_xlfn.SWITCH(
    AH142,
    "HUM103", "HUM854639",
    "HUM523", "HUM296694",
    "AET532", "AET392075",
    "AET548", "AET837715",
    "MET280", "MET643118",
    "CIG881", "CIG755900",
    "UNI967", "UNI733052",
    "UNI316", "UNI442722",
    "GUA459", "GUA634150",
    "GUA669", "GUA641722",
    ""
)</f>
        <v>MET643118</v>
      </c>
      <c r="AK142" s="1" t="str" cm="1">
        <f t="array" aca="1" ref="AK142" ca="1">INDEX({"GRP370","GRP369","GRP573","GRP409","GRP509","GRP575","GRP445","GRP295","GRP316","GRP630"}, RANDBETWEEN(1,10))</f>
        <v>GRP409</v>
      </c>
      <c r="AL142" s="1" cm="1">
        <f t="array" aca="1" ref="AL142" ca="1">_xlfn.SWITCH(
  AK142,
  "GRP370", 1000,
  "GRP369", 3000,
  "GRP573", 1500,
  "GRP409", 3000,
  "GRP509", 3000,
  "GRP575", 1000,
  "GRP445", 2500,
  "GRP295", 1000,
  "GRP316", 2000,
  "GRP630", 2000,
  ""
)</f>
        <v>3000</v>
      </c>
      <c r="AM142" s="1" cm="1">
        <f t="array" aca="1" ref="AM142" ca="1">_xlfn.SWITCH(
  AK142,
  "GRP370", 729.73,
  "GRP369", 2285.89,
  "GRP573", 1311.73,
  "GRP409", 2951.56,
  "GRP509", 993.45,
  "GRP575", 557.41,
  "GRP445", 695.64,
  "GRP295", 241.36,
  "GRP316", 1320.86,
  "GRP630", 1245.27,
  ""
)</f>
        <v>2951.56</v>
      </c>
      <c r="AN142" s="1" t="str" cm="1">
        <f t="array" aca="1" ref="AN142" ca="1">_xlfn.SWITCH(
  AK142,
  "GRP573", "Humana",
  "GRP509", "Aetna",
  "GRP316", "Aetna",
  ""
)</f>
        <v/>
      </c>
      <c r="AO142" s="1" t="str" cm="1">
        <f t="array" aca="1" ref="AO142" ca="1">_xlfn.SWITCH(
  AK142,
  "GRP573", "HUM982",
  "GRP509", "AET282",
  "GRP316", "AET665",
  ""
)</f>
        <v/>
      </c>
      <c r="AP142" s="1" t="str" cm="1">
        <f t="array" aca="1" ref="AP142" ca="1">_xlfn.SWITCH(
  AK142,
  "GRP573", "MAAN82132",
  "GRP509", "JOWI86099",
  "GRP316", "CHTA19838",
  ""
)</f>
        <v/>
      </c>
      <c r="AQ142" s="1" t="str" cm="1">
        <f t="array" aca="1" ref="AQ142" ca="1">INDEX({"Yes","No"},RANDBETWEEN(1,2))</f>
        <v>No</v>
      </c>
      <c r="AR142" s="1" t="str" cm="1">
        <f t="array" aca="1" ref="AR142" ca="1">INDEX({"Apple Pay","Credit Card","Debit Card"}, RANDBETWEEN(1,3))</f>
        <v>Debit Card</v>
      </c>
      <c r="AS142" s="1" t="s">
        <v>1023</v>
      </c>
      <c r="AT142" s="1" t="s">
        <v>1212</v>
      </c>
      <c r="AU142" s="1" t="str">
        <f t="shared" ca="1" si="112"/>
        <v>2025-05-02</v>
      </c>
      <c r="AV142" s="1" t="str">
        <f t="shared" ca="1" si="113"/>
        <v>2025-05-13</v>
      </c>
      <c r="AW142" s="1" t="str">
        <f t="shared" ca="1" si="114"/>
        <v>12:00 PM</v>
      </c>
      <c r="AX142" s="1" t="str">
        <f t="shared" ca="1" si="115"/>
        <v>11:53 AM</v>
      </c>
      <c r="AY142" s="1" t="str" cm="1">
        <f t="array" aca="1" ref="AY142" ca="1">INDEX({"LOC001","LOC002","LOC003"}, RANDBETWEEN(1,3))</f>
        <v>LOC002</v>
      </c>
      <c r="AZ142" s="1" t="str" cm="1">
        <f t="array" aca="1" ref="AZ142" ca="1">INDEX({"PRV001","PRV002","PRV003","PRV004","PRV005"}, RANDBETWEEN(1,5))</f>
        <v>PRV005</v>
      </c>
      <c r="BA142" s="1" t="str" cm="1">
        <f t="array" aca="1" ref="BA142" ca="1">INDEX({"AST001","AST002","AST003","AST004","AST005"}, RANDBETWEEN(1,5))</f>
        <v>AST003</v>
      </c>
      <c r="BB142" s="1" t="str" cm="1">
        <f t="array" aca="1" ref="BB142" ca="1">INDEX({"Room 1","Room 2","Room 3","Room 4","Room 5","Room 7","Room 8"}, RANDBETWEEN(1,7))</f>
        <v>Room 4</v>
      </c>
      <c r="BC142" s="1" t="str" cm="1">
        <f t="array" aca="1" ref="BC142" ca="1">INDEX({"Tooth Pain","Lost Filling","Cosmetic Concern","Sensitivity","Denture Adjustment","Jaw Pain","Routine Check-up"}, RANDBETWEEN(1,7))</f>
        <v>Denture Adjustment</v>
      </c>
      <c r="BD142" s="1" cm="1">
        <f t="array" aca="1" ref="BD142" ca="1">INDEX({15,30,45,60,90,120}, RANDBETWEEN(1,6))</f>
        <v>30</v>
      </c>
      <c r="BE142" s="1">
        <f t="shared" ca="1" si="116"/>
        <v>26</v>
      </c>
      <c r="BF142" s="1" t="str">
        <f t="shared" ca="1" si="117"/>
        <v>True</v>
      </c>
      <c r="BG142" s="1" t="str">
        <f t="shared" ca="1" si="118"/>
        <v/>
      </c>
      <c r="BH142" s="1" t="str">
        <f t="shared" ca="1" si="119"/>
        <v>False</v>
      </c>
      <c r="BI142" s="1">
        <f t="shared" ca="1" si="120"/>
        <v>11</v>
      </c>
      <c r="BJ142" s="1" t="s">
        <v>1402</v>
      </c>
      <c r="BK142" s="1" t="str">
        <f t="shared" ca="1" si="121"/>
        <v>2025-05-13</v>
      </c>
      <c r="BL142" s="1" t="str" cm="1">
        <f t="array" aca="1" ref="BL142" ca="1">INDEX({"Orthodontic","Prosthodontic","Oral Surgery","Periodontic","Restorative"}, RANDBETWEEN(1,5))</f>
        <v>Periodontic</v>
      </c>
      <c r="BM142" s="1" t="str" cm="1">
        <f t="array" aca="1" ref="BM142" ca="1">INDEX({"D4341","D9110","D0274","D0120","D2330","D7140","D1110"}, RANDBETWEEN(1,7))</f>
        <v>D2330</v>
      </c>
      <c r="BN142" s="1" t="str" cm="1">
        <f t="array" aca="1" ref="BN142" ca="1">INDEX({"Periodontal Scaling &amp; Root Planing","Palliative Treatment","Bitewings - Four Films","Periodic Oral Evaluation","Resin Composite - One Surface","Extraction - Erupted Tooth","Adult Prophylaxis"}, RANDBETWEEN(1,7))</f>
        <v>Bitewings - Four Films</v>
      </c>
      <c r="BO142" s="1">
        <f t="shared" ca="1" si="122"/>
        <v>1095.79</v>
      </c>
      <c r="BP142" s="1">
        <f t="shared" ca="1" si="123"/>
        <v>1044.52</v>
      </c>
      <c r="BQ142" s="1">
        <f t="shared" ca="1" si="124"/>
        <v>689.74</v>
      </c>
      <c r="BR142" s="1">
        <f t="shared" ca="1" si="125"/>
        <v>88.92</v>
      </c>
      <c r="BS142" s="1">
        <f t="shared" ca="1" si="126"/>
        <v>135.52000000000001</v>
      </c>
      <c r="BT142" s="1" t="str">
        <f t="shared" ca="1" si="127"/>
        <v>2024-08-29</v>
      </c>
      <c r="BU142" s="1" t="str" cm="1">
        <f t="array" aca="1" ref="BU142" ca="1">INDEX({"Debit Card","Apple Pay","Credit Card","CareCredit"}, RANDBETWEEN(1,4))</f>
        <v>Debit Card</v>
      </c>
      <c r="BV142" s="1" t="str" cm="1">
        <f t="array" aca="1" ref="BV142" ca="1">INDEX({"Paid","Partial","Pending Insurance"}, RANDBETWEEN(1,3))</f>
        <v>Paid</v>
      </c>
      <c r="BW142" s="1">
        <f t="shared" ca="1" si="128"/>
        <v>0</v>
      </c>
      <c r="BX142" s="1" t="str">
        <f t="shared" ca="1" si="129"/>
        <v>Completed</v>
      </c>
      <c r="BY142" s="1" t="str" cm="1">
        <f t="array" aca="1" ref="BY142" ca="1">INDEX({"New","Returning"}, RANDBETWEEN(1,2))</f>
        <v>New</v>
      </c>
      <c r="BZ142" s="1">
        <f t="shared" ca="1" si="130"/>
        <v>3</v>
      </c>
      <c r="CA142" s="1">
        <f t="shared" ca="1" si="131"/>
        <v>9</v>
      </c>
      <c r="CB142" s="1" t="str">
        <f t="shared" ca="1" si="132"/>
        <v>2023-12-24</v>
      </c>
      <c r="CC142" s="1" t="str">
        <f t="shared" ca="1" si="133"/>
        <v>2024-04-22</v>
      </c>
      <c r="CD142" s="1">
        <f t="shared" ca="1" si="134"/>
        <v>7</v>
      </c>
      <c r="CE142" s="1">
        <f t="shared" ca="1" si="134"/>
        <v>5</v>
      </c>
      <c r="CF142" s="1">
        <f t="shared" ca="1" si="135"/>
        <v>4816.58</v>
      </c>
      <c r="CG142" s="1">
        <f t="shared" ca="1" si="136"/>
        <v>15</v>
      </c>
      <c r="CH142" s="1" t="str">
        <f t="shared" ca="1" si="137"/>
        <v>Medium</v>
      </c>
      <c r="CI142" s="1">
        <f t="shared" ca="1" si="138"/>
        <v>91</v>
      </c>
      <c r="CJ142" s="1" t="str">
        <f t="shared" ca="1" si="139"/>
        <v>True</v>
      </c>
      <c r="CK142" s="1" t="str" cm="1">
        <f t="array" aca="1" ref="CK142" ca="1">INDEX({"Basic","Silver","Gold","Platinum"}, RANDBETWEEN(1,4))</f>
        <v>Platinum</v>
      </c>
      <c r="CL142" s="1">
        <f t="shared" ca="1" si="140"/>
        <v>2</v>
      </c>
      <c r="CM142" s="1" t="s">
        <v>1591</v>
      </c>
      <c r="CN142" s="1" t="str">
        <f t="shared" ca="1" si="141"/>
        <v>2021-05-29</v>
      </c>
      <c r="CO142" s="1" t="str">
        <f t="shared" ca="1" si="142"/>
        <v>11:00 AM</v>
      </c>
      <c r="CP142" s="1" t="str" cm="1">
        <f t="array" aca="1" ref="CP142" ca="1">INDEX({"Patient Portal","Mail","Email","Phone","Text"}, RANDBETWEEN(1,5))</f>
        <v>Phone</v>
      </c>
      <c r="CQ142" s="1" t="str" cm="1">
        <f t="array" aca="1" ref="CQ142" ca="1">INDEX({"Insurance Verification","Payment Reminder","New Patient Welcome","Treatment Plan Discussion","Recall"}, RANDBETWEEN(1,5))</f>
        <v>Insurance Verification</v>
      </c>
      <c r="CR142" s="1" t="str" cm="1">
        <f t="array" aca="1" ref="CR142" ca="1">INDEX({"Template","Script","Marketing","Custom"}, RANDBETWEEN(1,4))</f>
        <v>Script</v>
      </c>
      <c r="CS142" s="1" t="str">
        <f t="shared" ca="1" si="143"/>
        <v>True</v>
      </c>
      <c r="CT142" s="1" t="str">
        <f t="shared" ca="1" si="144"/>
        <v>2021-06-02</v>
      </c>
      <c r="CU142" s="1" t="str">
        <f t="shared" ca="1" si="145"/>
        <v>2:30 PM</v>
      </c>
      <c r="CV142" s="1" t="str" cm="1">
        <f t="array" aca="1" ref="CV142" ca="1">IF(CS142="True",
   INDEX({"Cancelled","Confirmed","Rescheduled","Question Answered"}, RANDBETWEEN(1,4)),
   ""
)</f>
        <v>Confirmed</v>
      </c>
      <c r="CW142" s="1" t="str">
        <f t="shared" ca="1" si="146"/>
        <v>False</v>
      </c>
      <c r="CX142" s="1" t="str">
        <f t="shared" ca="1" si="147"/>
        <v/>
      </c>
      <c r="CY142" s="1" t="str" cm="1">
        <f t="array" aca="1" ref="CY142" ca="1">INDEX({"STF001","STF002","STF003","STF004","STF005"}, RANDBETWEEN(1,5))</f>
        <v>STF002</v>
      </c>
      <c r="CZ142" s="1" t="str">
        <f t="shared" ca="1" si="148"/>
        <v>False</v>
      </c>
      <c r="DA142" s="1" t="str" cm="1">
        <f t="array" aca="1" ref="DA142" ca="1">INDEX({"Westside Dental Group","Downtown Dental Center","Main Street Dental"}, RANDBETWEEN(1,3))</f>
        <v>Main Street Dental</v>
      </c>
      <c r="DB142" s="1" t="str" cm="1">
        <f t="array" aca="1" ref="DB142" ca="1">_xlfn.SWITCH(DA142,
   "Westside Dental Group",     "789 West Avenue",
   "Downtown Dental Center",    "456 Downtown Plaza",
   "Main Street Dental",        "123 Main Street",
   ""
)</f>
        <v>123 Main Street</v>
      </c>
      <c r="DC142" s="1" t="str" cm="1">
        <f t="array" aca="1" ref="DC142" ca="1">_xlfn.SWITCH(
   DA142,
   "Westside Dental Group",     "Riverside",
   "Downtown Dental Center",    "Springfield",
   "Main Street Dental",        "Springfield",
   ""
)</f>
        <v>Springfield</v>
      </c>
      <c r="DD142" s="1" t="s">
        <v>184</v>
      </c>
      <c r="DE142" s="1" t="str" cm="1">
        <f t="array" aca="1" ref="DE142" ca="1">_xlfn.SWITCH(
   DA142,
   "Westside Dental Group",     "62707",
   "Downtown Dental Center",    "62701",
   "Main Street Dental",        "62704",
   ""
)</f>
        <v>62704</v>
      </c>
      <c r="DF142" s="1" t="str" cm="1">
        <f t="array" aca="1" ref="DF142" ca="1">_xlfn.SWITCH(
   DA142,
   "Westside Dental Group",     "555-555-6666",
   "Downtown Dental Center",    "555-333-4444",
   "Main Street Dental",        "555-111-2222",
   ""
)</f>
        <v>555-111-2222</v>
      </c>
      <c r="DG142" s="1" t="str" cm="1">
        <f t="array" aca="1" ref="DG142" ca="1">_xlfn.SWITCH(
   DA142,
   "Westside Dental Group",     "Mon-Thu 9AM-6PM|Fri 9AM-4PM",
   "Downtown Dental Center",    "Mon-Thu 7AM-7PM|Fri 8AM-5PM|Sat 8AM-1PM",
   "Main Street Dental",        "Mon-Fri 8AM-5PM",
   ""
)</f>
        <v>Mon-Fri 8AM-5PM</v>
      </c>
      <c r="DH142" s="1" t="str" cm="1">
        <f t="array" aca="1" ref="DH142" ca="1">_xlfn.SWITCH(
   DA142,
   "Westside Dental Group",     "General|Periodontics|Endodontics",
   "Downtown Dental Center",    "General|Pediatric|Implants|Oral Surgery",
   "Main Street Dental",        "General|Cosmetic|Orthodontics",
   ""
)</f>
        <v>General|Cosmetic|Orthodontics</v>
      </c>
      <c r="DI142" s="1" t="str" cm="1">
        <f t="array" aca="1" ref="DI142" ca="1">_xlfn.SWITCH(
   DA142,
   "Westside Dental Group",     "General Dentistry|Periodontics|Endodontics",
   "Downtown Dental Center",    "General Dentistry|Oral Surgery|Pediatric Dentistry",
   "Main Street Dental",        "General Dentistry|Orthodontics",
   ""
)</f>
        <v>General Dentistry|Orthodontics</v>
      </c>
      <c r="DJ142" s="1" cm="1">
        <f t="array" aca="1" ref="DJ142" ca="1">_xlfn.SWITCH($DA142,
   "Westside Dental Group", 6,
   "Downtown Dental Center", 12,
   "Main Street Dental",     8,
   6
)</f>
        <v>8</v>
      </c>
      <c r="DK142" s="1" cm="1">
        <f t="array" aca="1" ref="DK142" ca="1">_xlfn.SWITCH($DA142,
   "Westside Dental Group", 4.7,
   "Downtown Dental Center", 4.6,
   "Main Street Dental",     4.8,
   4.7
)</f>
        <v>4.8</v>
      </c>
      <c r="DL142" s="1" t="s">
        <v>1780</v>
      </c>
      <c r="DM142" s="1" t="str">
        <f t="shared" ca="1" si="149"/>
        <v>2023-07-27</v>
      </c>
      <c r="DN142" s="1" t="str" cm="1">
        <f t="array" aca="1" ref="DN142" ca="1">INDEX({"In Progress","Accepted","Completed","Proposed"}, RANDBETWEEN(1,4))</f>
        <v>In Progress</v>
      </c>
      <c r="DO142" s="1">
        <f t="shared" ca="1" si="150"/>
        <v>1143.78</v>
      </c>
      <c r="DP142" s="1">
        <f t="shared" ca="1" si="151"/>
        <v>583.33000000000004</v>
      </c>
      <c r="DQ142" s="1">
        <f t="shared" ca="1" si="152"/>
        <v>560.45000000000005</v>
      </c>
      <c r="DR142" s="1" t="str" cm="1">
        <f t="array" aca="1" ref="DR142" ca="1">INDEX({"N/A","CareCredit","QuickPay Discount","Monthly Payment"}, RANDBETWEEN(1,4))</f>
        <v>N/A</v>
      </c>
      <c r="DS142" s="2">
        <v>44613</v>
      </c>
      <c r="DT142" s="1" t="str">
        <f t="shared" ca="1" si="153"/>
        <v/>
      </c>
      <c r="DU142" s="1">
        <f t="shared" ca="1" si="154"/>
        <v>54</v>
      </c>
    </row>
    <row r="143" spans="1:125" x14ac:dyDescent="0.15">
      <c r="A143" s="1" t="s">
        <v>646</v>
      </c>
      <c r="B143" s="1" t="str" cm="1">
        <f t="array" aca="1" ref="B143" ca="1">INDEX({"Liam","Noah","Oliver","Elijah","William","James","Benjamin","Lucas","Henry","Alexander","Olivia","Emma","Ava","Charlotte","Sophia","Amelia","Isabella","Mia","Evelyn","Harper","Jameson","Aria","Scarlett","Luna","Mila","Abigail","Ella","Avery","Eleanor","Madison"}, RANDBETWEEN(1, 30))</f>
        <v>Lucas</v>
      </c>
      <c r="C143" s="1" t="str" cm="1">
        <f t="array" aca="1" ref="C143" ca="1">INDEX({"Smith","Johnson","Williams","Jones","Brown","Davis","Miller","Wilson","Moore","Taylor","Anderson","Thomas","Jackson","White","Harris","Martin","Thompson","Garcia","Martinez","Robinson","Clark","Rodriguez","Lewis","Lee","Walker","Hall","Allen","Young","King","Wright"}, RANDBETWEEN(1, 30))</f>
        <v>Moore</v>
      </c>
      <c r="D143" s="1" t="str">
        <f t="shared" ca="1" si="104"/>
        <v>1943-07-08</v>
      </c>
      <c r="E143" s="1">
        <f t="shared" ca="1" si="105"/>
        <v>81</v>
      </c>
      <c r="F143" s="1" t="str" cm="1">
        <f t="array" aca="1" ref="F143" ca="1">INDEX({"Male","Female","Non-Binary"}, RANDBETWEEN(1, 3))</f>
        <v>Male</v>
      </c>
      <c r="G143" s="1" t="str" cm="1">
        <f t="array" aca="1" ref="G143" ca="1">INDEX({"African American","Caucasian","Hispanic","Asian","Native American","Other"}, RANDBETWEEN(1,6))</f>
        <v>Native American</v>
      </c>
      <c r="H143" s="1" t="str" cm="1">
        <f t="array" aca="1" ref="H143" ca="1">RANDBETWEEN(1,1500) &amp; " " &amp; INDEX({"Main","Oak","Maple","Elm","Pine","Cedar","Rose","Hill","Park","Lake"}, RANDBETWEEN(1,10)) &amp; " " &amp; INDEX({"St","Rd","Ave"}, RANDBETWEEN(1,3))</f>
        <v>914 Maple St</v>
      </c>
      <c r="I143" s="1" t="str" cm="1">
        <f t="array" aca="1" ref="I143" ca="1">INDEX({"Springfield","Riverside","Franklin","Clinton","Fairview"}, RANDBETWEEN(1,5))</f>
        <v>Fairview</v>
      </c>
      <c r="J143" s="1" t="str" cm="1">
        <f t="array" aca="1" ref="J143" ca="1">INDEX({"FL","IL","CA","NY","TX"}, RANDBETWEEN(1,5))</f>
        <v>TX</v>
      </c>
      <c r="K143" s="1" t="str">
        <f t="shared" ca="1" si="106"/>
        <v>62987</v>
      </c>
      <c r="L143" s="1" t="str">
        <f t="shared" ca="1" si="107"/>
        <v>lucas.moore@email.com</v>
      </c>
      <c r="M143" s="1" t="str">
        <f t="shared" ca="1" si="108"/>
        <v>646-301-7523</v>
      </c>
      <c r="N143" s="1" t="str" cm="1">
        <f t="array" aca="1" ref="N143" ca="1">INDEX({"Linda","Karen","Susan","Nancy","Deborah"}, RANDBETWEEN(1,5)) &amp; " " &amp; C143</f>
        <v>Nancy Moore</v>
      </c>
      <c r="O143" s="1" t="str">
        <f t="shared" ca="1" si="109"/>
        <v>710-475-5619</v>
      </c>
      <c r="P143" s="1" t="s">
        <v>137</v>
      </c>
      <c r="Q143" s="1" t="str" cm="1">
        <f t="array" aca="1" ref="Q143" ca="1">INDEX({"Walk-in","Google","Website","Patient Referral","Doctor Referral","Insurance"}, RANDBETWEEN(1,5))</f>
        <v>Patient Referral</v>
      </c>
      <c r="R143" s="1" t="str">
        <f t="shared" ca="1" si="110"/>
        <v>2022-12-21</v>
      </c>
      <c r="S143" s="1" t="str" cm="1">
        <f t="array" aca="1" ref="S143" ca="1">INDEX({"LOC001","LOC002","LOC003"}, RANDBETWEEN(1,3))</f>
        <v>LOC003</v>
      </c>
      <c r="T143" s="1" t="str" cm="1">
        <f t="array" aca="1" ref="T143" ca="1">INDEX({"Mail","Phone","Patient Portal","Email"}, RANDBETWEEN(1,4))</f>
        <v>Mail</v>
      </c>
      <c r="U143" s="1" t="str" cm="1">
        <f t="array" aca="1" ref="U143" ca="1">INDEX({"True","False"}, RANDBETWEEN(1,2))</f>
        <v>False</v>
      </c>
      <c r="V143" s="1" t="str" cm="1">
        <f t="array" aca="1" ref="V143" ca="1">INDEX({"True","False"}, RANDBETWEEN(1,2))</f>
        <v>True</v>
      </c>
      <c r="W143" s="1" t="str" cm="1">
        <f t="array" aca="1" ref="W143" ca="1">INDEX({"True","False"}, RANDBETWEEN(1,2))</f>
        <v>False</v>
      </c>
      <c r="X143" s="1" t="str" cm="1">
        <f t="array" aca="1" ref="X143" ca="1">INDEX({"True","False"}, RANDBETWEEN(1,2))</f>
        <v>True</v>
      </c>
      <c r="Y143" s="1" t="str" cm="1">
        <f t="array" aca="1" ref="Y143" ca="1">INDEX({"Codeine","Sulfa","Local Anesthetics","None","Latex","Penicillin"}, RANDBETWEEN(1,6))</f>
        <v>Local Anesthetics</v>
      </c>
      <c r="Z143" s="1" t="str" cm="1">
        <f t="array" aca="1" ref="Z143" ca="1">INDEX({"None","Levothyroxine","Atorvastatin","Levothyroxine|Atorvastatin","Metformin|Lisinopril","Ibuprofen"}, RANDBETWEEN(1,6))</f>
        <v>None</v>
      </c>
      <c r="AA143" s="1" t="str" cm="1">
        <f t="array" aca="1" ref="AA143" ca="1">INDEX({"None","Wisdom teeth extraction (2020)","Cavity filling (2019)","Dental cleaning (2018)","Root canal (2021)"}, RANDBETWEEN(1,5))</f>
        <v>Root canal (2021)</v>
      </c>
      <c r="AB143" s="1" t="str">
        <f t="shared" ca="1" si="111"/>
        <v>2023-11-30</v>
      </c>
      <c r="AC143" s="1" t="str" cm="1">
        <f t="array" aca="1" ref="AC143" ca="1">INDEX({"N/A","No","Yes"}, RANDBETWEEN(1,3))</f>
        <v>No</v>
      </c>
      <c r="AD143" s="1" t="str" cm="1">
        <f t="array" aca="1" ref="AD143" ca="1">INDEX({"Non-smoker","Former-smoker","Current smoker"}, RANDBETWEEN(1,3))</f>
        <v>Current smoker</v>
      </c>
      <c r="AE143" s="1" t="str" cm="1">
        <f t="array" aca="1" ref="AE143" ca="1">INDEX({"None","Allergic to penicillin","Requires wheelchair accessibility","Use caution due to fall risk","Special diet required"}, RANDBETWEEN(1,5))</f>
        <v>None</v>
      </c>
      <c r="AF143" s="1" t="s">
        <v>835</v>
      </c>
      <c r="AG143" s="1" t="str" cm="1">
        <f t="array" aca="1" ref="AG143" ca="1">INDEX({"Humana","Aetna","MetLife","Cigna","United Healthcare","Guardian"}, RANDBETWEEN(1,6))</f>
        <v>Aetna</v>
      </c>
      <c r="AH143" s="1" t="str" cm="1">
        <f t="array" aca="1" ref="AH143" ca="1">IF(AG143="Humana",
   INDEX({"HUM103","HUM523"}, RANDBETWEEN(1,2)),
IF(AG143="Aetna",
   INDEX({"AET532","AET548"}, RANDBETWEEN(1,2)),
IF(AG143="MetLife",
   "MET280",
IF(AG143="Cigna",
   "CIG881",
IF(AG143="United Healthcare",
   INDEX({"UNI967","UNI316"}, RANDBETWEEN(1,2)),
IF(AG143="Guardian",
   INDEX({"GUA459","GUA669"}, RANDBETWEEN(1,2)),
""))))))</f>
        <v>AET548</v>
      </c>
      <c r="AI143" s="1" t="str" cm="1">
        <f t="array" aca="1" ref="AI143" ca="1">_xlfn.SWITCH(
    AH143,
    "HUM103", "Humana Discount",
    "HUM523", "Humana PPO",
    "AET532", "Aetna HMO",
    "AET548", "Aetna Indemnity",
    "MET280", "MetLife Discount",
    "CIG881", "Cigna HMO",
    "UNI967", "United Healthcare DPPO",
    "UNI316", "United Healthcare DMO",
    "GUA459", "Guardian Discount",
    "GUA669", "Guardian PPO",
    ""
)</f>
        <v>Aetna Indemnity</v>
      </c>
      <c r="AJ143" s="1" t="str" cm="1">
        <f t="array" aca="1" ref="AJ143" ca="1">_xlfn.SWITCH(
    AH143,
    "HUM103", "HUM854639",
    "HUM523", "HUM296694",
    "AET532", "AET392075",
    "AET548", "AET837715",
    "MET280", "MET643118",
    "CIG881", "CIG755900",
    "UNI967", "UNI733052",
    "UNI316", "UNI442722",
    "GUA459", "GUA634150",
    "GUA669", "GUA641722",
    ""
)</f>
        <v>AET837715</v>
      </c>
      <c r="AK143" s="1" t="str" cm="1">
        <f t="array" aca="1" ref="AK143" ca="1">INDEX({"GRP370","GRP369","GRP573","GRP409","GRP509","GRP575","GRP445","GRP295","GRP316","GRP630"}, RANDBETWEEN(1,10))</f>
        <v>GRP369</v>
      </c>
      <c r="AL143" s="1" cm="1">
        <f t="array" aca="1" ref="AL143" ca="1">_xlfn.SWITCH(
  AK143,
  "GRP370", 1000,
  "GRP369", 3000,
  "GRP573", 1500,
  "GRP409", 3000,
  "GRP509", 3000,
  "GRP575", 1000,
  "GRP445", 2500,
  "GRP295", 1000,
  "GRP316", 2000,
  "GRP630", 2000,
  ""
)</f>
        <v>3000</v>
      </c>
      <c r="AM143" s="1" cm="1">
        <f t="array" aca="1" ref="AM143" ca="1">_xlfn.SWITCH(
  AK143,
  "GRP370", 729.73,
  "GRP369", 2285.89,
  "GRP573", 1311.73,
  "GRP409", 2951.56,
  "GRP509", 993.45,
  "GRP575", 557.41,
  "GRP445", 695.64,
  "GRP295", 241.36,
  "GRP316", 1320.86,
  "GRP630", 1245.27,
  ""
)</f>
        <v>2285.89</v>
      </c>
      <c r="AN143" s="1" t="str" cm="1">
        <f t="array" aca="1" ref="AN143" ca="1">_xlfn.SWITCH(
  AK143,
  "GRP573", "Humana",
  "GRP509", "Aetna",
  "GRP316", "Aetna",
  ""
)</f>
        <v/>
      </c>
      <c r="AO143" s="1" t="str" cm="1">
        <f t="array" aca="1" ref="AO143" ca="1">_xlfn.SWITCH(
  AK143,
  "GRP573", "HUM982",
  "GRP509", "AET282",
  "GRP316", "AET665",
  ""
)</f>
        <v/>
      </c>
      <c r="AP143" s="1" t="str" cm="1">
        <f t="array" aca="1" ref="AP143" ca="1">_xlfn.SWITCH(
  AK143,
  "GRP573", "MAAN82132",
  "GRP509", "JOWI86099",
  "GRP316", "CHTA19838",
  ""
)</f>
        <v/>
      </c>
      <c r="AQ143" s="1" t="str" cm="1">
        <f t="array" aca="1" ref="AQ143" ca="1">INDEX({"Yes","No"},RANDBETWEEN(1,2))</f>
        <v>No</v>
      </c>
      <c r="AR143" s="1" t="str" cm="1">
        <f t="array" aca="1" ref="AR143" ca="1">INDEX({"Apple Pay","Credit Card","Debit Card"}, RANDBETWEEN(1,3))</f>
        <v>Debit Card</v>
      </c>
      <c r="AS143" s="1" t="s">
        <v>1024</v>
      </c>
      <c r="AT143" s="1" t="s">
        <v>1213</v>
      </c>
      <c r="AU143" s="1" t="str">
        <f t="shared" ca="1" si="112"/>
        <v>2025-04-10</v>
      </c>
      <c r="AV143" s="1" t="str">
        <f t="shared" ca="1" si="113"/>
        <v>2025-04-22</v>
      </c>
      <c r="AW143" s="1" t="str">
        <f t="shared" ca="1" si="114"/>
        <v>12:45 PM</v>
      </c>
      <c r="AX143" s="1" t="str">
        <f t="shared" ca="1" si="115"/>
        <v>12:38 PM</v>
      </c>
      <c r="AY143" s="1" t="str" cm="1">
        <f t="array" aca="1" ref="AY143" ca="1">INDEX({"LOC001","LOC002","LOC003"}, RANDBETWEEN(1,3))</f>
        <v>LOC001</v>
      </c>
      <c r="AZ143" s="1" t="str" cm="1">
        <f t="array" aca="1" ref="AZ143" ca="1">INDEX({"PRV001","PRV002","PRV003","PRV004","PRV005"}, RANDBETWEEN(1,5))</f>
        <v>PRV002</v>
      </c>
      <c r="BA143" s="1" t="str" cm="1">
        <f t="array" aca="1" ref="BA143" ca="1">INDEX({"AST001","AST002","AST003","AST004","AST005"}, RANDBETWEEN(1,5))</f>
        <v>AST001</v>
      </c>
      <c r="BB143" s="1" t="str" cm="1">
        <f t="array" aca="1" ref="BB143" ca="1">INDEX({"Room 1","Room 2","Room 3","Room 4","Room 5","Room 7","Room 8"}, RANDBETWEEN(1,7))</f>
        <v>Room 5</v>
      </c>
      <c r="BC143" s="1" t="str" cm="1">
        <f t="array" aca="1" ref="BC143" ca="1">INDEX({"Tooth Pain","Lost Filling","Cosmetic Concern","Sensitivity","Denture Adjustment","Jaw Pain","Routine Check-up"}, RANDBETWEEN(1,7))</f>
        <v>Routine Check-up</v>
      </c>
      <c r="BD143" s="1" cm="1">
        <f t="array" aca="1" ref="BD143" ca="1">INDEX({15,30,45,60,90,120}, RANDBETWEEN(1,6))</f>
        <v>60</v>
      </c>
      <c r="BE143" s="1">
        <f t="shared" ca="1" si="116"/>
        <v>53</v>
      </c>
      <c r="BF143" s="1" t="str">
        <f t="shared" ca="1" si="117"/>
        <v>True</v>
      </c>
      <c r="BG143" s="1" t="str">
        <f t="shared" ca="1" si="118"/>
        <v/>
      </c>
      <c r="BH143" s="1" t="str">
        <f t="shared" ca="1" si="119"/>
        <v>False</v>
      </c>
      <c r="BI143" s="1">
        <f t="shared" ca="1" si="120"/>
        <v>12</v>
      </c>
      <c r="BJ143" s="1" t="s">
        <v>1403</v>
      </c>
      <c r="BK143" s="1" t="str">
        <f t="shared" ca="1" si="121"/>
        <v>2025-04-22</v>
      </c>
      <c r="BL143" s="1" t="str" cm="1">
        <f t="array" aca="1" ref="BL143" ca="1">INDEX({"Orthodontic","Prosthodontic","Oral Surgery","Periodontic","Restorative"}, RANDBETWEEN(1,5))</f>
        <v>Periodontic</v>
      </c>
      <c r="BM143" s="1" t="str" cm="1">
        <f t="array" aca="1" ref="BM143" ca="1">INDEX({"D4341","D9110","D0274","D0120","D2330","D7140","D1110"}, RANDBETWEEN(1,7))</f>
        <v>D9110</v>
      </c>
      <c r="BN143" s="1" t="str" cm="1">
        <f t="array" aca="1" ref="BN143" ca="1">INDEX({"Periodontal Scaling &amp; Root Planing","Palliative Treatment","Bitewings - Four Films","Periodic Oral Evaluation","Resin Composite - One Surface","Extraction - Erupted Tooth","Adult Prophylaxis"}, RANDBETWEEN(1,7))</f>
        <v>Periodontal Scaling &amp; Root Planing</v>
      </c>
      <c r="BO143" s="1">
        <f t="shared" ca="1" si="122"/>
        <v>729.61</v>
      </c>
      <c r="BP143" s="1">
        <f t="shared" ca="1" si="123"/>
        <v>1206.32</v>
      </c>
      <c r="BQ143" s="1">
        <f t="shared" ca="1" si="124"/>
        <v>207.99</v>
      </c>
      <c r="BR143" s="1">
        <f t="shared" ca="1" si="125"/>
        <v>142.31</v>
      </c>
      <c r="BS143" s="1">
        <f t="shared" ca="1" si="126"/>
        <v>8.4</v>
      </c>
      <c r="BT143" s="1" t="str">
        <f t="shared" ca="1" si="127"/>
        <v>2024-10-28</v>
      </c>
      <c r="BU143" s="1" t="str" cm="1">
        <f t="array" aca="1" ref="BU143" ca="1">INDEX({"Debit Card","Apple Pay","Credit Card","CareCredit"}, RANDBETWEEN(1,4))</f>
        <v>Credit Card</v>
      </c>
      <c r="BV143" s="1" t="str" cm="1">
        <f t="array" aca="1" ref="BV143" ca="1">INDEX({"Paid","Partial","Pending Insurance"}, RANDBETWEEN(1,3))</f>
        <v>Paid</v>
      </c>
      <c r="BW143" s="1">
        <f t="shared" ca="1" si="128"/>
        <v>0</v>
      </c>
      <c r="BX143" s="1" t="str">
        <f t="shared" ca="1" si="129"/>
        <v>Completed</v>
      </c>
      <c r="BY143" s="1" t="str" cm="1">
        <f t="array" aca="1" ref="BY143" ca="1">INDEX({"New","Returning"}, RANDBETWEEN(1,2))</f>
        <v>Returning</v>
      </c>
      <c r="BZ143" s="1">
        <f t="shared" ca="1" si="130"/>
        <v>2</v>
      </c>
      <c r="CA143" s="1">
        <f t="shared" ca="1" si="131"/>
        <v>2</v>
      </c>
      <c r="CB143" s="1" t="str">
        <f t="shared" ca="1" si="132"/>
        <v>2021-12-20</v>
      </c>
      <c r="CC143" s="1" t="str">
        <f t="shared" ca="1" si="133"/>
        <v>2024-04-06</v>
      </c>
      <c r="CD143" s="1">
        <f t="shared" ca="1" si="134"/>
        <v>4</v>
      </c>
      <c r="CE143" s="1">
        <f t="shared" ca="1" si="134"/>
        <v>4</v>
      </c>
      <c r="CF143" s="1">
        <f t="shared" ca="1" si="135"/>
        <v>3043.49</v>
      </c>
      <c r="CG143" s="1">
        <f t="shared" ca="1" si="136"/>
        <v>39</v>
      </c>
      <c r="CH143" s="1" t="str">
        <f t="shared" ca="1" si="137"/>
        <v>Low</v>
      </c>
      <c r="CI143" s="1">
        <f t="shared" ca="1" si="138"/>
        <v>79</v>
      </c>
      <c r="CJ143" s="1" t="str">
        <f t="shared" ca="1" si="139"/>
        <v>True</v>
      </c>
      <c r="CK143" s="1" t="str" cm="1">
        <f t="array" aca="1" ref="CK143" ca="1">INDEX({"Basic","Silver","Gold","Platinum"}, RANDBETWEEN(1,4))</f>
        <v>Platinum</v>
      </c>
      <c r="CL143" s="1">
        <f t="shared" ca="1" si="140"/>
        <v>0</v>
      </c>
      <c r="CM143" s="1" t="s">
        <v>1592</v>
      </c>
      <c r="CN143" s="1" t="str">
        <f t="shared" ca="1" si="141"/>
        <v>2024-05-13</v>
      </c>
      <c r="CO143" s="1" t="str">
        <f t="shared" ca="1" si="142"/>
        <v>1:00 PM</v>
      </c>
      <c r="CP143" s="1" t="str" cm="1">
        <f t="array" aca="1" ref="CP143" ca="1">INDEX({"Patient Portal","Mail","Email","Phone","Text"}, RANDBETWEEN(1,5))</f>
        <v>Text</v>
      </c>
      <c r="CQ143" s="1" t="str" cm="1">
        <f t="array" aca="1" ref="CQ143" ca="1">INDEX({"Insurance Verification","Payment Reminder","New Patient Welcome","Treatment Plan Discussion","Recall"}, RANDBETWEEN(1,5))</f>
        <v>Insurance Verification</v>
      </c>
      <c r="CR143" s="1" t="str" cm="1">
        <f t="array" aca="1" ref="CR143" ca="1">INDEX({"Template","Script","Marketing","Custom"}, RANDBETWEEN(1,4))</f>
        <v>Custom</v>
      </c>
      <c r="CS143" s="1" t="str">
        <f t="shared" ca="1" si="143"/>
        <v>True</v>
      </c>
      <c r="CT143" s="1" t="str">
        <f t="shared" ca="1" si="144"/>
        <v>2024-05-15</v>
      </c>
      <c r="CU143" s="1" t="str">
        <f t="shared" ca="1" si="145"/>
        <v>4:30 PM</v>
      </c>
      <c r="CV143" s="1" t="str" cm="1">
        <f t="array" aca="1" ref="CV143" ca="1">IF(CS143="True",
   INDEX({"Cancelled","Confirmed","Rescheduled","Question Answered"}, RANDBETWEEN(1,4)),
   ""
)</f>
        <v>Question Answered</v>
      </c>
      <c r="CW143" s="1" t="str">
        <f t="shared" ca="1" si="146"/>
        <v>False</v>
      </c>
      <c r="CX143" s="1" t="str">
        <f t="shared" ca="1" si="147"/>
        <v/>
      </c>
      <c r="CY143" s="1" t="str" cm="1">
        <f t="array" aca="1" ref="CY143" ca="1">INDEX({"STF001","STF002","STF003","STF004","STF005"}, RANDBETWEEN(1,5))</f>
        <v>STF004</v>
      </c>
      <c r="CZ143" s="1" t="str">
        <f t="shared" ca="1" si="148"/>
        <v>True</v>
      </c>
      <c r="DA143" s="1" t="str" cm="1">
        <f t="array" aca="1" ref="DA143" ca="1">INDEX({"Westside Dental Group","Downtown Dental Center","Main Street Dental"}, RANDBETWEEN(1,3))</f>
        <v>Main Street Dental</v>
      </c>
      <c r="DB143" s="1" t="str" cm="1">
        <f t="array" aca="1" ref="DB143" ca="1">_xlfn.SWITCH(DA143,
   "Westside Dental Group",     "789 West Avenue",
   "Downtown Dental Center",    "456 Downtown Plaza",
   "Main Street Dental",        "123 Main Street",
   ""
)</f>
        <v>123 Main Street</v>
      </c>
      <c r="DC143" s="1" t="str" cm="1">
        <f t="array" aca="1" ref="DC143" ca="1">_xlfn.SWITCH(
   DA143,
   "Westside Dental Group",     "Riverside",
   "Downtown Dental Center",    "Springfield",
   "Main Street Dental",        "Springfield",
   ""
)</f>
        <v>Springfield</v>
      </c>
      <c r="DD143" s="1" t="s">
        <v>184</v>
      </c>
      <c r="DE143" s="1" t="str" cm="1">
        <f t="array" aca="1" ref="DE143" ca="1">_xlfn.SWITCH(
   DA143,
   "Westside Dental Group",     "62707",
   "Downtown Dental Center",    "62701",
   "Main Street Dental",        "62704",
   ""
)</f>
        <v>62704</v>
      </c>
      <c r="DF143" s="1" t="str" cm="1">
        <f t="array" aca="1" ref="DF143" ca="1">_xlfn.SWITCH(
   DA143,
   "Westside Dental Group",     "555-555-6666",
   "Downtown Dental Center",    "555-333-4444",
   "Main Street Dental",        "555-111-2222",
   ""
)</f>
        <v>555-111-2222</v>
      </c>
      <c r="DG143" s="1" t="str" cm="1">
        <f t="array" aca="1" ref="DG143" ca="1">_xlfn.SWITCH(
   DA143,
   "Westside Dental Group",     "Mon-Thu 9AM-6PM|Fri 9AM-4PM",
   "Downtown Dental Center",    "Mon-Thu 7AM-7PM|Fri 8AM-5PM|Sat 8AM-1PM",
   "Main Street Dental",        "Mon-Fri 8AM-5PM",
   ""
)</f>
        <v>Mon-Fri 8AM-5PM</v>
      </c>
      <c r="DH143" s="1" t="str" cm="1">
        <f t="array" aca="1" ref="DH143" ca="1">_xlfn.SWITCH(
   DA143,
   "Westside Dental Group",     "General|Periodontics|Endodontics",
   "Downtown Dental Center",    "General|Pediatric|Implants|Oral Surgery",
   "Main Street Dental",        "General|Cosmetic|Orthodontics",
   ""
)</f>
        <v>General|Cosmetic|Orthodontics</v>
      </c>
      <c r="DI143" s="1" t="str" cm="1">
        <f t="array" aca="1" ref="DI143" ca="1">_xlfn.SWITCH(
   DA143,
   "Westside Dental Group",     "General Dentistry|Periodontics|Endodontics",
   "Downtown Dental Center",    "General Dentistry|Oral Surgery|Pediatric Dentistry",
   "Main Street Dental",        "General Dentistry|Orthodontics",
   ""
)</f>
        <v>General Dentistry|Orthodontics</v>
      </c>
      <c r="DJ143" s="1" cm="1">
        <f t="array" aca="1" ref="DJ143" ca="1">_xlfn.SWITCH($DA143,
   "Westside Dental Group", 6,
   "Downtown Dental Center", 12,
   "Main Street Dental",     8,
   6
)</f>
        <v>8</v>
      </c>
      <c r="DK143" s="1" cm="1">
        <f t="array" aca="1" ref="DK143" ca="1">_xlfn.SWITCH($DA143,
   "Westside Dental Group", 4.7,
   "Downtown Dental Center", 4.6,
   "Main Street Dental",     4.8,
   4.7
)</f>
        <v>4.8</v>
      </c>
      <c r="DL143" s="1" t="s">
        <v>1781</v>
      </c>
      <c r="DM143" s="1" t="str">
        <f t="shared" ca="1" si="149"/>
        <v>2024-08-24</v>
      </c>
      <c r="DN143" s="1" t="str" cm="1">
        <f t="array" aca="1" ref="DN143" ca="1">INDEX({"In Progress","Accepted","Completed","Proposed"}, RANDBETWEEN(1,4))</f>
        <v>Accepted</v>
      </c>
      <c r="DO143" s="1">
        <f t="shared" ca="1" si="150"/>
        <v>4401.6400000000003</v>
      </c>
      <c r="DP143" s="1">
        <f t="shared" ca="1" si="151"/>
        <v>2949.1</v>
      </c>
      <c r="DQ143" s="1">
        <f t="shared" ca="1" si="152"/>
        <v>1452.54</v>
      </c>
      <c r="DR143" s="1" t="str" cm="1">
        <f t="array" aca="1" ref="DR143" ca="1">INDEX({"N/A","CareCredit","QuickPay Discount","Monthly Payment"}, RANDBETWEEN(1,4))</f>
        <v>CareCredit</v>
      </c>
      <c r="DS143" s="2">
        <v>44614</v>
      </c>
      <c r="DT143" s="1" t="str">
        <f t="shared" ca="1" si="153"/>
        <v/>
      </c>
      <c r="DU143" s="1">
        <f t="shared" ca="1" si="154"/>
        <v>66</v>
      </c>
    </row>
    <row r="144" spans="1:125" x14ac:dyDescent="0.15">
      <c r="A144" s="1" t="s">
        <v>647</v>
      </c>
      <c r="B144" s="1" t="str" cm="1">
        <f t="array" aca="1" ref="B144" ca="1">INDEX({"Liam","Noah","Oliver","Elijah","William","James","Benjamin","Lucas","Henry","Alexander","Olivia","Emma","Ava","Charlotte","Sophia","Amelia","Isabella","Mia","Evelyn","Harper","Jameson","Aria","Scarlett","Luna","Mila","Abigail","Ella","Avery","Eleanor","Madison"}, RANDBETWEEN(1, 30))</f>
        <v>Benjamin</v>
      </c>
      <c r="C144" s="1" t="str" cm="1">
        <f t="array" aca="1" ref="C144" ca="1">INDEX({"Smith","Johnson","Williams","Jones","Brown","Davis","Miller","Wilson","Moore","Taylor","Anderson","Thomas","Jackson","White","Harris","Martin","Thompson","Garcia","Martinez","Robinson","Clark","Rodriguez","Lewis","Lee","Walker","Hall","Allen","Young","King","Wright"}, RANDBETWEEN(1, 30))</f>
        <v>Hall</v>
      </c>
      <c r="D144" s="1" t="str">
        <f t="shared" ca="1" si="104"/>
        <v>2001-10-18</v>
      </c>
      <c r="E144" s="1">
        <f t="shared" ca="1" si="105"/>
        <v>23</v>
      </c>
      <c r="F144" s="1" t="str" cm="1">
        <f t="array" aca="1" ref="F144" ca="1">INDEX({"Male","Female","Non-Binary"}, RANDBETWEEN(1, 3))</f>
        <v>Male</v>
      </c>
      <c r="G144" s="1" t="str" cm="1">
        <f t="array" aca="1" ref="G144" ca="1">INDEX({"African American","Caucasian","Hispanic","Asian","Native American","Other"}, RANDBETWEEN(1,6))</f>
        <v>Hispanic</v>
      </c>
      <c r="H144" s="1" t="str" cm="1">
        <f t="array" aca="1" ref="H144" ca="1">RANDBETWEEN(1,1500) &amp; " " &amp; INDEX({"Main","Oak","Maple","Elm","Pine","Cedar","Rose","Hill","Park","Lake"}, RANDBETWEEN(1,10)) &amp; " " &amp; INDEX({"St","Rd","Ave"}, RANDBETWEEN(1,3))</f>
        <v>783 Main Ave</v>
      </c>
      <c r="I144" s="1" t="str" cm="1">
        <f t="array" aca="1" ref="I144" ca="1">INDEX({"Springfield","Riverside","Franklin","Clinton","Fairview"}, RANDBETWEEN(1,5))</f>
        <v>Clinton</v>
      </c>
      <c r="J144" s="1" t="str" cm="1">
        <f t="array" aca="1" ref="J144" ca="1">INDEX({"FL","IL","CA","NY","TX"}, RANDBETWEEN(1,5))</f>
        <v>CA</v>
      </c>
      <c r="K144" s="1" t="str">
        <f t="shared" ca="1" si="106"/>
        <v>42244</v>
      </c>
      <c r="L144" s="1" t="str">
        <f t="shared" ca="1" si="107"/>
        <v>benjamin.hall@email.com</v>
      </c>
      <c r="M144" s="1" t="str">
        <f t="shared" ca="1" si="108"/>
        <v>134-343-2323</v>
      </c>
      <c r="N144" s="1" t="str" cm="1">
        <f t="array" aca="1" ref="N144" ca="1">INDEX({"Linda","Karen","Susan","Nancy","Deborah"}, RANDBETWEEN(1,5)) &amp; " " &amp; C144</f>
        <v>Deborah Hall</v>
      </c>
      <c r="O144" s="1" t="str">
        <f t="shared" ca="1" si="109"/>
        <v>641-765-4239</v>
      </c>
      <c r="P144" s="1" t="s">
        <v>137</v>
      </c>
      <c r="Q144" s="1" t="str" cm="1">
        <f t="array" aca="1" ref="Q144" ca="1">INDEX({"Walk-in","Google","Website","Patient Referral","Doctor Referral","Insurance"}, RANDBETWEEN(1,5))</f>
        <v>Walk-in</v>
      </c>
      <c r="R144" s="1" t="str">
        <f t="shared" ca="1" si="110"/>
        <v>2023-07-26</v>
      </c>
      <c r="S144" s="1" t="str" cm="1">
        <f t="array" aca="1" ref="S144" ca="1">INDEX({"LOC001","LOC002","LOC003"}, RANDBETWEEN(1,3))</f>
        <v>LOC003</v>
      </c>
      <c r="T144" s="1" t="str" cm="1">
        <f t="array" aca="1" ref="T144" ca="1">INDEX({"Mail","Phone","Patient Portal","Email"}, RANDBETWEEN(1,4))</f>
        <v>Phone</v>
      </c>
      <c r="U144" s="1" t="str" cm="1">
        <f t="array" aca="1" ref="U144" ca="1">INDEX({"True","False"}, RANDBETWEEN(1,2))</f>
        <v>True</v>
      </c>
      <c r="V144" s="1" t="str" cm="1">
        <f t="array" aca="1" ref="V144" ca="1">INDEX({"True","False"}, RANDBETWEEN(1,2))</f>
        <v>True</v>
      </c>
      <c r="W144" s="1" t="str" cm="1">
        <f t="array" aca="1" ref="W144" ca="1">INDEX({"True","False"}, RANDBETWEEN(1,2))</f>
        <v>True</v>
      </c>
      <c r="X144" s="1" t="str" cm="1">
        <f t="array" aca="1" ref="X144" ca="1">INDEX({"True","False"}, RANDBETWEEN(1,2))</f>
        <v>False</v>
      </c>
      <c r="Y144" s="1" t="str" cm="1">
        <f t="array" aca="1" ref="Y144" ca="1">INDEX({"Codeine","Sulfa","Local Anesthetics","None","Latex","Penicillin"}, RANDBETWEEN(1,6))</f>
        <v>None</v>
      </c>
      <c r="Z144" s="1" t="str" cm="1">
        <f t="array" aca="1" ref="Z144" ca="1">INDEX({"None","Levothyroxine","Atorvastatin","Levothyroxine|Atorvastatin","Metformin|Lisinopril","Ibuprofen"}, RANDBETWEEN(1,6))</f>
        <v>Metformin|Lisinopril</v>
      </c>
      <c r="AA144" s="1" t="str" cm="1">
        <f t="array" aca="1" ref="AA144" ca="1">INDEX({"None","Wisdom teeth extraction (2020)","Cavity filling (2019)","Dental cleaning (2018)","Root canal (2021)"}, RANDBETWEEN(1,5))</f>
        <v>Root canal (2021)</v>
      </c>
      <c r="AB144" s="1" t="str">
        <f t="shared" ca="1" si="111"/>
        <v>2024-12-17</v>
      </c>
      <c r="AC144" s="1" t="str" cm="1">
        <f t="array" aca="1" ref="AC144" ca="1">INDEX({"N/A","No","Yes"}, RANDBETWEEN(1,3))</f>
        <v>N/A</v>
      </c>
      <c r="AD144" s="1" t="str" cm="1">
        <f t="array" aca="1" ref="AD144" ca="1">INDEX({"Non-smoker","Former-smoker","Current smoker"}, RANDBETWEEN(1,3))</f>
        <v>Current smoker</v>
      </c>
      <c r="AE144" s="1" t="str" cm="1">
        <f t="array" aca="1" ref="AE144" ca="1">INDEX({"None","Allergic to penicillin","Requires wheelchair accessibility","Use caution due to fall risk","Special diet required"}, RANDBETWEEN(1,5))</f>
        <v>Allergic to penicillin</v>
      </c>
      <c r="AF144" s="1" t="s">
        <v>836</v>
      </c>
      <c r="AG144" s="1" t="str" cm="1">
        <f t="array" aca="1" ref="AG144" ca="1">INDEX({"Humana","Aetna","MetLife","Cigna","United Healthcare","Guardian"}, RANDBETWEEN(1,6))</f>
        <v>Aetna</v>
      </c>
      <c r="AH144" s="1" t="str" cm="1">
        <f t="array" aca="1" ref="AH144" ca="1">IF(AG144="Humana",
   INDEX({"HUM103","HUM523"}, RANDBETWEEN(1,2)),
IF(AG144="Aetna",
   INDEX({"AET532","AET548"}, RANDBETWEEN(1,2)),
IF(AG144="MetLife",
   "MET280",
IF(AG144="Cigna",
   "CIG881",
IF(AG144="United Healthcare",
   INDEX({"UNI967","UNI316"}, RANDBETWEEN(1,2)),
IF(AG144="Guardian",
   INDEX({"GUA459","GUA669"}, RANDBETWEEN(1,2)),
""))))))</f>
        <v>AET532</v>
      </c>
      <c r="AI144" s="1" t="str" cm="1">
        <f t="array" aca="1" ref="AI144" ca="1">_xlfn.SWITCH(
    AH144,
    "HUM103", "Humana Discount",
    "HUM523", "Humana PPO",
    "AET532", "Aetna HMO",
    "AET548", "Aetna Indemnity",
    "MET280", "MetLife Discount",
    "CIG881", "Cigna HMO",
    "UNI967", "United Healthcare DPPO",
    "UNI316", "United Healthcare DMO",
    "GUA459", "Guardian Discount",
    "GUA669", "Guardian PPO",
    ""
)</f>
        <v>Aetna HMO</v>
      </c>
      <c r="AJ144" s="1" t="str" cm="1">
        <f t="array" aca="1" ref="AJ144" ca="1">_xlfn.SWITCH(
    AH144,
    "HUM103", "HUM854639",
    "HUM523", "HUM296694",
    "AET532", "AET392075",
    "AET548", "AET837715",
    "MET280", "MET643118",
    "CIG881", "CIG755900",
    "UNI967", "UNI733052",
    "UNI316", "UNI442722",
    "GUA459", "GUA634150",
    "GUA669", "GUA641722",
    ""
)</f>
        <v>AET392075</v>
      </c>
      <c r="AK144" s="1" t="str" cm="1">
        <f t="array" aca="1" ref="AK144" ca="1">INDEX({"GRP370","GRP369","GRP573","GRP409","GRP509","GRP575","GRP445","GRP295","GRP316","GRP630"}, RANDBETWEEN(1,10))</f>
        <v>GRP630</v>
      </c>
      <c r="AL144" s="1" cm="1">
        <f t="array" aca="1" ref="AL144" ca="1">_xlfn.SWITCH(
  AK144,
  "GRP370", 1000,
  "GRP369", 3000,
  "GRP573", 1500,
  "GRP409", 3000,
  "GRP509", 3000,
  "GRP575", 1000,
  "GRP445", 2500,
  "GRP295", 1000,
  "GRP316", 2000,
  "GRP630", 2000,
  ""
)</f>
        <v>2000</v>
      </c>
      <c r="AM144" s="1" cm="1">
        <f t="array" aca="1" ref="AM144" ca="1">_xlfn.SWITCH(
  AK144,
  "GRP370", 729.73,
  "GRP369", 2285.89,
  "GRP573", 1311.73,
  "GRP409", 2951.56,
  "GRP509", 993.45,
  "GRP575", 557.41,
  "GRP445", 695.64,
  "GRP295", 241.36,
  "GRP316", 1320.86,
  "GRP630", 1245.27,
  ""
)</f>
        <v>1245.27</v>
      </c>
      <c r="AN144" s="1" t="str" cm="1">
        <f t="array" aca="1" ref="AN144" ca="1">_xlfn.SWITCH(
  AK144,
  "GRP573", "Humana",
  "GRP509", "Aetna",
  "GRP316", "Aetna",
  ""
)</f>
        <v/>
      </c>
      <c r="AO144" s="1" t="str" cm="1">
        <f t="array" aca="1" ref="AO144" ca="1">_xlfn.SWITCH(
  AK144,
  "GRP573", "HUM982",
  "GRP509", "AET282",
  "GRP316", "AET665",
  ""
)</f>
        <v/>
      </c>
      <c r="AP144" s="1" t="str" cm="1">
        <f t="array" aca="1" ref="AP144" ca="1">_xlfn.SWITCH(
  AK144,
  "GRP573", "MAAN82132",
  "GRP509", "JOWI86099",
  "GRP316", "CHTA19838",
  ""
)</f>
        <v/>
      </c>
      <c r="AQ144" s="1" t="str" cm="1">
        <f t="array" aca="1" ref="AQ144" ca="1">INDEX({"Yes","No"},RANDBETWEEN(1,2))</f>
        <v>Yes</v>
      </c>
      <c r="AR144" s="1" t="str" cm="1">
        <f t="array" aca="1" ref="AR144" ca="1">INDEX({"Apple Pay","Credit Card","Debit Card"}, RANDBETWEEN(1,3))</f>
        <v>Debit Card</v>
      </c>
      <c r="AS144" s="1" t="s">
        <v>1025</v>
      </c>
      <c r="AT144" s="1" t="s">
        <v>1214</v>
      </c>
      <c r="AU144" s="1" t="str">
        <f t="shared" ca="1" si="112"/>
        <v>2025-04-12</v>
      </c>
      <c r="AV144" s="1" t="str">
        <f t="shared" ca="1" si="113"/>
        <v>2025-04-20</v>
      </c>
      <c r="AW144" s="1" t="str">
        <f t="shared" ca="1" si="114"/>
        <v>2:15 PM</v>
      </c>
      <c r="AX144" s="1" t="str">
        <f t="shared" ca="1" si="115"/>
        <v>2:09 PM</v>
      </c>
      <c r="AY144" s="1" t="str" cm="1">
        <f t="array" aca="1" ref="AY144" ca="1">INDEX({"LOC001","LOC002","LOC003"}, RANDBETWEEN(1,3))</f>
        <v>LOC001</v>
      </c>
      <c r="AZ144" s="1" t="str" cm="1">
        <f t="array" aca="1" ref="AZ144" ca="1">INDEX({"PRV001","PRV002","PRV003","PRV004","PRV005"}, RANDBETWEEN(1,5))</f>
        <v>PRV001</v>
      </c>
      <c r="BA144" s="1" t="str" cm="1">
        <f t="array" aca="1" ref="BA144" ca="1">INDEX({"AST001","AST002","AST003","AST004","AST005"}, RANDBETWEEN(1,5))</f>
        <v>AST001</v>
      </c>
      <c r="BB144" s="1" t="str" cm="1">
        <f t="array" aca="1" ref="BB144" ca="1">INDEX({"Room 1","Room 2","Room 3","Room 4","Room 5","Room 7","Room 8"}, RANDBETWEEN(1,7))</f>
        <v>Room 3</v>
      </c>
      <c r="BC144" s="1" t="str" cm="1">
        <f t="array" aca="1" ref="BC144" ca="1">INDEX({"Tooth Pain","Lost Filling","Cosmetic Concern","Sensitivity","Denture Adjustment","Jaw Pain","Routine Check-up"}, RANDBETWEEN(1,7))</f>
        <v>Tooth Pain</v>
      </c>
      <c r="BD144" s="1" cm="1">
        <f t="array" aca="1" ref="BD144" ca="1">INDEX({15,30,45,60,90,120}, RANDBETWEEN(1,6))</f>
        <v>30</v>
      </c>
      <c r="BE144" s="1">
        <f t="shared" ca="1" si="116"/>
        <v>33</v>
      </c>
      <c r="BF144" s="1" t="str">
        <f t="shared" ca="1" si="117"/>
        <v>False</v>
      </c>
      <c r="BG144" s="1" t="str">
        <f t="shared" ca="1" si="118"/>
        <v>Illness</v>
      </c>
      <c r="BH144" s="1" t="str">
        <f t="shared" ca="1" si="119"/>
        <v>True</v>
      </c>
      <c r="BI144" s="1">
        <f t="shared" ca="1" si="120"/>
        <v>8</v>
      </c>
      <c r="BJ144" s="1" t="s">
        <v>1404</v>
      </c>
      <c r="BK144" s="1" t="str">
        <f t="shared" ca="1" si="121"/>
        <v>N/A</v>
      </c>
      <c r="BL144" s="1" t="str" cm="1">
        <f t="array" aca="1" ref="BL144" ca="1">INDEX({"Orthodontic","Prosthodontic","Oral Surgery","Periodontic","Restorative"}, RANDBETWEEN(1,5))</f>
        <v>Orthodontic</v>
      </c>
      <c r="BM144" s="1" t="str" cm="1">
        <f t="array" aca="1" ref="BM144" ca="1">INDEX({"D4341","D9110","D0274","D0120","D2330","D7140","D1110"}, RANDBETWEEN(1,7))</f>
        <v>D0120</v>
      </c>
      <c r="BN144" s="1" t="str" cm="1">
        <f t="array" aca="1" ref="BN144" ca="1">INDEX({"Periodontal Scaling &amp; Root Planing","Palliative Treatment","Bitewings - Four Films","Periodic Oral Evaluation","Resin Composite - One Surface","Extraction - Erupted Tooth","Adult Prophylaxis"}, RANDBETWEEN(1,7))</f>
        <v>Resin Composite - One Surface</v>
      </c>
      <c r="BO144" s="1">
        <f t="shared" ca="1" si="122"/>
        <v>443.62</v>
      </c>
      <c r="BP144" s="1">
        <f t="shared" ca="1" si="123"/>
        <v>948.64</v>
      </c>
      <c r="BQ144" s="1">
        <f t="shared" ca="1" si="124"/>
        <v>947.75</v>
      </c>
      <c r="BR144" s="1">
        <f t="shared" ca="1" si="125"/>
        <v>383.98</v>
      </c>
      <c r="BS144" s="1">
        <f t="shared" ca="1" si="126"/>
        <v>157.21</v>
      </c>
      <c r="BT144" s="1" t="str">
        <f t="shared" ca="1" si="127"/>
        <v>2023-01-23</v>
      </c>
      <c r="BU144" s="1" t="str" cm="1">
        <f t="array" aca="1" ref="BU144" ca="1">INDEX({"Debit Card","Apple Pay","Credit Card","CareCredit"}, RANDBETWEEN(1,4))</f>
        <v>Credit Card</v>
      </c>
      <c r="BV144" s="1" t="str" cm="1">
        <f t="array" aca="1" ref="BV144" ca="1">INDEX({"Paid","Partial","Pending Insurance"}, RANDBETWEEN(1,3))</f>
        <v>Pending Insurance</v>
      </c>
      <c r="BW144" s="1">
        <f t="shared" ca="1" si="128"/>
        <v>0</v>
      </c>
      <c r="BX144" s="1" t="str">
        <f t="shared" ca="1" si="129"/>
        <v>In Progress</v>
      </c>
      <c r="BY144" s="1" t="str" cm="1">
        <f t="array" aca="1" ref="BY144" ca="1">INDEX({"New","Returning"}, RANDBETWEEN(1,2))</f>
        <v>Returning</v>
      </c>
      <c r="BZ144" s="1">
        <f t="shared" ca="1" si="130"/>
        <v>2</v>
      </c>
      <c r="CA144" s="1">
        <f t="shared" ca="1" si="131"/>
        <v>6</v>
      </c>
      <c r="CB144" s="1" t="str">
        <f t="shared" ca="1" si="132"/>
        <v>2022-07-04</v>
      </c>
      <c r="CC144" s="1" t="str">
        <f t="shared" ca="1" si="133"/>
        <v>2024-03-30</v>
      </c>
      <c r="CD144" s="1">
        <f t="shared" ca="1" si="134"/>
        <v>9</v>
      </c>
      <c r="CE144" s="1">
        <f t="shared" ca="1" si="134"/>
        <v>5</v>
      </c>
      <c r="CF144" s="1">
        <f t="shared" ca="1" si="135"/>
        <v>2777.91</v>
      </c>
      <c r="CG144" s="1">
        <f t="shared" ca="1" si="136"/>
        <v>33</v>
      </c>
      <c r="CH144" s="1" t="str">
        <f t="shared" ca="1" si="137"/>
        <v>Medium</v>
      </c>
      <c r="CI144" s="1">
        <f t="shared" ca="1" si="138"/>
        <v>98</v>
      </c>
      <c r="CJ144" s="1" t="str">
        <f t="shared" ca="1" si="139"/>
        <v>True</v>
      </c>
      <c r="CK144" s="1" t="str" cm="1">
        <f t="array" aca="1" ref="CK144" ca="1">INDEX({"Basic","Silver","Gold","Platinum"}, RANDBETWEEN(1,4))</f>
        <v>Basic</v>
      </c>
      <c r="CL144" s="1">
        <f t="shared" ca="1" si="140"/>
        <v>1</v>
      </c>
      <c r="CM144" s="1" t="s">
        <v>1593</v>
      </c>
      <c r="CN144" s="1" t="str">
        <f t="shared" ca="1" si="141"/>
        <v>2021-10-02</v>
      </c>
      <c r="CO144" s="1" t="str">
        <f t="shared" ca="1" si="142"/>
        <v>5:30 PM</v>
      </c>
      <c r="CP144" s="1" t="str" cm="1">
        <f t="array" aca="1" ref="CP144" ca="1">INDEX({"Patient Portal","Mail","Email","Phone","Text"}, RANDBETWEEN(1,5))</f>
        <v>Text</v>
      </c>
      <c r="CQ144" s="1" t="str" cm="1">
        <f t="array" aca="1" ref="CQ144" ca="1">INDEX({"Insurance Verification","Payment Reminder","New Patient Welcome","Treatment Plan Discussion","Recall"}, RANDBETWEEN(1,5))</f>
        <v>Recall</v>
      </c>
      <c r="CR144" s="1" t="str" cm="1">
        <f t="array" aca="1" ref="CR144" ca="1">INDEX({"Template","Script","Marketing","Custom"}, RANDBETWEEN(1,4))</f>
        <v>Template</v>
      </c>
      <c r="CS144" s="1" t="str">
        <f t="shared" ca="1" si="143"/>
        <v>True</v>
      </c>
      <c r="CT144" s="1" t="str">
        <f t="shared" ca="1" si="144"/>
        <v>2021-10-07</v>
      </c>
      <c r="CU144" s="1" t="str">
        <f t="shared" ca="1" si="145"/>
        <v>4:45 PM</v>
      </c>
      <c r="CV144" s="1" t="str" cm="1">
        <f t="array" aca="1" ref="CV144" ca="1">IF(CS144="True",
   INDEX({"Cancelled","Confirmed","Rescheduled","Question Answered"}, RANDBETWEEN(1,4)),
   ""
)</f>
        <v>Confirmed</v>
      </c>
      <c r="CW144" s="1" t="str">
        <f t="shared" ca="1" si="146"/>
        <v>False</v>
      </c>
      <c r="CX144" s="1" t="str">
        <f t="shared" ca="1" si="147"/>
        <v/>
      </c>
      <c r="CY144" s="1" t="str" cm="1">
        <f t="array" aca="1" ref="CY144" ca="1">INDEX({"STF001","STF002","STF003","STF004","STF005"}, RANDBETWEEN(1,5))</f>
        <v>STF002</v>
      </c>
      <c r="CZ144" s="1" t="str">
        <f t="shared" ca="1" si="148"/>
        <v>True</v>
      </c>
      <c r="DA144" s="1" t="str" cm="1">
        <f t="array" aca="1" ref="DA144" ca="1">INDEX({"Westside Dental Group","Downtown Dental Center","Main Street Dental"}, RANDBETWEEN(1,3))</f>
        <v>Main Street Dental</v>
      </c>
      <c r="DB144" s="1" t="str" cm="1">
        <f t="array" aca="1" ref="DB144" ca="1">_xlfn.SWITCH(DA144,
   "Westside Dental Group",     "789 West Avenue",
   "Downtown Dental Center",    "456 Downtown Plaza",
   "Main Street Dental",        "123 Main Street",
   ""
)</f>
        <v>123 Main Street</v>
      </c>
      <c r="DC144" s="1" t="str" cm="1">
        <f t="array" aca="1" ref="DC144" ca="1">_xlfn.SWITCH(
   DA144,
   "Westside Dental Group",     "Riverside",
   "Downtown Dental Center",    "Springfield",
   "Main Street Dental",        "Springfield",
   ""
)</f>
        <v>Springfield</v>
      </c>
      <c r="DD144" s="1" t="s">
        <v>184</v>
      </c>
      <c r="DE144" s="1" t="str" cm="1">
        <f t="array" aca="1" ref="DE144" ca="1">_xlfn.SWITCH(
   DA144,
   "Westside Dental Group",     "62707",
   "Downtown Dental Center",    "62701",
   "Main Street Dental",        "62704",
   ""
)</f>
        <v>62704</v>
      </c>
      <c r="DF144" s="1" t="str" cm="1">
        <f t="array" aca="1" ref="DF144" ca="1">_xlfn.SWITCH(
   DA144,
   "Westside Dental Group",     "555-555-6666",
   "Downtown Dental Center",    "555-333-4444",
   "Main Street Dental",        "555-111-2222",
   ""
)</f>
        <v>555-111-2222</v>
      </c>
      <c r="DG144" s="1" t="str" cm="1">
        <f t="array" aca="1" ref="DG144" ca="1">_xlfn.SWITCH(
   DA144,
   "Westside Dental Group",     "Mon-Thu 9AM-6PM|Fri 9AM-4PM",
   "Downtown Dental Center",    "Mon-Thu 7AM-7PM|Fri 8AM-5PM|Sat 8AM-1PM",
   "Main Street Dental",        "Mon-Fri 8AM-5PM",
   ""
)</f>
        <v>Mon-Fri 8AM-5PM</v>
      </c>
      <c r="DH144" s="1" t="str" cm="1">
        <f t="array" aca="1" ref="DH144" ca="1">_xlfn.SWITCH(
   DA144,
   "Westside Dental Group",     "General|Periodontics|Endodontics",
   "Downtown Dental Center",    "General|Pediatric|Implants|Oral Surgery",
   "Main Street Dental",        "General|Cosmetic|Orthodontics",
   ""
)</f>
        <v>General|Cosmetic|Orthodontics</v>
      </c>
      <c r="DI144" s="1" t="str" cm="1">
        <f t="array" aca="1" ref="DI144" ca="1">_xlfn.SWITCH(
   DA144,
   "Westside Dental Group",     "General Dentistry|Periodontics|Endodontics",
   "Downtown Dental Center",    "General Dentistry|Oral Surgery|Pediatric Dentistry",
   "Main Street Dental",        "General Dentistry|Orthodontics",
   ""
)</f>
        <v>General Dentistry|Orthodontics</v>
      </c>
      <c r="DJ144" s="1" cm="1">
        <f t="array" aca="1" ref="DJ144" ca="1">_xlfn.SWITCH($DA144,
   "Westside Dental Group", 6,
   "Downtown Dental Center", 12,
   "Main Street Dental",     8,
   6
)</f>
        <v>8</v>
      </c>
      <c r="DK144" s="1" cm="1">
        <f t="array" aca="1" ref="DK144" ca="1">_xlfn.SWITCH($DA144,
   "Westside Dental Group", 4.7,
   "Downtown Dental Center", 4.6,
   "Main Street Dental",     4.8,
   4.7
)</f>
        <v>4.8</v>
      </c>
      <c r="DL144" s="1" t="s">
        <v>1782</v>
      </c>
      <c r="DM144" s="1" t="str">
        <f t="shared" ca="1" si="149"/>
        <v>2022-10-06</v>
      </c>
      <c r="DN144" s="1" t="str" cm="1">
        <f t="array" aca="1" ref="DN144" ca="1">INDEX({"In Progress","Accepted","Completed","Proposed"}, RANDBETWEEN(1,4))</f>
        <v>Completed</v>
      </c>
      <c r="DO144" s="1">
        <f t="shared" ca="1" si="150"/>
        <v>874.18</v>
      </c>
      <c r="DP144" s="1">
        <f t="shared" ca="1" si="151"/>
        <v>437.09</v>
      </c>
      <c r="DQ144" s="1">
        <f t="shared" ca="1" si="152"/>
        <v>437.09</v>
      </c>
      <c r="DR144" s="1" t="str" cm="1">
        <f t="array" aca="1" ref="DR144" ca="1">INDEX({"N/A","CareCredit","QuickPay Discount","Monthly Payment"}, RANDBETWEEN(1,4))</f>
        <v>N/A</v>
      </c>
      <c r="DS144" s="2">
        <v>44615</v>
      </c>
      <c r="DT144" s="1" t="str">
        <f t="shared" ca="1" si="153"/>
        <v>2022-03-06</v>
      </c>
      <c r="DU144" s="1">
        <f t="shared" ca="1" si="154"/>
        <v>100</v>
      </c>
    </row>
    <row r="145" spans="1:125" x14ac:dyDescent="0.15">
      <c r="A145" s="1" t="s">
        <v>648</v>
      </c>
      <c r="B145" s="1" t="str" cm="1">
        <f t="array" aca="1" ref="B145" ca="1">INDEX({"Liam","Noah","Oliver","Elijah","William","James","Benjamin","Lucas","Henry","Alexander","Olivia","Emma","Ava","Charlotte","Sophia","Amelia","Isabella","Mia","Evelyn","Harper","Jameson","Aria","Scarlett","Luna","Mila","Abigail","Ella","Avery","Eleanor","Madison"}, RANDBETWEEN(1, 30))</f>
        <v>Liam</v>
      </c>
      <c r="C145" s="1" t="str" cm="1">
        <f t="array" aca="1" ref="C145" ca="1">INDEX({"Smith","Johnson","Williams","Jones","Brown","Davis","Miller","Wilson","Moore","Taylor","Anderson","Thomas","Jackson","White","Harris","Martin","Thompson","Garcia","Martinez","Robinson","Clark","Rodriguez","Lewis","Lee","Walker","Hall","Allen","Young","King","Wright"}, RANDBETWEEN(1, 30))</f>
        <v>Brown</v>
      </c>
      <c r="D145" s="1" t="str">
        <f t="shared" ca="1" si="104"/>
        <v>1951-11-29</v>
      </c>
      <c r="E145" s="1">
        <f t="shared" ca="1" si="105"/>
        <v>73</v>
      </c>
      <c r="F145" s="1" t="str" cm="1">
        <f t="array" aca="1" ref="F145" ca="1">INDEX({"Male","Female","Non-Binary"}, RANDBETWEEN(1, 3))</f>
        <v>Male</v>
      </c>
      <c r="G145" s="1" t="str" cm="1">
        <f t="array" aca="1" ref="G145" ca="1">INDEX({"African American","Caucasian","Hispanic","Asian","Native American","Other"}, RANDBETWEEN(1,6))</f>
        <v>Hispanic</v>
      </c>
      <c r="H145" s="1" t="str" cm="1">
        <f t="array" aca="1" ref="H145" ca="1">RANDBETWEEN(1,1500) &amp; " " &amp; INDEX({"Main","Oak","Maple","Elm","Pine","Cedar","Rose","Hill","Park","Lake"}, RANDBETWEEN(1,10)) &amp; " " &amp; INDEX({"St","Rd","Ave"}, RANDBETWEEN(1,3))</f>
        <v>474 Elm Ave</v>
      </c>
      <c r="I145" s="1" t="str" cm="1">
        <f t="array" aca="1" ref="I145" ca="1">INDEX({"Springfield","Riverside","Franklin","Clinton","Fairview"}, RANDBETWEEN(1,5))</f>
        <v>Fairview</v>
      </c>
      <c r="J145" s="1" t="str" cm="1">
        <f t="array" aca="1" ref="J145" ca="1">INDEX({"FL","IL","CA","NY","TX"}, RANDBETWEEN(1,5))</f>
        <v>NY</v>
      </c>
      <c r="K145" s="1" t="str">
        <f t="shared" ca="1" si="106"/>
        <v>58683</v>
      </c>
      <c r="L145" s="1" t="str">
        <f t="shared" ca="1" si="107"/>
        <v>liam.brown@email.com</v>
      </c>
      <c r="M145" s="1" t="str">
        <f t="shared" ca="1" si="108"/>
        <v>662-158-8779</v>
      </c>
      <c r="N145" s="1" t="str" cm="1">
        <f t="array" aca="1" ref="N145" ca="1">INDEX({"Linda","Karen","Susan","Nancy","Deborah"}, RANDBETWEEN(1,5)) &amp; " " &amp; C145</f>
        <v>Susan Brown</v>
      </c>
      <c r="O145" s="1" t="str">
        <f t="shared" ca="1" si="109"/>
        <v>667-588-2149</v>
      </c>
      <c r="P145" s="1" t="s">
        <v>137</v>
      </c>
      <c r="Q145" s="1" t="str" cm="1">
        <f t="array" aca="1" ref="Q145" ca="1">INDEX({"Walk-in","Google","Website","Patient Referral","Doctor Referral","Insurance"}, RANDBETWEEN(1,5))</f>
        <v>Patient Referral</v>
      </c>
      <c r="R145" s="1" t="str">
        <f t="shared" ca="1" si="110"/>
        <v>2022-06-06</v>
      </c>
      <c r="S145" s="1" t="str" cm="1">
        <f t="array" aca="1" ref="S145" ca="1">INDEX({"LOC001","LOC002","LOC003"}, RANDBETWEEN(1,3))</f>
        <v>LOC002</v>
      </c>
      <c r="T145" s="1" t="str" cm="1">
        <f t="array" aca="1" ref="T145" ca="1">INDEX({"Mail","Phone","Patient Portal","Email"}, RANDBETWEEN(1,4))</f>
        <v>Email</v>
      </c>
      <c r="U145" s="1" t="str" cm="1">
        <f t="array" aca="1" ref="U145" ca="1">INDEX({"True","False"}, RANDBETWEEN(1,2))</f>
        <v>False</v>
      </c>
      <c r="V145" s="1" t="str" cm="1">
        <f t="array" aca="1" ref="V145" ca="1">INDEX({"True","False"}, RANDBETWEEN(1,2))</f>
        <v>True</v>
      </c>
      <c r="W145" s="1" t="str" cm="1">
        <f t="array" aca="1" ref="W145" ca="1">INDEX({"True","False"}, RANDBETWEEN(1,2))</f>
        <v>False</v>
      </c>
      <c r="X145" s="1" t="str" cm="1">
        <f t="array" aca="1" ref="X145" ca="1">INDEX({"True","False"}, RANDBETWEEN(1,2))</f>
        <v>True</v>
      </c>
      <c r="Y145" s="1" t="str" cm="1">
        <f t="array" aca="1" ref="Y145" ca="1">INDEX({"Codeine","Sulfa","Local Anesthetics","None","Latex","Penicillin"}, RANDBETWEEN(1,6))</f>
        <v>None</v>
      </c>
      <c r="Z145" s="1" t="str" cm="1">
        <f t="array" aca="1" ref="Z145" ca="1">INDEX({"None","Levothyroxine","Atorvastatin","Levothyroxine|Atorvastatin","Metformin|Lisinopril","Ibuprofen"}, RANDBETWEEN(1,6))</f>
        <v>Levothyroxine|Atorvastatin</v>
      </c>
      <c r="AA145" s="1" t="str" cm="1">
        <f t="array" aca="1" ref="AA145" ca="1">INDEX({"None","Wisdom teeth extraction (2020)","Cavity filling (2019)","Dental cleaning (2018)","Root canal (2021)"}, RANDBETWEEN(1,5))</f>
        <v>Dental cleaning (2018)</v>
      </c>
      <c r="AB145" s="1" t="str">
        <f t="shared" ca="1" si="111"/>
        <v>2023-07-27</v>
      </c>
      <c r="AC145" s="1" t="str" cm="1">
        <f t="array" aca="1" ref="AC145" ca="1">INDEX({"N/A","No","Yes"}, RANDBETWEEN(1,3))</f>
        <v>No</v>
      </c>
      <c r="AD145" s="1" t="str" cm="1">
        <f t="array" aca="1" ref="AD145" ca="1">INDEX({"Non-smoker","Former-smoker","Current smoker"}, RANDBETWEEN(1,3))</f>
        <v>Current smoker</v>
      </c>
      <c r="AE145" s="1" t="str" cm="1">
        <f t="array" aca="1" ref="AE145" ca="1">INDEX({"None","Allergic to penicillin","Requires wheelchair accessibility","Use caution due to fall risk","Special diet required"}, RANDBETWEEN(1,5))</f>
        <v>Special diet required</v>
      </c>
      <c r="AF145" s="1" t="s">
        <v>837</v>
      </c>
      <c r="AG145" s="1" t="str" cm="1">
        <f t="array" aca="1" ref="AG145" ca="1">INDEX({"Humana","Aetna","MetLife","Cigna","United Healthcare","Guardian"}, RANDBETWEEN(1,6))</f>
        <v>Humana</v>
      </c>
      <c r="AH145" s="1" t="str" cm="1">
        <f t="array" aca="1" ref="AH145" ca="1">IF(AG145="Humana",
   INDEX({"HUM103","HUM523"}, RANDBETWEEN(1,2)),
IF(AG145="Aetna",
   INDEX({"AET532","AET548"}, RANDBETWEEN(1,2)),
IF(AG145="MetLife",
   "MET280",
IF(AG145="Cigna",
   "CIG881",
IF(AG145="United Healthcare",
   INDEX({"UNI967","UNI316"}, RANDBETWEEN(1,2)),
IF(AG145="Guardian",
   INDEX({"GUA459","GUA669"}, RANDBETWEEN(1,2)),
""))))))</f>
        <v>HUM103</v>
      </c>
      <c r="AI145" s="1" t="str" cm="1">
        <f t="array" aca="1" ref="AI145" ca="1">_xlfn.SWITCH(
    AH145,
    "HUM103", "Humana Discount",
    "HUM523", "Humana PPO",
    "AET532", "Aetna HMO",
    "AET548", "Aetna Indemnity",
    "MET280", "MetLife Discount",
    "CIG881", "Cigna HMO",
    "UNI967", "United Healthcare DPPO",
    "UNI316", "United Healthcare DMO",
    "GUA459", "Guardian Discount",
    "GUA669", "Guardian PPO",
    ""
)</f>
        <v>Humana Discount</v>
      </c>
      <c r="AJ145" s="1" t="str" cm="1">
        <f t="array" aca="1" ref="AJ145" ca="1">_xlfn.SWITCH(
    AH145,
    "HUM103", "HUM854639",
    "HUM523", "HUM296694",
    "AET532", "AET392075",
    "AET548", "AET837715",
    "MET280", "MET643118",
    "CIG881", "CIG755900",
    "UNI967", "UNI733052",
    "UNI316", "UNI442722",
    "GUA459", "GUA634150",
    "GUA669", "GUA641722",
    ""
)</f>
        <v>HUM854639</v>
      </c>
      <c r="AK145" s="1" t="str" cm="1">
        <f t="array" aca="1" ref="AK145" ca="1">INDEX({"GRP370","GRP369","GRP573","GRP409","GRP509","GRP575","GRP445","GRP295","GRP316","GRP630"}, RANDBETWEEN(1,10))</f>
        <v>GRP316</v>
      </c>
      <c r="AL145" s="1" cm="1">
        <f t="array" aca="1" ref="AL145" ca="1">_xlfn.SWITCH(
  AK145,
  "GRP370", 1000,
  "GRP369", 3000,
  "GRP573", 1500,
  "GRP409", 3000,
  "GRP509", 3000,
  "GRP575", 1000,
  "GRP445", 2500,
  "GRP295", 1000,
  "GRP316", 2000,
  "GRP630", 2000,
  ""
)</f>
        <v>2000</v>
      </c>
      <c r="AM145" s="1" cm="1">
        <f t="array" aca="1" ref="AM145" ca="1">_xlfn.SWITCH(
  AK145,
  "GRP370", 729.73,
  "GRP369", 2285.89,
  "GRP573", 1311.73,
  "GRP409", 2951.56,
  "GRP509", 993.45,
  "GRP575", 557.41,
  "GRP445", 695.64,
  "GRP295", 241.36,
  "GRP316", 1320.86,
  "GRP630", 1245.27,
  ""
)</f>
        <v>1320.86</v>
      </c>
      <c r="AN145" s="1" t="str" cm="1">
        <f t="array" aca="1" ref="AN145" ca="1">_xlfn.SWITCH(
  AK145,
  "GRP573", "Humana",
  "GRP509", "Aetna",
  "GRP316", "Aetna",
  ""
)</f>
        <v>Aetna</v>
      </c>
      <c r="AO145" s="1" t="str" cm="1">
        <f t="array" aca="1" ref="AO145" ca="1">_xlfn.SWITCH(
  AK145,
  "GRP573", "HUM982",
  "GRP509", "AET282",
  "GRP316", "AET665",
  ""
)</f>
        <v>AET665</v>
      </c>
      <c r="AP145" s="1" t="str" cm="1">
        <f t="array" aca="1" ref="AP145" ca="1">_xlfn.SWITCH(
  AK145,
  "GRP573", "MAAN82132",
  "GRP509", "JOWI86099",
  "GRP316", "CHTA19838",
  ""
)</f>
        <v>CHTA19838</v>
      </c>
      <c r="AQ145" s="1" t="str" cm="1">
        <f t="array" aca="1" ref="AQ145" ca="1">INDEX({"Yes","No"},RANDBETWEEN(1,2))</f>
        <v>No</v>
      </c>
      <c r="AR145" s="1" t="str" cm="1">
        <f t="array" aca="1" ref="AR145" ca="1">INDEX({"Apple Pay","Credit Card","Debit Card"}, RANDBETWEEN(1,3))</f>
        <v>Credit Card</v>
      </c>
      <c r="AS145" s="1" t="s">
        <v>1026</v>
      </c>
      <c r="AT145" s="1" t="s">
        <v>1215</v>
      </c>
      <c r="AU145" s="1" t="str">
        <f t="shared" ca="1" si="112"/>
        <v>2025-05-24</v>
      </c>
      <c r="AV145" s="1" t="str">
        <f t="shared" ca="1" si="113"/>
        <v>2025-05-28</v>
      </c>
      <c r="AW145" s="1" t="str">
        <f t="shared" ca="1" si="114"/>
        <v>3:00 PM</v>
      </c>
      <c r="AX145" s="1" t="str">
        <f t="shared" ca="1" si="115"/>
        <v>2:45 PM</v>
      </c>
      <c r="AY145" s="1" t="str" cm="1">
        <f t="array" aca="1" ref="AY145" ca="1">INDEX({"LOC001","LOC002","LOC003"}, RANDBETWEEN(1,3))</f>
        <v>LOC002</v>
      </c>
      <c r="AZ145" s="1" t="str" cm="1">
        <f t="array" aca="1" ref="AZ145" ca="1">INDEX({"PRV001","PRV002","PRV003","PRV004","PRV005"}, RANDBETWEEN(1,5))</f>
        <v>PRV005</v>
      </c>
      <c r="BA145" s="1" t="str" cm="1">
        <f t="array" aca="1" ref="BA145" ca="1">INDEX({"AST001","AST002","AST003","AST004","AST005"}, RANDBETWEEN(1,5))</f>
        <v>AST001</v>
      </c>
      <c r="BB145" s="1" t="str" cm="1">
        <f t="array" aca="1" ref="BB145" ca="1">INDEX({"Room 1","Room 2","Room 3","Room 4","Room 5","Room 7","Room 8"}, RANDBETWEEN(1,7))</f>
        <v>Room 7</v>
      </c>
      <c r="BC145" s="1" t="str" cm="1">
        <f t="array" aca="1" ref="BC145" ca="1">INDEX({"Tooth Pain","Lost Filling","Cosmetic Concern","Sensitivity","Denture Adjustment","Jaw Pain","Routine Check-up"}, RANDBETWEEN(1,7))</f>
        <v>Lost Filling</v>
      </c>
      <c r="BD145" s="1" cm="1">
        <f t="array" aca="1" ref="BD145" ca="1">INDEX({15,30,45,60,90,120}, RANDBETWEEN(1,6))</f>
        <v>90</v>
      </c>
      <c r="BE145" s="1">
        <f t="shared" ca="1" si="116"/>
        <v>97</v>
      </c>
      <c r="BF145" s="1" t="str">
        <f t="shared" ca="1" si="117"/>
        <v>True</v>
      </c>
      <c r="BG145" s="1" t="str">
        <f t="shared" ca="1" si="118"/>
        <v/>
      </c>
      <c r="BH145" s="1" t="str">
        <f t="shared" ca="1" si="119"/>
        <v>False</v>
      </c>
      <c r="BI145" s="1">
        <f t="shared" ca="1" si="120"/>
        <v>4</v>
      </c>
      <c r="BJ145" s="1" t="s">
        <v>1405</v>
      </c>
      <c r="BK145" s="1" t="str">
        <f t="shared" ca="1" si="121"/>
        <v>2025-05-28</v>
      </c>
      <c r="BL145" s="1" t="str" cm="1">
        <f t="array" aca="1" ref="BL145" ca="1">INDEX({"Orthodontic","Prosthodontic","Oral Surgery","Periodontic","Restorative"}, RANDBETWEEN(1,5))</f>
        <v>Orthodontic</v>
      </c>
      <c r="BM145" s="1" t="str" cm="1">
        <f t="array" aca="1" ref="BM145" ca="1">INDEX({"D4341","D9110","D0274","D0120","D2330","D7140","D1110"}, RANDBETWEEN(1,7))</f>
        <v>D2330</v>
      </c>
      <c r="BN145" s="1" t="str" cm="1">
        <f t="array" aca="1" ref="BN145" ca="1">INDEX({"Periodontal Scaling &amp; Root Planing","Palliative Treatment","Bitewings - Four Films","Periodic Oral Evaluation","Resin Composite - One Surface","Extraction - Erupted Tooth","Adult Prophylaxis"}, RANDBETWEEN(1,7))</f>
        <v>Palliative Treatment</v>
      </c>
      <c r="BO145" s="1">
        <f t="shared" ca="1" si="122"/>
        <v>360.11</v>
      </c>
      <c r="BP145" s="1">
        <f t="shared" ca="1" si="123"/>
        <v>154.94999999999999</v>
      </c>
      <c r="BQ145" s="1">
        <f t="shared" ca="1" si="124"/>
        <v>318.76</v>
      </c>
      <c r="BR145" s="1">
        <f t="shared" ca="1" si="125"/>
        <v>393.91</v>
      </c>
      <c r="BS145" s="1">
        <f t="shared" ca="1" si="126"/>
        <v>212.18</v>
      </c>
      <c r="BT145" s="1" t="str">
        <f t="shared" ca="1" si="127"/>
        <v>2025-08-17</v>
      </c>
      <c r="BU145" s="1" t="str" cm="1">
        <f t="array" aca="1" ref="BU145" ca="1">INDEX({"Debit Card","Apple Pay","Credit Card","CareCredit"}, RANDBETWEEN(1,4))</f>
        <v>CareCredit</v>
      </c>
      <c r="BV145" s="1" t="str" cm="1">
        <f t="array" aca="1" ref="BV145" ca="1">INDEX({"Paid","Partial","Pending Insurance"}, RANDBETWEEN(1,3))</f>
        <v>Pending Insurance</v>
      </c>
      <c r="BW145" s="1">
        <f t="shared" ca="1" si="128"/>
        <v>18.86</v>
      </c>
      <c r="BX145" s="1" t="str">
        <f t="shared" ca="1" si="129"/>
        <v>In Progress</v>
      </c>
      <c r="BY145" s="1" t="str" cm="1">
        <f t="array" aca="1" ref="BY145" ca="1">INDEX({"New","Returning"}, RANDBETWEEN(1,2))</f>
        <v>Returning</v>
      </c>
      <c r="BZ145" s="1">
        <f t="shared" ca="1" si="130"/>
        <v>0</v>
      </c>
      <c r="CA145" s="1">
        <f t="shared" ca="1" si="131"/>
        <v>0</v>
      </c>
      <c r="CB145" s="1" t="str">
        <f t="shared" ca="1" si="132"/>
        <v>2023-11-21</v>
      </c>
      <c r="CC145" s="1" t="str">
        <f t="shared" ca="1" si="133"/>
        <v>2024-04-23</v>
      </c>
      <c r="CD145" s="1">
        <f t="shared" ca="1" si="134"/>
        <v>9</v>
      </c>
      <c r="CE145" s="1">
        <f t="shared" ca="1" si="134"/>
        <v>3</v>
      </c>
      <c r="CF145" s="1">
        <f t="shared" ca="1" si="135"/>
        <v>1466.71</v>
      </c>
      <c r="CG145" s="1">
        <f t="shared" ca="1" si="136"/>
        <v>16</v>
      </c>
      <c r="CH145" s="1" t="str">
        <f t="shared" ca="1" si="137"/>
        <v>Medium</v>
      </c>
      <c r="CI145" s="1">
        <f t="shared" ca="1" si="138"/>
        <v>76</v>
      </c>
      <c r="CJ145" s="1" t="str">
        <f t="shared" ca="1" si="139"/>
        <v>True</v>
      </c>
      <c r="CK145" s="1" t="str" cm="1">
        <f t="array" aca="1" ref="CK145" ca="1">INDEX({"Basic","Silver","Gold","Platinum"}, RANDBETWEEN(1,4))</f>
        <v>Basic</v>
      </c>
      <c r="CL145" s="1">
        <f t="shared" ca="1" si="140"/>
        <v>1</v>
      </c>
      <c r="CM145" s="1" t="s">
        <v>1594</v>
      </c>
      <c r="CN145" s="1" t="str">
        <f t="shared" ca="1" si="141"/>
        <v>2023-07-29</v>
      </c>
      <c r="CO145" s="1" t="str">
        <f t="shared" ca="1" si="142"/>
        <v>4:15 PM</v>
      </c>
      <c r="CP145" s="1" t="str" cm="1">
        <f t="array" aca="1" ref="CP145" ca="1">INDEX({"Patient Portal","Mail","Email","Phone","Text"}, RANDBETWEEN(1,5))</f>
        <v>Patient Portal</v>
      </c>
      <c r="CQ145" s="1" t="str" cm="1">
        <f t="array" aca="1" ref="CQ145" ca="1">INDEX({"Insurance Verification","Payment Reminder","New Patient Welcome","Treatment Plan Discussion","Recall"}, RANDBETWEEN(1,5))</f>
        <v>Insurance Verification</v>
      </c>
      <c r="CR145" s="1" t="str" cm="1">
        <f t="array" aca="1" ref="CR145" ca="1">INDEX({"Template","Script","Marketing","Custom"}, RANDBETWEEN(1,4))</f>
        <v>Marketing</v>
      </c>
      <c r="CS145" s="1" t="str">
        <f t="shared" ca="1" si="143"/>
        <v>True</v>
      </c>
      <c r="CT145" s="1" t="str">
        <f t="shared" ca="1" si="144"/>
        <v>2023-08-03</v>
      </c>
      <c r="CU145" s="1" t="str">
        <f t="shared" ca="1" si="145"/>
        <v>2:00 PM</v>
      </c>
      <c r="CV145" s="1" t="str" cm="1">
        <f t="array" aca="1" ref="CV145" ca="1">IF(CS145="True",
   INDEX({"Cancelled","Confirmed","Rescheduled","Question Answered"}, RANDBETWEEN(1,4)),
   ""
)</f>
        <v>Confirmed</v>
      </c>
      <c r="CW145" s="1" t="str">
        <f t="shared" ca="1" si="146"/>
        <v>False</v>
      </c>
      <c r="CX145" s="1" t="str">
        <f t="shared" ca="1" si="147"/>
        <v/>
      </c>
      <c r="CY145" s="1" t="str" cm="1">
        <f t="array" aca="1" ref="CY145" ca="1">INDEX({"STF001","STF002","STF003","STF004","STF005"}, RANDBETWEEN(1,5))</f>
        <v>STF001</v>
      </c>
      <c r="CZ145" s="1" t="str">
        <f t="shared" ca="1" si="148"/>
        <v>False</v>
      </c>
      <c r="DA145" s="1" t="str" cm="1">
        <f t="array" aca="1" ref="DA145" ca="1">INDEX({"Westside Dental Group","Downtown Dental Center","Main Street Dental"}, RANDBETWEEN(1,3))</f>
        <v>Main Street Dental</v>
      </c>
      <c r="DB145" s="1" t="str" cm="1">
        <f t="array" aca="1" ref="DB145" ca="1">_xlfn.SWITCH(DA145,
   "Westside Dental Group",     "789 West Avenue",
   "Downtown Dental Center",    "456 Downtown Plaza",
   "Main Street Dental",        "123 Main Street",
   ""
)</f>
        <v>123 Main Street</v>
      </c>
      <c r="DC145" s="1" t="str" cm="1">
        <f t="array" aca="1" ref="DC145" ca="1">_xlfn.SWITCH(
   DA145,
   "Westside Dental Group",     "Riverside",
   "Downtown Dental Center",    "Springfield",
   "Main Street Dental",        "Springfield",
   ""
)</f>
        <v>Springfield</v>
      </c>
      <c r="DD145" s="1" t="s">
        <v>184</v>
      </c>
      <c r="DE145" s="1" t="str" cm="1">
        <f t="array" aca="1" ref="DE145" ca="1">_xlfn.SWITCH(
   DA145,
   "Westside Dental Group",     "62707",
   "Downtown Dental Center",    "62701",
   "Main Street Dental",        "62704",
   ""
)</f>
        <v>62704</v>
      </c>
      <c r="DF145" s="1" t="str" cm="1">
        <f t="array" aca="1" ref="DF145" ca="1">_xlfn.SWITCH(
   DA145,
   "Westside Dental Group",     "555-555-6666",
   "Downtown Dental Center",    "555-333-4444",
   "Main Street Dental",        "555-111-2222",
   ""
)</f>
        <v>555-111-2222</v>
      </c>
      <c r="DG145" s="1" t="str" cm="1">
        <f t="array" aca="1" ref="DG145" ca="1">_xlfn.SWITCH(
   DA145,
   "Westside Dental Group",     "Mon-Thu 9AM-6PM|Fri 9AM-4PM",
   "Downtown Dental Center",    "Mon-Thu 7AM-7PM|Fri 8AM-5PM|Sat 8AM-1PM",
   "Main Street Dental",        "Mon-Fri 8AM-5PM",
   ""
)</f>
        <v>Mon-Fri 8AM-5PM</v>
      </c>
      <c r="DH145" s="1" t="str" cm="1">
        <f t="array" aca="1" ref="DH145" ca="1">_xlfn.SWITCH(
   DA145,
   "Westside Dental Group",     "General|Periodontics|Endodontics",
   "Downtown Dental Center",    "General|Pediatric|Implants|Oral Surgery",
   "Main Street Dental",        "General|Cosmetic|Orthodontics",
   ""
)</f>
        <v>General|Cosmetic|Orthodontics</v>
      </c>
      <c r="DI145" s="1" t="str" cm="1">
        <f t="array" aca="1" ref="DI145" ca="1">_xlfn.SWITCH(
   DA145,
   "Westside Dental Group",     "General Dentistry|Periodontics|Endodontics",
   "Downtown Dental Center",    "General Dentistry|Oral Surgery|Pediatric Dentistry",
   "Main Street Dental",        "General Dentistry|Orthodontics",
   ""
)</f>
        <v>General Dentistry|Orthodontics</v>
      </c>
      <c r="DJ145" s="1" cm="1">
        <f t="array" aca="1" ref="DJ145" ca="1">_xlfn.SWITCH($DA145,
   "Westside Dental Group", 6,
   "Downtown Dental Center", 12,
   "Main Street Dental",     8,
   6
)</f>
        <v>8</v>
      </c>
      <c r="DK145" s="1" cm="1">
        <f t="array" aca="1" ref="DK145" ca="1">_xlfn.SWITCH($DA145,
   "Westside Dental Group", 4.7,
   "Downtown Dental Center", 4.6,
   "Main Street Dental",     4.8,
   4.7
)</f>
        <v>4.8</v>
      </c>
      <c r="DL145" s="1" t="s">
        <v>1783</v>
      </c>
      <c r="DM145" s="1" t="str">
        <f t="shared" ca="1" si="149"/>
        <v>2023-05-16</v>
      </c>
      <c r="DN145" s="1" t="str" cm="1">
        <f t="array" aca="1" ref="DN145" ca="1">INDEX({"In Progress","Accepted","Completed","Proposed"}, RANDBETWEEN(1,4))</f>
        <v>Proposed</v>
      </c>
      <c r="DO145" s="1">
        <f t="shared" ca="1" si="150"/>
        <v>4852.09</v>
      </c>
      <c r="DP145" s="1">
        <f t="shared" ca="1" si="151"/>
        <v>3833.15</v>
      </c>
      <c r="DQ145" s="1">
        <f t="shared" ca="1" si="152"/>
        <v>1018.94</v>
      </c>
      <c r="DR145" s="1" t="str" cm="1">
        <f t="array" aca="1" ref="DR145" ca="1">INDEX({"N/A","CareCredit","QuickPay Discount","Monthly Payment"}, RANDBETWEEN(1,4))</f>
        <v>QuickPay Discount</v>
      </c>
      <c r="DS145" s="2">
        <v>44616</v>
      </c>
      <c r="DT145" s="1" t="str">
        <f t="shared" ca="1" si="153"/>
        <v/>
      </c>
      <c r="DU145" s="1">
        <f t="shared" ca="1" si="154"/>
        <v>0</v>
      </c>
    </row>
    <row r="146" spans="1:125" x14ac:dyDescent="0.15">
      <c r="A146" s="1" t="s">
        <v>649</v>
      </c>
      <c r="B146" s="1" t="str" cm="1">
        <f t="array" aca="1" ref="B146" ca="1">INDEX({"Liam","Noah","Oliver","Elijah","William","James","Benjamin","Lucas","Henry","Alexander","Olivia","Emma","Ava","Charlotte","Sophia","Amelia","Isabella","Mia","Evelyn","Harper","Jameson","Aria","Scarlett","Luna","Mila","Abigail","Ella","Avery","Eleanor","Madison"}, RANDBETWEEN(1, 30))</f>
        <v>Ava</v>
      </c>
      <c r="C146" s="1" t="str" cm="1">
        <f t="array" aca="1" ref="C146" ca="1">INDEX({"Smith","Johnson","Williams","Jones","Brown","Davis","Miller","Wilson","Moore","Taylor","Anderson","Thomas","Jackson","White","Harris","Martin","Thompson","Garcia","Martinez","Robinson","Clark","Rodriguez","Lewis","Lee","Walker","Hall","Allen","Young","King","Wright"}, RANDBETWEEN(1, 30))</f>
        <v>Davis</v>
      </c>
      <c r="D146" s="1" t="str">
        <f t="shared" ca="1" si="104"/>
        <v>1953-05-17</v>
      </c>
      <c r="E146" s="1">
        <f t="shared" ca="1" si="105"/>
        <v>71</v>
      </c>
      <c r="F146" s="1" t="str" cm="1">
        <f t="array" aca="1" ref="F146" ca="1">INDEX({"Male","Female","Non-Binary"}, RANDBETWEEN(1, 3))</f>
        <v>Non-Binary</v>
      </c>
      <c r="G146" s="1" t="str" cm="1">
        <f t="array" aca="1" ref="G146" ca="1">INDEX({"African American","Caucasian","Hispanic","Asian","Native American","Other"}, RANDBETWEEN(1,6))</f>
        <v>Native American</v>
      </c>
      <c r="H146" s="1" t="str" cm="1">
        <f t="array" aca="1" ref="H146" ca="1">RANDBETWEEN(1,1500) &amp; " " &amp; INDEX({"Main","Oak","Maple","Elm","Pine","Cedar","Rose","Hill","Park","Lake"}, RANDBETWEEN(1,10)) &amp; " " &amp; INDEX({"St","Rd","Ave"}, RANDBETWEEN(1,3))</f>
        <v>1355 Park Rd</v>
      </c>
      <c r="I146" s="1" t="str" cm="1">
        <f t="array" aca="1" ref="I146" ca="1">INDEX({"Springfield","Riverside","Franklin","Clinton","Fairview"}, RANDBETWEEN(1,5))</f>
        <v>Springfield</v>
      </c>
      <c r="J146" s="1" t="str" cm="1">
        <f t="array" aca="1" ref="J146" ca="1">INDEX({"FL","IL","CA","NY","TX"}, RANDBETWEEN(1,5))</f>
        <v>CA</v>
      </c>
      <c r="K146" s="1" t="str">
        <f t="shared" ca="1" si="106"/>
        <v>80035</v>
      </c>
      <c r="L146" s="1" t="str">
        <f t="shared" ca="1" si="107"/>
        <v>ava.davis@email.com</v>
      </c>
      <c r="M146" s="1" t="str">
        <f t="shared" ca="1" si="108"/>
        <v>820-978-2183</v>
      </c>
      <c r="N146" s="1" t="str" cm="1">
        <f t="array" aca="1" ref="N146" ca="1">INDEX({"Linda","Karen","Susan","Nancy","Deborah"}, RANDBETWEEN(1,5)) &amp; " " &amp; C146</f>
        <v>Nancy Davis</v>
      </c>
      <c r="O146" s="1" t="str">
        <f t="shared" ca="1" si="109"/>
        <v>108-943-4801</v>
      </c>
      <c r="P146" s="1" t="s">
        <v>137</v>
      </c>
      <c r="Q146" s="1" t="str" cm="1">
        <f t="array" aca="1" ref="Q146" ca="1">INDEX({"Walk-in","Google","Website","Patient Referral","Doctor Referral","Insurance"}, RANDBETWEEN(1,5))</f>
        <v>Google</v>
      </c>
      <c r="R146" s="1" t="str">
        <f t="shared" ca="1" si="110"/>
        <v>2022-07-23</v>
      </c>
      <c r="S146" s="1" t="str" cm="1">
        <f t="array" aca="1" ref="S146" ca="1">INDEX({"LOC001","LOC002","LOC003"}, RANDBETWEEN(1,3))</f>
        <v>LOC003</v>
      </c>
      <c r="T146" s="1" t="str" cm="1">
        <f t="array" aca="1" ref="T146" ca="1">INDEX({"Mail","Phone","Patient Portal","Email"}, RANDBETWEEN(1,4))</f>
        <v>Phone</v>
      </c>
      <c r="U146" s="1" t="str" cm="1">
        <f t="array" aca="1" ref="U146" ca="1">INDEX({"True","False"}, RANDBETWEEN(1,2))</f>
        <v>False</v>
      </c>
      <c r="V146" s="1" t="str" cm="1">
        <f t="array" aca="1" ref="V146" ca="1">INDEX({"True","False"}, RANDBETWEEN(1,2))</f>
        <v>True</v>
      </c>
      <c r="W146" s="1" t="str" cm="1">
        <f t="array" aca="1" ref="W146" ca="1">INDEX({"True","False"}, RANDBETWEEN(1,2))</f>
        <v>True</v>
      </c>
      <c r="X146" s="1" t="str" cm="1">
        <f t="array" aca="1" ref="X146" ca="1">INDEX({"True","False"}, RANDBETWEEN(1,2))</f>
        <v>True</v>
      </c>
      <c r="Y146" s="1" t="str" cm="1">
        <f t="array" aca="1" ref="Y146" ca="1">INDEX({"Codeine","Sulfa","Local Anesthetics","None","Latex","Penicillin"}, RANDBETWEEN(1,6))</f>
        <v>Codeine</v>
      </c>
      <c r="Z146" s="1" t="str" cm="1">
        <f t="array" aca="1" ref="Z146" ca="1">INDEX({"None","Levothyroxine","Atorvastatin","Levothyroxine|Atorvastatin","Metformin|Lisinopril","Ibuprofen"}, RANDBETWEEN(1,6))</f>
        <v>None</v>
      </c>
      <c r="AA146" s="1" t="str" cm="1">
        <f t="array" aca="1" ref="AA146" ca="1">INDEX({"None","Wisdom teeth extraction (2020)","Cavity filling (2019)","Dental cleaning (2018)","Root canal (2021)"}, RANDBETWEEN(1,5))</f>
        <v>Cavity filling (2019)</v>
      </c>
      <c r="AB146" s="1" t="str">
        <f t="shared" ca="1" si="111"/>
        <v>2025-02-15</v>
      </c>
      <c r="AC146" s="1" t="str" cm="1">
        <f t="array" aca="1" ref="AC146" ca="1">INDEX({"N/A","No","Yes"}, RANDBETWEEN(1,3))</f>
        <v>No</v>
      </c>
      <c r="AD146" s="1" t="str" cm="1">
        <f t="array" aca="1" ref="AD146" ca="1">INDEX({"Non-smoker","Former-smoker","Current smoker"}, RANDBETWEEN(1,3))</f>
        <v>Current smoker</v>
      </c>
      <c r="AE146" s="1" t="str" cm="1">
        <f t="array" aca="1" ref="AE146" ca="1">INDEX({"None","Allergic to penicillin","Requires wheelchair accessibility","Use caution due to fall risk","Special diet required"}, RANDBETWEEN(1,5))</f>
        <v>Use caution due to fall risk</v>
      </c>
      <c r="AF146" s="1" t="s">
        <v>838</v>
      </c>
      <c r="AG146" s="1" t="str" cm="1">
        <f t="array" aca="1" ref="AG146" ca="1">INDEX({"Humana","Aetna","MetLife","Cigna","United Healthcare","Guardian"}, RANDBETWEEN(1,6))</f>
        <v>MetLife</v>
      </c>
      <c r="AH146" s="1" t="str" cm="1">
        <f t="array" aca="1" ref="AH146" ca="1">IF(AG146="Humana",
   INDEX({"HUM103","HUM523"}, RANDBETWEEN(1,2)),
IF(AG146="Aetna",
   INDEX({"AET532","AET548"}, RANDBETWEEN(1,2)),
IF(AG146="MetLife",
   "MET280",
IF(AG146="Cigna",
   "CIG881",
IF(AG146="United Healthcare",
   INDEX({"UNI967","UNI316"}, RANDBETWEEN(1,2)),
IF(AG146="Guardian",
   INDEX({"GUA459","GUA669"}, RANDBETWEEN(1,2)),
""))))))</f>
        <v>MET280</v>
      </c>
      <c r="AI146" s="1" t="str" cm="1">
        <f t="array" aca="1" ref="AI146" ca="1">_xlfn.SWITCH(
    AH146,
    "HUM103", "Humana Discount",
    "HUM523", "Humana PPO",
    "AET532", "Aetna HMO",
    "AET548", "Aetna Indemnity",
    "MET280", "MetLife Discount",
    "CIG881", "Cigna HMO",
    "UNI967", "United Healthcare DPPO",
    "UNI316", "United Healthcare DMO",
    "GUA459", "Guardian Discount",
    "GUA669", "Guardian PPO",
    ""
)</f>
        <v>MetLife Discount</v>
      </c>
      <c r="AJ146" s="1" t="str" cm="1">
        <f t="array" aca="1" ref="AJ146" ca="1">_xlfn.SWITCH(
    AH146,
    "HUM103", "HUM854639",
    "HUM523", "HUM296694",
    "AET532", "AET392075",
    "AET548", "AET837715",
    "MET280", "MET643118",
    "CIG881", "CIG755900",
    "UNI967", "UNI733052",
    "UNI316", "UNI442722",
    "GUA459", "GUA634150",
    "GUA669", "GUA641722",
    ""
)</f>
        <v>MET643118</v>
      </c>
      <c r="AK146" s="1" t="str" cm="1">
        <f t="array" aca="1" ref="AK146" ca="1">INDEX({"GRP370","GRP369","GRP573","GRP409","GRP509","GRP575","GRP445","GRP295","GRP316","GRP630"}, RANDBETWEEN(1,10))</f>
        <v>GRP369</v>
      </c>
      <c r="AL146" s="1" cm="1">
        <f t="array" aca="1" ref="AL146" ca="1">_xlfn.SWITCH(
  AK146,
  "GRP370", 1000,
  "GRP369", 3000,
  "GRP573", 1500,
  "GRP409", 3000,
  "GRP509", 3000,
  "GRP575", 1000,
  "GRP445", 2500,
  "GRP295", 1000,
  "GRP316", 2000,
  "GRP630", 2000,
  ""
)</f>
        <v>3000</v>
      </c>
      <c r="AM146" s="1" cm="1">
        <f t="array" aca="1" ref="AM146" ca="1">_xlfn.SWITCH(
  AK146,
  "GRP370", 729.73,
  "GRP369", 2285.89,
  "GRP573", 1311.73,
  "GRP409", 2951.56,
  "GRP509", 993.45,
  "GRP575", 557.41,
  "GRP445", 695.64,
  "GRP295", 241.36,
  "GRP316", 1320.86,
  "GRP630", 1245.27,
  ""
)</f>
        <v>2285.89</v>
      </c>
      <c r="AN146" s="1" t="str" cm="1">
        <f t="array" aca="1" ref="AN146" ca="1">_xlfn.SWITCH(
  AK146,
  "GRP573", "Humana",
  "GRP509", "Aetna",
  "GRP316", "Aetna",
  ""
)</f>
        <v/>
      </c>
      <c r="AO146" s="1" t="str" cm="1">
        <f t="array" aca="1" ref="AO146" ca="1">_xlfn.SWITCH(
  AK146,
  "GRP573", "HUM982",
  "GRP509", "AET282",
  "GRP316", "AET665",
  ""
)</f>
        <v/>
      </c>
      <c r="AP146" s="1" t="str" cm="1">
        <f t="array" aca="1" ref="AP146" ca="1">_xlfn.SWITCH(
  AK146,
  "GRP573", "MAAN82132",
  "GRP509", "JOWI86099",
  "GRP316", "CHTA19838",
  ""
)</f>
        <v/>
      </c>
      <c r="AQ146" s="1" t="str" cm="1">
        <f t="array" aca="1" ref="AQ146" ca="1">INDEX({"Yes","No"},RANDBETWEEN(1,2))</f>
        <v>No</v>
      </c>
      <c r="AR146" s="1" t="str" cm="1">
        <f t="array" aca="1" ref="AR146" ca="1">INDEX({"Apple Pay","Credit Card","Debit Card"}, RANDBETWEEN(1,3))</f>
        <v>Debit Card</v>
      </c>
      <c r="AS146" s="1" t="s">
        <v>1027</v>
      </c>
      <c r="AT146" s="1" t="s">
        <v>1216</v>
      </c>
      <c r="AU146" s="1" t="str">
        <f t="shared" ca="1" si="112"/>
        <v>2025-05-03</v>
      </c>
      <c r="AV146" s="1" t="str">
        <f t="shared" ca="1" si="113"/>
        <v>2025-05-16</v>
      </c>
      <c r="AW146" s="1" t="str">
        <f t="shared" ca="1" si="114"/>
        <v>9:00 AM</v>
      </c>
      <c r="AX146" s="1" t="str">
        <f t="shared" ca="1" si="115"/>
        <v>8:54 AM</v>
      </c>
      <c r="AY146" s="1" t="str" cm="1">
        <f t="array" aca="1" ref="AY146" ca="1">INDEX({"LOC001","LOC002","LOC003"}, RANDBETWEEN(1,3))</f>
        <v>LOC003</v>
      </c>
      <c r="AZ146" s="1" t="str" cm="1">
        <f t="array" aca="1" ref="AZ146" ca="1">INDEX({"PRV001","PRV002","PRV003","PRV004","PRV005"}, RANDBETWEEN(1,5))</f>
        <v>PRV003</v>
      </c>
      <c r="BA146" s="1" t="str" cm="1">
        <f t="array" aca="1" ref="BA146" ca="1">INDEX({"AST001","AST002","AST003","AST004","AST005"}, RANDBETWEEN(1,5))</f>
        <v>AST002</v>
      </c>
      <c r="BB146" s="1" t="str" cm="1">
        <f t="array" aca="1" ref="BB146" ca="1">INDEX({"Room 1","Room 2","Room 3","Room 4","Room 5","Room 7","Room 8"}, RANDBETWEEN(1,7))</f>
        <v>Room 4</v>
      </c>
      <c r="BC146" s="1" t="str" cm="1">
        <f t="array" aca="1" ref="BC146" ca="1">INDEX({"Tooth Pain","Lost Filling","Cosmetic Concern","Sensitivity","Denture Adjustment","Jaw Pain","Routine Check-up"}, RANDBETWEEN(1,7))</f>
        <v>Sensitivity</v>
      </c>
      <c r="BD146" s="1" cm="1">
        <f t="array" aca="1" ref="BD146" ca="1">INDEX({15,30,45,60,90,120}, RANDBETWEEN(1,6))</f>
        <v>15</v>
      </c>
      <c r="BE146" s="1">
        <f t="shared" ca="1" si="116"/>
        <v>14</v>
      </c>
      <c r="BF146" s="1" t="str">
        <f t="shared" ca="1" si="117"/>
        <v>True</v>
      </c>
      <c r="BG146" s="1" t="str">
        <f t="shared" ca="1" si="118"/>
        <v/>
      </c>
      <c r="BH146" s="1" t="str">
        <f t="shared" ca="1" si="119"/>
        <v>False</v>
      </c>
      <c r="BI146" s="1">
        <f t="shared" ca="1" si="120"/>
        <v>13</v>
      </c>
      <c r="BJ146" s="1" t="s">
        <v>1406</v>
      </c>
      <c r="BK146" s="1" t="str">
        <f t="shared" ca="1" si="121"/>
        <v>2025-05-16</v>
      </c>
      <c r="BL146" s="1" t="str" cm="1">
        <f t="array" aca="1" ref="BL146" ca="1">INDEX({"Orthodontic","Prosthodontic","Oral Surgery","Periodontic","Restorative"}, RANDBETWEEN(1,5))</f>
        <v>Orthodontic</v>
      </c>
      <c r="BM146" s="1" t="str" cm="1">
        <f t="array" aca="1" ref="BM146" ca="1">INDEX({"D4341","D9110","D0274","D0120","D2330","D7140","D1110"}, RANDBETWEEN(1,7))</f>
        <v>D2330</v>
      </c>
      <c r="BN146" s="1" t="str" cm="1">
        <f t="array" aca="1" ref="BN146" ca="1">INDEX({"Periodontal Scaling &amp; Root Planing","Palliative Treatment","Bitewings - Four Films","Periodic Oral Evaluation","Resin Composite - One Surface","Extraction - Erupted Tooth","Adult Prophylaxis"}, RANDBETWEEN(1,7))</f>
        <v>Bitewings - Four Films</v>
      </c>
      <c r="BO146" s="1">
        <f t="shared" ca="1" si="122"/>
        <v>967.88</v>
      </c>
      <c r="BP146" s="1">
        <f t="shared" ca="1" si="123"/>
        <v>1190.2</v>
      </c>
      <c r="BQ146" s="1">
        <f t="shared" ca="1" si="124"/>
        <v>12.97</v>
      </c>
      <c r="BR146" s="1">
        <f t="shared" ca="1" si="125"/>
        <v>61</v>
      </c>
      <c r="BS146" s="1">
        <f t="shared" ca="1" si="126"/>
        <v>131.91999999999999</v>
      </c>
      <c r="BT146" s="1" t="str">
        <f t="shared" ca="1" si="127"/>
        <v>2021-09-04</v>
      </c>
      <c r="BU146" s="1" t="str" cm="1">
        <f t="array" aca="1" ref="BU146" ca="1">INDEX({"Debit Card","Apple Pay","Credit Card","CareCredit"}, RANDBETWEEN(1,4))</f>
        <v>Credit Card</v>
      </c>
      <c r="BV146" s="1" t="str" cm="1">
        <f t="array" aca="1" ref="BV146" ca="1">INDEX({"Paid","Partial","Pending Insurance"}, RANDBETWEEN(1,3))</f>
        <v>Paid</v>
      </c>
      <c r="BW146" s="1">
        <f t="shared" ca="1" si="128"/>
        <v>0</v>
      </c>
      <c r="BX146" s="1" t="str">
        <f t="shared" ca="1" si="129"/>
        <v>Completed</v>
      </c>
      <c r="BY146" s="1" t="str" cm="1">
        <f t="array" aca="1" ref="BY146" ca="1">INDEX({"New","Returning"}, RANDBETWEEN(1,2))</f>
        <v>Returning</v>
      </c>
      <c r="BZ146" s="1">
        <f t="shared" ca="1" si="130"/>
        <v>3</v>
      </c>
      <c r="CA146" s="1">
        <f t="shared" ca="1" si="131"/>
        <v>6</v>
      </c>
      <c r="CB146" s="1" t="str">
        <f t="shared" ca="1" si="132"/>
        <v>2022-08-30</v>
      </c>
      <c r="CC146" s="1" t="str">
        <f t="shared" ca="1" si="133"/>
        <v>2024-10-12</v>
      </c>
      <c r="CD146" s="1">
        <f t="shared" ca="1" si="134"/>
        <v>8</v>
      </c>
      <c r="CE146" s="1">
        <f t="shared" ca="1" si="134"/>
        <v>10</v>
      </c>
      <c r="CF146" s="1">
        <f t="shared" ca="1" si="135"/>
        <v>1658.35</v>
      </c>
      <c r="CG146" s="1">
        <f t="shared" ca="1" si="136"/>
        <v>31</v>
      </c>
      <c r="CH146" s="1" t="str">
        <f t="shared" ca="1" si="137"/>
        <v>Medium</v>
      </c>
      <c r="CI146" s="1">
        <f t="shared" ca="1" si="138"/>
        <v>92</v>
      </c>
      <c r="CJ146" s="1" t="str">
        <f t="shared" ca="1" si="139"/>
        <v>True</v>
      </c>
      <c r="CK146" s="1" t="str" cm="1">
        <f t="array" aca="1" ref="CK146" ca="1">INDEX({"Basic","Silver","Gold","Platinum"}, RANDBETWEEN(1,4))</f>
        <v>Gold</v>
      </c>
      <c r="CL146" s="1">
        <f t="shared" ca="1" si="140"/>
        <v>2</v>
      </c>
      <c r="CM146" s="1" t="s">
        <v>1595</v>
      </c>
      <c r="CN146" s="1" t="str">
        <f t="shared" ca="1" si="141"/>
        <v>2021-06-13</v>
      </c>
      <c r="CO146" s="1" t="str">
        <f t="shared" ca="1" si="142"/>
        <v>3:30 PM</v>
      </c>
      <c r="CP146" s="1" t="str" cm="1">
        <f t="array" aca="1" ref="CP146" ca="1">INDEX({"Patient Portal","Mail","Email","Phone","Text"}, RANDBETWEEN(1,5))</f>
        <v>Patient Portal</v>
      </c>
      <c r="CQ146" s="1" t="str" cm="1">
        <f t="array" aca="1" ref="CQ146" ca="1">INDEX({"Insurance Verification","Payment Reminder","New Patient Welcome","Treatment Plan Discussion","Recall"}, RANDBETWEEN(1,5))</f>
        <v>Payment Reminder</v>
      </c>
      <c r="CR146" s="1" t="str" cm="1">
        <f t="array" aca="1" ref="CR146" ca="1">INDEX({"Template","Script","Marketing","Custom"}, RANDBETWEEN(1,4))</f>
        <v>Script</v>
      </c>
      <c r="CS146" s="1" t="str">
        <f t="shared" ca="1" si="143"/>
        <v>True</v>
      </c>
      <c r="CT146" s="1" t="str">
        <f t="shared" ca="1" si="144"/>
        <v>2021-06-13</v>
      </c>
      <c r="CU146" s="1" t="str">
        <f t="shared" ca="1" si="145"/>
        <v>2:00 PM</v>
      </c>
      <c r="CV146" s="1" t="str" cm="1">
        <f t="array" aca="1" ref="CV146" ca="1">IF(CS146="True",
   INDEX({"Cancelled","Confirmed","Rescheduled","Question Answered"}, RANDBETWEEN(1,4)),
   ""
)</f>
        <v>Rescheduled</v>
      </c>
      <c r="CW146" s="1" t="str">
        <f t="shared" ca="1" si="146"/>
        <v>False</v>
      </c>
      <c r="CX146" s="1" t="str">
        <f t="shared" ca="1" si="147"/>
        <v/>
      </c>
      <c r="CY146" s="1" t="str" cm="1">
        <f t="array" aca="1" ref="CY146" ca="1">INDEX({"STF001","STF002","STF003","STF004","STF005"}, RANDBETWEEN(1,5))</f>
        <v>STF004</v>
      </c>
      <c r="CZ146" s="1" t="str">
        <f t="shared" ca="1" si="148"/>
        <v>False</v>
      </c>
      <c r="DA146" s="1" t="str" cm="1">
        <f t="array" aca="1" ref="DA146" ca="1">INDEX({"Westside Dental Group","Downtown Dental Center","Main Street Dental"}, RANDBETWEEN(1,3))</f>
        <v>Main Street Dental</v>
      </c>
      <c r="DB146" s="1" t="str" cm="1">
        <f t="array" aca="1" ref="DB146" ca="1">_xlfn.SWITCH(DA146,
   "Westside Dental Group",     "789 West Avenue",
   "Downtown Dental Center",    "456 Downtown Plaza",
   "Main Street Dental",        "123 Main Street",
   ""
)</f>
        <v>123 Main Street</v>
      </c>
      <c r="DC146" s="1" t="str" cm="1">
        <f t="array" aca="1" ref="DC146" ca="1">_xlfn.SWITCH(
   DA146,
   "Westside Dental Group",     "Riverside",
   "Downtown Dental Center",    "Springfield",
   "Main Street Dental",        "Springfield",
   ""
)</f>
        <v>Springfield</v>
      </c>
      <c r="DD146" s="1" t="s">
        <v>184</v>
      </c>
      <c r="DE146" s="1" t="str" cm="1">
        <f t="array" aca="1" ref="DE146" ca="1">_xlfn.SWITCH(
   DA146,
   "Westside Dental Group",     "62707",
   "Downtown Dental Center",    "62701",
   "Main Street Dental",        "62704",
   ""
)</f>
        <v>62704</v>
      </c>
      <c r="DF146" s="1" t="str" cm="1">
        <f t="array" aca="1" ref="DF146" ca="1">_xlfn.SWITCH(
   DA146,
   "Westside Dental Group",     "555-555-6666",
   "Downtown Dental Center",    "555-333-4444",
   "Main Street Dental",        "555-111-2222",
   ""
)</f>
        <v>555-111-2222</v>
      </c>
      <c r="DG146" s="1" t="str" cm="1">
        <f t="array" aca="1" ref="DG146" ca="1">_xlfn.SWITCH(
   DA146,
   "Westside Dental Group",     "Mon-Thu 9AM-6PM|Fri 9AM-4PM",
   "Downtown Dental Center",    "Mon-Thu 7AM-7PM|Fri 8AM-5PM|Sat 8AM-1PM",
   "Main Street Dental",        "Mon-Fri 8AM-5PM",
   ""
)</f>
        <v>Mon-Fri 8AM-5PM</v>
      </c>
      <c r="DH146" s="1" t="str" cm="1">
        <f t="array" aca="1" ref="DH146" ca="1">_xlfn.SWITCH(
   DA146,
   "Westside Dental Group",     "General|Periodontics|Endodontics",
   "Downtown Dental Center",    "General|Pediatric|Implants|Oral Surgery",
   "Main Street Dental",        "General|Cosmetic|Orthodontics",
   ""
)</f>
        <v>General|Cosmetic|Orthodontics</v>
      </c>
      <c r="DI146" s="1" t="str" cm="1">
        <f t="array" aca="1" ref="DI146" ca="1">_xlfn.SWITCH(
   DA146,
   "Westside Dental Group",     "General Dentistry|Periodontics|Endodontics",
   "Downtown Dental Center",    "General Dentistry|Oral Surgery|Pediatric Dentistry",
   "Main Street Dental",        "General Dentistry|Orthodontics",
   ""
)</f>
        <v>General Dentistry|Orthodontics</v>
      </c>
      <c r="DJ146" s="1" cm="1">
        <f t="array" aca="1" ref="DJ146" ca="1">_xlfn.SWITCH($DA146,
   "Westside Dental Group", 6,
   "Downtown Dental Center", 12,
   "Main Street Dental",     8,
   6
)</f>
        <v>8</v>
      </c>
      <c r="DK146" s="1" cm="1">
        <f t="array" aca="1" ref="DK146" ca="1">_xlfn.SWITCH($DA146,
   "Westside Dental Group", 4.7,
   "Downtown Dental Center", 4.6,
   "Main Street Dental",     4.8,
   4.7
)</f>
        <v>4.8</v>
      </c>
      <c r="DL146" s="1" t="s">
        <v>1784</v>
      </c>
      <c r="DM146" s="1" t="str">
        <f t="shared" ca="1" si="149"/>
        <v>2024-10-21</v>
      </c>
      <c r="DN146" s="1" t="str" cm="1">
        <f t="array" aca="1" ref="DN146" ca="1">INDEX({"In Progress","Accepted","Completed","Proposed"}, RANDBETWEEN(1,4))</f>
        <v>In Progress</v>
      </c>
      <c r="DO146" s="1">
        <f t="shared" ca="1" si="150"/>
        <v>3690.45</v>
      </c>
      <c r="DP146" s="1">
        <f t="shared" ca="1" si="151"/>
        <v>2583.3200000000002</v>
      </c>
      <c r="DQ146" s="1">
        <f t="shared" ca="1" si="152"/>
        <v>1107.1300000000001</v>
      </c>
      <c r="DR146" s="1" t="str" cm="1">
        <f t="array" aca="1" ref="DR146" ca="1">INDEX({"N/A","CareCredit","QuickPay Discount","Monthly Payment"}, RANDBETWEEN(1,4))</f>
        <v>QuickPay Discount</v>
      </c>
      <c r="DS146" s="2">
        <v>44617</v>
      </c>
      <c r="DT146" s="1" t="str">
        <f t="shared" ca="1" si="153"/>
        <v/>
      </c>
      <c r="DU146" s="1">
        <f t="shared" ca="1" si="154"/>
        <v>88</v>
      </c>
    </row>
    <row r="147" spans="1:125" x14ac:dyDescent="0.15">
      <c r="A147" s="1" t="s">
        <v>650</v>
      </c>
      <c r="B147" s="1" t="str" cm="1">
        <f t="array" aca="1" ref="B147" ca="1">INDEX({"Liam","Noah","Oliver","Elijah","William","James","Benjamin","Lucas","Henry","Alexander","Olivia","Emma","Ava","Charlotte","Sophia","Amelia","Isabella","Mia","Evelyn","Harper","Jameson","Aria","Scarlett","Luna","Mila","Abigail","Ella","Avery","Eleanor","Madison"}, RANDBETWEEN(1, 30))</f>
        <v>Elijah</v>
      </c>
      <c r="C147" s="1" t="str" cm="1">
        <f t="array" aca="1" ref="C147" ca="1">INDEX({"Smith","Johnson","Williams","Jones","Brown","Davis","Miller","Wilson","Moore","Taylor","Anderson","Thomas","Jackson","White","Harris","Martin","Thompson","Garcia","Martinez","Robinson","Clark","Rodriguez","Lewis","Lee","Walker","Hall","Allen","Young","King","Wright"}, RANDBETWEEN(1, 30))</f>
        <v>Williams</v>
      </c>
      <c r="D147" s="1" t="str">
        <f t="shared" ca="1" si="104"/>
        <v>1982-11-05</v>
      </c>
      <c r="E147" s="1">
        <f t="shared" ca="1" si="105"/>
        <v>42</v>
      </c>
      <c r="F147" s="1" t="str" cm="1">
        <f t="array" aca="1" ref="F147" ca="1">INDEX({"Male","Female","Non-Binary"}, RANDBETWEEN(1, 3))</f>
        <v>Male</v>
      </c>
      <c r="G147" s="1" t="str" cm="1">
        <f t="array" aca="1" ref="G147" ca="1">INDEX({"African American","Caucasian","Hispanic","Asian","Native American","Other"}, RANDBETWEEN(1,6))</f>
        <v>Asian</v>
      </c>
      <c r="H147" s="1" t="str" cm="1">
        <f t="array" aca="1" ref="H147" ca="1">RANDBETWEEN(1,1500) &amp; " " &amp; INDEX({"Main","Oak","Maple","Elm","Pine","Cedar","Rose","Hill","Park","Lake"}, RANDBETWEEN(1,10)) &amp; " " &amp; INDEX({"St","Rd","Ave"}, RANDBETWEEN(1,3))</f>
        <v>1228 Lake St</v>
      </c>
      <c r="I147" s="1" t="str" cm="1">
        <f t="array" aca="1" ref="I147" ca="1">INDEX({"Springfield","Riverside","Franklin","Clinton","Fairview"}, RANDBETWEEN(1,5))</f>
        <v>Riverside</v>
      </c>
      <c r="J147" s="1" t="str" cm="1">
        <f t="array" aca="1" ref="J147" ca="1">INDEX({"FL","IL","CA","NY","TX"}, RANDBETWEEN(1,5))</f>
        <v>IL</v>
      </c>
      <c r="K147" s="1" t="str">
        <f t="shared" ca="1" si="106"/>
        <v>25328</v>
      </c>
      <c r="L147" s="1" t="str">
        <f t="shared" ca="1" si="107"/>
        <v>elijah.williams@email.com</v>
      </c>
      <c r="M147" s="1" t="str">
        <f t="shared" ca="1" si="108"/>
        <v>224-439-2568</v>
      </c>
      <c r="N147" s="1" t="str" cm="1">
        <f t="array" aca="1" ref="N147" ca="1">INDEX({"Linda","Karen","Susan","Nancy","Deborah"}, RANDBETWEEN(1,5)) &amp; " " &amp; C147</f>
        <v>Karen Williams</v>
      </c>
      <c r="O147" s="1" t="str">
        <f t="shared" ca="1" si="109"/>
        <v>803-373-9386</v>
      </c>
      <c r="P147" s="1" t="s">
        <v>137</v>
      </c>
      <c r="Q147" s="1" t="str" cm="1">
        <f t="array" aca="1" ref="Q147" ca="1">INDEX({"Walk-in","Google","Website","Patient Referral","Doctor Referral","Insurance"}, RANDBETWEEN(1,5))</f>
        <v>Walk-in</v>
      </c>
      <c r="R147" s="1" t="str">
        <f t="shared" ca="1" si="110"/>
        <v>2022-12-04</v>
      </c>
      <c r="S147" s="1" t="str" cm="1">
        <f t="array" aca="1" ref="S147" ca="1">INDEX({"LOC001","LOC002","LOC003"}, RANDBETWEEN(1,3))</f>
        <v>LOC001</v>
      </c>
      <c r="T147" s="1" t="str" cm="1">
        <f t="array" aca="1" ref="T147" ca="1">INDEX({"Mail","Phone","Patient Portal","Email"}, RANDBETWEEN(1,4))</f>
        <v>Mail</v>
      </c>
      <c r="U147" s="1" t="str" cm="1">
        <f t="array" aca="1" ref="U147" ca="1">INDEX({"True","False"}, RANDBETWEEN(1,2))</f>
        <v>False</v>
      </c>
      <c r="V147" s="1" t="str" cm="1">
        <f t="array" aca="1" ref="V147" ca="1">INDEX({"True","False"}, RANDBETWEEN(1,2))</f>
        <v>False</v>
      </c>
      <c r="W147" s="1" t="str" cm="1">
        <f t="array" aca="1" ref="W147" ca="1">INDEX({"True","False"}, RANDBETWEEN(1,2))</f>
        <v>False</v>
      </c>
      <c r="X147" s="1" t="str" cm="1">
        <f t="array" aca="1" ref="X147" ca="1">INDEX({"True","False"}, RANDBETWEEN(1,2))</f>
        <v>False</v>
      </c>
      <c r="Y147" s="1" t="str" cm="1">
        <f t="array" aca="1" ref="Y147" ca="1">INDEX({"Codeine","Sulfa","Local Anesthetics","None","Latex","Penicillin"}, RANDBETWEEN(1,6))</f>
        <v>Codeine</v>
      </c>
      <c r="Z147" s="1" t="str" cm="1">
        <f t="array" aca="1" ref="Z147" ca="1">INDEX({"None","Levothyroxine","Atorvastatin","Levothyroxine|Atorvastatin","Metformin|Lisinopril","Ibuprofen"}, RANDBETWEEN(1,6))</f>
        <v>Ibuprofen</v>
      </c>
      <c r="AA147" s="1" t="str" cm="1">
        <f t="array" aca="1" ref="AA147" ca="1">INDEX({"None","Wisdom teeth extraction (2020)","Cavity filling (2019)","Dental cleaning (2018)","Root canal (2021)"}, RANDBETWEEN(1,5))</f>
        <v>Cavity filling (2019)</v>
      </c>
      <c r="AB147" s="1" t="str">
        <f t="shared" ca="1" si="111"/>
        <v>2024-12-13</v>
      </c>
      <c r="AC147" s="1" t="str" cm="1">
        <f t="array" aca="1" ref="AC147" ca="1">INDEX({"N/A","No","Yes"}, RANDBETWEEN(1,3))</f>
        <v>N/A</v>
      </c>
      <c r="AD147" s="1" t="str" cm="1">
        <f t="array" aca="1" ref="AD147" ca="1">INDEX({"Non-smoker","Former-smoker","Current smoker"}, RANDBETWEEN(1,3))</f>
        <v>Current smoker</v>
      </c>
      <c r="AE147" s="1" t="str" cm="1">
        <f t="array" aca="1" ref="AE147" ca="1">INDEX({"None","Allergic to penicillin","Requires wheelchair accessibility","Use caution due to fall risk","Special diet required"}, RANDBETWEEN(1,5))</f>
        <v>None</v>
      </c>
      <c r="AF147" s="1" t="s">
        <v>839</v>
      </c>
      <c r="AG147" s="1" t="str" cm="1">
        <f t="array" aca="1" ref="AG147" ca="1">INDEX({"Humana","Aetna","MetLife","Cigna","United Healthcare","Guardian"}, RANDBETWEEN(1,6))</f>
        <v>MetLife</v>
      </c>
      <c r="AH147" s="1" t="str" cm="1">
        <f t="array" aca="1" ref="AH147" ca="1">IF(AG147="Humana",
   INDEX({"HUM103","HUM523"}, RANDBETWEEN(1,2)),
IF(AG147="Aetna",
   INDEX({"AET532","AET548"}, RANDBETWEEN(1,2)),
IF(AG147="MetLife",
   "MET280",
IF(AG147="Cigna",
   "CIG881",
IF(AG147="United Healthcare",
   INDEX({"UNI967","UNI316"}, RANDBETWEEN(1,2)),
IF(AG147="Guardian",
   INDEX({"GUA459","GUA669"}, RANDBETWEEN(1,2)),
""))))))</f>
        <v>MET280</v>
      </c>
      <c r="AI147" s="1" t="str" cm="1">
        <f t="array" aca="1" ref="AI147" ca="1">_xlfn.SWITCH(
    AH147,
    "HUM103", "Humana Discount",
    "HUM523", "Humana PPO",
    "AET532", "Aetna HMO",
    "AET548", "Aetna Indemnity",
    "MET280", "MetLife Discount",
    "CIG881", "Cigna HMO",
    "UNI967", "United Healthcare DPPO",
    "UNI316", "United Healthcare DMO",
    "GUA459", "Guardian Discount",
    "GUA669", "Guardian PPO",
    ""
)</f>
        <v>MetLife Discount</v>
      </c>
      <c r="AJ147" s="1" t="str" cm="1">
        <f t="array" aca="1" ref="AJ147" ca="1">_xlfn.SWITCH(
    AH147,
    "HUM103", "HUM854639",
    "HUM523", "HUM296694",
    "AET532", "AET392075",
    "AET548", "AET837715",
    "MET280", "MET643118",
    "CIG881", "CIG755900",
    "UNI967", "UNI733052",
    "UNI316", "UNI442722",
    "GUA459", "GUA634150",
    "GUA669", "GUA641722",
    ""
)</f>
        <v>MET643118</v>
      </c>
      <c r="AK147" s="1" t="str" cm="1">
        <f t="array" aca="1" ref="AK147" ca="1">INDEX({"GRP370","GRP369","GRP573","GRP409","GRP509","GRP575","GRP445","GRP295","GRP316","GRP630"}, RANDBETWEEN(1,10))</f>
        <v>GRP445</v>
      </c>
      <c r="AL147" s="1" cm="1">
        <f t="array" aca="1" ref="AL147" ca="1">_xlfn.SWITCH(
  AK147,
  "GRP370", 1000,
  "GRP369", 3000,
  "GRP573", 1500,
  "GRP409", 3000,
  "GRP509", 3000,
  "GRP575", 1000,
  "GRP445", 2500,
  "GRP295", 1000,
  "GRP316", 2000,
  "GRP630", 2000,
  ""
)</f>
        <v>2500</v>
      </c>
      <c r="AM147" s="1" cm="1">
        <f t="array" aca="1" ref="AM147" ca="1">_xlfn.SWITCH(
  AK147,
  "GRP370", 729.73,
  "GRP369", 2285.89,
  "GRP573", 1311.73,
  "GRP409", 2951.56,
  "GRP509", 993.45,
  "GRP575", 557.41,
  "GRP445", 695.64,
  "GRP295", 241.36,
  "GRP316", 1320.86,
  "GRP630", 1245.27,
  ""
)</f>
        <v>695.64</v>
      </c>
      <c r="AN147" s="1" t="str" cm="1">
        <f t="array" aca="1" ref="AN147" ca="1">_xlfn.SWITCH(
  AK147,
  "GRP573", "Humana",
  "GRP509", "Aetna",
  "GRP316", "Aetna",
  ""
)</f>
        <v/>
      </c>
      <c r="AO147" s="1" t="str" cm="1">
        <f t="array" aca="1" ref="AO147" ca="1">_xlfn.SWITCH(
  AK147,
  "GRP573", "HUM982",
  "GRP509", "AET282",
  "GRP316", "AET665",
  ""
)</f>
        <v/>
      </c>
      <c r="AP147" s="1" t="str" cm="1">
        <f t="array" aca="1" ref="AP147" ca="1">_xlfn.SWITCH(
  AK147,
  "GRP573", "MAAN82132",
  "GRP509", "JOWI86099",
  "GRP316", "CHTA19838",
  ""
)</f>
        <v/>
      </c>
      <c r="AQ147" s="1" t="str" cm="1">
        <f t="array" aca="1" ref="AQ147" ca="1">INDEX({"Yes","No"},RANDBETWEEN(1,2))</f>
        <v>No</v>
      </c>
      <c r="AR147" s="1" t="str" cm="1">
        <f t="array" aca="1" ref="AR147" ca="1">INDEX({"Apple Pay","Credit Card","Debit Card"}, RANDBETWEEN(1,3))</f>
        <v>Credit Card</v>
      </c>
      <c r="AS147" s="1" t="s">
        <v>1028</v>
      </c>
      <c r="AT147" s="1" t="s">
        <v>1217</v>
      </c>
      <c r="AU147" s="1" t="str">
        <f t="shared" ca="1" si="112"/>
        <v>2025-05-08</v>
      </c>
      <c r="AV147" s="1" t="str">
        <f t="shared" ca="1" si="113"/>
        <v>2025-05-12</v>
      </c>
      <c r="AW147" s="1" t="str">
        <f t="shared" ca="1" si="114"/>
        <v>10:15 AM</v>
      </c>
      <c r="AX147" s="1" t="str">
        <f t="shared" ca="1" si="115"/>
        <v>10:10 AM</v>
      </c>
      <c r="AY147" s="1" t="str" cm="1">
        <f t="array" aca="1" ref="AY147" ca="1">INDEX({"LOC001","LOC002","LOC003"}, RANDBETWEEN(1,3))</f>
        <v>LOC001</v>
      </c>
      <c r="AZ147" s="1" t="str" cm="1">
        <f t="array" aca="1" ref="AZ147" ca="1">INDEX({"PRV001","PRV002","PRV003","PRV004","PRV005"}, RANDBETWEEN(1,5))</f>
        <v>PRV004</v>
      </c>
      <c r="BA147" s="1" t="str" cm="1">
        <f t="array" aca="1" ref="BA147" ca="1">INDEX({"AST001","AST002","AST003","AST004","AST005"}, RANDBETWEEN(1,5))</f>
        <v>AST003</v>
      </c>
      <c r="BB147" s="1" t="str" cm="1">
        <f t="array" aca="1" ref="BB147" ca="1">INDEX({"Room 1","Room 2","Room 3","Room 4","Room 5","Room 7","Room 8"}, RANDBETWEEN(1,7))</f>
        <v>Room 1</v>
      </c>
      <c r="BC147" s="1" t="str" cm="1">
        <f t="array" aca="1" ref="BC147" ca="1">INDEX({"Tooth Pain","Lost Filling","Cosmetic Concern","Sensitivity","Denture Adjustment","Jaw Pain","Routine Check-up"}, RANDBETWEEN(1,7))</f>
        <v>Routine Check-up</v>
      </c>
      <c r="BD147" s="1" cm="1">
        <f t="array" aca="1" ref="BD147" ca="1">INDEX({15,30,45,60,90,120}, RANDBETWEEN(1,6))</f>
        <v>30</v>
      </c>
      <c r="BE147" s="1">
        <f t="shared" ca="1" si="116"/>
        <v>21</v>
      </c>
      <c r="BF147" s="1" t="str">
        <f t="shared" ca="1" si="117"/>
        <v>True</v>
      </c>
      <c r="BG147" s="1" t="str">
        <f t="shared" ca="1" si="118"/>
        <v/>
      </c>
      <c r="BH147" s="1" t="str">
        <f t="shared" ca="1" si="119"/>
        <v>False</v>
      </c>
      <c r="BI147" s="1">
        <f t="shared" ca="1" si="120"/>
        <v>4</v>
      </c>
      <c r="BJ147" s="1" t="s">
        <v>1407</v>
      </c>
      <c r="BK147" s="1" t="str">
        <f t="shared" ca="1" si="121"/>
        <v>2025-05-12</v>
      </c>
      <c r="BL147" s="1" t="str" cm="1">
        <f t="array" aca="1" ref="BL147" ca="1">INDEX({"Orthodontic","Prosthodontic","Oral Surgery","Periodontic","Restorative"}, RANDBETWEEN(1,5))</f>
        <v>Periodontic</v>
      </c>
      <c r="BM147" s="1" t="str" cm="1">
        <f t="array" aca="1" ref="BM147" ca="1">INDEX({"D4341","D9110","D0274","D0120","D2330","D7140","D1110"}, RANDBETWEEN(1,7))</f>
        <v>D9110</v>
      </c>
      <c r="BN147" s="1" t="str" cm="1">
        <f t="array" aca="1" ref="BN147" ca="1">INDEX({"Periodontal Scaling &amp; Root Planing","Palliative Treatment","Bitewings - Four Films","Periodic Oral Evaluation","Resin Composite - One Surface","Extraction - Erupted Tooth","Adult Prophylaxis"}, RANDBETWEEN(1,7))</f>
        <v>Extraction - Erupted Tooth</v>
      </c>
      <c r="BO147" s="1">
        <f t="shared" ca="1" si="122"/>
        <v>325.39999999999998</v>
      </c>
      <c r="BP147" s="1">
        <f t="shared" ca="1" si="123"/>
        <v>1287.6199999999999</v>
      </c>
      <c r="BQ147" s="1">
        <f t="shared" ca="1" si="124"/>
        <v>24.71</v>
      </c>
      <c r="BR147" s="1">
        <f t="shared" ca="1" si="125"/>
        <v>274.48</v>
      </c>
      <c r="BS147" s="1">
        <f t="shared" ca="1" si="126"/>
        <v>22.91</v>
      </c>
      <c r="BT147" s="1" t="str">
        <f t="shared" ca="1" si="127"/>
        <v>2024-07-03</v>
      </c>
      <c r="BU147" s="1" t="str" cm="1">
        <f t="array" aca="1" ref="BU147" ca="1">INDEX({"Debit Card","Apple Pay","Credit Card","CareCredit"}, RANDBETWEEN(1,4))</f>
        <v>Credit Card</v>
      </c>
      <c r="BV147" s="1" t="str" cm="1">
        <f t="array" aca="1" ref="BV147" ca="1">INDEX({"Paid","Partial","Pending Insurance"}, RANDBETWEEN(1,3))</f>
        <v>Pending Insurance</v>
      </c>
      <c r="BW147" s="1">
        <f t="shared" ca="1" si="128"/>
        <v>0</v>
      </c>
      <c r="BX147" s="1" t="str">
        <f t="shared" ca="1" si="129"/>
        <v>In Progress</v>
      </c>
      <c r="BY147" s="1" t="str" cm="1">
        <f t="array" aca="1" ref="BY147" ca="1">INDEX({"New","Returning"}, RANDBETWEEN(1,2))</f>
        <v>Returning</v>
      </c>
      <c r="BZ147" s="1">
        <f t="shared" ca="1" si="130"/>
        <v>2</v>
      </c>
      <c r="CA147" s="1">
        <f t="shared" ca="1" si="131"/>
        <v>6</v>
      </c>
      <c r="CB147" s="1" t="str">
        <f t="shared" ca="1" si="132"/>
        <v>2023-08-01</v>
      </c>
      <c r="CC147" s="1" t="str">
        <f t="shared" ca="1" si="133"/>
        <v>2025-04-02</v>
      </c>
      <c r="CD147" s="1">
        <f t="shared" ca="1" si="134"/>
        <v>4</v>
      </c>
      <c r="CE147" s="1">
        <f t="shared" ca="1" si="134"/>
        <v>7</v>
      </c>
      <c r="CF147" s="1">
        <f t="shared" ca="1" si="135"/>
        <v>5321.32</v>
      </c>
      <c r="CG147" s="1">
        <f t="shared" ca="1" si="136"/>
        <v>20</v>
      </c>
      <c r="CH147" s="1" t="str">
        <f t="shared" ca="1" si="137"/>
        <v>Low</v>
      </c>
      <c r="CI147" s="1">
        <f t="shared" ca="1" si="138"/>
        <v>81</v>
      </c>
      <c r="CJ147" s="1" t="str">
        <f t="shared" ca="1" si="139"/>
        <v>True</v>
      </c>
      <c r="CK147" s="1" t="str" cm="1">
        <f t="array" aca="1" ref="CK147" ca="1">INDEX({"Basic","Silver","Gold","Platinum"}, RANDBETWEEN(1,4))</f>
        <v>Platinum</v>
      </c>
      <c r="CL147" s="1">
        <f t="shared" ca="1" si="140"/>
        <v>2</v>
      </c>
      <c r="CM147" s="1" t="s">
        <v>1596</v>
      </c>
      <c r="CN147" s="1" t="str">
        <f t="shared" ca="1" si="141"/>
        <v>2022-01-10</v>
      </c>
      <c r="CO147" s="1" t="str">
        <f t="shared" ca="1" si="142"/>
        <v>9:00 AM</v>
      </c>
      <c r="CP147" s="1" t="str" cm="1">
        <f t="array" aca="1" ref="CP147" ca="1">INDEX({"Patient Portal","Mail","Email","Phone","Text"}, RANDBETWEEN(1,5))</f>
        <v>Text</v>
      </c>
      <c r="CQ147" s="1" t="str" cm="1">
        <f t="array" aca="1" ref="CQ147" ca="1">INDEX({"Insurance Verification","Payment Reminder","New Patient Welcome","Treatment Plan Discussion","Recall"}, RANDBETWEEN(1,5))</f>
        <v>Recall</v>
      </c>
      <c r="CR147" s="1" t="str" cm="1">
        <f t="array" aca="1" ref="CR147" ca="1">INDEX({"Template","Script","Marketing","Custom"}, RANDBETWEEN(1,4))</f>
        <v>Template</v>
      </c>
      <c r="CS147" s="1" t="str">
        <f t="shared" ca="1" si="143"/>
        <v>True</v>
      </c>
      <c r="CT147" s="1" t="str">
        <f t="shared" ca="1" si="144"/>
        <v>2022-01-13</v>
      </c>
      <c r="CU147" s="1" t="str">
        <f t="shared" ca="1" si="145"/>
        <v>5:30 PM</v>
      </c>
      <c r="CV147" s="1" t="str" cm="1">
        <f t="array" aca="1" ref="CV147" ca="1">IF(CS147="True",
   INDEX({"Cancelled","Confirmed","Rescheduled","Question Answered"}, RANDBETWEEN(1,4)),
   ""
)</f>
        <v>Cancelled</v>
      </c>
      <c r="CW147" s="1" t="str">
        <f t="shared" ca="1" si="146"/>
        <v>True</v>
      </c>
      <c r="CX147" s="1" t="str">
        <f t="shared" ca="1" si="147"/>
        <v>2022-01-19</v>
      </c>
      <c r="CY147" s="1" t="str" cm="1">
        <f t="array" aca="1" ref="CY147" ca="1">INDEX({"STF001","STF002","STF003","STF004","STF005"}, RANDBETWEEN(1,5))</f>
        <v>STF004</v>
      </c>
      <c r="CZ147" s="1" t="str">
        <f t="shared" ca="1" si="148"/>
        <v>False</v>
      </c>
      <c r="DA147" s="1" t="str" cm="1">
        <f t="array" aca="1" ref="DA147" ca="1">INDEX({"Westside Dental Group","Downtown Dental Center","Main Street Dental"}, RANDBETWEEN(1,3))</f>
        <v>Main Street Dental</v>
      </c>
      <c r="DB147" s="1" t="str" cm="1">
        <f t="array" aca="1" ref="DB147" ca="1">_xlfn.SWITCH(DA147,
   "Westside Dental Group",     "789 West Avenue",
   "Downtown Dental Center",    "456 Downtown Plaza",
   "Main Street Dental",        "123 Main Street",
   ""
)</f>
        <v>123 Main Street</v>
      </c>
      <c r="DC147" s="1" t="str" cm="1">
        <f t="array" aca="1" ref="DC147" ca="1">_xlfn.SWITCH(
   DA147,
   "Westside Dental Group",     "Riverside",
   "Downtown Dental Center",    "Springfield",
   "Main Street Dental",        "Springfield",
   ""
)</f>
        <v>Springfield</v>
      </c>
      <c r="DD147" s="1" t="s">
        <v>184</v>
      </c>
      <c r="DE147" s="1" t="str" cm="1">
        <f t="array" aca="1" ref="DE147" ca="1">_xlfn.SWITCH(
   DA147,
   "Westside Dental Group",     "62707",
   "Downtown Dental Center",    "62701",
   "Main Street Dental",        "62704",
   ""
)</f>
        <v>62704</v>
      </c>
      <c r="DF147" s="1" t="str" cm="1">
        <f t="array" aca="1" ref="DF147" ca="1">_xlfn.SWITCH(
   DA147,
   "Westside Dental Group",     "555-555-6666",
   "Downtown Dental Center",    "555-333-4444",
   "Main Street Dental",        "555-111-2222",
   ""
)</f>
        <v>555-111-2222</v>
      </c>
      <c r="DG147" s="1" t="str" cm="1">
        <f t="array" aca="1" ref="DG147" ca="1">_xlfn.SWITCH(
   DA147,
   "Westside Dental Group",     "Mon-Thu 9AM-6PM|Fri 9AM-4PM",
   "Downtown Dental Center",    "Mon-Thu 7AM-7PM|Fri 8AM-5PM|Sat 8AM-1PM",
   "Main Street Dental",        "Mon-Fri 8AM-5PM",
   ""
)</f>
        <v>Mon-Fri 8AM-5PM</v>
      </c>
      <c r="DH147" s="1" t="str" cm="1">
        <f t="array" aca="1" ref="DH147" ca="1">_xlfn.SWITCH(
   DA147,
   "Westside Dental Group",     "General|Periodontics|Endodontics",
   "Downtown Dental Center",    "General|Pediatric|Implants|Oral Surgery",
   "Main Street Dental",        "General|Cosmetic|Orthodontics",
   ""
)</f>
        <v>General|Cosmetic|Orthodontics</v>
      </c>
      <c r="DI147" s="1" t="str" cm="1">
        <f t="array" aca="1" ref="DI147" ca="1">_xlfn.SWITCH(
   DA147,
   "Westside Dental Group",     "General Dentistry|Periodontics|Endodontics",
   "Downtown Dental Center",    "General Dentistry|Oral Surgery|Pediatric Dentistry",
   "Main Street Dental",        "General Dentistry|Orthodontics",
   ""
)</f>
        <v>General Dentistry|Orthodontics</v>
      </c>
      <c r="DJ147" s="1" cm="1">
        <f t="array" aca="1" ref="DJ147" ca="1">_xlfn.SWITCH($DA147,
   "Westside Dental Group", 6,
   "Downtown Dental Center", 12,
   "Main Street Dental",     8,
   6
)</f>
        <v>8</v>
      </c>
      <c r="DK147" s="1" cm="1">
        <f t="array" aca="1" ref="DK147" ca="1">_xlfn.SWITCH($DA147,
   "Westside Dental Group", 4.7,
   "Downtown Dental Center", 4.6,
   "Main Street Dental",     4.8,
   4.7
)</f>
        <v>4.8</v>
      </c>
      <c r="DL147" s="1" t="s">
        <v>1785</v>
      </c>
      <c r="DM147" s="1" t="str">
        <f t="shared" ca="1" si="149"/>
        <v>2021-02-16</v>
      </c>
      <c r="DN147" s="1" t="str" cm="1">
        <f t="array" aca="1" ref="DN147" ca="1">INDEX({"In Progress","Accepted","Completed","Proposed"}, RANDBETWEEN(1,4))</f>
        <v>In Progress</v>
      </c>
      <c r="DO147" s="1">
        <f t="shared" ca="1" si="150"/>
        <v>952.17</v>
      </c>
      <c r="DP147" s="1">
        <f t="shared" ca="1" si="151"/>
        <v>476.09</v>
      </c>
      <c r="DQ147" s="1">
        <f t="shared" ca="1" si="152"/>
        <v>476.08</v>
      </c>
      <c r="DR147" s="1" t="str" cm="1">
        <f t="array" aca="1" ref="DR147" ca="1">INDEX({"N/A","CareCredit","QuickPay Discount","Monthly Payment"}, RANDBETWEEN(1,4))</f>
        <v>Monthly Payment</v>
      </c>
      <c r="DS147" s="2">
        <v>44618</v>
      </c>
      <c r="DT147" s="1" t="str">
        <f t="shared" ca="1" si="153"/>
        <v/>
      </c>
      <c r="DU147" s="1">
        <f t="shared" ca="1" si="154"/>
        <v>93</v>
      </c>
    </row>
    <row r="148" spans="1:125" x14ac:dyDescent="0.15">
      <c r="A148" s="1" t="s">
        <v>651</v>
      </c>
      <c r="B148" s="1" t="str" cm="1">
        <f t="array" aca="1" ref="B148" ca="1">INDEX({"Liam","Noah","Oliver","Elijah","William","James","Benjamin","Lucas","Henry","Alexander","Olivia","Emma","Ava","Charlotte","Sophia","Amelia","Isabella","Mia","Evelyn","Harper","Jameson","Aria","Scarlett","Luna","Mila","Abigail","Ella","Avery","Eleanor","Madison"}, RANDBETWEEN(1, 30))</f>
        <v>Sophia</v>
      </c>
      <c r="C148" s="1" t="str" cm="1">
        <f t="array" aca="1" ref="C148" ca="1">INDEX({"Smith","Johnson","Williams","Jones","Brown","Davis","Miller","Wilson","Moore","Taylor","Anderson","Thomas","Jackson","White","Harris","Martin","Thompson","Garcia","Martinez","Robinson","Clark","Rodriguez","Lewis","Lee","Walker","Hall","Allen","Young","King","Wright"}, RANDBETWEEN(1, 30))</f>
        <v>Rodriguez</v>
      </c>
      <c r="D148" s="1" t="str">
        <f t="shared" ca="1" si="104"/>
        <v>1975-08-08</v>
      </c>
      <c r="E148" s="1">
        <f t="shared" ca="1" si="105"/>
        <v>49</v>
      </c>
      <c r="F148" s="1" t="str" cm="1">
        <f t="array" aca="1" ref="F148" ca="1">INDEX({"Male","Female","Non-Binary"}, RANDBETWEEN(1, 3))</f>
        <v>Female</v>
      </c>
      <c r="G148" s="1" t="str" cm="1">
        <f t="array" aca="1" ref="G148" ca="1">INDEX({"African American","Caucasian","Hispanic","Asian","Native American","Other"}, RANDBETWEEN(1,6))</f>
        <v>African American</v>
      </c>
      <c r="H148" s="1" t="str" cm="1">
        <f t="array" aca="1" ref="H148" ca="1">RANDBETWEEN(1,1500) &amp; " " &amp; INDEX({"Main","Oak","Maple","Elm","Pine","Cedar","Rose","Hill","Park","Lake"}, RANDBETWEEN(1,10)) &amp; " " &amp; INDEX({"St","Rd","Ave"}, RANDBETWEEN(1,3))</f>
        <v>858 Elm Rd</v>
      </c>
      <c r="I148" s="1" t="str" cm="1">
        <f t="array" aca="1" ref="I148" ca="1">INDEX({"Springfield","Riverside","Franklin","Clinton","Fairview"}, RANDBETWEEN(1,5))</f>
        <v>Clinton</v>
      </c>
      <c r="J148" s="1" t="str" cm="1">
        <f t="array" aca="1" ref="J148" ca="1">INDEX({"FL","IL","CA","NY","TX"}, RANDBETWEEN(1,5))</f>
        <v>CA</v>
      </c>
      <c r="K148" s="1" t="str">
        <f t="shared" ca="1" si="106"/>
        <v>23574</v>
      </c>
      <c r="L148" s="1" t="str">
        <f t="shared" ca="1" si="107"/>
        <v>sophia.rodriguez@email.com</v>
      </c>
      <c r="M148" s="1" t="str">
        <f t="shared" ca="1" si="108"/>
        <v>372-550-3594</v>
      </c>
      <c r="N148" s="1" t="str" cm="1">
        <f t="array" aca="1" ref="N148" ca="1">INDEX({"Linda","Karen","Susan","Nancy","Deborah"}, RANDBETWEEN(1,5)) &amp; " " &amp; C148</f>
        <v>Linda Rodriguez</v>
      </c>
      <c r="O148" s="1" t="str">
        <f t="shared" ca="1" si="109"/>
        <v>798-804-8897</v>
      </c>
      <c r="P148" s="1" t="s">
        <v>137</v>
      </c>
      <c r="Q148" s="1" t="str" cm="1">
        <f t="array" aca="1" ref="Q148" ca="1">INDEX({"Walk-in","Google","Website","Patient Referral","Doctor Referral","Insurance"}, RANDBETWEEN(1,5))</f>
        <v>Doctor Referral</v>
      </c>
      <c r="R148" s="1" t="str">
        <f t="shared" ca="1" si="110"/>
        <v>2023-12-23</v>
      </c>
      <c r="S148" s="1" t="str" cm="1">
        <f t="array" aca="1" ref="S148" ca="1">INDEX({"LOC001","LOC002","LOC003"}, RANDBETWEEN(1,3))</f>
        <v>LOC002</v>
      </c>
      <c r="T148" s="1" t="str" cm="1">
        <f t="array" aca="1" ref="T148" ca="1">INDEX({"Mail","Phone","Patient Portal","Email"}, RANDBETWEEN(1,4))</f>
        <v>Mail</v>
      </c>
      <c r="U148" s="1" t="str" cm="1">
        <f t="array" aca="1" ref="U148" ca="1">INDEX({"True","False"}, RANDBETWEEN(1,2))</f>
        <v>True</v>
      </c>
      <c r="V148" s="1" t="str" cm="1">
        <f t="array" aca="1" ref="V148" ca="1">INDEX({"True","False"}, RANDBETWEEN(1,2))</f>
        <v>True</v>
      </c>
      <c r="W148" s="1" t="str" cm="1">
        <f t="array" aca="1" ref="W148" ca="1">INDEX({"True","False"}, RANDBETWEEN(1,2))</f>
        <v>True</v>
      </c>
      <c r="X148" s="1" t="str" cm="1">
        <f t="array" aca="1" ref="X148" ca="1">INDEX({"True","False"}, RANDBETWEEN(1,2))</f>
        <v>False</v>
      </c>
      <c r="Y148" s="1" t="str" cm="1">
        <f t="array" aca="1" ref="Y148" ca="1">INDEX({"Codeine","Sulfa","Local Anesthetics","None","Latex","Penicillin"}, RANDBETWEEN(1,6))</f>
        <v>Penicillin</v>
      </c>
      <c r="Z148" s="1" t="str" cm="1">
        <f t="array" aca="1" ref="Z148" ca="1">INDEX({"None","Levothyroxine","Atorvastatin","Levothyroxine|Atorvastatin","Metformin|Lisinopril","Ibuprofen"}, RANDBETWEEN(1,6))</f>
        <v>Levothyroxine|Atorvastatin</v>
      </c>
      <c r="AA148" s="1" t="str" cm="1">
        <f t="array" aca="1" ref="AA148" ca="1">INDEX({"None","Wisdom teeth extraction (2020)","Cavity filling (2019)","Dental cleaning (2018)","Root canal (2021)"}, RANDBETWEEN(1,5))</f>
        <v>Root canal (2021)</v>
      </c>
      <c r="AB148" s="1" t="str">
        <f t="shared" ca="1" si="111"/>
        <v>2023-02-23</v>
      </c>
      <c r="AC148" s="1" t="str" cm="1">
        <f t="array" aca="1" ref="AC148" ca="1">INDEX({"N/A","No","Yes"}, RANDBETWEEN(1,3))</f>
        <v>Yes</v>
      </c>
      <c r="AD148" s="1" t="str" cm="1">
        <f t="array" aca="1" ref="AD148" ca="1">INDEX({"Non-smoker","Former-smoker","Current smoker"}, RANDBETWEEN(1,3))</f>
        <v>Former-smoker</v>
      </c>
      <c r="AE148" s="1" t="str" cm="1">
        <f t="array" aca="1" ref="AE148" ca="1">INDEX({"None","Allergic to penicillin","Requires wheelchair accessibility","Use caution due to fall risk","Special diet required"}, RANDBETWEEN(1,5))</f>
        <v>Requires wheelchair accessibility</v>
      </c>
      <c r="AF148" s="1" t="s">
        <v>840</v>
      </c>
      <c r="AG148" s="1" t="str" cm="1">
        <f t="array" aca="1" ref="AG148" ca="1">INDEX({"Humana","Aetna","MetLife","Cigna","United Healthcare","Guardian"}, RANDBETWEEN(1,6))</f>
        <v>Cigna</v>
      </c>
      <c r="AH148" s="1" t="str" cm="1">
        <f t="array" aca="1" ref="AH148" ca="1">IF(AG148="Humana",
   INDEX({"HUM103","HUM523"}, RANDBETWEEN(1,2)),
IF(AG148="Aetna",
   INDEX({"AET532","AET548"}, RANDBETWEEN(1,2)),
IF(AG148="MetLife",
   "MET280",
IF(AG148="Cigna",
   "CIG881",
IF(AG148="United Healthcare",
   INDEX({"UNI967","UNI316"}, RANDBETWEEN(1,2)),
IF(AG148="Guardian",
   INDEX({"GUA459","GUA669"}, RANDBETWEEN(1,2)),
""))))))</f>
        <v>CIG881</v>
      </c>
      <c r="AI148" s="1" t="str" cm="1">
        <f t="array" aca="1" ref="AI148" ca="1">_xlfn.SWITCH(
    AH148,
    "HUM103", "Humana Discount",
    "HUM523", "Humana PPO",
    "AET532", "Aetna HMO",
    "AET548", "Aetna Indemnity",
    "MET280", "MetLife Discount",
    "CIG881", "Cigna HMO",
    "UNI967", "United Healthcare DPPO",
    "UNI316", "United Healthcare DMO",
    "GUA459", "Guardian Discount",
    "GUA669", "Guardian PPO",
    ""
)</f>
        <v>Cigna HMO</v>
      </c>
      <c r="AJ148" s="1" t="str" cm="1">
        <f t="array" aca="1" ref="AJ148" ca="1">_xlfn.SWITCH(
    AH148,
    "HUM103", "HUM854639",
    "HUM523", "HUM296694",
    "AET532", "AET392075",
    "AET548", "AET837715",
    "MET280", "MET643118",
    "CIG881", "CIG755900",
    "UNI967", "UNI733052",
    "UNI316", "UNI442722",
    "GUA459", "GUA634150",
    "GUA669", "GUA641722",
    ""
)</f>
        <v>CIG755900</v>
      </c>
      <c r="AK148" s="1" t="str" cm="1">
        <f t="array" aca="1" ref="AK148" ca="1">INDEX({"GRP370","GRP369","GRP573","GRP409","GRP509","GRP575","GRP445","GRP295","GRP316","GRP630"}, RANDBETWEEN(1,10))</f>
        <v>GRP575</v>
      </c>
      <c r="AL148" s="1" cm="1">
        <f t="array" aca="1" ref="AL148" ca="1">_xlfn.SWITCH(
  AK148,
  "GRP370", 1000,
  "GRP369", 3000,
  "GRP573", 1500,
  "GRP409", 3000,
  "GRP509", 3000,
  "GRP575", 1000,
  "GRP445", 2500,
  "GRP295", 1000,
  "GRP316", 2000,
  "GRP630", 2000,
  ""
)</f>
        <v>1000</v>
      </c>
      <c r="AM148" s="1" cm="1">
        <f t="array" aca="1" ref="AM148" ca="1">_xlfn.SWITCH(
  AK148,
  "GRP370", 729.73,
  "GRP369", 2285.89,
  "GRP573", 1311.73,
  "GRP409", 2951.56,
  "GRP509", 993.45,
  "GRP575", 557.41,
  "GRP445", 695.64,
  "GRP295", 241.36,
  "GRP316", 1320.86,
  "GRP630", 1245.27,
  ""
)</f>
        <v>557.41</v>
      </c>
      <c r="AN148" s="1" t="str" cm="1">
        <f t="array" aca="1" ref="AN148" ca="1">_xlfn.SWITCH(
  AK148,
  "GRP573", "Humana",
  "GRP509", "Aetna",
  "GRP316", "Aetna",
  ""
)</f>
        <v/>
      </c>
      <c r="AO148" s="1" t="str" cm="1">
        <f t="array" aca="1" ref="AO148" ca="1">_xlfn.SWITCH(
  AK148,
  "GRP573", "HUM982",
  "GRP509", "AET282",
  "GRP316", "AET665",
  ""
)</f>
        <v/>
      </c>
      <c r="AP148" s="1" t="str" cm="1">
        <f t="array" aca="1" ref="AP148" ca="1">_xlfn.SWITCH(
  AK148,
  "GRP573", "MAAN82132",
  "GRP509", "JOWI86099",
  "GRP316", "CHTA19838",
  ""
)</f>
        <v/>
      </c>
      <c r="AQ148" s="1" t="str" cm="1">
        <f t="array" aca="1" ref="AQ148" ca="1">INDEX({"Yes","No"},RANDBETWEEN(1,2))</f>
        <v>Yes</v>
      </c>
      <c r="AR148" s="1" t="str" cm="1">
        <f t="array" aca="1" ref="AR148" ca="1">INDEX({"Apple Pay","Credit Card","Debit Card"}, RANDBETWEEN(1,3))</f>
        <v>Credit Card</v>
      </c>
      <c r="AS148" s="1" t="s">
        <v>1029</v>
      </c>
      <c r="AT148" s="1" t="s">
        <v>1218</v>
      </c>
      <c r="AU148" s="1" t="str">
        <f t="shared" ca="1" si="112"/>
        <v>2025-04-09</v>
      </c>
      <c r="AV148" s="1" t="str">
        <f t="shared" ca="1" si="113"/>
        <v>2025-04-12</v>
      </c>
      <c r="AW148" s="1" t="str">
        <f t="shared" ca="1" si="114"/>
        <v>9:00 AM</v>
      </c>
      <c r="AX148" s="1" t="str">
        <f t="shared" ca="1" si="115"/>
        <v>8:53 AM</v>
      </c>
      <c r="AY148" s="1" t="str" cm="1">
        <f t="array" aca="1" ref="AY148" ca="1">INDEX({"LOC001","LOC002","LOC003"}, RANDBETWEEN(1,3))</f>
        <v>LOC002</v>
      </c>
      <c r="AZ148" s="1" t="str" cm="1">
        <f t="array" aca="1" ref="AZ148" ca="1">INDEX({"PRV001","PRV002","PRV003","PRV004","PRV005"}, RANDBETWEEN(1,5))</f>
        <v>PRV005</v>
      </c>
      <c r="BA148" s="1" t="str" cm="1">
        <f t="array" aca="1" ref="BA148" ca="1">INDEX({"AST001","AST002","AST003","AST004","AST005"}, RANDBETWEEN(1,5))</f>
        <v>AST005</v>
      </c>
      <c r="BB148" s="1" t="str" cm="1">
        <f t="array" aca="1" ref="BB148" ca="1">INDEX({"Room 1","Room 2","Room 3","Room 4","Room 5","Room 7","Room 8"}, RANDBETWEEN(1,7))</f>
        <v>Room 3</v>
      </c>
      <c r="BC148" s="1" t="str" cm="1">
        <f t="array" aca="1" ref="BC148" ca="1">INDEX({"Tooth Pain","Lost Filling","Cosmetic Concern","Sensitivity","Denture Adjustment","Jaw Pain","Routine Check-up"}, RANDBETWEEN(1,7))</f>
        <v>Jaw Pain</v>
      </c>
      <c r="BD148" s="1" cm="1">
        <f t="array" aca="1" ref="BD148" ca="1">INDEX({15,30,45,60,90,120}, RANDBETWEEN(1,6))</f>
        <v>60</v>
      </c>
      <c r="BE148" s="1">
        <f t="shared" ca="1" si="116"/>
        <v>63</v>
      </c>
      <c r="BF148" s="1" t="str">
        <f t="shared" ca="1" si="117"/>
        <v>True</v>
      </c>
      <c r="BG148" s="1" t="str">
        <f t="shared" ca="1" si="118"/>
        <v/>
      </c>
      <c r="BH148" s="1" t="str">
        <f t="shared" ca="1" si="119"/>
        <v>False</v>
      </c>
      <c r="BI148" s="1">
        <f t="shared" ca="1" si="120"/>
        <v>3</v>
      </c>
      <c r="BJ148" s="1" t="s">
        <v>1408</v>
      </c>
      <c r="BK148" s="1" t="str">
        <f t="shared" ca="1" si="121"/>
        <v>2025-04-12</v>
      </c>
      <c r="BL148" s="1" t="str" cm="1">
        <f t="array" aca="1" ref="BL148" ca="1">INDEX({"Orthodontic","Prosthodontic","Oral Surgery","Periodontic","Restorative"}, RANDBETWEEN(1,5))</f>
        <v>Prosthodontic</v>
      </c>
      <c r="BM148" s="1" t="str" cm="1">
        <f t="array" aca="1" ref="BM148" ca="1">INDEX({"D4341","D9110","D0274","D0120","D2330","D7140","D1110"}, RANDBETWEEN(1,7))</f>
        <v>D7140</v>
      </c>
      <c r="BN148" s="1" t="str" cm="1">
        <f t="array" aca="1" ref="BN148" ca="1">INDEX({"Periodontal Scaling &amp; Root Planing","Palliative Treatment","Bitewings - Four Films","Periodic Oral Evaluation","Resin Composite - One Surface","Extraction - Erupted Tooth","Adult Prophylaxis"}, RANDBETWEEN(1,7))</f>
        <v>Resin Composite - One Surface</v>
      </c>
      <c r="BO148" s="1">
        <f t="shared" ca="1" si="122"/>
        <v>1814.36</v>
      </c>
      <c r="BP148" s="1">
        <f t="shared" ca="1" si="123"/>
        <v>1275.3900000000001</v>
      </c>
      <c r="BQ148" s="1">
        <f t="shared" ca="1" si="124"/>
        <v>366.49</v>
      </c>
      <c r="BR148" s="1">
        <f t="shared" ca="1" si="125"/>
        <v>316.73</v>
      </c>
      <c r="BS148" s="1">
        <f t="shared" ca="1" si="126"/>
        <v>207.06</v>
      </c>
      <c r="BT148" s="1" t="str">
        <f t="shared" ca="1" si="127"/>
        <v>2023-12-31</v>
      </c>
      <c r="BU148" s="1" t="str" cm="1">
        <f t="array" aca="1" ref="BU148" ca="1">INDEX({"Debit Card","Apple Pay","Credit Card","CareCredit"}, RANDBETWEEN(1,4))</f>
        <v>CareCredit</v>
      </c>
      <c r="BV148" s="1" t="str" cm="1">
        <f t="array" aca="1" ref="BV148" ca="1">INDEX({"Paid","Partial","Pending Insurance"}, RANDBETWEEN(1,3))</f>
        <v>Partial</v>
      </c>
      <c r="BW148" s="1">
        <f t="shared" ca="1" si="128"/>
        <v>0</v>
      </c>
      <c r="BX148" s="1" t="str">
        <f t="shared" ca="1" si="129"/>
        <v>In Progress</v>
      </c>
      <c r="BY148" s="1" t="str" cm="1">
        <f t="array" aca="1" ref="BY148" ca="1">INDEX({"New","Returning"}, RANDBETWEEN(1,2))</f>
        <v>New</v>
      </c>
      <c r="BZ148" s="1">
        <f t="shared" ca="1" si="130"/>
        <v>2</v>
      </c>
      <c r="CA148" s="1">
        <f t="shared" ca="1" si="131"/>
        <v>2</v>
      </c>
      <c r="CB148" s="1" t="str">
        <f t="shared" ca="1" si="132"/>
        <v>2023-05-02</v>
      </c>
      <c r="CC148" s="1" t="str">
        <f t="shared" ca="1" si="133"/>
        <v>2025-10-24</v>
      </c>
      <c r="CD148" s="1">
        <f t="shared" ca="1" si="134"/>
        <v>10</v>
      </c>
      <c r="CE148" s="1">
        <f t="shared" ca="1" si="134"/>
        <v>5</v>
      </c>
      <c r="CF148" s="1">
        <f t="shared" ca="1" si="135"/>
        <v>1950.86</v>
      </c>
      <c r="CG148" s="1">
        <f t="shared" ca="1" si="136"/>
        <v>23</v>
      </c>
      <c r="CH148" s="1" t="str">
        <f t="shared" ca="1" si="137"/>
        <v>Medium</v>
      </c>
      <c r="CI148" s="1">
        <f t="shared" ca="1" si="138"/>
        <v>92</v>
      </c>
      <c r="CJ148" s="1" t="str">
        <f t="shared" ca="1" si="139"/>
        <v>True</v>
      </c>
      <c r="CK148" s="1" t="str" cm="1">
        <f t="array" aca="1" ref="CK148" ca="1">INDEX({"Basic","Silver","Gold","Platinum"}, RANDBETWEEN(1,4))</f>
        <v>Platinum</v>
      </c>
      <c r="CL148" s="1">
        <f t="shared" ca="1" si="140"/>
        <v>3</v>
      </c>
      <c r="CM148" s="1" t="s">
        <v>1597</v>
      </c>
      <c r="CN148" s="1" t="str">
        <f t="shared" ca="1" si="141"/>
        <v>2023-01-26</v>
      </c>
      <c r="CO148" s="1" t="str">
        <f t="shared" ca="1" si="142"/>
        <v>10:15 AM</v>
      </c>
      <c r="CP148" s="1" t="str" cm="1">
        <f t="array" aca="1" ref="CP148" ca="1">INDEX({"Patient Portal","Mail","Email","Phone","Text"}, RANDBETWEEN(1,5))</f>
        <v>Email</v>
      </c>
      <c r="CQ148" s="1" t="str" cm="1">
        <f t="array" aca="1" ref="CQ148" ca="1">INDEX({"Insurance Verification","Payment Reminder","New Patient Welcome","Treatment Plan Discussion","Recall"}, RANDBETWEEN(1,5))</f>
        <v>Treatment Plan Discussion</v>
      </c>
      <c r="CR148" s="1" t="str" cm="1">
        <f t="array" aca="1" ref="CR148" ca="1">INDEX({"Template","Script","Marketing","Custom"}, RANDBETWEEN(1,4))</f>
        <v>Custom</v>
      </c>
      <c r="CS148" s="1" t="str">
        <f t="shared" ca="1" si="143"/>
        <v>False</v>
      </c>
      <c r="CT148" s="1" t="str">
        <f t="shared" ca="1" si="144"/>
        <v/>
      </c>
      <c r="CU148" s="1" t="str">
        <f t="shared" ca="1" si="145"/>
        <v/>
      </c>
      <c r="CV148" s="1" t="str" cm="1">
        <f t="array" aca="1" ref="CV148" ca="1">IF(CS148="True",
   INDEX({"Cancelled","Confirmed","Rescheduled","Question Answered"}, RANDBETWEEN(1,4)),
   ""
)</f>
        <v/>
      </c>
      <c r="CW148" s="1" t="str">
        <f t="shared" ca="1" si="146"/>
        <v/>
      </c>
      <c r="CX148" s="1" t="str">
        <f t="shared" ca="1" si="147"/>
        <v/>
      </c>
      <c r="CY148" s="1" t="str" cm="1">
        <f t="array" aca="1" ref="CY148" ca="1">INDEX({"STF001","STF002","STF003","STF004","STF005"}, RANDBETWEEN(1,5))</f>
        <v>STF005</v>
      </c>
      <c r="CZ148" s="1" t="str">
        <f t="shared" ca="1" si="148"/>
        <v>True</v>
      </c>
      <c r="DA148" s="1" t="str" cm="1">
        <f t="array" aca="1" ref="DA148" ca="1">INDEX({"Westside Dental Group","Downtown Dental Center","Main Street Dental"}, RANDBETWEEN(1,3))</f>
        <v>Downtown Dental Center</v>
      </c>
      <c r="DB148" s="1" t="str" cm="1">
        <f t="array" aca="1" ref="DB148" ca="1">_xlfn.SWITCH(DA148,
   "Westside Dental Group",     "789 West Avenue",
   "Downtown Dental Center",    "456 Downtown Plaza",
   "Main Street Dental",        "123 Main Street",
   ""
)</f>
        <v>456 Downtown Plaza</v>
      </c>
      <c r="DC148" s="1" t="str" cm="1">
        <f t="array" aca="1" ref="DC148" ca="1">_xlfn.SWITCH(
   DA148,
   "Westside Dental Group",     "Riverside",
   "Downtown Dental Center",    "Springfield",
   "Main Street Dental",        "Springfield",
   ""
)</f>
        <v>Springfield</v>
      </c>
      <c r="DD148" s="1" t="s">
        <v>184</v>
      </c>
      <c r="DE148" s="1" t="str" cm="1">
        <f t="array" aca="1" ref="DE148" ca="1">_xlfn.SWITCH(
   DA148,
   "Westside Dental Group",     "62707",
   "Downtown Dental Center",    "62701",
   "Main Street Dental",        "62704",
   ""
)</f>
        <v>62701</v>
      </c>
      <c r="DF148" s="1" t="str" cm="1">
        <f t="array" aca="1" ref="DF148" ca="1">_xlfn.SWITCH(
   DA148,
   "Westside Dental Group",     "555-555-6666",
   "Downtown Dental Center",    "555-333-4444",
   "Main Street Dental",        "555-111-2222",
   ""
)</f>
        <v>555-333-4444</v>
      </c>
      <c r="DG148" s="1" t="str" cm="1">
        <f t="array" aca="1" ref="DG148" ca="1">_xlfn.SWITCH(
   DA148,
   "Westside Dental Group",     "Mon-Thu 9AM-6PM|Fri 9AM-4PM",
   "Downtown Dental Center",    "Mon-Thu 7AM-7PM|Fri 8AM-5PM|Sat 8AM-1PM",
   "Main Street Dental",        "Mon-Fri 8AM-5PM",
   ""
)</f>
        <v>Mon-Thu 7AM-7PM|Fri 8AM-5PM|Sat 8AM-1PM</v>
      </c>
      <c r="DH148" s="1" t="str" cm="1">
        <f t="array" aca="1" ref="DH148" ca="1">_xlfn.SWITCH(
   DA148,
   "Westside Dental Group",     "General|Periodontics|Endodontics",
   "Downtown Dental Center",    "General|Pediatric|Implants|Oral Surgery",
   "Main Street Dental",        "General|Cosmetic|Orthodontics",
   ""
)</f>
        <v>General|Pediatric|Implants|Oral Surgery</v>
      </c>
      <c r="DI148" s="1" t="str" cm="1">
        <f t="array" aca="1" ref="DI148" ca="1">_xlfn.SWITCH(
   DA148,
   "Westside Dental Group",     "General Dentistry|Periodontics|Endodontics",
   "Downtown Dental Center",    "General Dentistry|Oral Surgery|Pediatric Dentistry",
   "Main Street Dental",        "General Dentistry|Orthodontics",
   ""
)</f>
        <v>General Dentistry|Oral Surgery|Pediatric Dentistry</v>
      </c>
      <c r="DJ148" s="1" cm="1">
        <f t="array" aca="1" ref="DJ148" ca="1">_xlfn.SWITCH($DA148,
   "Westside Dental Group", 6,
   "Downtown Dental Center", 12,
   "Main Street Dental",     8,
   6
)</f>
        <v>12</v>
      </c>
      <c r="DK148" s="1" cm="1">
        <f t="array" aca="1" ref="DK148" ca="1">_xlfn.SWITCH($DA148,
   "Westside Dental Group", 4.7,
   "Downtown Dental Center", 4.6,
   "Main Street Dental",     4.8,
   4.7
)</f>
        <v>4.5999999999999996</v>
      </c>
      <c r="DL148" s="1" t="s">
        <v>1786</v>
      </c>
      <c r="DM148" s="1" t="str">
        <f t="shared" ca="1" si="149"/>
        <v>2022-10-28</v>
      </c>
      <c r="DN148" s="1" t="str" cm="1">
        <f t="array" aca="1" ref="DN148" ca="1">INDEX({"In Progress","Accepted","Completed","Proposed"}, RANDBETWEEN(1,4))</f>
        <v>Accepted</v>
      </c>
      <c r="DO148" s="1">
        <f t="shared" ca="1" si="150"/>
        <v>3518.59</v>
      </c>
      <c r="DP148" s="1">
        <f t="shared" ca="1" si="151"/>
        <v>2392.64</v>
      </c>
      <c r="DQ148" s="1">
        <f t="shared" ca="1" si="152"/>
        <v>1125.95</v>
      </c>
      <c r="DR148" s="1" t="str" cm="1">
        <f t="array" aca="1" ref="DR148" ca="1">INDEX({"N/A","CareCredit","QuickPay Discount","Monthly Payment"}, RANDBETWEEN(1,4))</f>
        <v>N/A</v>
      </c>
      <c r="DS148" s="2">
        <v>44619</v>
      </c>
      <c r="DT148" s="1" t="str">
        <f t="shared" ca="1" si="153"/>
        <v/>
      </c>
      <c r="DU148" s="1">
        <f t="shared" ca="1" si="154"/>
        <v>84</v>
      </c>
    </row>
    <row r="149" spans="1:125" x14ac:dyDescent="0.15">
      <c r="A149" s="1" t="s">
        <v>652</v>
      </c>
      <c r="B149" s="1" t="str" cm="1">
        <f t="array" aca="1" ref="B149" ca="1">INDEX({"Liam","Noah","Oliver","Elijah","William","James","Benjamin","Lucas","Henry","Alexander","Olivia","Emma","Ava","Charlotte","Sophia","Amelia","Isabella","Mia","Evelyn","Harper","Jameson","Aria","Scarlett","Luna","Mila","Abigail","Ella","Avery","Eleanor","Madison"}, RANDBETWEEN(1, 30))</f>
        <v>Avery</v>
      </c>
      <c r="C149" s="1" t="str" cm="1">
        <f t="array" aca="1" ref="C149" ca="1">INDEX({"Smith","Johnson","Williams","Jones","Brown","Davis","Miller","Wilson","Moore","Taylor","Anderson","Thomas","Jackson","White","Harris","Martin","Thompson","Garcia","Martinez","Robinson","Clark","Rodriguez","Lewis","Lee","Walker","Hall","Allen","Young","King","Wright"}, RANDBETWEEN(1, 30))</f>
        <v>Jackson</v>
      </c>
      <c r="D149" s="1" t="str">
        <f t="shared" ca="1" si="104"/>
        <v>1981-04-21</v>
      </c>
      <c r="E149" s="1">
        <f t="shared" ca="1" si="105"/>
        <v>43</v>
      </c>
      <c r="F149" s="1" t="str" cm="1">
        <f t="array" aca="1" ref="F149" ca="1">INDEX({"Male","Female","Non-Binary"}, RANDBETWEEN(1, 3))</f>
        <v>Non-Binary</v>
      </c>
      <c r="G149" s="1" t="str" cm="1">
        <f t="array" aca="1" ref="G149" ca="1">INDEX({"African American","Caucasian","Hispanic","Asian","Native American","Other"}, RANDBETWEEN(1,6))</f>
        <v>Hispanic</v>
      </c>
      <c r="H149" s="1" t="str" cm="1">
        <f t="array" aca="1" ref="H149" ca="1">RANDBETWEEN(1,1500) &amp; " " &amp; INDEX({"Main","Oak","Maple","Elm","Pine","Cedar","Rose","Hill","Park","Lake"}, RANDBETWEEN(1,10)) &amp; " " &amp; INDEX({"St","Rd","Ave"}, RANDBETWEEN(1,3))</f>
        <v>722 Elm Ave</v>
      </c>
      <c r="I149" s="1" t="str" cm="1">
        <f t="array" aca="1" ref="I149" ca="1">INDEX({"Springfield","Riverside","Franklin","Clinton","Fairview"}, RANDBETWEEN(1,5))</f>
        <v>Fairview</v>
      </c>
      <c r="J149" s="1" t="str" cm="1">
        <f t="array" aca="1" ref="J149" ca="1">INDEX({"FL","IL","CA","NY","TX"}, RANDBETWEEN(1,5))</f>
        <v>IL</v>
      </c>
      <c r="K149" s="1" t="str">
        <f t="shared" ca="1" si="106"/>
        <v>87077</v>
      </c>
      <c r="L149" s="1" t="str">
        <f t="shared" ca="1" si="107"/>
        <v>avery.jackson@email.com</v>
      </c>
      <c r="M149" s="1" t="str">
        <f t="shared" ca="1" si="108"/>
        <v>321-323-7017</v>
      </c>
      <c r="N149" s="1" t="str" cm="1">
        <f t="array" aca="1" ref="N149" ca="1">INDEX({"Linda","Karen","Susan","Nancy","Deborah"}, RANDBETWEEN(1,5)) &amp; " " &amp; C149</f>
        <v>Susan Jackson</v>
      </c>
      <c r="O149" s="1" t="str">
        <f t="shared" ca="1" si="109"/>
        <v>961-294-8046</v>
      </c>
      <c r="P149" s="1" t="s">
        <v>137</v>
      </c>
      <c r="Q149" s="1" t="str" cm="1">
        <f t="array" aca="1" ref="Q149" ca="1">INDEX({"Walk-in","Google","Website","Patient Referral","Doctor Referral","Insurance"}, RANDBETWEEN(1,5))</f>
        <v>Website</v>
      </c>
      <c r="R149" s="1" t="str">
        <f t="shared" ca="1" si="110"/>
        <v>2023-08-07</v>
      </c>
      <c r="S149" s="1" t="str" cm="1">
        <f t="array" aca="1" ref="S149" ca="1">INDEX({"LOC001","LOC002","LOC003"}, RANDBETWEEN(1,3))</f>
        <v>LOC003</v>
      </c>
      <c r="T149" s="1" t="str" cm="1">
        <f t="array" aca="1" ref="T149" ca="1">INDEX({"Mail","Phone","Patient Portal","Email"}, RANDBETWEEN(1,4))</f>
        <v>Phone</v>
      </c>
      <c r="U149" s="1" t="str" cm="1">
        <f t="array" aca="1" ref="U149" ca="1">INDEX({"True","False"}, RANDBETWEEN(1,2))</f>
        <v>False</v>
      </c>
      <c r="V149" s="1" t="str" cm="1">
        <f t="array" aca="1" ref="V149" ca="1">INDEX({"True","False"}, RANDBETWEEN(1,2))</f>
        <v>True</v>
      </c>
      <c r="W149" s="1" t="str" cm="1">
        <f t="array" aca="1" ref="W149" ca="1">INDEX({"True","False"}, RANDBETWEEN(1,2))</f>
        <v>False</v>
      </c>
      <c r="X149" s="1" t="str" cm="1">
        <f t="array" aca="1" ref="X149" ca="1">INDEX({"True","False"}, RANDBETWEEN(1,2))</f>
        <v>True</v>
      </c>
      <c r="Y149" s="1" t="str" cm="1">
        <f t="array" aca="1" ref="Y149" ca="1">INDEX({"Codeine","Sulfa","Local Anesthetics","None","Latex","Penicillin"}, RANDBETWEEN(1,6))</f>
        <v>Sulfa</v>
      </c>
      <c r="Z149" s="1" t="str" cm="1">
        <f t="array" aca="1" ref="Z149" ca="1">INDEX({"None","Levothyroxine","Atorvastatin","Levothyroxine|Atorvastatin","Metformin|Lisinopril","Ibuprofen"}, RANDBETWEEN(1,6))</f>
        <v>Levothyroxine</v>
      </c>
      <c r="AA149" s="1" t="str" cm="1">
        <f t="array" aca="1" ref="AA149" ca="1">INDEX({"None","Wisdom teeth extraction (2020)","Cavity filling (2019)","Dental cleaning (2018)","Root canal (2021)"}, RANDBETWEEN(1,5))</f>
        <v>Root canal (2021)</v>
      </c>
      <c r="AB149" s="1" t="str">
        <f t="shared" ca="1" si="111"/>
        <v>2024-08-14</v>
      </c>
      <c r="AC149" s="1" t="str" cm="1">
        <f t="array" aca="1" ref="AC149" ca="1">INDEX({"N/A","No","Yes"}, RANDBETWEEN(1,3))</f>
        <v>N/A</v>
      </c>
      <c r="AD149" s="1" t="str" cm="1">
        <f t="array" aca="1" ref="AD149" ca="1">INDEX({"Non-smoker","Former-smoker","Current smoker"}, RANDBETWEEN(1,3))</f>
        <v>Former-smoker</v>
      </c>
      <c r="AE149" s="1" t="str" cm="1">
        <f t="array" aca="1" ref="AE149" ca="1">INDEX({"None","Allergic to penicillin","Requires wheelchair accessibility","Use caution due to fall risk","Special diet required"}, RANDBETWEEN(1,5))</f>
        <v>Special diet required</v>
      </c>
      <c r="AF149" s="1" t="s">
        <v>841</v>
      </c>
      <c r="AG149" s="1" t="str" cm="1">
        <f t="array" aca="1" ref="AG149" ca="1">INDEX({"Humana","Aetna","MetLife","Cigna","United Healthcare","Guardian"}, RANDBETWEEN(1,6))</f>
        <v>Cigna</v>
      </c>
      <c r="AH149" s="1" t="str" cm="1">
        <f t="array" aca="1" ref="AH149" ca="1">IF(AG149="Humana",
   INDEX({"HUM103","HUM523"}, RANDBETWEEN(1,2)),
IF(AG149="Aetna",
   INDEX({"AET532","AET548"}, RANDBETWEEN(1,2)),
IF(AG149="MetLife",
   "MET280",
IF(AG149="Cigna",
   "CIG881",
IF(AG149="United Healthcare",
   INDEX({"UNI967","UNI316"}, RANDBETWEEN(1,2)),
IF(AG149="Guardian",
   INDEX({"GUA459","GUA669"}, RANDBETWEEN(1,2)),
""))))))</f>
        <v>CIG881</v>
      </c>
      <c r="AI149" s="1" t="str" cm="1">
        <f t="array" aca="1" ref="AI149" ca="1">_xlfn.SWITCH(
    AH149,
    "HUM103", "Humana Discount",
    "HUM523", "Humana PPO",
    "AET532", "Aetna HMO",
    "AET548", "Aetna Indemnity",
    "MET280", "MetLife Discount",
    "CIG881", "Cigna HMO",
    "UNI967", "United Healthcare DPPO",
    "UNI316", "United Healthcare DMO",
    "GUA459", "Guardian Discount",
    "GUA669", "Guardian PPO",
    ""
)</f>
        <v>Cigna HMO</v>
      </c>
      <c r="AJ149" s="1" t="str" cm="1">
        <f t="array" aca="1" ref="AJ149" ca="1">_xlfn.SWITCH(
    AH149,
    "HUM103", "HUM854639",
    "HUM523", "HUM296694",
    "AET532", "AET392075",
    "AET548", "AET837715",
    "MET280", "MET643118",
    "CIG881", "CIG755900",
    "UNI967", "UNI733052",
    "UNI316", "UNI442722",
    "GUA459", "GUA634150",
    "GUA669", "GUA641722",
    ""
)</f>
        <v>CIG755900</v>
      </c>
      <c r="AK149" s="1" t="str" cm="1">
        <f t="array" aca="1" ref="AK149" ca="1">INDEX({"GRP370","GRP369","GRP573","GRP409","GRP509","GRP575","GRP445","GRP295","GRP316","GRP630"}, RANDBETWEEN(1,10))</f>
        <v>GRP445</v>
      </c>
      <c r="AL149" s="1" cm="1">
        <f t="array" aca="1" ref="AL149" ca="1">_xlfn.SWITCH(
  AK149,
  "GRP370", 1000,
  "GRP369", 3000,
  "GRP573", 1500,
  "GRP409", 3000,
  "GRP509", 3000,
  "GRP575", 1000,
  "GRP445", 2500,
  "GRP295", 1000,
  "GRP316", 2000,
  "GRP630", 2000,
  ""
)</f>
        <v>2500</v>
      </c>
      <c r="AM149" s="1" cm="1">
        <f t="array" aca="1" ref="AM149" ca="1">_xlfn.SWITCH(
  AK149,
  "GRP370", 729.73,
  "GRP369", 2285.89,
  "GRP573", 1311.73,
  "GRP409", 2951.56,
  "GRP509", 993.45,
  "GRP575", 557.41,
  "GRP445", 695.64,
  "GRP295", 241.36,
  "GRP316", 1320.86,
  "GRP630", 1245.27,
  ""
)</f>
        <v>695.64</v>
      </c>
      <c r="AN149" s="1" t="str" cm="1">
        <f t="array" aca="1" ref="AN149" ca="1">_xlfn.SWITCH(
  AK149,
  "GRP573", "Humana",
  "GRP509", "Aetna",
  "GRP316", "Aetna",
  ""
)</f>
        <v/>
      </c>
      <c r="AO149" s="1" t="str" cm="1">
        <f t="array" aca="1" ref="AO149" ca="1">_xlfn.SWITCH(
  AK149,
  "GRP573", "HUM982",
  "GRP509", "AET282",
  "GRP316", "AET665",
  ""
)</f>
        <v/>
      </c>
      <c r="AP149" s="1" t="str" cm="1">
        <f t="array" aca="1" ref="AP149" ca="1">_xlfn.SWITCH(
  AK149,
  "GRP573", "MAAN82132",
  "GRP509", "JOWI86099",
  "GRP316", "CHTA19838",
  ""
)</f>
        <v/>
      </c>
      <c r="AQ149" s="1" t="str" cm="1">
        <f t="array" aca="1" ref="AQ149" ca="1">INDEX({"Yes","No"},RANDBETWEEN(1,2))</f>
        <v>Yes</v>
      </c>
      <c r="AR149" s="1" t="str" cm="1">
        <f t="array" aca="1" ref="AR149" ca="1">INDEX({"Apple Pay","Credit Card","Debit Card"}, RANDBETWEEN(1,3))</f>
        <v>Debit Card</v>
      </c>
      <c r="AS149" s="1" t="s">
        <v>1030</v>
      </c>
      <c r="AT149" s="1" t="s">
        <v>1219</v>
      </c>
      <c r="AU149" s="1" t="str">
        <f t="shared" ca="1" si="112"/>
        <v>2025-04-10</v>
      </c>
      <c r="AV149" s="1" t="str">
        <f t="shared" ca="1" si="113"/>
        <v>2025-04-14</v>
      </c>
      <c r="AW149" s="1" t="str">
        <f t="shared" ca="1" si="114"/>
        <v>11:45 AM</v>
      </c>
      <c r="AX149" s="1" t="str">
        <f t="shared" ca="1" si="115"/>
        <v>11:36 AM</v>
      </c>
      <c r="AY149" s="1" t="str" cm="1">
        <f t="array" aca="1" ref="AY149" ca="1">INDEX({"LOC001","LOC002","LOC003"}, RANDBETWEEN(1,3))</f>
        <v>LOC002</v>
      </c>
      <c r="AZ149" s="1" t="str" cm="1">
        <f t="array" aca="1" ref="AZ149" ca="1">INDEX({"PRV001","PRV002","PRV003","PRV004","PRV005"}, RANDBETWEEN(1,5))</f>
        <v>PRV001</v>
      </c>
      <c r="BA149" s="1" t="str" cm="1">
        <f t="array" aca="1" ref="BA149" ca="1">INDEX({"AST001","AST002","AST003","AST004","AST005"}, RANDBETWEEN(1,5))</f>
        <v>AST001</v>
      </c>
      <c r="BB149" s="1" t="str" cm="1">
        <f t="array" aca="1" ref="BB149" ca="1">INDEX({"Room 1","Room 2","Room 3","Room 4","Room 5","Room 7","Room 8"}, RANDBETWEEN(1,7))</f>
        <v>Room 8</v>
      </c>
      <c r="BC149" s="1" t="str" cm="1">
        <f t="array" aca="1" ref="BC149" ca="1">INDEX({"Tooth Pain","Lost Filling","Cosmetic Concern","Sensitivity","Denture Adjustment","Jaw Pain","Routine Check-up"}, RANDBETWEEN(1,7))</f>
        <v>Tooth Pain</v>
      </c>
      <c r="BD149" s="1" cm="1">
        <f t="array" aca="1" ref="BD149" ca="1">INDEX({15,30,45,60,90,120}, RANDBETWEEN(1,6))</f>
        <v>60</v>
      </c>
      <c r="BE149" s="1">
        <f t="shared" ca="1" si="116"/>
        <v>54</v>
      </c>
      <c r="BF149" s="1" t="str">
        <f t="shared" ca="1" si="117"/>
        <v>True</v>
      </c>
      <c r="BG149" s="1" t="str">
        <f t="shared" ca="1" si="118"/>
        <v/>
      </c>
      <c r="BH149" s="1" t="str">
        <f t="shared" ca="1" si="119"/>
        <v>False</v>
      </c>
      <c r="BI149" s="1">
        <f t="shared" ca="1" si="120"/>
        <v>4</v>
      </c>
      <c r="BJ149" s="1" t="s">
        <v>1409</v>
      </c>
      <c r="BK149" s="1" t="str">
        <f t="shared" ca="1" si="121"/>
        <v>2025-04-14</v>
      </c>
      <c r="BL149" s="1" t="str" cm="1">
        <f t="array" aca="1" ref="BL149" ca="1">INDEX({"Orthodontic","Prosthodontic","Oral Surgery","Periodontic","Restorative"}, RANDBETWEEN(1,5))</f>
        <v>Orthodontic</v>
      </c>
      <c r="BM149" s="1" t="str" cm="1">
        <f t="array" aca="1" ref="BM149" ca="1">INDEX({"D4341","D9110","D0274","D0120","D2330","D7140","D1110"}, RANDBETWEEN(1,7))</f>
        <v>D9110</v>
      </c>
      <c r="BN149" s="1" t="str" cm="1">
        <f t="array" aca="1" ref="BN149" ca="1">INDEX({"Periodontal Scaling &amp; Root Planing","Palliative Treatment","Bitewings - Four Films","Periodic Oral Evaluation","Resin Composite - One Surface","Extraction - Erupted Tooth","Adult Prophylaxis"}, RANDBETWEEN(1,7))</f>
        <v>Adult Prophylaxis</v>
      </c>
      <c r="BO149" s="1">
        <f t="shared" ca="1" si="122"/>
        <v>358.89</v>
      </c>
      <c r="BP149" s="1">
        <f t="shared" ca="1" si="123"/>
        <v>1380.18</v>
      </c>
      <c r="BQ149" s="1">
        <f t="shared" ca="1" si="124"/>
        <v>724.19</v>
      </c>
      <c r="BR149" s="1">
        <f t="shared" ca="1" si="125"/>
        <v>326.08</v>
      </c>
      <c r="BS149" s="1">
        <f t="shared" ca="1" si="126"/>
        <v>178.24</v>
      </c>
      <c r="BT149" s="1" t="str">
        <f t="shared" ca="1" si="127"/>
        <v>2024-08-08</v>
      </c>
      <c r="BU149" s="1" t="str" cm="1">
        <f t="array" aca="1" ref="BU149" ca="1">INDEX({"Debit Card","Apple Pay","Credit Card","CareCredit"}, RANDBETWEEN(1,4))</f>
        <v>CareCredit</v>
      </c>
      <c r="BV149" s="1" t="str" cm="1">
        <f t="array" aca="1" ref="BV149" ca="1">INDEX({"Paid","Partial","Pending Insurance"}, RANDBETWEEN(1,3))</f>
        <v>Paid</v>
      </c>
      <c r="BW149" s="1">
        <f t="shared" ca="1" si="128"/>
        <v>0</v>
      </c>
      <c r="BX149" s="1" t="str">
        <f t="shared" ca="1" si="129"/>
        <v>Completed</v>
      </c>
      <c r="BY149" s="1" t="str" cm="1">
        <f t="array" aca="1" ref="BY149" ca="1">INDEX({"New","Returning"}, RANDBETWEEN(1,2))</f>
        <v>New</v>
      </c>
      <c r="BZ149" s="1">
        <f t="shared" ca="1" si="130"/>
        <v>1</v>
      </c>
      <c r="CA149" s="1">
        <f t="shared" ca="1" si="131"/>
        <v>1</v>
      </c>
      <c r="CB149" s="1" t="str">
        <f t="shared" ca="1" si="132"/>
        <v>2022-01-21</v>
      </c>
      <c r="CC149" s="1" t="str">
        <f t="shared" ca="1" si="133"/>
        <v>2024-02-18</v>
      </c>
      <c r="CD149" s="1">
        <f t="shared" ca="1" si="134"/>
        <v>4</v>
      </c>
      <c r="CE149" s="1">
        <f t="shared" ca="1" si="134"/>
        <v>3</v>
      </c>
      <c r="CF149" s="1">
        <f t="shared" ca="1" si="135"/>
        <v>3647.22</v>
      </c>
      <c r="CG149" s="1">
        <f t="shared" ca="1" si="136"/>
        <v>38</v>
      </c>
      <c r="CH149" s="1" t="str">
        <f t="shared" ca="1" si="137"/>
        <v>Low</v>
      </c>
      <c r="CI149" s="1">
        <f t="shared" ca="1" si="138"/>
        <v>64</v>
      </c>
      <c r="CJ149" s="1" t="str">
        <f t="shared" ca="1" si="139"/>
        <v>True</v>
      </c>
      <c r="CK149" s="1" t="str" cm="1">
        <f t="array" aca="1" ref="CK149" ca="1">INDEX({"Basic","Silver","Gold","Platinum"}, RANDBETWEEN(1,4))</f>
        <v>Basic</v>
      </c>
      <c r="CL149" s="1">
        <f t="shared" ca="1" si="140"/>
        <v>3</v>
      </c>
      <c r="CM149" s="1" t="s">
        <v>1598</v>
      </c>
      <c r="CN149" s="1" t="str">
        <f t="shared" ca="1" si="141"/>
        <v>2024-03-02</v>
      </c>
      <c r="CO149" s="1" t="str">
        <f t="shared" ca="1" si="142"/>
        <v>1:15 PM</v>
      </c>
      <c r="CP149" s="1" t="str" cm="1">
        <f t="array" aca="1" ref="CP149" ca="1">INDEX({"Patient Portal","Mail","Email","Phone","Text"}, RANDBETWEEN(1,5))</f>
        <v>Text</v>
      </c>
      <c r="CQ149" s="1" t="str" cm="1">
        <f t="array" aca="1" ref="CQ149" ca="1">INDEX({"Insurance Verification","Payment Reminder","New Patient Welcome","Treatment Plan Discussion","Recall"}, RANDBETWEEN(1,5))</f>
        <v>New Patient Welcome</v>
      </c>
      <c r="CR149" s="1" t="str" cm="1">
        <f t="array" aca="1" ref="CR149" ca="1">INDEX({"Template","Script","Marketing","Custom"}, RANDBETWEEN(1,4))</f>
        <v>Marketing</v>
      </c>
      <c r="CS149" s="1" t="str">
        <f t="shared" ca="1" si="143"/>
        <v>False</v>
      </c>
      <c r="CT149" s="1" t="str">
        <f t="shared" ca="1" si="144"/>
        <v/>
      </c>
      <c r="CU149" s="1" t="str">
        <f t="shared" ca="1" si="145"/>
        <v/>
      </c>
      <c r="CV149" s="1" t="str" cm="1">
        <f t="array" aca="1" ref="CV149" ca="1">IF(CS149="True",
   INDEX({"Cancelled","Confirmed","Rescheduled","Question Answered"}, RANDBETWEEN(1,4)),
   ""
)</f>
        <v/>
      </c>
      <c r="CW149" s="1" t="str">
        <f t="shared" ca="1" si="146"/>
        <v/>
      </c>
      <c r="CX149" s="1" t="str">
        <f t="shared" ca="1" si="147"/>
        <v/>
      </c>
      <c r="CY149" s="1" t="str" cm="1">
        <f t="array" aca="1" ref="CY149" ca="1">INDEX({"STF001","STF002","STF003","STF004","STF005"}, RANDBETWEEN(1,5))</f>
        <v>STF001</v>
      </c>
      <c r="CZ149" s="1" t="str">
        <f t="shared" ca="1" si="148"/>
        <v>False</v>
      </c>
      <c r="DA149" s="1" t="str" cm="1">
        <f t="array" aca="1" ref="DA149" ca="1">INDEX({"Westside Dental Group","Downtown Dental Center","Main Street Dental"}, RANDBETWEEN(1,3))</f>
        <v>Downtown Dental Center</v>
      </c>
      <c r="DB149" s="1" t="str" cm="1">
        <f t="array" aca="1" ref="DB149" ca="1">_xlfn.SWITCH(DA149,
   "Westside Dental Group",     "789 West Avenue",
   "Downtown Dental Center",    "456 Downtown Plaza",
   "Main Street Dental",        "123 Main Street",
   ""
)</f>
        <v>456 Downtown Plaza</v>
      </c>
      <c r="DC149" s="1" t="str" cm="1">
        <f t="array" aca="1" ref="DC149" ca="1">_xlfn.SWITCH(
   DA149,
   "Westside Dental Group",     "Riverside",
   "Downtown Dental Center",    "Springfield",
   "Main Street Dental",        "Springfield",
   ""
)</f>
        <v>Springfield</v>
      </c>
      <c r="DD149" s="1" t="s">
        <v>184</v>
      </c>
      <c r="DE149" s="1" t="str" cm="1">
        <f t="array" aca="1" ref="DE149" ca="1">_xlfn.SWITCH(
   DA149,
   "Westside Dental Group",     "62707",
   "Downtown Dental Center",    "62701",
   "Main Street Dental",        "62704",
   ""
)</f>
        <v>62701</v>
      </c>
      <c r="DF149" s="1" t="str" cm="1">
        <f t="array" aca="1" ref="DF149" ca="1">_xlfn.SWITCH(
   DA149,
   "Westside Dental Group",     "555-555-6666",
   "Downtown Dental Center",    "555-333-4444",
   "Main Street Dental",        "555-111-2222",
   ""
)</f>
        <v>555-333-4444</v>
      </c>
      <c r="DG149" s="1" t="str" cm="1">
        <f t="array" aca="1" ref="DG149" ca="1">_xlfn.SWITCH(
   DA149,
   "Westside Dental Group",     "Mon-Thu 9AM-6PM|Fri 9AM-4PM",
   "Downtown Dental Center",    "Mon-Thu 7AM-7PM|Fri 8AM-5PM|Sat 8AM-1PM",
   "Main Street Dental",        "Mon-Fri 8AM-5PM",
   ""
)</f>
        <v>Mon-Thu 7AM-7PM|Fri 8AM-5PM|Sat 8AM-1PM</v>
      </c>
      <c r="DH149" s="1" t="str" cm="1">
        <f t="array" aca="1" ref="DH149" ca="1">_xlfn.SWITCH(
   DA149,
   "Westside Dental Group",     "General|Periodontics|Endodontics",
   "Downtown Dental Center",    "General|Pediatric|Implants|Oral Surgery",
   "Main Street Dental",        "General|Cosmetic|Orthodontics",
   ""
)</f>
        <v>General|Pediatric|Implants|Oral Surgery</v>
      </c>
      <c r="DI149" s="1" t="str" cm="1">
        <f t="array" aca="1" ref="DI149" ca="1">_xlfn.SWITCH(
   DA149,
   "Westside Dental Group",     "General Dentistry|Periodontics|Endodontics",
   "Downtown Dental Center",    "General Dentistry|Oral Surgery|Pediatric Dentistry",
   "Main Street Dental",        "General Dentistry|Orthodontics",
   ""
)</f>
        <v>General Dentistry|Oral Surgery|Pediatric Dentistry</v>
      </c>
      <c r="DJ149" s="1" cm="1">
        <f t="array" aca="1" ref="DJ149" ca="1">_xlfn.SWITCH($DA149,
   "Westside Dental Group", 6,
   "Downtown Dental Center", 12,
   "Main Street Dental",     8,
   6
)</f>
        <v>12</v>
      </c>
      <c r="DK149" s="1" cm="1">
        <f t="array" aca="1" ref="DK149" ca="1">_xlfn.SWITCH($DA149,
   "Westside Dental Group", 4.7,
   "Downtown Dental Center", 4.6,
   "Main Street Dental",     4.8,
   4.7
)</f>
        <v>4.5999999999999996</v>
      </c>
      <c r="DL149" s="1" t="s">
        <v>1787</v>
      </c>
      <c r="DM149" s="1" t="str">
        <f t="shared" ca="1" si="149"/>
        <v>2023-01-05</v>
      </c>
      <c r="DN149" s="1" t="str" cm="1">
        <f t="array" aca="1" ref="DN149" ca="1">INDEX({"In Progress","Accepted","Completed","Proposed"}, RANDBETWEEN(1,4))</f>
        <v>Proposed</v>
      </c>
      <c r="DO149" s="1">
        <f t="shared" ca="1" si="150"/>
        <v>1713.89</v>
      </c>
      <c r="DP149" s="1">
        <f t="shared" ca="1" si="151"/>
        <v>1028.33</v>
      </c>
      <c r="DQ149" s="1">
        <f t="shared" ca="1" si="152"/>
        <v>685.56</v>
      </c>
      <c r="DR149" s="1" t="str" cm="1">
        <f t="array" aca="1" ref="DR149" ca="1">INDEX({"N/A","CareCredit","QuickPay Discount","Monthly Payment"}, RANDBETWEEN(1,4))</f>
        <v>QuickPay Discount</v>
      </c>
      <c r="DS149" s="2">
        <v>44620</v>
      </c>
      <c r="DT149" s="1" t="str">
        <f t="shared" ca="1" si="153"/>
        <v/>
      </c>
      <c r="DU149" s="1">
        <f t="shared" ca="1" si="154"/>
        <v>0</v>
      </c>
    </row>
    <row r="150" spans="1:125" x14ac:dyDescent="0.15">
      <c r="A150" s="1" t="s">
        <v>653</v>
      </c>
      <c r="B150" s="1" t="str" cm="1">
        <f t="array" aca="1" ref="B150" ca="1">INDEX({"Liam","Noah","Oliver","Elijah","William","James","Benjamin","Lucas","Henry","Alexander","Olivia","Emma","Ava","Charlotte","Sophia","Amelia","Isabella","Mia","Evelyn","Harper","Jameson","Aria","Scarlett","Luna","Mila","Abigail","Ella","Avery","Eleanor","Madison"}, RANDBETWEEN(1, 30))</f>
        <v>Olivia</v>
      </c>
      <c r="C150" s="1" t="str" cm="1">
        <f t="array" aca="1" ref="C150" ca="1">INDEX({"Smith","Johnson","Williams","Jones","Brown","Davis","Miller","Wilson","Moore","Taylor","Anderson","Thomas","Jackson","White","Harris","Martin","Thompson","Garcia","Martinez","Robinson","Clark","Rodriguez","Lewis","Lee","Walker","Hall","Allen","Young","King","Wright"}, RANDBETWEEN(1, 30))</f>
        <v>Harris</v>
      </c>
      <c r="D150" s="1" t="str">
        <f t="shared" ca="1" si="104"/>
        <v>1965-06-30</v>
      </c>
      <c r="E150" s="1">
        <f t="shared" ca="1" si="105"/>
        <v>59</v>
      </c>
      <c r="F150" s="1" t="str" cm="1">
        <f t="array" aca="1" ref="F150" ca="1">INDEX({"Male","Female","Non-Binary"}, RANDBETWEEN(1, 3))</f>
        <v>Female</v>
      </c>
      <c r="G150" s="1" t="str" cm="1">
        <f t="array" aca="1" ref="G150" ca="1">INDEX({"African American","Caucasian","Hispanic","Asian","Native American","Other"}, RANDBETWEEN(1,6))</f>
        <v>Hispanic</v>
      </c>
      <c r="H150" s="1" t="str" cm="1">
        <f t="array" aca="1" ref="H150" ca="1">RANDBETWEEN(1,1500) &amp; " " &amp; INDEX({"Main","Oak","Maple","Elm","Pine","Cedar","Rose","Hill","Park","Lake"}, RANDBETWEEN(1,10)) &amp; " " &amp; INDEX({"St","Rd","Ave"}, RANDBETWEEN(1,3))</f>
        <v>1071 Lake Ave</v>
      </c>
      <c r="I150" s="1" t="str" cm="1">
        <f t="array" aca="1" ref="I150" ca="1">INDEX({"Springfield","Riverside","Franklin","Clinton","Fairview"}, RANDBETWEEN(1,5))</f>
        <v>Clinton</v>
      </c>
      <c r="J150" s="1" t="str" cm="1">
        <f t="array" aca="1" ref="J150" ca="1">INDEX({"FL","IL","CA","NY","TX"}, RANDBETWEEN(1,5))</f>
        <v>NY</v>
      </c>
      <c r="K150" s="1" t="str">
        <f t="shared" ca="1" si="106"/>
        <v>39667</v>
      </c>
      <c r="L150" s="1" t="str">
        <f t="shared" ca="1" si="107"/>
        <v>olivia.harris@email.com</v>
      </c>
      <c r="M150" s="1" t="str">
        <f t="shared" ca="1" si="108"/>
        <v>588-822-7781</v>
      </c>
      <c r="N150" s="1" t="str" cm="1">
        <f t="array" aca="1" ref="N150" ca="1">INDEX({"Linda","Karen","Susan","Nancy","Deborah"}, RANDBETWEEN(1,5)) &amp; " " &amp; C150</f>
        <v>Susan Harris</v>
      </c>
      <c r="O150" s="1" t="str">
        <f t="shared" ca="1" si="109"/>
        <v>161-944-9115</v>
      </c>
      <c r="P150" s="1" t="s">
        <v>137</v>
      </c>
      <c r="Q150" s="1" t="str" cm="1">
        <f t="array" aca="1" ref="Q150" ca="1">INDEX({"Walk-in","Google","Website","Patient Referral","Doctor Referral","Insurance"}, RANDBETWEEN(1,5))</f>
        <v>Google</v>
      </c>
      <c r="R150" s="1" t="str">
        <f t="shared" ca="1" si="110"/>
        <v>2023-06-07</v>
      </c>
      <c r="S150" s="1" t="str" cm="1">
        <f t="array" aca="1" ref="S150" ca="1">INDEX({"LOC001","LOC002","LOC003"}, RANDBETWEEN(1,3))</f>
        <v>LOC003</v>
      </c>
      <c r="T150" s="1" t="str" cm="1">
        <f t="array" aca="1" ref="T150" ca="1">INDEX({"Mail","Phone","Patient Portal","Email"}, RANDBETWEEN(1,4))</f>
        <v>Patient Portal</v>
      </c>
      <c r="U150" s="1" t="str" cm="1">
        <f t="array" aca="1" ref="U150" ca="1">INDEX({"True","False"}, RANDBETWEEN(1,2))</f>
        <v>True</v>
      </c>
      <c r="V150" s="1" t="str" cm="1">
        <f t="array" aca="1" ref="V150" ca="1">INDEX({"True","False"}, RANDBETWEEN(1,2))</f>
        <v>False</v>
      </c>
      <c r="W150" s="1" t="str" cm="1">
        <f t="array" aca="1" ref="W150" ca="1">INDEX({"True","False"}, RANDBETWEEN(1,2))</f>
        <v>True</v>
      </c>
      <c r="X150" s="1" t="str" cm="1">
        <f t="array" aca="1" ref="X150" ca="1">INDEX({"True","False"}, RANDBETWEEN(1,2))</f>
        <v>True</v>
      </c>
      <c r="Y150" s="1" t="str" cm="1">
        <f t="array" aca="1" ref="Y150" ca="1">INDEX({"Codeine","Sulfa","Local Anesthetics","None","Latex","Penicillin"}, RANDBETWEEN(1,6))</f>
        <v>None</v>
      </c>
      <c r="Z150" s="1" t="str" cm="1">
        <f t="array" aca="1" ref="Z150" ca="1">INDEX({"None","Levothyroxine","Atorvastatin","Levothyroxine|Atorvastatin","Metformin|Lisinopril","Ibuprofen"}, RANDBETWEEN(1,6))</f>
        <v>Levothyroxine|Atorvastatin</v>
      </c>
      <c r="AA150" s="1" t="str" cm="1">
        <f t="array" aca="1" ref="AA150" ca="1">INDEX({"None","Wisdom teeth extraction (2020)","Cavity filling (2019)","Dental cleaning (2018)","Root canal (2021)"}, RANDBETWEEN(1,5))</f>
        <v>Cavity filling (2019)</v>
      </c>
      <c r="AB150" s="1" t="str">
        <f t="shared" ca="1" si="111"/>
        <v>2023-11-24</v>
      </c>
      <c r="AC150" s="1" t="str" cm="1">
        <f t="array" aca="1" ref="AC150" ca="1">INDEX({"N/A","No","Yes"}, RANDBETWEEN(1,3))</f>
        <v>N/A</v>
      </c>
      <c r="AD150" s="1" t="str" cm="1">
        <f t="array" aca="1" ref="AD150" ca="1">INDEX({"Non-smoker","Former-smoker","Current smoker"}, RANDBETWEEN(1,3))</f>
        <v>Non-smoker</v>
      </c>
      <c r="AE150" s="1" t="str" cm="1">
        <f t="array" aca="1" ref="AE150" ca="1">INDEX({"None","Allergic to penicillin","Requires wheelchair accessibility","Use caution due to fall risk","Special diet required"}, RANDBETWEEN(1,5))</f>
        <v>Special diet required</v>
      </c>
      <c r="AF150" s="1" t="s">
        <v>842</v>
      </c>
      <c r="AG150" s="1" t="str" cm="1">
        <f t="array" aca="1" ref="AG150" ca="1">INDEX({"Humana","Aetna","MetLife","Cigna","United Healthcare","Guardian"}, RANDBETWEEN(1,6))</f>
        <v>Aetna</v>
      </c>
      <c r="AH150" s="1" t="str" cm="1">
        <f t="array" aca="1" ref="AH150" ca="1">IF(AG150="Humana",
   INDEX({"HUM103","HUM523"}, RANDBETWEEN(1,2)),
IF(AG150="Aetna",
   INDEX({"AET532","AET548"}, RANDBETWEEN(1,2)),
IF(AG150="MetLife",
   "MET280",
IF(AG150="Cigna",
   "CIG881",
IF(AG150="United Healthcare",
   INDEX({"UNI967","UNI316"}, RANDBETWEEN(1,2)),
IF(AG150="Guardian",
   INDEX({"GUA459","GUA669"}, RANDBETWEEN(1,2)),
""))))))</f>
        <v>AET548</v>
      </c>
      <c r="AI150" s="1" t="str" cm="1">
        <f t="array" aca="1" ref="AI150" ca="1">_xlfn.SWITCH(
    AH150,
    "HUM103", "Humana Discount",
    "HUM523", "Humana PPO",
    "AET532", "Aetna HMO",
    "AET548", "Aetna Indemnity",
    "MET280", "MetLife Discount",
    "CIG881", "Cigna HMO",
    "UNI967", "United Healthcare DPPO",
    "UNI316", "United Healthcare DMO",
    "GUA459", "Guardian Discount",
    "GUA669", "Guardian PPO",
    ""
)</f>
        <v>Aetna Indemnity</v>
      </c>
      <c r="AJ150" s="1" t="str" cm="1">
        <f t="array" aca="1" ref="AJ150" ca="1">_xlfn.SWITCH(
    AH150,
    "HUM103", "HUM854639",
    "HUM523", "HUM296694",
    "AET532", "AET392075",
    "AET548", "AET837715",
    "MET280", "MET643118",
    "CIG881", "CIG755900",
    "UNI967", "UNI733052",
    "UNI316", "UNI442722",
    "GUA459", "GUA634150",
    "GUA669", "GUA641722",
    ""
)</f>
        <v>AET837715</v>
      </c>
      <c r="AK150" s="1" t="str" cm="1">
        <f t="array" aca="1" ref="AK150" ca="1">INDEX({"GRP370","GRP369","GRP573","GRP409","GRP509","GRP575","GRP445","GRP295","GRP316","GRP630"}, RANDBETWEEN(1,10))</f>
        <v>GRP409</v>
      </c>
      <c r="AL150" s="1" cm="1">
        <f t="array" aca="1" ref="AL150" ca="1">_xlfn.SWITCH(
  AK150,
  "GRP370", 1000,
  "GRP369", 3000,
  "GRP573", 1500,
  "GRP409", 3000,
  "GRP509", 3000,
  "GRP575", 1000,
  "GRP445", 2500,
  "GRP295", 1000,
  "GRP316", 2000,
  "GRP630", 2000,
  ""
)</f>
        <v>3000</v>
      </c>
      <c r="AM150" s="1" cm="1">
        <f t="array" aca="1" ref="AM150" ca="1">_xlfn.SWITCH(
  AK150,
  "GRP370", 729.73,
  "GRP369", 2285.89,
  "GRP573", 1311.73,
  "GRP409", 2951.56,
  "GRP509", 993.45,
  "GRP575", 557.41,
  "GRP445", 695.64,
  "GRP295", 241.36,
  "GRP316", 1320.86,
  "GRP630", 1245.27,
  ""
)</f>
        <v>2951.56</v>
      </c>
      <c r="AN150" s="1" t="str" cm="1">
        <f t="array" aca="1" ref="AN150" ca="1">_xlfn.SWITCH(
  AK150,
  "GRP573", "Humana",
  "GRP509", "Aetna",
  "GRP316", "Aetna",
  ""
)</f>
        <v/>
      </c>
      <c r="AO150" s="1" t="str" cm="1">
        <f t="array" aca="1" ref="AO150" ca="1">_xlfn.SWITCH(
  AK150,
  "GRP573", "HUM982",
  "GRP509", "AET282",
  "GRP316", "AET665",
  ""
)</f>
        <v/>
      </c>
      <c r="AP150" s="1" t="str" cm="1">
        <f t="array" aca="1" ref="AP150" ca="1">_xlfn.SWITCH(
  AK150,
  "GRP573", "MAAN82132",
  "GRP509", "JOWI86099",
  "GRP316", "CHTA19838",
  ""
)</f>
        <v/>
      </c>
      <c r="AQ150" s="1" t="str" cm="1">
        <f t="array" aca="1" ref="AQ150" ca="1">INDEX({"Yes","No"},RANDBETWEEN(1,2))</f>
        <v>No</v>
      </c>
      <c r="AR150" s="1" t="str" cm="1">
        <f t="array" aca="1" ref="AR150" ca="1">INDEX({"Apple Pay","Credit Card","Debit Card"}, RANDBETWEEN(1,3))</f>
        <v>Debit Card</v>
      </c>
      <c r="AS150" s="1" t="s">
        <v>1031</v>
      </c>
      <c r="AT150" s="1" t="s">
        <v>1220</v>
      </c>
      <c r="AU150" s="1" t="str">
        <f t="shared" ca="1" si="112"/>
        <v>2025-05-26</v>
      </c>
      <c r="AV150" s="1" t="str">
        <f t="shared" ca="1" si="113"/>
        <v>2025-05-28</v>
      </c>
      <c r="AW150" s="1" t="str">
        <f t="shared" ca="1" si="114"/>
        <v>11:30 AM</v>
      </c>
      <c r="AX150" s="1" t="str">
        <f t="shared" ca="1" si="115"/>
        <v>11:20 AM</v>
      </c>
      <c r="AY150" s="1" t="str" cm="1">
        <f t="array" aca="1" ref="AY150" ca="1">INDEX({"LOC001","LOC002","LOC003"}, RANDBETWEEN(1,3))</f>
        <v>LOC002</v>
      </c>
      <c r="AZ150" s="1" t="str" cm="1">
        <f t="array" aca="1" ref="AZ150" ca="1">INDEX({"PRV001","PRV002","PRV003","PRV004","PRV005"}, RANDBETWEEN(1,5))</f>
        <v>PRV004</v>
      </c>
      <c r="BA150" s="1" t="str" cm="1">
        <f t="array" aca="1" ref="BA150" ca="1">INDEX({"AST001","AST002","AST003","AST004","AST005"}, RANDBETWEEN(1,5))</f>
        <v>AST004</v>
      </c>
      <c r="BB150" s="1" t="str" cm="1">
        <f t="array" aca="1" ref="BB150" ca="1">INDEX({"Room 1","Room 2","Room 3","Room 4","Room 5","Room 7","Room 8"}, RANDBETWEEN(1,7))</f>
        <v>Room 4</v>
      </c>
      <c r="BC150" s="1" t="str" cm="1">
        <f t="array" aca="1" ref="BC150" ca="1">INDEX({"Tooth Pain","Lost Filling","Cosmetic Concern","Sensitivity","Denture Adjustment","Jaw Pain","Routine Check-up"}, RANDBETWEEN(1,7))</f>
        <v>Denture Adjustment</v>
      </c>
      <c r="BD150" s="1" cm="1">
        <f t="array" aca="1" ref="BD150" ca="1">INDEX({15,30,45,60,90,120}, RANDBETWEEN(1,6))</f>
        <v>120</v>
      </c>
      <c r="BE150" s="1">
        <f t="shared" ca="1" si="116"/>
        <v>113</v>
      </c>
      <c r="BF150" s="1" t="str">
        <f t="shared" ca="1" si="117"/>
        <v>True</v>
      </c>
      <c r="BG150" s="1" t="str">
        <f t="shared" ca="1" si="118"/>
        <v/>
      </c>
      <c r="BH150" s="1" t="str">
        <f t="shared" ca="1" si="119"/>
        <v>False</v>
      </c>
      <c r="BI150" s="1">
        <f t="shared" ca="1" si="120"/>
        <v>2</v>
      </c>
      <c r="BJ150" s="1" t="s">
        <v>1410</v>
      </c>
      <c r="BK150" s="1" t="str">
        <f t="shared" ca="1" si="121"/>
        <v>2025-05-28</v>
      </c>
      <c r="BL150" s="1" t="str" cm="1">
        <f t="array" aca="1" ref="BL150" ca="1">INDEX({"Orthodontic","Prosthodontic","Oral Surgery","Periodontic","Restorative"}, RANDBETWEEN(1,5))</f>
        <v>Prosthodontic</v>
      </c>
      <c r="BM150" s="1" t="str" cm="1">
        <f t="array" aca="1" ref="BM150" ca="1">INDEX({"D4341","D9110","D0274","D0120","D2330","D7140","D1110"}, RANDBETWEEN(1,7))</f>
        <v>D1110</v>
      </c>
      <c r="BN150" s="1" t="str" cm="1">
        <f t="array" aca="1" ref="BN150" ca="1">INDEX({"Periodontal Scaling &amp; Root Planing","Palliative Treatment","Bitewings - Four Films","Periodic Oral Evaluation","Resin Composite - One Surface","Extraction - Erupted Tooth","Adult Prophylaxis"}, RANDBETWEEN(1,7))</f>
        <v>Bitewings - Four Films</v>
      </c>
      <c r="BO150" s="1">
        <f t="shared" ca="1" si="122"/>
        <v>632.28</v>
      </c>
      <c r="BP150" s="1">
        <f t="shared" ca="1" si="123"/>
        <v>715.6</v>
      </c>
      <c r="BQ150" s="1">
        <f t="shared" ca="1" si="124"/>
        <v>309.44</v>
      </c>
      <c r="BR150" s="1">
        <f t="shared" ca="1" si="125"/>
        <v>103.99</v>
      </c>
      <c r="BS150" s="1">
        <f t="shared" ca="1" si="126"/>
        <v>140.63</v>
      </c>
      <c r="BT150" s="1" t="str">
        <f t="shared" ca="1" si="127"/>
        <v>2024-03-15</v>
      </c>
      <c r="BU150" s="1" t="str" cm="1">
        <f t="array" aca="1" ref="BU150" ca="1">INDEX({"Debit Card","Apple Pay","Credit Card","CareCredit"}, RANDBETWEEN(1,4))</f>
        <v>Credit Card</v>
      </c>
      <c r="BV150" s="1" t="str" cm="1">
        <f t="array" aca="1" ref="BV150" ca="1">INDEX({"Paid","Partial","Pending Insurance"}, RANDBETWEEN(1,3))</f>
        <v>Partial</v>
      </c>
      <c r="BW150" s="1">
        <f t="shared" ca="1" si="128"/>
        <v>0</v>
      </c>
      <c r="BX150" s="1" t="str">
        <f t="shared" ca="1" si="129"/>
        <v>In Progress</v>
      </c>
      <c r="BY150" s="1" t="str" cm="1">
        <f t="array" aca="1" ref="BY150" ca="1">INDEX({"New","Returning"}, RANDBETWEEN(1,2))</f>
        <v>Returning</v>
      </c>
      <c r="BZ150" s="1">
        <f t="shared" ca="1" si="130"/>
        <v>3</v>
      </c>
      <c r="CA150" s="1">
        <f t="shared" ca="1" si="131"/>
        <v>3</v>
      </c>
      <c r="CB150" s="1" t="str">
        <f t="shared" ca="1" si="132"/>
        <v>2021-02-13</v>
      </c>
      <c r="CC150" s="1" t="str">
        <f t="shared" ca="1" si="133"/>
        <v>2024-01-30</v>
      </c>
      <c r="CD150" s="1">
        <f t="shared" ca="1" si="134"/>
        <v>2</v>
      </c>
      <c r="CE150" s="1">
        <f t="shared" ca="1" si="134"/>
        <v>10</v>
      </c>
      <c r="CF150" s="1">
        <f t="shared" ca="1" si="135"/>
        <v>3478.52</v>
      </c>
      <c r="CG150" s="1">
        <f t="shared" ca="1" si="136"/>
        <v>49</v>
      </c>
      <c r="CH150" s="1" t="str">
        <f t="shared" ca="1" si="137"/>
        <v>Low</v>
      </c>
      <c r="CI150" s="1">
        <f t="shared" ca="1" si="138"/>
        <v>62</v>
      </c>
      <c r="CJ150" s="1" t="str">
        <f t="shared" ca="1" si="139"/>
        <v>True</v>
      </c>
      <c r="CK150" s="1" t="str" cm="1">
        <f t="array" aca="1" ref="CK150" ca="1">INDEX({"Basic","Silver","Gold","Platinum"}, RANDBETWEEN(1,4))</f>
        <v>Platinum</v>
      </c>
      <c r="CL150" s="1">
        <f t="shared" ca="1" si="140"/>
        <v>4</v>
      </c>
      <c r="CM150" s="1" t="s">
        <v>1599</v>
      </c>
      <c r="CN150" s="1" t="str">
        <f t="shared" ca="1" si="141"/>
        <v>2024-08-06</v>
      </c>
      <c r="CO150" s="1" t="str">
        <f t="shared" ca="1" si="142"/>
        <v>12:30 PM</v>
      </c>
      <c r="CP150" s="1" t="str" cm="1">
        <f t="array" aca="1" ref="CP150" ca="1">INDEX({"Patient Portal","Mail","Email","Phone","Text"}, RANDBETWEEN(1,5))</f>
        <v>Mail</v>
      </c>
      <c r="CQ150" s="1" t="str" cm="1">
        <f t="array" aca="1" ref="CQ150" ca="1">INDEX({"Insurance Verification","Payment Reminder","New Patient Welcome","Treatment Plan Discussion","Recall"}, RANDBETWEEN(1,5))</f>
        <v>New Patient Welcome</v>
      </c>
      <c r="CR150" s="1" t="str" cm="1">
        <f t="array" aca="1" ref="CR150" ca="1">INDEX({"Template","Script","Marketing","Custom"}, RANDBETWEEN(1,4))</f>
        <v>Template</v>
      </c>
      <c r="CS150" s="1" t="str">
        <f t="shared" ca="1" si="143"/>
        <v>False</v>
      </c>
      <c r="CT150" s="1" t="str">
        <f t="shared" ca="1" si="144"/>
        <v/>
      </c>
      <c r="CU150" s="1" t="str">
        <f t="shared" ca="1" si="145"/>
        <v/>
      </c>
      <c r="CV150" s="1" t="str" cm="1">
        <f t="array" aca="1" ref="CV150" ca="1">IF(CS150="True",
   INDEX({"Cancelled","Confirmed","Rescheduled","Question Answered"}, RANDBETWEEN(1,4)),
   ""
)</f>
        <v/>
      </c>
      <c r="CW150" s="1" t="str">
        <f t="shared" ca="1" si="146"/>
        <v/>
      </c>
      <c r="CX150" s="1" t="str">
        <f t="shared" ca="1" si="147"/>
        <v/>
      </c>
      <c r="CY150" s="1" t="str" cm="1">
        <f t="array" aca="1" ref="CY150" ca="1">INDEX({"STF001","STF002","STF003","STF004","STF005"}, RANDBETWEEN(1,5))</f>
        <v>STF001</v>
      </c>
      <c r="CZ150" s="1" t="str">
        <f t="shared" ca="1" si="148"/>
        <v>True</v>
      </c>
      <c r="DA150" s="1" t="str" cm="1">
        <f t="array" aca="1" ref="DA150" ca="1">INDEX({"Westside Dental Group","Downtown Dental Center","Main Street Dental"}, RANDBETWEEN(1,3))</f>
        <v>Westside Dental Group</v>
      </c>
      <c r="DB150" s="1" t="str" cm="1">
        <f t="array" aca="1" ref="DB150" ca="1">_xlfn.SWITCH(DA150,
   "Westside Dental Group",     "789 West Avenue",
   "Downtown Dental Center",    "456 Downtown Plaza",
   "Main Street Dental",        "123 Main Street",
   ""
)</f>
        <v>789 West Avenue</v>
      </c>
      <c r="DC150" s="1" t="str" cm="1">
        <f t="array" aca="1" ref="DC150" ca="1">_xlfn.SWITCH(
   DA150,
   "Westside Dental Group",     "Riverside",
   "Downtown Dental Center",    "Springfield",
   "Main Street Dental",        "Springfield",
   ""
)</f>
        <v>Riverside</v>
      </c>
      <c r="DD150" s="1" t="s">
        <v>184</v>
      </c>
      <c r="DE150" s="1" t="str" cm="1">
        <f t="array" aca="1" ref="DE150" ca="1">_xlfn.SWITCH(
   DA150,
   "Westside Dental Group",     "62707",
   "Downtown Dental Center",    "62701",
   "Main Street Dental",        "62704",
   ""
)</f>
        <v>62707</v>
      </c>
      <c r="DF150" s="1" t="str" cm="1">
        <f t="array" aca="1" ref="DF150" ca="1">_xlfn.SWITCH(
   DA150,
   "Westside Dental Group",     "555-555-6666",
   "Downtown Dental Center",    "555-333-4444",
   "Main Street Dental",        "555-111-2222",
   ""
)</f>
        <v>555-555-6666</v>
      </c>
      <c r="DG150" s="1" t="str" cm="1">
        <f t="array" aca="1" ref="DG150" ca="1">_xlfn.SWITCH(
   DA150,
   "Westside Dental Group",     "Mon-Thu 9AM-6PM|Fri 9AM-4PM",
   "Downtown Dental Center",    "Mon-Thu 7AM-7PM|Fri 8AM-5PM|Sat 8AM-1PM",
   "Main Street Dental",        "Mon-Fri 8AM-5PM",
   ""
)</f>
        <v>Mon-Thu 9AM-6PM|Fri 9AM-4PM</v>
      </c>
      <c r="DH150" s="1" t="str" cm="1">
        <f t="array" aca="1" ref="DH150" ca="1">_xlfn.SWITCH(
   DA150,
   "Westside Dental Group",     "General|Periodontics|Endodontics",
   "Downtown Dental Center",    "General|Pediatric|Implants|Oral Surgery",
   "Main Street Dental",        "General|Cosmetic|Orthodontics",
   ""
)</f>
        <v>General|Periodontics|Endodontics</v>
      </c>
      <c r="DI150" s="1" t="str" cm="1">
        <f t="array" aca="1" ref="DI150" ca="1">_xlfn.SWITCH(
   DA150,
   "Westside Dental Group",     "General Dentistry|Periodontics|Endodontics",
   "Downtown Dental Center",    "General Dentistry|Oral Surgery|Pediatric Dentistry",
   "Main Street Dental",        "General Dentistry|Orthodontics",
   ""
)</f>
        <v>General Dentistry|Periodontics|Endodontics</v>
      </c>
      <c r="DJ150" s="1" cm="1">
        <f t="array" aca="1" ref="DJ150" ca="1">_xlfn.SWITCH($DA150,
   "Westside Dental Group", 6,
   "Downtown Dental Center", 12,
   "Main Street Dental",     8,
   6
)</f>
        <v>6</v>
      </c>
      <c r="DK150" s="1" cm="1">
        <f t="array" aca="1" ref="DK150" ca="1">_xlfn.SWITCH($DA150,
   "Westside Dental Group", 4.7,
   "Downtown Dental Center", 4.6,
   "Main Street Dental",     4.8,
   4.7
)</f>
        <v>4.7</v>
      </c>
      <c r="DL150" s="1" t="s">
        <v>1788</v>
      </c>
      <c r="DM150" s="1" t="str">
        <f t="shared" ca="1" si="149"/>
        <v>2022-09-15</v>
      </c>
      <c r="DN150" s="1" t="str" cm="1">
        <f t="array" aca="1" ref="DN150" ca="1">INDEX({"In Progress","Accepted","Completed","Proposed"}, RANDBETWEEN(1,4))</f>
        <v>In Progress</v>
      </c>
      <c r="DO150" s="1">
        <f t="shared" ca="1" si="150"/>
        <v>4013.51</v>
      </c>
      <c r="DP150" s="1">
        <f t="shared" ca="1" si="151"/>
        <v>2006.76</v>
      </c>
      <c r="DQ150" s="1">
        <f t="shared" ca="1" si="152"/>
        <v>2006.75</v>
      </c>
      <c r="DR150" s="1" t="str" cm="1">
        <f t="array" aca="1" ref="DR150" ca="1">INDEX({"N/A","CareCredit","QuickPay Discount","Monthly Payment"}, RANDBETWEEN(1,4))</f>
        <v>CareCredit</v>
      </c>
      <c r="DS150" s="2">
        <v>44621</v>
      </c>
      <c r="DT150" s="1" t="str">
        <f t="shared" ca="1" si="153"/>
        <v/>
      </c>
      <c r="DU150" s="1">
        <f t="shared" ca="1" si="154"/>
        <v>88</v>
      </c>
    </row>
    <row r="151" spans="1:125" x14ac:dyDescent="0.15">
      <c r="A151" s="1" t="s">
        <v>654</v>
      </c>
      <c r="B151" s="1" t="str" cm="1">
        <f t="array" aca="1" ref="B151" ca="1">INDEX({"Liam","Noah","Oliver","Elijah","William","James","Benjamin","Lucas","Henry","Alexander","Olivia","Emma","Ava","Charlotte","Sophia","Amelia","Isabella","Mia","Evelyn","Harper","Jameson","Aria","Scarlett","Luna","Mila","Abigail","Ella","Avery","Eleanor","Madison"}, RANDBETWEEN(1, 30))</f>
        <v>Lucas</v>
      </c>
      <c r="C151" s="1" t="str" cm="1">
        <f t="array" aca="1" ref="C151" ca="1">INDEX({"Smith","Johnson","Williams","Jones","Brown","Davis","Miller","Wilson","Moore","Taylor","Anderson","Thomas","Jackson","White","Harris","Martin","Thompson","Garcia","Martinez","Robinson","Clark","Rodriguez","Lewis","Lee","Walker","Hall","Allen","Young","King","Wright"}, RANDBETWEEN(1, 30))</f>
        <v>Walker</v>
      </c>
      <c r="D151" s="1" t="str">
        <f t="shared" ca="1" si="104"/>
        <v>1959-08-27</v>
      </c>
      <c r="E151" s="1">
        <f t="shared" ca="1" si="105"/>
        <v>65</v>
      </c>
      <c r="F151" s="1" t="str" cm="1">
        <f t="array" aca="1" ref="F151" ca="1">INDEX({"Male","Female","Non-Binary"}, RANDBETWEEN(1, 3))</f>
        <v>Male</v>
      </c>
      <c r="G151" s="1" t="str" cm="1">
        <f t="array" aca="1" ref="G151" ca="1">INDEX({"African American","Caucasian","Hispanic","Asian","Native American","Other"}, RANDBETWEEN(1,6))</f>
        <v>African American</v>
      </c>
      <c r="H151" s="1" t="str" cm="1">
        <f t="array" aca="1" ref="H151" ca="1">RANDBETWEEN(1,1500) &amp; " " &amp; INDEX({"Main","Oak","Maple","Elm","Pine","Cedar","Rose","Hill","Park","Lake"}, RANDBETWEEN(1,10)) &amp; " " &amp; INDEX({"St","Rd","Ave"}, RANDBETWEEN(1,3))</f>
        <v>840 Park Rd</v>
      </c>
      <c r="I151" s="1" t="str" cm="1">
        <f t="array" aca="1" ref="I151" ca="1">INDEX({"Springfield","Riverside","Franklin","Clinton","Fairview"}, RANDBETWEEN(1,5))</f>
        <v>Franklin</v>
      </c>
      <c r="J151" s="1" t="str" cm="1">
        <f t="array" aca="1" ref="J151" ca="1">INDEX({"FL","IL","CA","NY","TX"}, RANDBETWEEN(1,5))</f>
        <v>NY</v>
      </c>
      <c r="K151" s="1" t="str">
        <f t="shared" ca="1" si="106"/>
        <v>11519</v>
      </c>
      <c r="L151" s="1" t="str">
        <f t="shared" ca="1" si="107"/>
        <v>lucas.walker@email.com</v>
      </c>
      <c r="M151" s="1" t="str">
        <f t="shared" ca="1" si="108"/>
        <v>233-955-1203</v>
      </c>
      <c r="N151" s="1" t="str" cm="1">
        <f t="array" aca="1" ref="N151" ca="1">INDEX({"Linda","Karen","Susan","Nancy","Deborah"}, RANDBETWEEN(1,5)) &amp; " " &amp; C151</f>
        <v>Linda Walker</v>
      </c>
      <c r="O151" s="1" t="str">
        <f t="shared" ca="1" si="109"/>
        <v>359-184-6057</v>
      </c>
      <c r="P151" s="1" t="s">
        <v>137</v>
      </c>
      <c r="Q151" s="1" t="str" cm="1">
        <f t="array" aca="1" ref="Q151" ca="1">INDEX({"Walk-in","Google","Website","Patient Referral","Doctor Referral","Insurance"}, RANDBETWEEN(1,5))</f>
        <v>Patient Referral</v>
      </c>
      <c r="R151" s="1" t="str">
        <f t="shared" ca="1" si="110"/>
        <v>2023-05-27</v>
      </c>
      <c r="S151" s="1" t="str" cm="1">
        <f t="array" aca="1" ref="S151" ca="1">INDEX({"LOC001","LOC002","LOC003"}, RANDBETWEEN(1,3))</f>
        <v>LOC001</v>
      </c>
      <c r="T151" s="1" t="str" cm="1">
        <f t="array" aca="1" ref="T151" ca="1">INDEX({"Mail","Phone","Patient Portal","Email"}, RANDBETWEEN(1,4))</f>
        <v>Phone</v>
      </c>
      <c r="U151" s="1" t="str" cm="1">
        <f t="array" aca="1" ref="U151" ca="1">INDEX({"True","False"}, RANDBETWEEN(1,2))</f>
        <v>False</v>
      </c>
      <c r="V151" s="1" t="str" cm="1">
        <f t="array" aca="1" ref="V151" ca="1">INDEX({"True","False"}, RANDBETWEEN(1,2))</f>
        <v>False</v>
      </c>
      <c r="W151" s="1" t="str" cm="1">
        <f t="array" aca="1" ref="W151" ca="1">INDEX({"True","False"}, RANDBETWEEN(1,2))</f>
        <v>True</v>
      </c>
      <c r="X151" s="1" t="str" cm="1">
        <f t="array" aca="1" ref="X151" ca="1">INDEX({"True","False"}, RANDBETWEEN(1,2))</f>
        <v>False</v>
      </c>
      <c r="Y151" s="1" t="str" cm="1">
        <f t="array" aca="1" ref="Y151" ca="1">INDEX({"Codeine","Sulfa","Local Anesthetics","None","Latex","Penicillin"}, RANDBETWEEN(1,6))</f>
        <v>Codeine</v>
      </c>
      <c r="Z151" s="1" t="str" cm="1">
        <f t="array" aca="1" ref="Z151" ca="1">INDEX({"None","Levothyroxine","Atorvastatin","Levothyroxine|Atorvastatin","Metformin|Lisinopril","Ibuprofen"}, RANDBETWEEN(1,6))</f>
        <v>Ibuprofen</v>
      </c>
      <c r="AA151" s="1" t="str" cm="1">
        <f t="array" aca="1" ref="AA151" ca="1">INDEX({"None","Wisdom teeth extraction (2020)","Cavity filling (2019)","Dental cleaning (2018)","Root canal (2021)"}, RANDBETWEEN(1,5))</f>
        <v>Root canal (2021)</v>
      </c>
      <c r="AB151" s="1" t="str">
        <f t="shared" ca="1" si="111"/>
        <v>2024-11-16</v>
      </c>
      <c r="AC151" s="1" t="str" cm="1">
        <f t="array" aca="1" ref="AC151" ca="1">INDEX({"N/A","No","Yes"}, RANDBETWEEN(1,3))</f>
        <v>Yes</v>
      </c>
      <c r="AD151" s="1" t="str" cm="1">
        <f t="array" aca="1" ref="AD151" ca="1">INDEX({"Non-smoker","Former-smoker","Current smoker"}, RANDBETWEEN(1,3))</f>
        <v>Former-smoker</v>
      </c>
      <c r="AE151" s="1" t="str" cm="1">
        <f t="array" aca="1" ref="AE151" ca="1">INDEX({"None","Allergic to penicillin","Requires wheelchair accessibility","Use caution due to fall risk","Special diet required"}, RANDBETWEEN(1,5))</f>
        <v>None</v>
      </c>
      <c r="AF151" s="1" t="s">
        <v>843</v>
      </c>
      <c r="AG151" s="1" t="str" cm="1">
        <f t="array" aca="1" ref="AG151" ca="1">INDEX({"Humana","Aetna","MetLife","Cigna","United Healthcare","Guardian"}, RANDBETWEEN(1,6))</f>
        <v>Humana</v>
      </c>
      <c r="AH151" s="1" t="str" cm="1">
        <f t="array" aca="1" ref="AH151" ca="1">IF(AG151="Humana",
   INDEX({"HUM103","HUM523"}, RANDBETWEEN(1,2)),
IF(AG151="Aetna",
   INDEX({"AET532","AET548"}, RANDBETWEEN(1,2)),
IF(AG151="MetLife",
   "MET280",
IF(AG151="Cigna",
   "CIG881",
IF(AG151="United Healthcare",
   INDEX({"UNI967","UNI316"}, RANDBETWEEN(1,2)),
IF(AG151="Guardian",
   INDEX({"GUA459","GUA669"}, RANDBETWEEN(1,2)),
""))))))</f>
        <v>HUM523</v>
      </c>
      <c r="AI151" s="1" t="str" cm="1">
        <f t="array" aca="1" ref="AI151" ca="1">_xlfn.SWITCH(
    AH151,
    "HUM103", "Humana Discount",
    "HUM523", "Humana PPO",
    "AET532", "Aetna HMO",
    "AET548", "Aetna Indemnity",
    "MET280", "MetLife Discount",
    "CIG881", "Cigna HMO",
    "UNI967", "United Healthcare DPPO",
    "UNI316", "United Healthcare DMO",
    "GUA459", "Guardian Discount",
    "GUA669", "Guardian PPO",
    ""
)</f>
        <v>Humana PPO</v>
      </c>
      <c r="AJ151" s="1" t="str" cm="1">
        <f t="array" aca="1" ref="AJ151" ca="1">_xlfn.SWITCH(
    AH151,
    "HUM103", "HUM854639",
    "HUM523", "HUM296694",
    "AET532", "AET392075",
    "AET548", "AET837715",
    "MET280", "MET643118",
    "CIG881", "CIG755900",
    "UNI967", "UNI733052",
    "UNI316", "UNI442722",
    "GUA459", "GUA634150",
    "GUA669", "GUA641722",
    ""
)</f>
        <v>HUM296694</v>
      </c>
      <c r="AK151" s="1" t="str" cm="1">
        <f t="array" aca="1" ref="AK151" ca="1">INDEX({"GRP370","GRP369","GRP573","GRP409","GRP509","GRP575","GRP445","GRP295","GRP316","GRP630"}, RANDBETWEEN(1,10))</f>
        <v>GRP369</v>
      </c>
      <c r="AL151" s="1" cm="1">
        <f t="array" aca="1" ref="AL151" ca="1">_xlfn.SWITCH(
  AK151,
  "GRP370", 1000,
  "GRP369", 3000,
  "GRP573", 1500,
  "GRP409", 3000,
  "GRP509", 3000,
  "GRP575", 1000,
  "GRP445", 2500,
  "GRP295", 1000,
  "GRP316", 2000,
  "GRP630", 2000,
  ""
)</f>
        <v>3000</v>
      </c>
      <c r="AM151" s="1" cm="1">
        <f t="array" aca="1" ref="AM151" ca="1">_xlfn.SWITCH(
  AK151,
  "GRP370", 729.73,
  "GRP369", 2285.89,
  "GRP573", 1311.73,
  "GRP409", 2951.56,
  "GRP509", 993.45,
  "GRP575", 557.41,
  "GRP445", 695.64,
  "GRP295", 241.36,
  "GRP316", 1320.86,
  "GRP630", 1245.27,
  ""
)</f>
        <v>2285.89</v>
      </c>
      <c r="AN151" s="1" t="str" cm="1">
        <f t="array" aca="1" ref="AN151" ca="1">_xlfn.SWITCH(
  AK151,
  "GRP573", "Humana",
  "GRP509", "Aetna",
  "GRP316", "Aetna",
  ""
)</f>
        <v/>
      </c>
      <c r="AO151" s="1" t="str" cm="1">
        <f t="array" aca="1" ref="AO151" ca="1">_xlfn.SWITCH(
  AK151,
  "GRP573", "HUM982",
  "GRP509", "AET282",
  "GRP316", "AET665",
  ""
)</f>
        <v/>
      </c>
      <c r="AP151" s="1" t="str" cm="1">
        <f t="array" aca="1" ref="AP151" ca="1">_xlfn.SWITCH(
  AK151,
  "GRP573", "MAAN82132",
  "GRP509", "JOWI86099",
  "GRP316", "CHTA19838",
  ""
)</f>
        <v/>
      </c>
      <c r="AQ151" s="1" t="str" cm="1">
        <f t="array" aca="1" ref="AQ151" ca="1">INDEX({"Yes","No"},RANDBETWEEN(1,2))</f>
        <v>Yes</v>
      </c>
      <c r="AR151" s="1" t="str" cm="1">
        <f t="array" aca="1" ref="AR151" ca="1">INDEX({"Apple Pay","Credit Card","Debit Card"}, RANDBETWEEN(1,3))</f>
        <v>Apple Pay</v>
      </c>
      <c r="AS151" s="1" t="s">
        <v>1032</v>
      </c>
      <c r="AT151" s="1" t="s">
        <v>1221</v>
      </c>
      <c r="AU151" s="1" t="str">
        <f t="shared" ca="1" si="112"/>
        <v>2025-04-18</v>
      </c>
      <c r="AV151" s="1" t="str">
        <f t="shared" ca="1" si="113"/>
        <v>2025-04-28</v>
      </c>
      <c r="AW151" s="1" t="str">
        <f t="shared" ca="1" si="114"/>
        <v>12:45 PM</v>
      </c>
      <c r="AX151" s="1" t="str">
        <f t="shared" ca="1" si="115"/>
        <v>12:38 PM</v>
      </c>
      <c r="AY151" s="1" t="str" cm="1">
        <f t="array" aca="1" ref="AY151" ca="1">INDEX({"LOC001","LOC002","LOC003"}, RANDBETWEEN(1,3))</f>
        <v>LOC002</v>
      </c>
      <c r="AZ151" s="1" t="str" cm="1">
        <f t="array" aca="1" ref="AZ151" ca="1">INDEX({"PRV001","PRV002","PRV003","PRV004","PRV005"}, RANDBETWEEN(1,5))</f>
        <v>PRV001</v>
      </c>
      <c r="BA151" s="1" t="str" cm="1">
        <f t="array" aca="1" ref="BA151" ca="1">INDEX({"AST001","AST002","AST003","AST004","AST005"}, RANDBETWEEN(1,5))</f>
        <v>AST001</v>
      </c>
      <c r="BB151" s="1" t="str" cm="1">
        <f t="array" aca="1" ref="BB151" ca="1">INDEX({"Room 1","Room 2","Room 3","Room 4","Room 5","Room 7","Room 8"}, RANDBETWEEN(1,7))</f>
        <v>Room 7</v>
      </c>
      <c r="BC151" s="1" t="str" cm="1">
        <f t="array" aca="1" ref="BC151" ca="1">INDEX({"Tooth Pain","Lost Filling","Cosmetic Concern","Sensitivity","Denture Adjustment","Jaw Pain","Routine Check-up"}, RANDBETWEEN(1,7))</f>
        <v>Tooth Pain</v>
      </c>
      <c r="BD151" s="1" cm="1">
        <f t="array" aca="1" ref="BD151" ca="1">INDEX({15,30,45,60,90,120}, RANDBETWEEN(1,6))</f>
        <v>15</v>
      </c>
      <c r="BE151" s="1">
        <f t="shared" ca="1" si="116"/>
        <v>9</v>
      </c>
      <c r="BF151" s="1" t="str">
        <f t="shared" ca="1" si="117"/>
        <v>True</v>
      </c>
      <c r="BG151" s="1" t="str">
        <f t="shared" ca="1" si="118"/>
        <v/>
      </c>
      <c r="BH151" s="1" t="str">
        <f t="shared" ca="1" si="119"/>
        <v>False</v>
      </c>
      <c r="BI151" s="1">
        <f t="shared" ca="1" si="120"/>
        <v>10</v>
      </c>
      <c r="BJ151" s="1" t="s">
        <v>1411</v>
      </c>
      <c r="BK151" s="1" t="str">
        <f t="shared" ca="1" si="121"/>
        <v>2025-04-28</v>
      </c>
      <c r="BL151" s="1" t="str" cm="1">
        <f t="array" aca="1" ref="BL151" ca="1">INDEX({"Orthodontic","Prosthodontic","Oral Surgery","Periodontic","Restorative"}, RANDBETWEEN(1,5))</f>
        <v>Orthodontic</v>
      </c>
      <c r="BM151" s="1" t="str" cm="1">
        <f t="array" aca="1" ref="BM151" ca="1">INDEX({"D4341","D9110","D0274","D0120","D2330","D7140","D1110"}, RANDBETWEEN(1,7))</f>
        <v>D7140</v>
      </c>
      <c r="BN151" s="1" t="str" cm="1">
        <f t="array" aca="1" ref="BN151" ca="1">INDEX({"Periodontal Scaling &amp; Root Planing","Palliative Treatment","Bitewings - Four Films","Periodic Oral Evaluation","Resin Composite - One Surface","Extraction - Erupted Tooth","Adult Prophylaxis"}, RANDBETWEEN(1,7))</f>
        <v>Bitewings - Four Films</v>
      </c>
      <c r="BO151" s="1">
        <f t="shared" ca="1" si="122"/>
        <v>1010.49</v>
      </c>
      <c r="BP151" s="1">
        <f t="shared" ca="1" si="123"/>
        <v>1406.73</v>
      </c>
      <c r="BQ151" s="1">
        <f t="shared" ca="1" si="124"/>
        <v>752.82</v>
      </c>
      <c r="BR151" s="1">
        <f t="shared" ca="1" si="125"/>
        <v>329.55</v>
      </c>
      <c r="BS151" s="1">
        <f t="shared" ca="1" si="126"/>
        <v>16.57</v>
      </c>
      <c r="BT151" s="1" t="str">
        <f t="shared" ca="1" si="127"/>
        <v>2025-03-23</v>
      </c>
      <c r="BU151" s="1" t="str" cm="1">
        <f t="array" aca="1" ref="BU151" ca="1">INDEX({"Debit Card","Apple Pay","Credit Card","CareCredit"}, RANDBETWEEN(1,4))</f>
        <v>Credit Card</v>
      </c>
      <c r="BV151" s="1" t="str" cm="1">
        <f t="array" aca="1" ref="BV151" ca="1">INDEX({"Paid","Partial","Pending Insurance"}, RANDBETWEEN(1,3))</f>
        <v>Pending Insurance</v>
      </c>
      <c r="BW151" s="1">
        <f t="shared" ca="1" si="128"/>
        <v>0</v>
      </c>
      <c r="BX151" s="1" t="str">
        <f t="shared" ca="1" si="129"/>
        <v>In Progress</v>
      </c>
      <c r="BY151" s="1" t="str" cm="1">
        <f t="array" aca="1" ref="BY151" ca="1">INDEX({"New","Returning"}, RANDBETWEEN(1,2))</f>
        <v>Returning</v>
      </c>
      <c r="BZ151" s="1">
        <f t="shared" ca="1" si="130"/>
        <v>3</v>
      </c>
      <c r="CA151" s="1">
        <f t="shared" ca="1" si="131"/>
        <v>3</v>
      </c>
      <c r="CB151" s="1" t="str">
        <f t="shared" ca="1" si="132"/>
        <v>2021-11-18</v>
      </c>
      <c r="CC151" s="1" t="str">
        <f t="shared" ca="1" si="133"/>
        <v>2025-09-03</v>
      </c>
      <c r="CD151" s="1">
        <f t="shared" ca="1" si="134"/>
        <v>3</v>
      </c>
      <c r="CE151" s="1">
        <f t="shared" ca="1" si="134"/>
        <v>6</v>
      </c>
      <c r="CF151" s="1">
        <f t="shared" ca="1" si="135"/>
        <v>2759.73</v>
      </c>
      <c r="CG151" s="1">
        <f t="shared" ca="1" si="136"/>
        <v>40</v>
      </c>
      <c r="CH151" s="1" t="str">
        <f t="shared" ca="1" si="137"/>
        <v>Low</v>
      </c>
      <c r="CI151" s="1">
        <f t="shared" ca="1" si="138"/>
        <v>69</v>
      </c>
      <c r="CJ151" s="1" t="str">
        <f t="shared" ca="1" si="139"/>
        <v>False</v>
      </c>
      <c r="CK151" s="1" t="str" cm="1">
        <f t="array" aca="1" ref="CK151" ca="1">INDEX({"Basic","Silver","Gold","Platinum"}, RANDBETWEEN(1,4))</f>
        <v>Gold</v>
      </c>
      <c r="CL151" s="1">
        <f t="shared" ca="1" si="140"/>
        <v>2</v>
      </c>
      <c r="CM151" s="1" t="s">
        <v>1600</v>
      </c>
      <c r="CN151" s="1" t="str">
        <f t="shared" ca="1" si="141"/>
        <v>2021-03-28</v>
      </c>
      <c r="CO151" s="1" t="str">
        <f t="shared" ca="1" si="142"/>
        <v>3:45 PM</v>
      </c>
      <c r="CP151" s="1" t="str" cm="1">
        <f t="array" aca="1" ref="CP151" ca="1">INDEX({"Patient Portal","Mail","Email","Phone","Text"}, RANDBETWEEN(1,5))</f>
        <v>Text</v>
      </c>
      <c r="CQ151" s="1" t="str" cm="1">
        <f t="array" aca="1" ref="CQ151" ca="1">INDEX({"Insurance Verification","Payment Reminder","New Patient Welcome","Treatment Plan Discussion","Recall"}, RANDBETWEEN(1,5))</f>
        <v>Recall</v>
      </c>
      <c r="CR151" s="1" t="str" cm="1">
        <f t="array" aca="1" ref="CR151" ca="1">INDEX({"Template","Script","Marketing","Custom"}, RANDBETWEEN(1,4))</f>
        <v>Template</v>
      </c>
      <c r="CS151" s="1" t="str">
        <f t="shared" ca="1" si="143"/>
        <v>True</v>
      </c>
      <c r="CT151" s="1" t="str">
        <f t="shared" ca="1" si="144"/>
        <v>2021-04-01</v>
      </c>
      <c r="CU151" s="1" t="str">
        <f t="shared" ca="1" si="145"/>
        <v>3:30 PM</v>
      </c>
      <c r="CV151" s="1" t="str" cm="1">
        <f t="array" aca="1" ref="CV151" ca="1">IF(CS151="True",
   INDEX({"Cancelled","Confirmed","Rescheduled","Question Answered"}, RANDBETWEEN(1,4)),
   ""
)</f>
        <v>Question Answered</v>
      </c>
      <c r="CW151" s="1" t="str">
        <f t="shared" ca="1" si="146"/>
        <v>True</v>
      </c>
      <c r="CX151" s="1" t="str">
        <f t="shared" ca="1" si="147"/>
        <v>2021-04-07</v>
      </c>
      <c r="CY151" s="1" t="str" cm="1">
        <f t="array" aca="1" ref="CY151" ca="1">INDEX({"STF001","STF002","STF003","STF004","STF005"}, RANDBETWEEN(1,5))</f>
        <v>STF001</v>
      </c>
      <c r="CZ151" s="1" t="str">
        <f t="shared" ca="1" si="148"/>
        <v>False</v>
      </c>
      <c r="DA151" s="1" t="str" cm="1">
        <f t="array" aca="1" ref="DA151" ca="1">INDEX({"Westside Dental Group","Downtown Dental Center","Main Street Dental"}, RANDBETWEEN(1,3))</f>
        <v>Westside Dental Group</v>
      </c>
      <c r="DB151" s="1" t="str" cm="1">
        <f t="array" aca="1" ref="DB151" ca="1">_xlfn.SWITCH(DA151,
   "Westside Dental Group",     "789 West Avenue",
   "Downtown Dental Center",    "456 Downtown Plaza",
   "Main Street Dental",        "123 Main Street",
   ""
)</f>
        <v>789 West Avenue</v>
      </c>
      <c r="DC151" s="1" t="str" cm="1">
        <f t="array" aca="1" ref="DC151" ca="1">_xlfn.SWITCH(
   DA151,
   "Westside Dental Group",     "Riverside",
   "Downtown Dental Center",    "Springfield",
   "Main Street Dental",        "Springfield",
   ""
)</f>
        <v>Riverside</v>
      </c>
      <c r="DD151" s="1" t="s">
        <v>184</v>
      </c>
      <c r="DE151" s="1" t="str" cm="1">
        <f t="array" aca="1" ref="DE151" ca="1">_xlfn.SWITCH(
   DA151,
   "Westside Dental Group",     "62707",
   "Downtown Dental Center",    "62701",
   "Main Street Dental",        "62704",
   ""
)</f>
        <v>62707</v>
      </c>
      <c r="DF151" s="1" t="str" cm="1">
        <f t="array" aca="1" ref="DF151" ca="1">_xlfn.SWITCH(
   DA151,
   "Westside Dental Group",     "555-555-6666",
   "Downtown Dental Center",    "555-333-4444",
   "Main Street Dental",        "555-111-2222",
   ""
)</f>
        <v>555-555-6666</v>
      </c>
      <c r="DG151" s="1" t="str" cm="1">
        <f t="array" aca="1" ref="DG151" ca="1">_xlfn.SWITCH(
   DA151,
   "Westside Dental Group",     "Mon-Thu 9AM-6PM|Fri 9AM-4PM",
   "Downtown Dental Center",    "Mon-Thu 7AM-7PM|Fri 8AM-5PM|Sat 8AM-1PM",
   "Main Street Dental",        "Mon-Fri 8AM-5PM",
   ""
)</f>
        <v>Mon-Thu 9AM-6PM|Fri 9AM-4PM</v>
      </c>
      <c r="DH151" s="1" t="str" cm="1">
        <f t="array" aca="1" ref="DH151" ca="1">_xlfn.SWITCH(
   DA151,
   "Westside Dental Group",     "General|Periodontics|Endodontics",
   "Downtown Dental Center",    "General|Pediatric|Implants|Oral Surgery",
   "Main Street Dental",        "General|Cosmetic|Orthodontics",
   ""
)</f>
        <v>General|Periodontics|Endodontics</v>
      </c>
      <c r="DI151" s="1" t="str" cm="1">
        <f t="array" aca="1" ref="DI151" ca="1">_xlfn.SWITCH(
   DA151,
   "Westside Dental Group",     "General Dentistry|Periodontics|Endodontics",
   "Downtown Dental Center",    "General Dentistry|Oral Surgery|Pediatric Dentistry",
   "Main Street Dental",        "General Dentistry|Orthodontics",
   ""
)</f>
        <v>General Dentistry|Periodontics|Endodontics</v>
      </c>
      <c r="DJ151" s="1" cm="1">
        <f t="array" aca="1" ref="DJ151" ca="1">_xlfn.SWITCH($DA151,
   "Westside Dental Group", 6,
   "Downtown Dental Center", 12,
   "Main Street Dental",     8,
   6
)</f>
        <v>6</v>
      </c>
      <c r="DK151" s="1" cm="1">
        <f t="array" aca="1" ref="DK151" ca="1">_xlfn.SWITCH($DA151,
   "Westside Dental Group", 4.7,
   "Downtown Dental Center", 4.6,
   "Main Street Dental",     4.8,
   4.7
)</f>
        <v>4.7</v>
      </c>
      <c r="DL151" s="1" t="s">
        <v>1789</v>
      </c>
      <c r="DM151" s="1" t="str">
        <f t="shared" ca="1" si="149"/>
        <v>2021-09-13</v>
      </c>
      <c r="DN151" s="1" t="str" cm="1">
        <f t="array" aca="1" ref="DN151" ca="1">INDEX({"In Progress","Accepted","Completed","Proposed"}, RANDBETWEEN(1,4))</f>
        <v>Proposed</v>
      </c>
      <c r="DO151" s="1">
        <f t="shared" ca="1" si="150"/>
        <v>827.92</v>
      </c>
      <c r="DP151" s="1">
        <f t="shared" ca="1" si="151"/>
        <v>463.64</v>
      </c>
      <c r="DQ151" s="1">
        <f t="shared" ca="1" si="152"/>
        <v>364.28</v>
      </c>
      <c r="DR151" s="1" t="str" cm="1">
        <f t="array" aca="1" ref="DR151" ca="1">INDEX({"N/A","CareCredit","QuickPay Discount","Monthly Payment"}, RANDBETWEEN(1,4))</f>
        <v>CareCredit</v>
      </c>
      <c r="DS151" s="2">
        <v>44622</v>
      </c>
      <c r="DT151" s="1" t="str">
        <f t="shared" ca="1" si="153"/>
        <v/>
      </c>
      <c r="DU151" s="1">
        <f t="shared" ca="1" si="154"/>
        <v>0</v>
      </c>
    </row>
    <row r="152" spans="1:125" x14ac:dyDescent="0.15">
      <c r="A152" s="1" t="s">
        <v>655</v>
      </c>
      <c r="B152" s="1" t="str" cm="1">
        <f t="array" aca="1" ref="B152" ca="1">INDEX({"Liam","Noah","Oliver","Elijah","William","James","Benjamin","Lucas","Henry","Alexander","Olivia","Emma","Ava","Charlotte","Sophia","Amelia","Isabella","Mia","Evelyn","Harper","Jameson","Aria","Scarlett","Luna","Mila","Abigail","Ella","Avery","Eleanor","Madison"}, RANDBETWEEN(1, 30))</f>
        <v>Oliver</v>
      </c>
      <c r="C152" s="1" t="str" cm="1">
        <f t="array" aca="1" ref="C152" ca="1">INDEX({"Smith","Johnson","Williams","Jones","Brown","Davis","Miller","Wilson","Moore","Taylor","Anderson","Thomas","Jackson","White","Harris","Martin","Thompson","Garcia","Martinez","Robinson","Clark","Rodriguez","Lewis","Lee","Walker","Hall","Allen","Young","King","Wright"}, RANDBETWEEN(1, 30))</f>
        <v>Thompson</v>
      </c>
      <c r="D152" s="1" t="str">
        <f t="shared" ca="1" si="104"/>
        <v>1942-05-11</v>
      </c>
      <c r="E152" s="1">
        <f t="shared" ca="1" si="105"/>
        <v>82</v>
      </c>
      <c r="F152" s="1" t="str" cm="1">
        <f t="array" aca="1" ref="F152" ca="1">INDEX({"Male","Female","Non-Binary"}, RANDBETWEEN(1, 3))</f>
        <v>Female</v>
      </c>
      <c r="G152" s="1" t="str" cm="1">
        <f t="array" aca="1" ref="G152" ca="1">INDEX({"African American","Caucasian","Hispanic","Asian","Native American","Other"}, RANDBETWEEN(1,6))</f>
        <v>Caucasian</v>
      </c>
      <c r="H152" s="1" t="str" cm="1">
        <f t="array" aca="1" ref="H152" ca="1">RANDBETWEEN(1,1500) &amp; " " &amp; INDEX({"Main","Oak","Maple","Elm","Pine","Cedar","Rose","Hill","Park","Lake"}, RANDBETWEEN(1,10)) &amp; " " &amp; INDEX({"St","Rd","Ave"}, RANDBETWEEN(1,3))</f>
        <v>928 Lake St</v>
      </c>
      <c r="I152" s="1" t="str" cm="1">
        <f t="array" aca="1" ref="I152" ca="1">INDEX({"Springfield","Riverside","Franklin","Clinton","Fairview"}, RANDBETWEEN(1,5))</f>
        <v>Riverside</v>
      </c>
      <c r="J152" s="1" t="str" cm="1">
        <f t="array" aca="1" ref="J152" ca="1">INDEX({"FL","IL","CA","NY","TX"}, RANDBETWEEN(1,5))</f>
        <v>CA</v>
      </c>
      <c r="K152" s="1" t="str">
        <f t="shared" ca="1" si="106"/>
        <v>42364</v>
      </c>
      <c r="L152" s="1" t="str">
        <f t="shared" ca="1" si="107"/>
        <v>oliver.thompson@email.com</v>
      </c>
      <c r="M152" s="1" t="str">
        <f t="shared" ca="1" si="108"/>
        <v>931-689-7627</v>
      </c>
      <c r="N152" s="1" t="str" cm="1">
        <f t="array" aca="1" ref="N152" ca="1">INDEX({"Linda","Karen","Susan","Nancy","Deborah"}, RANDBETWEEN(1,5)) &amp; " " &amp; C152</f>
        <v>Deborah Thompson</v>
      </c>
      <c r="O152" s="1" t="str">
        <f t="shared" ca="1" si="109"/>
        <v>924-734-5220</v>
      </c>
      <c r="P152" s="1" t="s">
        <v>137</v>
      </c>
      <c r="Q152" s="1" t="str" cm="1">
        <f t="array" aca="1" ref="Q152" ca="1">INDEX({"Walk-in","Google","Website","Patient Referral","Doctor Referral","Insurance"}, RANDBETWEEN(1,5))</f>
        <v>Google</v>
      </c>
      <c r="R152" s="1" t="str">
        <f t="shared" ca="1" si="110"/>
        <v>2022-08-09</v>
      </c>
      <c r="S152" s="1" t="str" cm="1">
        <f t="array" aca="1" ref="S152" ca="1">INDEX({"LOC001","LOC002","LOC003"}, RANDBETWEEN(1,3))</f>
        <v>LOC003</v>
      </c>
      <c r="T152" s="1" t="str" cm="1">
        <f t="array" aca="1" ref="T152" ca="1">INDEX({"Mail","Phone","Patient Portal","Email"}, RANDBETWEEN(1,4))</f>
        <v>Patient Portal</v>
      </c>
      <c r="U152" s="1" t="str" cm="1">
        <f t="array" aca="1" ref="U152" ca="1">INDEX({"True","False"}, RANDBETWEEN(1,2))</f>
        <v>False</v>
      </c>
      <c r="V152" s="1" t="str" cm="1">
        <f t="array" aca="1" ref="V152" ca="1">INDEX({"True","False"}, RANDBETWEEN(1,2))</f>
        <v>False</v>
      </c>
      <c r="W152" s="1" t="str" cm="1">
        <f t="array" aca="1" ref="W152" ca="1">INDEX({"True","False"}, RANDBETWEEN(1,2))</f>
        <v>False</v>
      </c>
      <c r="X152" s="1" t="str" cm="1">
        <f t="array" aca="1" ref="X152" ca="1">INDEX({"True","False"}, RANDBETWEEN(1,2))</f>
        <v>False</v>
      </c>
      <c r="Y152" s="1" t="str" cm="1">
        <f t="array" aca="1" ref="Y152" ca="1">INDEX({"Codeine","Sulfa","Local Anesthetics","None","Latex","Penicillin"}, RANDBETWEEN(1,6))</f>
        <v>Codeine</v>
      </c>
      <c r="Z152" s="1" t="str" cm="1">
        <f t="array" aca="1" ref="Z152" ca="1">INDEX({"None","Levothyroxine","Atorvastatin","Levothyroxine|Atorvastatin","Metformin|Lisinopril","Ibuprofen"}, RANDBETWEEN(1,6))</f>
        <v>Levothyroxine</v>
      </c>
      <c r="AA152" s="1" t="str" cm="1">
        <f t="array" aca="1" ref="AA152" ca="1">INDEX({"None","Wisdom teeth extraction (2020)","Cavity filling (2019)","Dental cleaning (2018)","Root canal (2021)"}, RANDBETWEEN(1,5))</f>
        <v>None</v>
      </c>
      <c r="AB152" s="1" t="str">
        <f t="shared" ca="1" si="111"/>
        <v>2024-11-22</v>
      </c>
      <c r="AC152" s="1" t="str" cm="1">
        <f t="array" aca="1" ref="AC152" ca="1">INDEX({"N/A","No","Yes"}, RANDBETWEEN(1,3))</f>
        <v>No</v>
      </c>
      <c r="AD152" s="1" t="str" cm="1">
        <f t="array" aca="1" ref="AD152" ca="1">INDEX({"Non-smoker","Former-smoker","Current smoker"}, RANDBETWEEN(1,3))</f>
        <v>Current smoker</v>
      </c>
      <c r="AE152" s="1" t="str" cm="1">
        <f t="array" aca="1" ref="AE152" ca="1">INDEX({"None","Allergic to penicillin","Requires wheelchair accessibility","Use caution due to fall risk","Special diet required"}, RANDBETWEEN(1,5))</f>
        <v>Special diet required</v>
      </c>
      <c r="AF152" s="1" t="s">
        <v>844</v>
      </c>
      <c r="AG152" s="1" t="str" cm="1">
        <f t="array" aca="1" ref="AG152" ca="1">INDEX({"Humana","Aetna","MetLife","Cigna","United Healthcare","Guardian"}, RANDBETWEEN(1,6))</f>
        <v>Guardian</v>
      </c>
      <c r="AH152" s="1" t="str" cm="1">
        <f t="array" aca="1" ref="AH152" ca="1">IF(AG152="Humana",
   INDEX({"HUM103","HUM523"}, RANDBETWEEN(1,2)),
IF(AG152="Aetna",
   INDEX({"AET532","AET548"}, RANDBETWEEN(1,2)),
IF(AG152="MetLife",
   "MET280",
IF(AG152="Cigna",
   "CIG881",
IF(AG152="United Healthcare",
   INDEX({"UNI967","UNI316"}, RANDBETWEEN(1,2)),
IF(AG152="Guardian",
   INDEX({"GUA459","GUA669"}, RANDBETWEEN(1,2)),
""))))))</f>
        <v>GUA459</v>
      </c>
      <c r="AI152" s="1" t="str" cm="1">
        <f t="array" aca="1" ref="AI152" ca="1">_xlfn.SWITCH(
    AH152,
    "HUM103", "Humana Discount",
    "HUM523", "Humana PPO",
    "AET532", "Aetna HMO",
    "AET548", "Aetna Indemnity",
    "MET280", "MetLife Discount",
    "CIG881", "Cigna HMO",
    "UNI967", "United Healthcare DPPO",
    "UNI316", "United Healthcare DMO",
    "GUA459", "Guardian Discount",
    "GUA669", "Guardian PPO",
    ""
)</f>
        <v>Guardian Discount</v>
      </c>
      <c r="AJ152" s="1" t="str" cm="1">
        <f t="array" aca="1" ref="AJ152" ca="1">_xlfn.SWITCH(
    AH152,
    "HUM103", "HUM854639",
    "HUM523", "HUM296694",
    "AET532", "AET392075",
    "AET548", "AET837715",
    "MET280", "MET643118",
    "CIG881", "CIG755900",
    "UNI967", "UNI733052",
    "UNI316", "UNI442722",
    "GUA459", "GUA634150",
    "GUA669", "GUA641722",
    ""
)</f>
        <v>GUA634150</v>
      </c>
      <c r="AK152" s="1" t="str" cm="1">
        <f t="array" aca="1" ref="AK152" ca="1">INDEX({"GRP370","GRP369","GRP573","GRP409","GRP509","GRP575","GRP445","GRP295","GRP316","GRP630"}, RANDBETWEEN(1,10))</f>
        <v>GRP573</v>
      </c>
      <c r="AL152" s="1" cm="1">
        <f t="array" aca="1" ref="AL152" ca="1">_xlfn.SWITCH(
  AK152,
  "GRP370", 1000,
  "GRP369", 3000,
  "GRP573", 1500,
  "GRP409", 3000,
  "GRP509", 3000,
  "GRP575", 1000,
  "GRP445", 2500,
  "GRP295", 1000,
  "GRP316", 2000,
  "GRP630", 2000,
  ""
)</f>
        <v>1500</v>
      </c>
      <c r="AM152" s="1" cm="1">
        <f t="array" aca="1" ref="AM152" ca="1">_xlfn.SWITCH(
  AK152,
  "GRP370", 729.73,
  "GRP369", 2285.89,
  "GRP573", 1311.73,
  "GRP409", 2951.56,
  "GRP509", 993.45,
  "GRP575", 557.41,
  "GRP445", 695.64,
  "GRP295", 241.36,
  "GRP316", 1320.86,
  "GRP630", 1245.27,
  ""
)</f>
        <v>1311.73</v>
      </c>
      <c r="AN152" s="1" t="str" cm="1">
        <f t="array" aca="1" ref="AN152" ca="1">_xlfn.SWITCH(
  AK152,
  "GRP573", "Humana",
  "GRP509", "Aetna",
  "GRP316", "Aetna",
  ""
)</f>
        <v>Humana</v>
      </c>
      <c r="AO152" s="1" t="str" cm="1">
        <f t="array" aca="1" ref="AO152" ca="1">_xlfn.SWITCH(
  AK152,
  "GRP573", "HUM982",
  "GRP509", "AET282",
  "GRP316", "AET665",
  ""
)</f>
        <v>HUM982</v>
      </c>
      <c r="AP152" s="1" t="str" cm="1">
        <f t="array" aca="1" ref="AP152" ca="1">_xlfn.SWITCH(
  AK152,
  "GRP573", "MAAN82132",
  "GRP509", "JOWI86099",
  "GRP316", "CHTA19838",
  ""
)</f>
        <v>MAAN82132</v>
      </c>
      <c r="AQ152" s="1" t="str" cm="1">
        <f t="array" aca="1" ref="AQ152" ca="1">INDEX({"Yes","No"},RANDBETWEEN(1,2))</f>
        <v>Yes</v>
      </c>
      <c r="AR152" s="1" t="str" cm="1">
        <f t="array" aca="1" ref="AR152" ca="1">INDEX({"Apple Pay","Credit Card","Debit Card"}, RANDBETWEEN(1,3))</f>
        <v>Apple Pay</v>
      </c>
      <c r="AS152" s="1" t="s">
        <v>1033</v>
      </c>
      <c r="AT152" s="1" t="s">
        <v>1222</v>
      </c>
      <c r="AU152" s="1" t="str">
        <f t="shared" ca="1" si="112"/>
        <v>2025-04-09</v>
      </c>
      <c r="AV152" s="1" t="str">
        <f t="shared" ca="1" si="113"/>
        <v>2025-04-14</v>
      </c>
      <c r="AW152" s="1" t="str">
        <f t="shared" ca="1" si="114"/>
        <v>5:45 PM</v>
      </c>
      <c r="AX152" s="1" t="str">
        <f t="shared" ca="1" si="115"/>
        <v>5:35 PM</v>
      </c>
      <c r="AY152" s="1" t="str" cm="1">
        <f t="array" aca="1" ref="AY152" ca="1">INDEX({"LOC001","LOC002","LOC003"}, RANDBETWEEN(1,3))</f>
        <v>LOC001</v>
      </c>
      <c r="AZ152" s="1" t="str" cm="1">
        <f t="array" aca="1" ref="AZ152" ca="1">INDEX({"PRV001","PRV002","PRV003","PRV004","PRV005"}, RANDBETWEEN(1,5))</f>
        <v>PRV003</v>
      </c>
      <c r="BA152" s="1" t="str" cm="1">
        <f t="array" aca="1" ref="BA152" ca="1">INDEX({"AST001","AST002","AST003","AST004","AST005"}, RANDBETWEEN(1,5))</f>
        <v>AST004</v>
      </c>
      <c r="BB152" s="1" t="str" cm="1">
        <f t="array" aca="1" ref="BB152" ca="1">INDEX({"Room 1","Room 2","Room 3","Room 4","Room 5","Room 7","Room 8"}, RANDBETWEEN(1,7))</f>
        <v>Room 2</v>
      </c>
      <c r="BC152" s="1" t="str" cm="1">
        <f t="array" aca="1" ref="BC152" ca="1">INDEX({"Tooth Pain","Lost Filling","Cosmetic Concern","Sensitivity","Denture Adjustment","Jaw Pain","Routine Check-up"}, RANDBETWEEN(1,7))</f>
        <v>Lost Filling</v>
      </c>
      <c r="BD152" s="1" cm="1">
        <f t="array" aca="1" ref="BD152" ca="1">INDEX({15,30,45,60,90,120}, RANDBETWEEN(1,6))</f>
        <v>30</v>
      </c>
      <c r="BE152" s="1">
        <f t="shared" ca="1" si="116"/>
        <v>40</v>
      </c>
      <c r="BF152" s="1" t="str">
        <f t="shared" ca="1" si="117"/>
        <v>True</v>
      </c>
      <c r="BG152" s="1" t="str">
        <f t="shared" ca="1" si="118"/>
        <v/>
      </c>
      <c r="BH152" s="1" t="str">
        <f t="shared" ca="1" si="119"/>
        <v>False</v>
      </c>
      <c r="BI152" s="1">
        <f t="shared" ca="1" si="120"/>
        <v>5</v>
      </c>
      <c r="BJ152" s="1" t="s">
        <v>1412</v>
      </c>
      <c r="BK152" s="1" t="str">
        <f t="shared" ca="1" si="121"/>
        <v>2025-04-14</v>
      </c>
      <c r="BL152" s="1" t="str" cm="1">
        <f t="array" aca="1" ref="BL152" ca="1">INDEX({"Orthodontic","Prosthodontic","Oral Surgery","Periodontic","Restorative"}, RANDBETWEEN(1,5))</f>
        <v>Restorative</v>
      </c>
      <c r="BM152" s="1" t="str" cm="1">
        <f t="array" aca="1" ref="BM152" ca="1">INDEX({"D4341","D9110","D0274","D0120","D2330","D7140","D1110"}, RANDBETWEEN(1,7))</f>
        <v>D4341</v>
      </c>
      <c r="BN152" s="1" t="str" cm="1">
        <f t="array" aca="1" ref="BN152" ca="1">INDEX({"Periodontal Scaling &amp; Root Planing","Palliative Treatment","Bitewings - Four Films","Periodic Oral Evaluation","Resin Composite - One Surface","Extraction - Erupted Tooth","Adult Prophylaxis"}, RANDBETWEEN(1,7))</f>
        <v>Periodic Oral Evaluation</v>
      </c>
      <c r="BO152" s="1">
        <f t="shared" ca="1" si="122"/>
        <v>1370.25</v>
      </c>
      <c r="BP152" s="1">
        <f t="shared" ca="1" si="123"/>
        <v>224.85</v>
      </c>
      <c r="BQ152" s="1">
        <f t="shared" ca="1" si="124"/>
        <v>666.03</v>
      </c>
      <c r="BR152" s="1">
        <f t="shared" ca="1" si="125"/>
        <v>339.29</v>
      </c>
      <c r="BS152" s="1">
        <f t="shared" ca="1" si="126"/>
        <v>239.16</v>
      </c>
      <c r="BT152" s="1" t="str">
        <f t="shared" ca="1" si="127"/>
        <v>2025-09-25</v>
      </c>
      <c r="BU152" s="1" t="str" cm="1">
        <f t="array" aca="1" ref="BU152" ca="1">INDEX({"Debit Card","Apple Pay","Credit Card","CareCredit"}, RANDBETWEEN(1,4))</f>
        <v>CareCredit</v>
      </c>
      <c r="BV152" s="1" t="str" cm="1">
        <f t="array" aca="1" ref="BV152" ca="1">INDEX({"Paid","Partial","Pending Insurance"}, RANDBETWEEN(1,3))</f>
        <v>Paid</v>
      </c>
      <c r="BW152" s="1">
        <f t="shared" ca="1" si="128"/>
        <v>0</v>
      </c>
      <c r="BX152" s="1" t="str">
        <f t="shared" ca="1" si="129"/>
        <v>Completed</v>
      </c>
      <c r="BY152" s="1" t="str" cm="1">
        <f t="array" aca="1" ref="BY152" ca="1">INDEX({"New","Returning"}, RANDBETWEEN(1,2))</f>
        <v>Returning</v>
      </c>
      <c r="BZ152" s="1">
        <f t="shared" ca="1" si="130"/>
        <v>1</v>
      </c>
      <c r="CA152" s="1">
        <f t="shared" ca="1" si="131"/>
        <v>1</v>
      </c>
      <c r="CB152" s="1" t="str">
        <f t="shared" ca="1" si="132"/>
        <v>2021-07-24</v>
      </c>
      <c r="CC152" s="1" t="str">
        <f t="shared" ca="1" si="133"/>
        <v>2024-02-18</v>
      </c>
      <c r="CD152" s="1">
        <f t="shared" ca="1" si="134"/>
        <v>6</v>
      </c>
      <c r="CE152" s="1">
        <f t="shared" ca="1" si="134"/>
        <v>10</v>
      </c>
      <c r="CF152" s="1">
        <f t="shared" ca="1" si="135"/>
        <v>5976.92</v>
      </c>
      <c r="CG152" s="1">
        <f t="shared" ca="1" si="136"/>
        <v>44</v>
      </c>
      <c r="CH152" s="1" t="str">
        <f t="shared" ca="1" si="137"/>
        <v>Low</v>
      </c>
      <c r="CI152" s="1">
        <f t="shared" ca="1" si="138"/>
        <v>66</v>
      </c>
      <c r="CJ152" s="1" t="str">
        <f t="shared" ca="1" si="139"/>
        <v>True</v>
      </c>
      <c r="CK152" s="1" t="str" cm="1">
        <f t="array" aca="1" ref="CK152" ca="1">INDEX({"Basic","Silver","Gold","Platinum"}, RANDBETWEEN(1,4))</f>
        <v>Basic</v>
      </c>
      <c r="CL152" s="1">
        <f t="shared" ca="1" si="140"/>
        <v>3</v>
      </c>
      <c r="CM152" s="1" t="s">
        <v>1601</v>
      </c>
      <c r="CN152" s="1" t="str">
        <f t="shared" ca="1" si="141"/>
        <v>2025-03-26</v>
      </c>
      <c r="CO152" s="1" t="str">
        <f t="shared" ca="1" si="142"/>
        <v>3:15 PM</v>
      </c>
      <c r="CP152" s="1" t="str" cm="1">
        <f t="array" aca="1" ref="CP152" ca="1">INDEX({"Patient Portal","Mail","Email","Phone","Text"}, RANDBETWEEN(1,5))</f>
        <v>Phone</v>
      </c>
      <c r="CQ152" s="1" t="str" cm="1">
        <f t="array" aca="1" ref="CQ152" ca="1">INDEX({"Insurance Verification","Payment Reminder","New Patient Welcome","Treatment Plan Discussion","Recall"}, RANDBETWEEN(1,5))</f>
        <v>Payment Reminder</v>
      </c>
      <c r="CR152" s="1" t="str" cm="1">
        <f t="array" aca="1" ref="CR152" ca="1">INDEX({"Template","Script","Marketing","Custom"}, RANDBETWEEN(1,4))</f>
        <v>Script</v>
      </c>
      <c r="CS152" s="1" t="str">
        <f t="shared" ca="1" si="143"/>
        <v>False</v>
      </c>
      <c r="CT152" s="1" t="str">
        <f t="shared" ca="1" si="144"/>
        <v/>
      </c>
      <c r="CU152" s="1" t="str">
        <f t="shared" ca="1" si="145"/>
        <v/>
      </c>
      <c r="CV152" s="1" t="str" cm="1">
        <f t="array" aca="1" ref="CV152" ca="1">IF(CS152="True",
   INDEX({"Cancelled","Confirmed","Rescheduled","Question Answered"}, RANDBETWEEN(1,4)),
   ""
)</f>
        <v/>
      </c>
      <c r="CW152" s="1" t="str">
        <f t="shared" ca="1" si="146"/>
        <v/>
      </c>
      <c r="CX152" s="1" t="str">
        <f t="shared" ca="1" si="147"/>
        <v/>
      </c>
      <c r="CY152" s="1" t="str" cm="1">
        <f t="array" aca="1" ref="CY152" ca="1">INDEX({"STF001","STF002","STF003","STF004","STF005"}, RANDBETWEEN(1,5))</f>
        <v>STF005</v>
      </c>
      <c r="CZ152" s="1" t="str">
        <f t="shared" ca="1" si="148"/>
        <v>True</v>
      </c>
      <c r="DA152" s="1" t="str" cm="1">
        <f t="array" aca="1" ref="DA152" ca="1">INDEX({"Westside Dental Group","Downtown Dental Center","Main Street Dental"}, RANDBETWEEN(1,3))</f>
        <v>Westside Dental Group</v>
      </c>
      <c r="DB152" s="1" t="str" cm="1">
        <f t="array" aca="1" ref="DB152" ca="1">_xlfn.SWITCH(DA152,
   "Westside Dental Group",     "789 West Avenue",
   "Downtown Dental Center",    "456 Downtown Plaza",
   "Main Street Dental",        "123 Main Street",
   ""
)</f>
        <v>789 West Avenue</v>
      </c>
      <c r="DC152" s="1" t="str" cm="1">
        <f t="array" aca="1" ref="DC152" ca="1">_xlfn.SWITCH(
   DA152,
   "Westside Dental Group",     "Riverside",
   "Downtown Dental Center",    "Springfield",
   "Main Street Dental",        "Springfield",
   ""
)</f>
        <v>Riverside</v>
      </c>
      <c r="DD152" s="1" t="s">
        <v>184</v>
      </c>
      <c r="DE152" s="1" t="str" cm="1">
        <f t="array" aca="1" ref="DE152" ca="1">_xlfn.SWITCH(
   DA152,
   "Westside Dental Group",     "62707",
   "Downtown Dental Center",    "62701",
   "Main Street Dental",        "62704",
   ""
)</f>
        <v>62707</v>
      </c>
      <c r="DF152" s="1" t="str" cm="1">
        <f t="array" aca="1" ref="DF152" ca="1">_xlfn.SWITCH(
   DA152,
   "Westside Dental Group",     "555-555-6666",
   "Downtown Dental Center",    "555-333-4444",
   "Main Street Dental",        "555-111-2222",
   ""
)</f>
        <v>555-555-6666</v>
      </c>
      <c r="DG152" s="1" t="str" cm="1">
        <f t="array" aca="1" ref="DG152" ca="1">_xlfn.SWITCH(
   DA152,
   "Westside Dental Group",     "Mon-Thu 9AM-6PM|Fri 9AM-4PM",
   "Downtown Dental Center",    "Mon-Thu 7AM-7PM|Fri 8AM-5PM|Sat 8AM-1PM",
   "Main Street Dental",        "Mon-Fri 8AM-5PM",
   ""
)</f>
        <v>Mon-Thu 9AM-6PM|Fri 9AM-4PM</v>
      </c>
      <c r="DH152" s="1" t="str" cm="1">
        <f t="array" aca="1" ref="DH152" ca="1">_xlfn.SWITCH(
   DA152,
   "Westside Dental Group",     "General|Periodontics|Endodontics",
   "Downtown Dental Center",    "General|Pediatric|Implants|Oral Surgery",
   "Main Street Dental",        "General|Cosmetic|Orthodontics",
   ""
)</f>
        <v>General|Periodontics|Endodontics</v>
      </c>
      <c r="DI152" s="1" t="str" cm="1">
        <f t="array" aca="1" ref="DI152" ca="1">_xlfn.SWITCH(
   DA152,
   "Westside Dental Group",     "General Dentistry|Periodontics|Endodontics",
   "Downtown Dental Center",    "General Dentistry|Oral Surgery|Pediatric Dentistry",
   "Main Street Dental",        "General Dentistry|Orthodontics",
   ""
)</f>
        <v>General Dentistry|Periodontics|Endodontics</v>
      </c>
      <c r="DJ152" s="1" cm="1">
        <f t="array" aca="1" ref="DJ152" ca="1">_xlfn.SWITCH($DA152,
   "Westside Dental Group", 6,
   "Downtown Dental Center", 12,
   "Main Street Dental",     8,
   6
)</f>
        <v>6</v>
      </c>
      <c r="DK152" s="1" cm="1">
        <f t="array" aca="1" ref="DK152" ca="1">_xlfn.SWITCH($DA152,
   "Westside Dental Group", 4.7,
   "Downtown Dental Center", 4.6,
   "Main Street Dental",     4.8,
   4.7
)</f>
        <v>4.7</v>
      </c>
      <c r="DL152" s="1" t="s">
        <v>1790</v>
      </c>
      <c r="DM152" s="1" t="str">
        <f t="shared" ca="1" si="149"/>
        <v>2022-04-13</v>
      </c>
      <c r="DN152" s="1" t="str" cm="1">
        <f t="array" aca="1" ref="DN152" ca="1">INDEX({"In Progress","Accepted","Completed","Proposed"}, RANDBETWEEN(1,4))</f>
        <v>Proposed</v>
      </c>
      <c r="DO152" s="1">
        <f t="shared" ca="1" si="150"/>
        <v>3615.1</v>
      </c>
      <c r="DP152" s="1">
        <f t="shared" ca="1" si="151"/>
        <v>2855.93</v>
      </c>
      <c r="DQ152" s="1">
        <f t="shared" ca="1" si="152"/>
        <v>759.17</v>
      </c>
      <c r="DR152" s="1" t="str" cm="1">
        <f t="array" aca="1" ref="DR152" ca="1">INDEX({"N/A","CareCredit","QuickPay Discount","Monthly Payment"}, RANDBETWEEN(1,4))</f>
        <v>QuickPay Discount</v>
      </c>
      <c r="DS152" s="2">
        <v>44623</v>
      </c>
      <c r="DT152" s="1" t="str">
        <f t="shared" ca="1" si="153"/>
        <v/>
      </c>
      <c r="DU152" s="1">
        <f t="shared" ca="1" si="154"/>
        <v>0</v>
      </c>
    </row>
    <row r="153" spans="1:125" x14ac:dyDescent="0.15">
      <c r="A153" s="1" t="s">
        <v>656</v>
      </c>
      <c r="B153" s="1" t="str" cm="1">
        <f t="array" aca="1" ref="B153" ca="1">INDEX({"Liam","Noah","Oliver","Elijah","William","James","Benjamin","Lucas","Henry","Alexander","Olivia","Emma","Ava","Charlotte","Sophia","Amelia","Isabella","Mia","Evelyn","Harper","Jameson","Aria","Scarlett","Luna","Mila","Abigail","Ella","Avery","Eleanor","Madison"}, RANDBETWEEN(1, 30))</f>
        <v>Liam</v>
      </c>
      <c r="C153" s="1" t="str" cm="1">
        <f t="array" aca="1" ref="C153" ca="1">INDEX({"Smith","Johnson","Williams","Jones","Brown","Davis","Miller","Wilson","Moore","Taylor","Anderson","Thomas","Jackson","White","Harris","Martin","Thompson","Garcia","Martinez","Robinson","Clark","Rodriguez","Lewis","Lee","Walker","Hall","Allen","Young","King","Wright"}, RANDBETWEEN(1, 30))</f>
        <v>Brown</v>
      </c>
      <c r="D153" s="1" t="str">
        <f t="shared" ca="1" si="104"/>
        <v>2008-01-07</v>
      </c>
      <c r="E153" s="1">
        <f t="shared" ca="1" si="105"/>
        <v>17</v>
      </c>
      <c r="F153" s="1" t="str" cm="1">
        <f t="array" aca="1" ref="F153" ca="1">INDEX({"Male","Female","Non-Binary"}, RANDBETWEEN(1, 3))</f>
        <v>Non-Binary</v>
      </c>
      <c r="G153" s="1" t="str" cm="1">
        <f t="array" aca="1" ref="G153" ca="1">INDEX({"African American","Caucasian","Hispanic","Asian","Native American","Other"}, RANDBETWEEN(1,6))</f>
        <v>Hispanic</v>
      </c>
      <c r="H153" s="1" t="str" cm="1">
        <f t="array" aca="1" ref="H153" ca="1">RANDBETWEEN(1,1500) &amp; " " &amp; INDEX({"Main","Oak","Maple","Elm","Pine","Cedar","Rose","Hill","Park","Lake"}, RANDBETWEEN(1,10)) &amp; " " &amp; INDEX({"St","Rd","Ave"}, RANDBETWEEN(1,3))</f>
        <v>1105 Elm Ave</v>
      </c>
      <c r="I153" s="1" t="str" cm="1">
        <f t="array" aca="1" ref="I153" ca="1">INDEX({"Springfield","Riverside","Franklin","Clinton","Fairview"}, RANDBETWEEN(1,5))</f>
        <v>Clinton</v>
      </c>
      <c r="J153" s="1" t="str" cm="1">
        <f t="array" aca="1" ref="J153" ca="1">INDEX({"FL","IL","CA","NY","TX"}, RANDBETWEEN(1,5))</f>
        <v>FL</v>
      </c>
      <c r="K153" s="1" t="str">
        <f t="shared" ca="1" si="106"/>
        <v>27191</v>
      </c>
      <c r="L153" s="1" t="str">
        <f t="shared" ca="1" si="107"/>
        <v>liam.brown@email.com</v>
      </c>
      <c r="M153" s="1" t="str">
        <f t="shared" ca="1" si="108"/>
        <v>347-276-1111</v>
      </c>
      <c r="N153" s="1" t="str" cm="1">
        <f t="array" aca="1" ref="N153" ca="1">INDEX({"Linda","Karen","Susan","Nancy","Deborah"}, RANDBETWEEN(1,5)) &amp; " " &amp; C153</f>
        <v>Linda Brown</v>
      </c>
      <c r="O153" s="1" t="str">
        <f t="shared" ca="1" si="109"/>
        <v>748-628-1741</v>
      </c>
      <c r="P153" s="1" t="s">
        <v>137</v>
      </c>
      <c r="Q153" s="1" t="str" cm="1">
        <f t="array" aca="1" ref="Q153" ca="1">INDEX({"Walk-in","Google","Website","Patient Referral","Doctor Referral","Insurance"}, RANDBETWEEN(1,5))</f>
        <v>Website</v>
      </c>
      <c r="R153" s="1" t="str">
        <f t="shared" ca="1" si="110"/>
        <v>2023-07-19</v>
      </c>
      <c r="S153" s="1" t="str" cm="1">
        <f t="array" aca="1" ref="S153" ca="1">INDEX({"LOC001","LOC002","LOC003"}, RANDBETWEEN(1,3))</f>
        <v>LOC003</v>
      </c>
      <c r="T153" s="1" t="str" cm="1">
        <f t="array" aca="1" ref="T153" ca="1">INDEX({"Mail","Phone","Patient Portal","Email"}, RANDBETWEEN(1,4))</f>
        <v>Phone</v>
      </c>
      <c r="U153" s="1" t="str" cm="1">
        <f t="array" aca="1" ref="U153" ca="1">INDEX({"True","False"}, RANDBETWEEN(1,2))</f>
        <v>True</v>
      </c>
      <c r="V153" s="1" t="str" cm="1">
        <f t="array" aca="1" ref="V153" ca="1">INDEX({"True","False"}, RANDBETWEEN(1,2))</f>
        <v>False</v>
      </c>
      <c r="W153" s="1" t="str" cm="1">
        <f t="array" aca="1" ref="W153" ca="1">INDEX({"True","False"}, RANDBETWEEN(1,2))</f>
        <v>True</v>
      </c>
      <c r="X153" s="1" t="str" cm="1">
        <f t="array" aca="1" ref="X153" ca="1">INDEX({"True","False"}, RANDBETWEEN(1,2))</f>
        <v>False</v>
      </c>
      <c r="Y153" s="1" t="str" cm="1">
        <f t="array" aca="1" ref="Y153" ca="1">INDEX({"Codeine","Sulfa","Local Anesthetics","None","Latex","Penicillin"}, RANDBETWEEN(1,6))</f>
        <v>None</v>
      </c>
      <c r="Z153" s="1" t="str" cm="1">
        <f t="array" aca="1" ref="Z153" ca="1">INDEX({"None","Levothyroxine","Atorvastatin","Levothyroxine|Atorvastatin","Metformin|Lisinopril","Ibuprofen"}, RANDBETWEEN(1,6))</f>
        <v>Levothyroxine</v>
      </c>
      <c r="AA153" s="1" t="str" cm="1">
        <f t="array" aca="1" ref="AA153" ca="1">INDEX({"None","Wisdom teeth extraction (2020)","Cavity filling (2019)","Dental cleaning (2018)","Root canal (2021)"}, RANDBETWEEN(1,5))</f>
        <v>Dental cleaning (2018)</v>
      </c>
      <c r="AB153" s="1" t="str">
        <f t="shared" ca="1" si="111"/>
        <v>2024-12-25</v>
      </c>
      <c r="AC153" s="1" t="str" cm="1">
        <f t="array" aca="1" ref="AC153" ca="1">INDEX({"N/A","No","Yes"}, RANDBETWEEN(1,3))</f>
        <v>No</v>
      </c>
      <c r="AD153" s="1" t="str" cm="1">
        <f t="array" aca="1" ref="AD153" ca="1">INDEX({"Non-smoker","Former-smoker","Current smoker"}, RANDBETWEEN(1,3))</f>
        <v>Current smoker</v>
      </c>
      <c r="AE153" s="1" t="str" cm="1">
        <f t="array" aca="1" ref="AE153" ca="1">INDEX({"None","Allergic to penicillin","Requires wheelchair accessibility","Use caution due to fall risk","Special diet required"}, RANDBETWEEN(1,5))</f>
        <v>None</v>
      </c>
      <c r="AF153" s="1" t="s">
        <v>845</v>
      </c>
      <c r="AG153" s="1" t="str" cm="1">
        <f t="array" aca="1" ref="AG153" ca="1">INDEX({"Humana","Aetna","MetLife","Cigna","United Healthcare","Guardian"}, RANDBETWEEN(1,6))</f>
        <v>Humana</v>
      </c>
      <c r="AH153" s="1" t="str" cm="1">
        <f t="array" aca="1" ref="AH153" ca="1">IF(AG153="Humana",
   INDEX({"HUM103","HUM523"}, RANDBETWEEN(1,2)),
IF(AG153="Aetna",
   INDEX({"AET532","AET548"}, RANDBETWEEN(1,2)),
IF(AG153="MetLife",
   "MET280",
IF(AG153="Cigna",
   "CIG881",
IF(AG153="United Healthcare",
   INDEX({"UNI967","UNI316"}, RANDBETWEEN(1,2)),
IF(AG153="Guardian",
   INDEX({"GUA459","GUA669"}, RANDBETWEEN(1,2)),
""))))))</f>
        <v>HUM523</v>
      </c>
      <c r="AI153" s="1" t="str" cm="1">
        <f t="array" aca="1" ref="AI153" ca="1">_xlfn.SWITCH(
    AH153,
    "HUM103", "Humana Discount",
    "HUM523", "Humana PPO",
    "AET532", "Aetna HMO",
    "AET548", "Aetna Indemnity",
    "MET280", "MetLife Discount",
    "CIG881", "Cigna HMO",
    "UNI967", "United Healthcare DPPO",
    "UNI316", "United Healthcare DMO",
    "GUA459", "Guardian Discount",
    "GUA669", "Guardian PPO",
    ""
)</f>
        <v>Humana PPO</v>
      </c>
      <c r="AJ153" s="1" t="str" cm="1">
        <f t="array" aca="1" ref="AJ153" ca="1">_xlfn.SWITCH(
    AH153,
    "HUM103", "HUM854639",
    "HUM523", "HUM296694",
    "AET532", "AET392075",
    "AET548", "AET837715",
    "MET280", "MET643118",
    "CIG881", "CIG755900",
    "UNI967", "UNI733052",
    "UNI316", "UNI442722",
    "GUA459", "GUA634150",
    "GUA669", "GUA641722",
    ""
)</f>
        <v>HUM296694</v>
      </c>
      <c r="AK153" s="1" t="str" cm="1">
        <f t="array" aca="1" ref="AK153" ca="1">INDEX({"GRP370","GRP369","GRP573","GRP409","GRP509","GRP575","GRP445","GRP295","GRP316","GRP630"}, RANDBETWEEN(1,10))</f>
        <v>GRP509</v>
      </c>
      <c r="AL153" s="1" cm="1">
        <f t="array" aca="1" ref="AL153" ca="1">_xlfn.SWITCH(
  AK153,
  "GRP370", 1000,
  "GRP369", 3000,
  "GRP573", 1500,
  "GRP409", 3000,
  "GRP509", 3000,
  "GRP575", 1000,
  "GRP445", 2500,
  "GRP295", 1000,
  "GRP316", 2000,
  "GRP630", 2000,
  ""
)</f>
        <v>3000</v>
      </c>
      <c r="AM153" s="1" cm="1">
        <f t="array" aca="1" ref="AM153" ca="1">_xlfn.SWITCH(
  AK153,
  "GRP370", 729.73,
  "GRP369", 2285.89,
  "GRP573", 1311.73,
  "GRP409", 2951.56,
  "GRP509", 993.45,
  "GRP575", 557.41,
  "GRP445", 695.64,
  "GRP295", 241.36,
  "GRP316", 1320.86,
  "GRP630", 1245.27,
  ""
)</f>
        <v>993.45</v>
      </c>
      <c r="AN153" s="1" t="str" cm="1">
        <f t="array" aca="1" ref="AN153" ca="1">_xlfn.SWITCH(
  AK153,
  "GRP573", "Humana",
  "GRP509", "Aetna",
  "GRP316", "Aetna",
  ""
)</f>
        <v>Aetna</v>
      </c>
      <c r="AO153" s="1" t="str" cm="1">
        <f t="array" aca="1" ref="AO153" ca="1">_xlfn.SWITCH(
  AK153,
  "GRP573", "HUM982",
  "GRP509", "AET282",
  "GRP316", "AET665",
  ""
)</f>
        <v>AET282</v>
      </c>
      <c r="AP153" s="1" t="str" cm="1">
        <f t="array" aca="1" ref="AP153" ca="1">_xlfn.SWITCH(
  AK153,
  "GRP573", "MAAN82132",
  "GRP509", "JOWI86099",
  "GRP316", "CHTA19838",
  ""
)</f>
        <v>JOWI86099</v>
      </c>
      <c r="AQ153" s="1" t="str" cm="1">
        <f t="array" aca="1" ref="AQ153" ca="1">INDEX({"Yes","No"},RANDBETWEEN(1,2))</f>
        <v>No</v>
      </c>
      <c r="AR153" s="1" t="str" cm="1">
        <f t="array" aca="1" ref="AR153" ca="1">INDEX({"Apple Pay","Credit Card","Debit Card"}, RANDBETWEEN(1,3))</f>
        <v>Credit Card</v>
      </c>
      <c r="AS153" s="1" t="s">
        <v>1034</v>
      </c>
      <c r="AT153" s="1" t="s">
        <v>1223</v>
      </c>
      <c r="AU153" s="1" t="str">
        <f t="shared" ca="1" si="112"/>
        <v>2025-04-10</v>
      </c>
      <c r="AV153" s="1" t="str">
        <f t="shared" ca="1" si="113"/>
        <v>2025-04-11</v>
      </c>
      <c r="AW153" s="1" t="str">
        <f t="shared" ca="1" si="114"/>
        <v>12:00 PM</v>
      </c>
      <c r="AX153" s="1" t="str">
        <f t="shared" ca="1" si="115"/>
        <v>11:50 AM</v>
      </c>
      <c r="AY153" s="1" t="str" cm="1">
        <f t="array" aca="1" ref="AY153" ca="1">INDEX({"LOC001","LOC002","LOC003"}, RANDBETWEEN(1,3))</f>
        <v>LOC002</v>
      </c>
      <c r="AZ153" s="1" t="str" cm="1">
        <f t="array" aca="1" ref="AZ153" ca="1">INDEX({"PRV001","PRV002","PRV003","PRV004","PRV005"}, RANDBETWEEN(1,5))</f>
        <v>PRV005</v>
      </c>
      <c r="BA153" s="1" t="str" cm="1">
        <f t="array" aca="1" ref="BA153" ca="1">INDEX({"AST001","AST002","AST003","AST004","AST005"}, RANDBETWEEN(1,5))</f>
        <v>AST002</v>
      </c>
      <c r="BB153" s="1" t="str" cm="1">
        <f t="array" aca="1" ref="BB153" ca="1">INDEX({"Room 1","Room 2","Room 3","Room 4","Room 5","Room 7","Room 8"}, RANDBETWEEN(1,7))</f>
        <v>Room 1</v>
      </c>
      <c r="BC153" s="1" t="str" cm="1">
        <f t="array" aca="1" ref="BC153" ca="1">INDEX({"Tooth Pain","Lost Filling","Cosmetic Concern","Sensitivity","Denture Adjustment","Jaw Pain","Routine Check-up"}, RANDBETWEEN(1,7))</f>
        <v>Denture Adjustment</v>
      </c>
      <c r="BD153" s="1" cm="1">
        <f t="array" aca="1" ref="BD153" ca="1">INDEX({15,30,45,60,90,120}, RANDBETWEEN(1,6))</f>
        <v>90</v>
      </c>
      <c r="BE153" s="1">
        <f t="shared" ca="1" si="116"/>
        <v>99</v>
      </c>
      <c r="BF153" s="1" t="str">
        <f t="shared" ca="1" si="117"/>
        <v>True</v>
      </c>
      <c r="BG153" s="1" t="str">
        <f t="shared" ca="1" si="118"/>
        <v/>
      </c>
      <c r="BH153" s="1" t="str">
        <f t="shared" ca="1" si="119"/>
        <v>False</v>
      </c>
      <c r="BI153" s="1">
        <f t="shared" ca="1" si="120"/>
        <v>1</v>
      </c>
      <c r="BJ153" s="1" t="s">
        <v>1413</v>
      </c>
      <c r="BK153" s="1" t="str">
        <f t="shared" ca="1" si="121"/>
        <v>2025-04-11</v>
      </c>
      <c r="BL153" s="1" t="str" cm="1">
        <f t="array" aca="1" ref="BL153" ca="1">INDEX({"Orthodontic","Prosthodontic","Oral Surgery","Periodontic","Restorative"}, RANDBETWEEN(1,5))</f>
        <v>Prosthodontic</v>
      </c>
      <c r="BM153" s="1" t="str" cm="1">
        <f t="array" aca="1" ref="BM153" ca="1">INDEX({"D4341","D9110","D0274","D0120","D2330","D7140","D1110"}, RANDBETWEEN(1,7))</f>
        <v>D7140</v>
      </c>
      <c r="BN153" s="1" t="str" cm="1">
        <f t="array" aca="1" ref="BN153" ca="1">INDEX({"Periodontal Scaling &amp; Root Planing","Palliative Treatment","Bitewings - Four Films","Periodic Oral Evaluation","Resin Composite - One Surface","Extraction - Erupted Tooth","Adult Prophylaxis"}, RANDBETWEEN(1,7))</f>
        <v>Periodic Oral Evaluation</v>
      </c>
      <c r="BO153" s="1">
        <f t="shared" ca="1" si="122"/>
        <v>1297.6600000000001</v>
      </c>
      <c r="BP153" s="1">
        <f t="shared" ca="1" si="123"/>
        <v>855.9</v>
      </c>
      <c r="BQ153" s="1">
        <f t="shared" ca="1" si="124"/>
        <v>498.98</v>
      </c>
      <c r="BR153" s="1">
        <f t="shared" ca="1" si="125"/>
        <v>81.11</v>
      </c>
      <c r="BS153" s="1">
        <f t="shared" ca="1" si="126"/>
        <v>14.62</v>
      </c>
      <c r="BT153" s="1" t="str">
        <f t="shared" ca="1" si="127"/>
        <v>2021-09-03</v>
      </c>
      <c r="BU153" s="1" t="str" cm="1">
        <f t="array" aca="1" ref="BU153" ca="1">INDEX({"Debit Card","Apple Pay","Credit Card","CareCredit"}, RANDBETWEEN(1,4))</f>
        <v>Debit Card</v>
      </c>
      <c r="BV153" s="1" t="str" cm="1">
        <f t="array" aca="1" ref="BV153" ca="1">INDEX({"Paid","Partial","Pending Insurance"}, RANDBETWEEN(1,3))</f>
        <v>Pending Insurance</v>
      </c>
      <c r="BW153" s="1">
        <f t="shared" ca="1" si="128"/>
        <v>0</v>
      </c>
      <c r="BX153" s="1" t="str">
        <f t="shared" ca="1" si="129"/>
        <v>In Progress</v>
      </c>
      <c r="BY153" s="1" t="str" cm="1">
        <f t="array" aca="1" ref="BY153" ca="1">INDEX({"New","Returning"}, RANDBETWEEN(1,2))</f>
        <v>New</v>
      </c>
      <c r="BZ153" s="1">
        <f t="shared" ca="1" si="130"/>
        <v>2</v>
      </c>
      <c r="CA153" s="1">
        <f t="shared" ca="1" si="131"/>
        <v>4</v>
      </c>
      <c r="CB153" s="1" t="str">
        <f t="shared" ca="1" si="132"/>
        <v>2021-04-13</v>
      </c>
      <c r="CC153" s="1" t="str">
        <f t="shared" ca="1" si="133"/>
        <v>2025-12-25</v>
      </c>
      <c r="CD153" s="1">
        <f t="shared" ca="1" si="134"/>
        <v>5</v>
      </c>
      <c r="CE153" s="1">
        <f t="shared" ca="1" si="134"/>
        <v>7</v>
      </c>
      <c r="CF153" s="1">
        <f t="shared" ca="1" si="135"/>
        <v>4682.0600000000004</v>
      </c>
      <c r="CG153" s="1">
        <f t="shared" ca="1" si="136"/>
        <v>47</v>
      </c>
      <c r="CH153" s="1" t="str">
        <f t="shared" ca="1" si="137"/>
        <v>Low</v>
      </c>
      <c r="CI153" s="1">
        <f t="shared" ca="1" si="138"/>
        <v>80</v>
      </c>
      <c r="CJ153" s="1" t="str">
        <f t="shared" ca="1" si="139"/>
        <v>True</v>
      </c>
      <c r="CK153" s="1" t="str" cm="1">
        <f t="array" aca="1" ref="CK153" ca="1">INDEX({"Basic","Silver","Gold","Platinum"}, RANDBETWEEN(1,4))</f>
        <v>Gold</v>
      </c>
      <c r="CL153" s="1">
        <f t="shared" ca="1" si="140"/>
        <v>3</v>
      </c>
      <c r="CM153" s="1" t="s">
        <v>1602</v>
      </c>
      <c r="CN153" s="1" t="str">
        <f t="shared" ca="1" si="141"/>
        <v>2025-03-12</v>
      </c>
      <c r="CO153" s="1" t="str">
        <f t="shared" ca="1" si="142"/>
        <v>5:30 PM</v>
      </c>
      <c r="CP153" s="1" t="str" cm="1">
        <f t="array" aca="1" ref="CP153" ca="1">INDEX({"Patient Portal","Mail","Email","Phone","Text"}, RANDBETWEEN(1,5))</f>
        <v>Phone</v>
      </c>
      <c r="CQ153" s="1" t="str" cm="1">
        <f t="array" aca="1" ref="CQ153" ca="1">INDEX({"Insurance Verification","Payment Reminder","New Patient Welcome","Treatment Plan Discussion","Recall"}, RANDBETWEEN(1,5))</f>
        <v>Insurance Verification</v>
      </c>
      <c r="CR153" s="1" t="str" cm="1">
        <f t="array" aca="1" ref="CR153" ca="1">INDEX({"Template","Script","Marketing","Custom"}, RANDBETWEEN(1,4))</f>
        <v>Script</v>
      </c>
      <c r="CS153" s="1" t="str">
        <f t="shared" ca="1" si="143"/>
        <v>True</v>
      </c>
      <c r="CT153" s="1" t="str">
        <f t="shared" ca="1" si="144"/>
        <v>2025-03-17</v>
      </c>
      <c r="CU153" s="1" t="str">
        <f t="shared" ca="1" si="145"/>
        <v>4:15 PM</v>
      </c>
      <c r="CV153" s="1" t="str" cm="1">
        <f t="array" aca="1" ref="CV153" ca="1">IF(CS153="True",
   INDEX({"Cancelled","Confirmed","Rescheduled","Question Answered"}, RANDBETWEEN(1,4)),
   ""
)</f>
        <v>Question Answered</v>
      </c>
      <c r="CW153" s="1" t="str">
        <f t="shared" ca="1" si="146"/>
        <v>True</v>
      </c>
      <c r="CX153" s="1" t="str">
        <f t="shared" ca="1" si="147"/>
        <v>2025-03-19</v>
      </c>
      <c r="CY153" s="1" t="str" cm="1">
        <f t="array" aca="1" ref="CY153" ca="1">INDEX({"STF001","STF002","STF003","STF004","STF005"}, RANDBETWEEN(1,5))</f>
        <v>STF004</v>
      </c>
      <c r="CZ153" s="1" t="str">
        <f t="shared" ca="1" si="148"/>
        <v>False</v>
      </c>
      <c r="DA153" s="1" t="str" cm="1">
        <f t="array" aca="1" ref="DA153" ca="1">INDEX({"Westside Dental Group","Downtown Dental Center","Main Street Dental"}, RANDBETWEEN(1,3))</f>
        <v>Main Street Dental</v>
      </c>
      <c r="DB153" s="1" t="str" cm="1">
        <f t="array" aca="1" ref="DB153" ca="1">_xlfn.SWITCH(DA153,
   "Westside Dental Group",     "789 West Avenue",
   "Downtown Dental Center",    "456 Downtown Plaza",
   "Main Street Dental",        "123 Main Street",
   ""
)</f>
        <v>123 Main Street</v>
      </c>
      <c r="DC153" s="1" t="str" cm="1">
        <f t="array" aca="1" ref="DC153" ca="1">_xlfn.SWITCH(
   DA153,
   "Westside Dental Group",     "Riverside",
   "Downtown Dental Center",    "Springfield",
   "Main Street Dental",        "Springfield",
   ""
)</f>
        <v>Springfield</v>
      </c>
      <c r="DD153" s="1" t="s">
        <v>184</v>
      </c>
      <c r="DE153" s="1" t="str" cm="1">
        <f t="array" aca="1" ref="DE153" ca="1">_xlfn.SWITCH(
   DA153,
   "Westside Dental Group",     "62707",
   "Downtown Dental Center",    "62701",
   "Main Street Dental",        "62704",
   ""
)</f>
        <v>62704</v>
      </c>
      <c r="DF153" s="1" t="str" cm="1">
        <f t="array" aca="1" ref="DF153" ca="1">_xlfn.SWITCH(
   DA153,
   "Westside Dental Group",     "555-555-6666",
   "Downtown Dental Center",    "555-333-4444",
   "Main Street Dental",        "555-111-2222",
   ""
)</f>
        <v>555-111-2222</v>
      </c>
      <c r="DG153" s="1" t="str" cm="1">
        <f t="array" aca="1" ref="DG153" ca="1">_xlfn.SWITCH(
   DA153,
   "Westside Dental Group",     "Mon-Thu 9AM-6PM|Fri 9AM-4PM",
   "Downtown Dental Center",    "Mon-Thu 7AM-7PM|Fri 8AM-5PM|Sat 8AM-1PM",
   "Main Street Dental",        "Mon-Fri 8AM-5PM",
   ""
)</f>
        <v>Mon-Fri 8AM-5PM</v>
      </c>
      <c r="DH153" s="1" t="str" cm="1">
        <f t="array" aca="1" ref="DH153" ca="1">_xlfn.SWITCH(
   DA153,
   "Westside Dental Group",     "General|Periodontics|Endodontics",
   "Downtown Dental Center",    "General|Pediatric|Implants|Oral Surgery",
   "Main Street Dental",        "General|Cosmetic|Orthodontics",
   ""
)</f>
        <v>General|Cosmetic|Orthodontics</v>
      </c>
      <c r="DI153" s="1" t="str" cm="1">
        <f t="array" aca="1" ref="DI153" ca="1">_xlfn.SWITCH(
   DA153,
   "Westside Dental Group",     "General Dentistry|Periodontics|Endodontics",
   "Downtown Dental Center",    "General Dentistry|Oral Surgery|Pediatric Dentistry",
   "Main Street Dental",        "General Dentistry|Orthodontics",
   ""
)</f>
        <v>General Dentistry|Orthodontics</v>
      </c>
      <c r="DJ153" s="1" cm="1">
        <f t="array" aca="1" ref="DJ153" ca="1">_xlfn.SWITCH($DA153,
   "Westside Dental Group", 6,
   "Downtown Dental Center", 12,
   "Main Street Dental",     8,
   6
)</f>
        <v>8</v>
      </c>
      <c r="DK153" s="1" cm="1">
        <f t="array" aca="1" ref="DK153" ca="1">_xlfn.SWITCH($DA153,
   "Westside Dental Group", 4.7,
   "Downtown Dental Center", 4.6,
   "Main Street Dental",     4.8,
   4.7
)</f>
        <v>4.8</v>
      </c>
      <c r="DL153" s="1" t="s">
        <v>1791</v>
      </c>
      <c r="DM153" s="1" t="str">
        <f t="shared" ca="1" si="149"/>
        <v>2021-11-20</v>
      </c>
      <c r="DN153" s="1" t="str" cm="1">
        <f t="array" aca="1" ref="DN153" ca="1">INDEX({"In Progress","Accepted","Completed","Proposed"}, RANDBETWEEN(1,4))</f>
        <v>In Progress</v>
      </c>
      <c r="DO153" s="1">
        <f t="shared" ca="1" si="150"/>
        <v>3029.19</v>
      </c>
      <c r="DP153" s="1">
        <f t="shared" ca="1" si="151"/>
        <v>1817.51</v>
      </c>
      <c r="DQ153" s="1">
        <f t="shared" ca="1" si="152"/>
        <v>1211.68</v>
      </c>
      <c r="DR153" s="1" t="str" cm="1">
        <f t="array" aca="1" ref="DR153" ca="1">INDEX({"N/A","CareCredit","QuickPay Discount","Monthly Payment"}, RANDBETWEEN(1,4))</f>
        <v>N/A</v>
      </c>
      <c r="DS153" s="2">
        <v>44624</v>
      </c>
      <c r="DT153" s="1" t="str">
        <f t="shared" ca="1" si="153"/>
        <v/>
      </c>
      <c r="DU153" s="1">
        <f t="shared" ca="1" si="154"/>
        <v>43</v>
      </c>
    </row>
    <row r="154" spans="1:125" x14ac:dyDescent="0.15">
      <c r="A154" s="1" t="s">
        <v>657</v>
      </c>
      <c r="B154" s="1" t="str" cm="1">
        <f t="array" aca="1" ref="B154" ca="1">INDEX({"Liam","Noah","Oliver","Elijah","William","James","Benjamin","Lucas","Henry","Alexander","Olivia","Emma","Ava","Charlotte","Sophia","Amelia","Isabella","Mia","Evelyn","Harper","Jameson","Aria","Scarlett","Luna","Mila","Abigail","Ella","Avery","Eleanor","Madison"}, RANDBETWEEN(1, 30))</f>
        <v>Eleanor</v>
      </c>
      <c r="C154" s="1" t="str" cm="1">
        <f t="array" aca="1" ref="C154" ca="1">INDEX({"Smith","Johnson","Williams","Jones","Brown","Davis","Miller","Wilson","Moore","Taylor","Anderson","Thomas","Jackson","White","Harris","Martin","Thompson","Garcia","Martinez","Robinson","Clark","Rodriguez","Lewis","Lee","Walker","Hall","Allen","Young","King","Wright"}, RANDBETWEEN(1, 30))</f>
        <v>Garcia</v>
      </c>
      <c r="D154" s="1" t="str">
        <f t="shared" ca="1" si="104"/>
        <v>1944-09-08</v>
      </c>
      <c r="E154" s="1">
        <f t="shared" ca="1" si="105"/>
        <v>80</v>
      </c>
      <c r="F154" s="1" t="str" cm="1">
        <f t="array" aca="1" ref="F154" ca="1">INDEX({"Male","Female","Non-Binary"}, RANDBETWEEN(1, 3))</f>
        <v>Non-Binary</v>
      </c>
      <c r="G154" s="1" t="str" cm="1">
        <f t="array" aca="1" ref="G154" ca="1">INDEX({"African American","Caucasian","Hispanic","Asian","Native American","Other"}, RANDBETWEEN(1,6))</f>
        <v>Hispanic</v>
      </c>
      <c r="H154" s="1" t="str" cm="1">
        <f t="array" aca="1" ref="H154" ca="1">RANDBETWEEN(1,1500) &amp; " " &amp; INDEX({"Main","Oak","Maple","Elm","Pine","Cedar","Rose","Hill","Park","Lake"}, RANDBETWEEN(1,10)) &amp; " " &amp; INDEX({"St","Rd","Ave"}, RANDBETWEEN(1,3))</f>
        <v>1217 Rose Rd</v>
      </c>
      <c r="I154" s="1" t="str" cm="1">
        <f t="array" aca="1" ref="I154" ca="1">INDEX({"Springfield","Riverside","Franklin","Clinton","Fairview"}, RANDBETWEEN(1,5))</f>
        <v>Franklin</v>
      </c>
      <c r="J154" s="1" t="str" cm="1">
        <f t="array" aca="1" ref="J154" ca="1">INDEX({"FL","IL","CA","NY","TX"}, RANDBETWEEN(1,5))</f>
        <v>CA</v>
      </c>
      <c r="K154" s="1" t="str">
        <f t="shared" ca="1" si="106"/>
        <v>80368</v>
      </c>
      <c r="L154" s="1" t="str">
        <f t="shared" ca="1" si="107"/>
        <v>eleanor.garcia@email.com</v>
      </c>
      <c r="M154" s="1" t="str">
        <f t="shared" ca="1" si="108"/>
        <v>684-321-3772</v>
      </c>
      <c r="N154" s="1" t="str" cm="1">
        <f t="array" aca="1" ref="N154" ca="1">INDEX({"Linda","Karen","Susan","Nancy","Deborah"}, RANDBETWEEN(1,5)) &amp; " " &amp; C154</f>
        <v>Linda Garcia</v>
      </c>
      <c r="O154" s="1" t="str">
        <f t="shared" ca="1" si="109"/>
        <v>581-219-6495</v>
      </c>
      <c r="P154" s="1" t="s">
        <v>137</v>
      </c>
      <c r="Q154" s="1" t="str" cm="1">
        <f t="array" aca="1" ref="Q154" ca="1">INDEX({"Walk-in","Google","Website","Patient Referral","Doctor Referral","Insurance"}, RANDBETWEEN(1,5))</f>
        <v>Walk-in</v>
      </c>
      <c r="R154" s="1" t="str">
        <f t="shared" ca="1" si="110"/>
        <v>2023-10-14</v>
      </c>
      <c r="S154" s="1" t="str" cm="1">
        <f t="array" aca="1" ref="S154" ca="1">INDEX({"LOC001","LOC002","LOC003"}, RANDBETWEEN(1,3))</f>
        <v>LOC001</v>
      </c>
      <c r="T154" s="1" t="str" cm="1">
        <f t="array" aca="1" ref="T154" ca="1">INDEX({"Mail","Phone","Patient Portal","Email"}, RANDBETWEEN(1,4))</f>
        <v>Mail</v>
      </c>
      <c r="U154" s="1" t="str" cm="1">
        <f t="array" aca="1" ref="U154" ca="1">INDEX({"True","False"}, RANDBETWEEN(1,2))</f>
        <v>False</v>
      </c>
      <c r="V154" s="1" t="str" cm="1">
        <f t="array" aca="1" ref="V154" ca="1">INDEX({"True","False"}, RANDBETWEEN(1,2))</f>
        <v>False</v>
      </c>
      <c r="W154" s="1" t="str" cm="1">
        <f t="array" aca="1" ref="W154" ca="1">INDEX({"True","False"}, RANDBETWEEN(1,2))</f>
        <v>True</v>
      </c>
      <c r="X154" s="1" t="str" cm="1">
        <f t="array" aca="1" ref="X154" ca="1">INDEX({"True","False"}, RANDBETWEEN(1,2))</f>
        <v>True</v>
      </c>
      <c r="Y154" s="1" t="str" cm="1">
        <f t="array" aca="1" ref="Y154" ca="1">INDEX({"Codeine","Sulfa","Local Anesthetics","None","Latex","Penicillin"}, RANDBETWEEN(1,6))</f>
        <v>None</v>
      </c>
      <c r="Z154" s="1" t="str" cm="1">
        <f t="array" aca="1" ref="Z154" ca="1">INDEX({"None","Levothyroxine","Atorvastatin","Levothyroxine|Atorvastatin","Metformin|Lisinopril","Ibuprofen"}, RANDBETWEEN(1,6))</f>
        <v>Ibuprofen</v>
      </c>
      <c r="AA154" s="1" t="str" cm="1">
        <f t="array" aca="1" ref="AA154" ca="1">INDEX({"None","Wisdom teeth extraction (2020)","Cavity filling (2019)","Dental cleaning (2018)","Root canal (2021)"}, RANDBETWEEN(1,5))</f>
        <v>Cavity filling (2019)</v>
      </c>
      <c r="AB154" s="1" t="str">
        <f t="shared" ca="1" si="111"/>
        <v>2023-11-07</v>
      </c>
      <c r="AC154" s="1" t="str" cm="1">
        <f t="array" aca="1" ref="AC154" ca="1">INDEX({"N/A","No","Yes"}, RANDBETWEEN(1,3))</f>
        <v>Yes</v>
      </c>
      <c r="AD154" s="1" t="str" cm="1">
        <f t="array" aca="1" ref="AD154" ca="1">INDEX({"Non-smoker","Former-smoker","Current smoker"}, RANDBETWEEN(1,3))</f>
        <v>Non-smoker</v>
      </c>
      <c r="AE154" s="1" t="str" cm="1">
        <f t="array" aca="1" ref="AE154" ca="1">INDEX({"None","Allergic to penicillin","Requires wheelchair accessibility","Use caution due to fall risk","Special diet required"}, RANDBETWEEN(1,5))</f>
        <v>Use caution due to fall risk</v>
      </c>
      <c r="AF154" s="1" t="s">
        <v>846</v>
      </c>
      <c r="AG154" s="1" t="str" cm="1">
        <f t="array" aca="1" ref="AG154" ca="1">INDEX({"Humana","Aetna","MetLife","Cigna","United Healthcare","Guardian"}, RANDBETWEEN(1,6))</f>
        <v>United Healthcare</v>
      </c>
      <c r="AH154" s="1" t="str" cm="1">
        <f t="array" aca="1" ref="AH154" ca="1">IF(AG154="Humana",
   INDEX({"HUM103","HUM523"}, RANDBETWEEN(1,2)),
IF(AG154="Aetna",
   INDEX({"AET532","AET548"}, RANDBETWEEN(1,2)),
IF(AG154="MetLife",
   "MET280",
IF(AG154="Cigna",
   "CIG881",
IF(AG154="United Healthcare",
   INDEX({"UNI967","UNI316"}, RANDBETWEEN(1,2)),
IF(AG154="Guardian",
   INDEX({"GUA459","GUA669"}, RANDBETWEEN(1,2)),
""))))))</f>
        <v>UNI316</v>
      </c>
      <c r="AI154" s="1" t="str" cm="1">
        <f t="array" aca="1" ref="AI154" ca="1">_xlfn.SWITCH(
    AH154,
    "HUM103", "Humana Discount",
    "HUM523", "Humana PPO",
    "AET532", "Aetna HMO",
    "AET548", "Aetna Indemnity",
    "MET280", "MetLife Discount",
    "CIG881", "Cigna HMO",
    "UNI967", "United Healthcare DPPO",
    "UNI316", "United Healthcare DMO",
    "GUA459", "Guardian Discount",
    "GUA669", "Guardian PPO",
    ""
)</f>
        <v>United Healthcare DMO</v>
      </c>
      <c r="AJ154" s="1" t="str" cm="1">
        <f t="array" aca="1" ref="AJ154" ca="1">_xlfn.SWITCH(
    AH154,
    "HUM103", "HUM854639",
    "HUM523", "HUM296694",
    "AET532", "AET392075",
    "AET548", "AET837715",
    "MET280", "MET643118",
    "CIG881", "CIG755900",
    "UNI967", "UNI733052",
    "UNI316", "UNI442722",
    "GUA459", "GUA634150",
    "GUA669", "GUA641722",
    ""
)</f>
        <v>UNI442722</v>
      </c>
      <c r="AK154" s="1" t="str" cm="1">
        <f t="array" aca="1" ref="AK154" ca="1">INDEX({"GRP370","GRP369","GRP573","GRP409","GRP509","GRP575","GRP445","GRP295","GRP316","GRP630"}, RANDBETWEEN(1,10))</f>
        <v>GRP630</v>
      </c>
      <c r="AL154" s="1" cm="1">
        <f t="array" aca="1" ref="AL154" ca="1">_xlfn.SWITCH(
  AK154,
  "GRP370", 1000,
  "GRP369", 3000,
  "GRP573", 1500,
  "GRP409", 3000,
  "GRP509", 3000,
  "GRP575", 1000,
  "GRP445", 2500,
  "GRP295", 1000,
  "GRP316", 2000,
  "GRP630", 2000,
  ""
)</f>
        <v>2000</v>
      </c>
      <c r="AM154" s="1" cm="1">
        <f t="array" aca="1" ref="AM154" ca="1">_xlfn.SWITCH(
  AK154,
  "GRP370", 729.73,
  "GRP369", 2285.89,
  "GRP573", 1311.73,
  "GRP409", 2951.56,
  "GRP509", 993.45,
  "GRP575", 557.41,
  "GRP445", 695.64,
  "GRP295", 241.36,
  "GRP316", 1320.86,
  "GRP630", 1245.27,
  ""
)</f>
        <v>1245.27</v>
      </c>
      <c r="AN154" s="1" t="str" cm="1">
        <f t="array" aca="1" ref="AN154" ca="1">_xlfn.SWITCH(
  AK154,
  "GRP573", "Humana",
  "GRP509", "Aetna",
  "GRP316", "Aetna",
  ""
)</f>
        <v/>
      </c>
      <c r="AO154" s="1" t="str" cm="1">
        <f t="array" aca="1" ref="AO154" ca="1">_xlfn.SWITCH(
  AK154,
  "GRP573", "HUM982",
  "GRP509", "AET282",
  "GRP316", "AET665",
  ""
)</f>
        <v/>
      </c>
      <c r="AP154" s="1" t="str" cm="1">
        <f t="array" aca="1" ref="AP154" ca="1">_xlfn.SWITCH(
  AK154,
  "GRP573", "MAAN82132",
  "GRP509", "JOWI86099",
  "GRP316", "CHTA19838",
  ""
)</f>
        <v/>
      </c>
      <c r="AQ154" s="1" t="str" cm="1">
        <f t="array" aca="1" ref="AQ154" ca="1">INDEX({"Yes","No"},RANDBETWEEN(1,2))</f>
        <v>No</v>
      </c>
      <c r="AR154" s="1" t="str" cm="1">
        <f t="array" aca="1" ref="AR154" ca="1">INDEX({"Apple Pay","Credit Card","Debit Card"}, RANDBETWEEN(1,3))</f>
        <v>Debit Card</v>
      </c>
      <c r="AS154" s="1" t="s">
        <v>1035</v>
      </c>
      <c r="AT154" s="1" t="s">
        <v>1224</v>
      </c>
      <c r="AU154" s="1" t="str">
        <f t="shared" ca="1" si="112"/>
        <v>2025-05-24</v>
      </c>
      <c r="AV154" s="1" t="str">
        <f t="shared" ca="1" si="113"/>
        <v>2025-06-08</v>
      </c>
      <c r="AW154" s="1" t="str">
        <f t="shared" ca="1" si="114"/>
        <v>4:00 PM</v>
      </c>
      <c r="AX154" s="1" t="str">
        <f t="shared" ca="1" si="115"/>
        <v>3:45 PM</v>
      </c>
      <c r="AY154" s="1" t="str" cm="1">
        <f t="array" aca="1" ref="AY154" ca="1">INDEX({"LOC001","LOC002","LOC003"}, RANDBETWEEN(1,3))</f>
        <v>LOC001</v>
      </c>
      <c r="AZ154" s="1" t="str" cm="1">
        <f t="array" aca="1" ref="AZ154" ca="1">INDEX({"PRV001","PRV002","PRV003","PRV004","PRV005"}, RANDBETWEEN(1,5))</f>
        <v>PRV002</v>
      </c>
      <c r="BA154" s="1" t="str" cm="1">
        <f t="array" aca="1" ref="BA154" ca="1">INDEX({"AST001","AST002","AST003","AST004","AST005"}, RANDBETWEEN(1,5))</f>
        <v>AST002</v>
      </c>
      <c r="BB154" s="1" t="str" cm="1">
        <f t="array" aca="1" ref="BB154" ca="1">INDEX({"Room 1","Room 2","Room 3","Room 4","Room 5","Room 7","Room 8"}, RANDBETWEEN(1,7))</f>
        <v>Room 1</v>
      </c>
      <c r="BC154" s="1" t="str" cm="1">
        <f t="array" aca="1" ref="BC154" ca="1">INDEX({"Tooth Pain","Lost Filling","Cosmetic Concern","Sensitivity","Denture Adjustment","Jaw Pain","Routine Check-up"}, RANDBETWEEN(1,7))</f>
        <v>Tooth Pain</v>
      </c>
      <c r="BD154" s="1" cm="1">
        <f t="array" aca="1" ref="BD154" ca="1">INDEX({15,30,45,60,90,120}, RANDBETWEEN(1,6))</f>
        <v>45</v>
      </c>
      <c r="BE154" s="1">
        <f t="shared" ca="1" si="116"/>
        <v>54</v>
      </c>
      <c r="BF154" s="1" t="str">
        <f t="shared" ca="1" si="117"/>
        <v>True</v>
      </c>
      <c r="BG154" s="1" t="str">
        <f t="shared" ca="1" si="118"/>
        <v/>
      </c>
      <c r="BH154" s="1" t="str">
        <f t="shared" ca="1" si="119"/>
        <v>False</v>
      </c>
      <c r="BI154" s="1">
        <f t="shared" ca="1" si="120"/>
        <v>15</v>
      </c>
      <c r="BJ154" s="1" t="s">
        <v>1414</v>
      </c>
      <c r="BK154" s="1" t="str">
        <f t="shared" ca="1" si="121"/>
        <v>2025-06-08</v>
      </c>
      <c r="BL154" s="1" t="str" cm="1">
        <f t="array" aca="1" ref="BL154" ca="1">INDEX({"Orthodontic","Prosthodontic","Oral Surgery","Periodontic","Restorative"}, RANDBETWEEN(1,5))</f>
        <v>Periodontic</v>
      </c>
      <c r="BM154" s="1" t="str" cm="1">
        <f t="array" aca="1" ref="BM154" ca="1">INDEX({"D4341","D9110","D0274","D0120","D2330","D7140","D1110"}, RANDBETWEEN(1,7))</f>
        <v>D7140</v>
      </c>
      <c r="BN154" s="1" t="str" cm="1">
        <f t="array" aca="1" ref="BN154" ca="1">INDEX({"Periodontal Scaling &amp; Root Planing","Palliative Treatment","Bitewings - Four Films","Periodic Oral Evaluation","Resin Composite - One Surface","Extraction - Erupted Tooth","Adult Prophylaxis"}, RANDBETWEEN(1,7))</f>
        <v>Extraction - Erupted Tooth</v>
      </c>
      <c r="BO154" s="1">
        <f t="shared" ca="1" si="122"/>
        <v>832.25</v>
      </c>
      <c r="BP154" s="1">
        <f t="shared" ca="1" si="123"/>
        <v>1028.03</v>
      </c>
      <c r="BQ154" s="1">
        <f t="shared" ca="1" si="124"/>
        <v>852.3</v>
      </c>
      <c r="BR154" s="1">
        <f t="shared" ca="1" si="125"/>
        <v>162.5</v>
      </c>
      <c r="BS154" s="1">
        <f t="shared" ca="1" si="126"/>
        <v>241.31</v>
      </c>
      <c r="BT154" s="1" t="str">
        <f t="shared" ca="1" si="127"/>
        <v>2023-03-20</v>
      </c>
      <c r="BU154" s="1" t="str" cm="1">
        <f t="array" aca="1" ref="BU154" ca="1">INDEX({"Debit Card","Apple Pay","Credit Card","CareCredit"}, RANDBETWEEN(1,4))</f>
        <v>CareCredit</v>
      </c>
      <c r="BV154" s="1" t="str" cm="1">
        <f t="array" aca="1" ref="BV154" ca="1">INDEX({"Paid","Partial","Pending Insurance"}, RANDBETWEEN(1,3))</f>
        <v>Partial</v>
      </c>
      <c r="BW154" s="1">
        <f t="shared" ca="1" si="128"/>
        <v>0</v>
      </c>
      <c r="BX154" s="1" t="str">
        <f t="shared" ca="1" si="129"/>
        <v>In Progress</v>
      </c>
      <c r="BY154" s="1" t="str" cm="1">
        <f t="array" aca="1" ref="BY154" ca="1">INDEX({"New","Returning"}, RANDBETWEEN(1,2))</f>
        <v>Returning</v>
      </c>
      <c r="BZ154" s="1">
        <f t="shared" ca="1" si="130"/>
        <v>1</v>
      </c>
      <c r="CA154" s="1">
        <f t="shared" ca="1" si="131"/>
        <v>1</v>
      </c>
      <c r="CB154" s="1" t="str">
        <f t="shared" ca="1" si="132"/>
        <v>2021-01-22</v>
      </c>
      <c r="CC154" s="1" t="str">
        <f t="shared" ca="1" si="133"/>
        <v>2024-02-09</v>
      </c>
      <c r="CD154" s="1">
        <f t="shared" ca="1" si="134"/>
        <v>6</v>
      </c>
      <c r="CE154" s="1">
        <f t="shared" ca="1" si="134"/>
        <v>8</v>
      </c>
      <c r="CF154" s="1">
        <f t="shared" ca="1" si="135"/>
        <v>1959.79</v>
      </c>
      <c r="CG154" s="1">
        <f t="shared" ca="1" si="136"/>
        <v>50</v>
      </c>
      <c r="CH154" s="1" t="str">
        <f t="shared" ca="1" si="137"/>
        <v>Low</v>
      </c>
      <c r="CI154" s="1">
        <f t="shared" ca="1" si="138"/>
        <v>76</v>
      </c>
      <c r="CJ154" s="1" t="str">
        <f t="shared" ca="1" si="139"/>
        <v>False</v>
      </c>
      <c r="CK154" s="1" t="str" cm="1">
        <f t="array" aca="1" ref="CK154" ca="1">INDEX({"Basic","Silver","Gold","Platinum"}, RANDBETWEEN(1,4))</f>
        <v>Gold</v>
      </c>
      <c r="CL154" s="1">
        <f t="shared" ca="1" si="140"/>
        <v>0</v>
      </c>
      <c r="CM154" s="1" t="s">
        <v>1603</v>
      </c>
      <c r="CN154" s="1" t="str">
        <f t="shared" ca="1" si="141"/>
        <v>2021-08-24</v>
      </c>
      <c r="CO154" s="1" t="str">
        <f t="shared" ca="1" si="142"/>
        <v>5:15 PM</v>
      </c>
      <c r="CP154" s="1" t="str" cm="1">
        <f t="array" aca="1" ref="CP154" ca="1">INDEX({"Patient Portal","Mail","Email","Phone","Text"}, RANDBETWEEN(1,5))</f>
        <v>Phone</v>
      </c>
      <c r="CQ154" s="1" t="str" cm="1">
        <f t="array" aca="1" ref="CQ154" ca="1">INDEX({"Insurance Verification","Payment Reminder","New Patient Welcome","Treatment Plan Discussion","Recall"}, RANDBETWEEN(1,5))</f>
        <v>Treatment Plan Discussion</v>
      </c>
      <c r="CR154" s="1" t="str" cm="1">
        <f t="array" aca="1" ref="CR154" ca="1">INDEX({"Template","Script","Marketing","Custom"}, RANDBETWEEN(1,4))</f>
        <v>Template</v>
      </c>
      <c r="CS154" s="1" t="str">
        <f t="shared" ca="1" si="143"/>
        <v>True</v>
      </c>
      <c r="CT154" s="1" t="str">
        <f t="shared" ca="1" si="144"/>
        <v>2021-08-29</v>
      </c>
      <c r="CU154" s="1" t="str">
        <f t="shared" ca="1" si="145"/>
        <v>11:00 AM</v>
      </c>
      <c r="CV154" s="1" t="str" cm="1">
        <f t="array" aca="1" ref="CV154" ca="1">IF(CS154="True",
   INDEX({"Cancelled","Confirmed","Rescheduled","Question Answered"}, RANDBETWEEN(1,4)),
   ""
)</f>
        <v>Question Answered</v>
      </c>
      <c r="CW154" s="1" t="str">
        <f t="shared" ca="1" si="146"/>
        <v>False</v>
      </c>
      <c r="CX154" s="1" t="str">
        <f t="shared" ca="1" si="147"/>
        <v/>
      </c>
      <c r="CY154" s="1" t="str" cm="1">
        <f t="array" aca="1" ref="CY154" ca="1">INDEX({"STF001","STF002","STF003","STF004","STF005"}, RANDBETWEEN(1,5))</f>
        <v>STF005</v>
      </c>
      <c r="CZ154" s="1" t="str">
        <f t="shared" ca="1" si="148"/>
        <v>True</v>
      </c>
      <c r="DA154" s="1" t="str" cm="1">
        <f t="array" aca="1" ref="DA154" ca="1">INDEX({"Westside Dental Group","Downtown Dental Center","Main Street Dental"}, RANDBETWEEN(1,3))</f>
        <v>Westside Dental Group</v>
      </c>
      <c r="DB154" s="1" t="str" cm="1">
        <f t="array" aca="1" ref="DB154" ca="1">_xlfn.SWITCH(DA154,
   "Westside Dental Group",     "789 West Avenue",
   "Downtown Dental Center",    "456 Downtown Plaza",
   "Main Street Dental",        "123 Main Street",
   ""
)</f>
        <v>789 West Avenue</v>
      </c>
      <c r="DC154" s="1" t="str" cm="1">
        <f t="array" aca="1" ref="DC154" ca="1">_xlfn.SWITCH(
   DA154,
   "Westside Dental Group",     "Riverside",
   "Downtown Dental Center",    "Springfield",
   "Main Street Dental",        "Springfield",
   ""
)</f>
        <v>Riverside</v>
      </c>
      <c r="DD154" s="1" t="s">
        <v>184</v>
      </c>
      <c r="DE154" s="1" t="str" cm="1">
        <f t="array" aca="1" ref="DE154" ca="1">_xlfn.SWITCH(
   DA154,
   "Westside Dental Group",     "62707",
   "Downtown Dental Center",    "62701",
   "Main Street Dental",        "62704",
   ""
)</f>
        <v>62707</v>
      </c>
      <c r="DF154" s="1" t="str" cm="1">
        <f t="array" aca="1" ref="DF154" ca="1">_xlfn.SWITCH(
   DA154,
   "Westside Dental Group",     "555-555-6666",
   "Downtown Dental Center",    "555-333-4444",
   "Main Street Dental",        "555-111-2222",
   ""
)</f>
        <v>555-555-6666</v>
      </c>
      <c r="DG154" s="1" t="str" cm="1">
        <f t="array" aca="1" ref="DG154" ca="1">_xlfn.SWITCH(
   DA154,
   "Westside Dental Group",     "Mon-Thu 9AM-6PM|Fri 9AM-4PM",
   "Downtown Dental Center",    "Mon-Thu 7AM-7PM|Fri 8AM-5PM|Sat 8AM-1PM",
   "Main Street Dental",        "Mon-Fri 8AM-5PM",
   ""
)</f>
        <v>Mon-Thu 9AM-6PM|Fri 9AM-4PM</v>
      </c>
      <c r="DH154" s="1" t="str" cm="1">
        <f t="array" aca="1" ref="DH154" ca="1">_xlfn.SWITCH(
   DA154,
   "Westside Dental Group",     "General|Periodontics|Endodontics",
   "Downtown Dental Center",    "General|Pediatric|Implants|Oral Surgery",
   "Main Street Dental",        "General|Cosmetic|Orthodontics",
   ""
)</f>
        <v>General|Periodontics|Endodontics</v>
      </c>
      <c r="DI154" s="1" t="str" cm="1">
        <f t="array" aca="1" ref="DI154" ca="1">_xlfn.SWITCH(
   DA154,
   "Westside Dental Group",     "General Dentistry|Periodontics|Endodontics",
   "Downtown Dental Center",    "General Dentistry|Oral Surgery|Pediatric Dentistry",
   "Main Street Dental",        "General Dentistry|Orthodontics",
   ""
)</f>
        <v>General Dentistry|Periodontics|Endodontics</v>
      </c>
      <c r="DJ154" s="1" cm="1">
        <f t="array" aca="1" ref="DJ154" ca="1">_xlfn.SWITCH($DA154,
   "Westside Dental Group", 6,
   "Downtown Dental Center", 12,
   "Main Street Dental",     8,
   6
)</f>
        <v>6</v>
      </c>
      <c r="DK154" s="1" cm="1">
        <f t="array" aca="1" ref="DK154" ca="1">_xlfn.SWITCH($DA154,
   "Westside Dental Group", 4.7,
   "Downtown Dental Center", 4.6,
   "Main Street Dental",     4.8,
   4.7
)</f>
        <v>4.7</v>
      </c>
      <c r="DL154" s="1" t="s">
        <v>1792</v>
      </c>
      <c r="DM154" s="1" t="str">
        <f t="shared" ca="1" si="149"/>
        <v>2021-05-02</v>
      </c>
      <c r="DN154" s="1" t="str" cm="1">
        <f t="array" aca="1" ref="DN154" ca="1">INDEX({"In Progress","Accepted","Completed","Proposed"}, RANDBETWEEN(1,4))</f>
        <v>In Progress</v>
      </c>
      <c r="DO154" s="1">
        <f t="shared" ca="1" si="150"/>
        <v>1722.75</v>
      </c>
      <c r="DP154" s="1">
        <f t="shared" ca="1" si="151"/>
        <v>1292.06</v>
      </c>
      <c r="DQ154" s="1">
        <f t="shared" ca="1" si="152"/>
        <v>430.69</v>
      </c>
      <c r="DR154" s="1" t="str" cm="1">
        <f t="array" aca="1" ref="DR154" ca="1">INDEX({"N/A","CareCredit","QuickPay Discount","Monthly Payment"}, RANDBETWEEN(1,4))</f>
        <v>CareCredit</v>
      </c>
      <c r="DS154" s="2">
        <v>44625</v>
      </c>
      <c r="DT154" s="1" t="str">
        <f t="shared" ca="1" si="153"/>
        <v/>
      </c>
      <c r="DU154" s="1">
        <f t="shared" ca="1" si="154"/>
        <v>74</v>
      </c>
    </row>
    <row r="155" spans="1:125" x14ac:dyDescent="0.15">
      <c r="A155" s="1" t="s">
        <v>658</v>
      </c>
      <c r="B155" s="1" t="str" cm="1">
        <f t="array" aca="1" ref="B155" ca="1">INDEX({"Liam","Noah","Oliver","Elijah","William","James","Benjamin","Lucas","Henry","Alexander","Olivia","Emma","Ava","Charlotte","Sophia","Amelia","Isabella","Mia","Evelyn","Harper","Jameson","Aria","Scarlett","Luna","Mila","Abigail","Ella","Avery","Eleanor","Madison"}, RANDBETWEEN(1, 30))</f>
        <v>Benjamin</v>
      </c>
      <c r="C155" s="1" t="str" cm="1">
        <f t="array" aca="1" ref="C155" ca="1">INDEX({"Smith","Johnson","Williams","Jones","Brown","Davis","Miller","Wilson","Moore","Taylor","Anderson","Thomas","Jackson","White","Harris","Martin","Thompson","Garcia","Martinez","Robinson","Clark","Rodriguez","Lewis","Lee","Walker","Hall","Allen","Young","King","Wright"}, RANDBETWEEN(1, 30))</f>
        <v>Taylor</v>
      </c>
      <c r="D155" s="1" t="str">
        <f t="shared" ca="1" si="104"/>
        <v>1953-06-09</v>
      </c>
      <c r="E155" s="1">
        <f t="shared" ca="1" si="105"/>
        <v>71</v>
      </c>
      <c r="F155" s="1" t="str" cm="1">
        <f t="array" aca="1" ref="F155" ca="1">INDEX({"Male","Female","Non-Binary"}, RANDBETWEEN(1, 3))</f>
        <v>Male</v>
      </c>
      <c r="G155" s="1" t="str" cm="1">
        <f t="array" aca="1" ref="G155" ca="1">INDEX({"African American","Caucasian","Hispanic","Asian","Native American","Other"}, RANDBETWEEN(1,6))</f>
        <v>Native American</v>
      </c>
      <c r="H155" s="1" t="str" cm="1">
        <f t="array" aca="1" ref="H155" ca="1">RANDBETWEEN(1,1500) &amp; " " &amp; INDEX({"Main","Oak","Maple","Elm","Pine","Cedar","Rose","Hill","Park","Lake"}, RANDBETWEEN(1,10)) &amp; " " &amp; INDEX({"St","Rd","Ave"}, RANDBETWEEN(1,3))</f>
        <v>671 Hill St</v>
      </c>
      <c r="I155" s="1" t="str" cm="1">
        <f t="array" aca="1" ref="I155" ca="1">INDEX({"Springfield","Riverside","Franklin","Clinton","Fairview"}, RANDBETWEEN(1,5))</f>
        <v>Clinton</v>
      </c>
      <c r="J155" s="1" t="str" cm="1">
        <f t="array" aca="1" ref="J155" ca="1">INDEX({"FL","IL","CA","NY","TX"}, RANDBETWEEN(1,5))</f>
        <v>TX</v>
      </c>
      <c r="K155" s="1" t="str">
        <f t="shared" ca="1" si="106"/>
        <v>91188</v>
      </c>
      <c r="L155" s="1" t="str">
        <f t="shared" ca="1" si="107"/>
        <v>benjamin.taylor@email.com</v>
      </c>
      <c r="M155" s="1" t="str">
        <f t="shared" ca="1" si="108"/>
        <v>969-769-5823</v>
      </c>
      <c r="N155" s="1" t="str" cm="1">
        <f t="array" aca="1" ref="N155" ca="1">INDEX({"Linda","Karen","Susan","Nancy","Deborah"}, RANDBETWEEN(1,5)) &amp; " " &amp; C155</f>
        <v>Linda Taylor</v>
      </c>
      <c r="O155" s="1" t="str">
        <f t="shared" ca="1" si="109"/>
        <v>350-858-1370</v>
      </c>
      <c r="P155" s="1" t="s">
        <v>137</v>
      </c>
      <c r="Q155" s="1" t="str" cm="1">
        <f t="array" aca="1" ref="Q155" ca="1">INDEX({"Walk-in","Google","Website","Patient Referral","Doctor Referral","Insurance"}, RANDBETWEEN(1,5))</f>
        <v>Doctor Referral</v>
      </c>
      <c r="R155" s="1" t="str">
        <f t="shared" ca="1" si="110"/>
        <v>2022-10-17</v>
      </c>
      <c r="S155" s="1" t="str" cm="1">
        <f t="array" aca="1" ref="S155" ca="1">INDEX({"LOC001","LOC002","LOC003"}, RANDBETWEEN(1,3))</f>
        <v>LOC003</v>
      </c>
      <c r="T155" s="1" t="str" cm="1">
        <f t="array" aca="1" ref="T155" ca="1">INDEX({"Mail","Phone","Patient Portal","Email"}, RANDBETWEEN(1,4))</f>
        <v>Patient Portal</v>
      </c>
      <c r="U155" s="1" t="str" cm="1">
        <f t="array" aca="1" ref="U155" ca="1">INDEX({"True","False"}, RANDBETWEEN(1,2))</f>
        <v>False</v>
      </c>
      <c r="V155" s="1" t="str" cm="1">
        <f t="array" aca="1" ref="V155" ca="1">INDEX({"True","False"}, RANDBETWEEN(1,2))</f>
        <v>False</v>
      </c>
      <c r="W155" s="1" t="str" cm="1">
        <f t="array" aca="1" ref="W155" ca="1">INDEX({"True","False"}, RANDBETWEEN(1,2))</f>
        <v>False</v>
      </c>
      <c r="X155" s="1" t="str" cm="1">
        <f t="array" aca="1" ref="X155" ca="1">INDEX({"True","False"}, RANDBETWEEN(1,2))</f>
        <v>False</v>
      </c>
      <c r="Y155" s="1" t="str" cm="1">
        <f t="array" aca="1" ref="Y155" ca="1">INDEX({"Codeine","Sulfa","Local Anesthetics","None","Latex","Penicillin"}, RANDBETWEEN(1,6))</f>
        <v>Codeine</v>
      </c>
      <c r="Z155" s="1" t="str" cm="1">
        <f t="array" aca="1" ref="Z155" ca="1">INDEX({"None","Levothyroxine","Atorvastatin","Levothyroxine|Atorvastatin","Metformin|Lisinopril","Ibuprofen"}, RANDBETWEEN(1,6))</f>
        <v>Ibuprofen</v>
      </c>
      <c r="AA155" s="1" t="str" cm="1">
        <f t="array" aca="1" ref="AA155" ca="1">INDEX({"None","Wisdom teeth extraction (2020)","Cavity filling (2019)","Dental cleaning (2018)","Root canal (2021)"}, RANDBETWEEN(1,5))</f>
        <v>Root canal (2021)</v>
      </c>
      <c r="AB155" s="1" t="str">
        <f t="shared" ca="1" si="111"/>
        <v>2024-02-29</v>
      </c>
      <c r="AC155" s="1" t="str" cm="1">
        <f t="array" aca="1" ref="AC155" ca="1">INDEX({"N/A","No","Yes"}, RANDBETWEEN(1,3))</f>
        <v>No</v>
      </c>
      <c r="AD155" s="1" t="str" cm="1">
        <f t="array" aca="1" ref="AD155" ca="1">INDEX({"Non-smoker","Former-smoker","Current smoker"}, RANDBETWEEN(1,3))</f>
        <v>Non-smoker</v>
      </c>
      <c r="AE155" s="1" t="str" cm="1">
        <f t="array" aca="1" ref="AE155" ca="1">INDEX({"None","Allergic to penicillin","Requires wheelchair accessibility","Use caution due to fall risk","Special diet required"}, RANDBETWEEN(1,5))</f>
        <v>None</v>
      </c>
      <c r="AF155" s="1" t="s">
        <v>847</v>
      </c>
      <c r="AG155" s="1" t="str" cm="1">
        <f t="array" aca="1" ref="AG155" ca="1">INDEX({"Humana","Aetna","MetLife","Cigna","United Healthcare","Guardian"}, RANDBETWEEN(1,6))</f>
        <v>Cigna</v>
      </c>
      <c r="AH155" s="1" t="str" cm="1">
        <f t="array" aca="1" ref="AH155" ca="1">IF(AG155="Humana",
   INDEX({"HUM103","HUM523"}, RANDBETWEEN(1,2)),
IF(AG155="Aetna",
   INDEX({"AET532","AET548"}, RANDBETWEEN(1,2)),
IF(AG155="MetLife",
   "MET280",
IF(AG155="Cigna",
   "CIG881",
IF(AG155="United Healthcare",
   INDEX({"UNI967","UNI316"}, RANDBETWEEN(1,2)),
IF(AG155="Guardian",
   INDEX({"GUA459","GUA669"}, RANDBETWEEN(1,2)),
""))))))</f>
        <v>CIG881</v>
      </c>
      <c r="AI155" s="1" t="str" cm="1">
        <f t="array" aca="1" ref="AI155" ca="1">_xlfn.SWITCH(
    AH155,
    "HUM103", "Humana Discount",
    "HUM523", "Humana PPO",
    "AET532", "Aetna HMO",
    "AET548", "Aetna Indemnity",
    "MET280", "MetLife Discount",
    "CIG881", "Cigna HMO",
    "UNI967", "United Healthcare DPPO",
    "UNI316", "United Healthcare DMO",
    "GUA459", "Guardian Discount",
    "GUA669", "Guardian PPO",
    ""
)</f>
        <v>Cigna HMO</v>
      </c>
      <c r="AJ155" s="1" t="str" cm="1">
        <f t="array" aca="1" ref="AJ155" ca="1">_xlfn.SWITCH(
    AH155,
    "HUM103", "HUM854639",
    "HUM523", "HUM296694",
    "AET532", "AET392075",
    "AET548", "AET837715",
    "MET280", "MET643118",
    "CIG881", "CIG755900",
    "UNI967", "UNI733052",
    "UNI316", "UNI442722",
    "GUA459", "GUA634150",
    "GUA669", "GUA641722",
    ""
)</f>
        <v>CIG755900</v>
      </c>
      <c r="AK155" s="1" t="str" cm="1">
        <f t="array" aca="1" ref="AK155" ca="1">INDEX({"GRP370","GRP369","GRP573","GRP409","GRP509","GRP575","GRP445","GRP295","GRP316","GRP630"}, RANDBETWEEN(1,10))</f>
        <v>GRP369</v>
      </c>
      <c r="AL155" s="1" cm="1">
        <f t="array" aca="1" ref="AL155" ca="1">_xlfn.SWITCH(
  AK155,
  "GRP370", 1000,
  "GRP369", 3000,
  "GRP573", 1500,
  "GRP409", 3000,
  "GRP509", 3000,
  "GRP575", 1000,
  "GRP445", 2500,
  "GRP295", 1000,
  "GRP316", 2000,
  "GRP630", 2000,
  ""
)</f>
        <v>3000</v>
      </c>
      <c r="AM155" s="1" cm="1">
        <f t="array" aca="1" ref="AM155" ca="1">_xlfn.SWITCH(
  AK155,
  "GRP370", 729.73,
  "GRP369", 2285.89,
  "GRP573", 1311.73,
  "GRP409", 2951.56,
  "GRP509", 993.45,
  "GRP575", 557.41,
  "GRP445", 695.64,
  "GRP295", 241.36,
  "GRP316", 1320.86,
  "GRP630", 1245.27,
  ""
)</f>
        <v>2285.89</v>
      </c>
      <c r="AN155" s="1" t="str" cm="1">
        <f t="array" aca="1" ref="AN155" ca="1">_xlfn.SWITCH(
  AK155,
  "GRP573", "Humana",
  "GRP509", "Aetna",
  "GRP316", "Aetna",
  ""
)</f>
        <v/>
      </c>
      <c r="AO155" s="1" t="str" cm="1">
        <f t="array" aca="1" ref="AO155" ca="1">_xlfn.SWITCH(
  AK155,
  "GRP573", "HUM982",
  "GRP509", "AET282",
  "GRP316", "AET665",
  ""
)</f>
        <v/>
      </c>
      <c r="AP155" s="1" t="str" cm="1">
        <f t="array" aca="1" ref="AP155" ca="1">_xlfn.SWITCH(
  AK155,
  "GRP573", "MAAN82132",
  "GRP509", "JOWI86099",
  "GRP316", "CHTA19838",
  ""
)</f>
        <v/>
      </c>
      <c r="AQ155" s="1" t="str" cm="1">
        <f t="array" aca="1" ref="AQ155" ca="1">INDEX({"Yes","No"},RANDBETWEEN(1,2))</f>
        <v>No</v>
      </c>
      <c r="AR155" s="1" t="str" cm="1">
        <f t="array" aca="1" ref="AR155" ca="1">INDEX({"Apple Pay","Credit Card","Debit Card"}, RANDBETWEEN(1,3))</f>
        <v>Debit Card</v>
      </c>
      <c r="AS155" s="1" t="s">
        <v>1036</v>
      </c>
      <c r="AT155" s="1" t="s">
        <v>1225</v>
      </c>
      <c r="AU155" s="1" t="str">
        <f t="shared" ca="1" si="112"/>
        <v>2025-04-18</v>
      </c>
      <c r="AV155" s="1" t="str">
        <f t="shared" ca="1" si="113"/>
        <v>2025-04-21</v>
      </c>
      <c r="AW155" s="1" t="str">
        <f t="shared" ca="1" si="114"/>
        <v>2:45 PM</v>
      </c>
      <c r="AX155" s="1" t="str">
        <f t="shared" ca="1" si="115"/>
        <v>2:33 PM</v>
      </c>
      <c r="AY155" s="1" t="str" cm="1">
        <f t="array" aca="1" ref="AY155" ca="1">INDEX({"LOC001","LOC002","LOC003"}, RANDBETWEEN(1,3))</f>
        <v>LOC002</v>
      </c>
      <c r="AZ155" s="1" t="str" cm="1">
        <f t="array" aca="1" ref="AZ155" ca="1">INDEX({"PRV001","PRV002","PRV003","PRV004","PRV005"}, RANDBETWEEN(1,5))</f>
        <v>PRV003</v>
      </c>
      <c r="BA155" s="1" t="str" cm="1">
        <f t="array" aca="1" ref="BA155" ca="1">INDEX({"AST001","AST002","AST003","AST004","AST005"}, RANDBETWEEN(1,5))</f>
        <v>AST001</v>
      </c>
      <c r="BB155" s="1" t="str" cm="1">
        <f t="array" aca="1" ref="BB155" ca="1">INDEX({"Room 1","Room 2","Room 3","Room 4","Room 5","Room 7","Room 8"}, RANDBETWEEN(1,7))</f>
        <v>Room 8</v>
      </c>
      <c r="BC155" s="1" t="str" cm="1">
        <f t="array" aca="1" ref="BC155" ca="1">INDEX({"Tooth Pain","Lost Filling","Cosmetic Concern","Sensitivity","Denture Adjustment","Jaw Pain","Routine Check-up"}, RANDBETWEEN(1,7))</f>
        <v>Routine Check-up</v>
      </c>
      <c r="BD155" s="1" cm="1">
        <f t="array" aca="1" ref="BD155" ca="1">INDEX({15,30,45,60,90,120}, RANDBETWEEN(1,6))</f>
        <v>60</v>
      </c>
      <c r="BE155" s="1">
        <f t="shared" ca="1" si="116"/>
        <v>66</v>
      </c>
      <c r="BF155" s="1" t="str">
        <f t="shared" ca="1" si="117"/>
        <v>True</v>
      </c>
      <c r="BG155" s="1" t="str">
        <f t="shared" ca="1" si="118"/>
        <v/>
      </c>
      <c r="BH155" s="1" t="str">
        <f t="shared" ca="1" si="119"/>
        <v>False</v>
      </c>
      <c r="BI155" s="1">
        <f t="shared" ca="1" si="120"/>
        <v>3</v>
      </c>
      <c r="BJ155" s="1" t="s">
        <v>1415</v>
      </c>
      <c r="BK155" s="1" t="str">
        <f t="shared" ca="1" si="121"/>
        <v>2025-04-21</v>
      </c>
      <c r="BL155" s="1" t="str" cm="1">
        <f t="array" aca="1" ref="BL155" ca="1">INDEX({"Orthodontic","Prosthodontic","Oral Surgery","Periodontic","Restorative"}, RANDBETWEEN(1,5))</f>
        <v>Periodontic</v>
      </c>
      <c r="BM155" s="1" t="str" cm="1">
        <f t="array" aca="1" ref="BM155" ca="1">INDEX({"D4341","D9110","D0274","D0120","D2330","D7140","D1110"}, RANDBETWEEN(1,7))</f>
        <v>D4341</v>
      </c>
      <c r="BN155" s="1" t="str" cm="1">
        <f t="array" aca="1" ref="BN155" ca="1">INDEX({"Periodontal Scaling &amp; Root Planing","Palliative Treatment","Bitewings - Four Films","Periodic Oral Evaluation","Resin Composite - One Surface","Extraction - Erupted Tooth","Adult Prophylaxis"}, RANDBETWEEN(1,7))</f>
        <v>Periodic Oral Evaluation</v>
      </c>
      <c r="BO155" s="1">
        <f t="shared" ca="1" si="122"/>
        <v>1763.66</v>
      </c>
      <c r="BP155" s="1">
        <f t="shared" ca="1" si="123"/>
        <v>1322.32</v>
      </c>
      <c r="BQ155" s="1">
        <f t="shared" ca="1" si="124"/>
        <v>131.87</v>
      </c>
      <c r="BR155" s="1">
        <f t="shared" ca="1" si="125"/>
        <v>254.76</v>
      </c>
      <c r="BS155" s="1">
        <f t="shared" ca="1" si="126"/>
        <v>57.67</v>
      </c>
      <c r="BT155" s="1" t="str">
        <f t="shared" ca="1" si="127"/>
        <v>2021-04-14</v>
      </c>
      <c r="BU155" s="1" t="str" cm="1">
        <f t="array" aca="1" ref="BU155" ca="1">INDEX({"Debit Card","Apple Pay","Credit Card","CareCredit"}, RANDBETWEEN(1,4))</f>
        <v>Debit Card</v>
      </c>
      <c r="BV155" s="1" t="str" cm="1">
        <f t="array" aca="1" ref="BV155" ca="1">INDEX({"Paid","Partial","Pending Insurance"}, RANDBETWEEN(1,3))</f>
        <v>Partial</v>
      </c>
      <c r="BW155" s="1">
        <f t="shared" ca="1" si="128"/>
        <v>0</v>
      </c>
      <c r="BX155" s="1" t="str">
        <f t="shared" ca="1" si="129"/>
        <v>In Progress</v>
      </c>
      <c r="BY155" s="1" t="str" cm="1">
        <f t="array" aca="1" ref="BY155" ca="1">INDEX({"New","Returning"}, RANDBETWEEN(1,2))</f>
        <v>Returning</v>
      </c>
      <c r="BZ155" s="1">
        <f t="shared" ca="1" si="130"/>
        <v>2</v>
      </c>
      <c r="CA155" s="1">
        <f t="shared" ca="1" si="131"/>
        <v>6</v>
      </c>
      <c r="CB155" s="1" t="str">
        <f t="shared" ca="1" si="132"/>
        <v>2022-05-18</v>
      </c>
      <c r="CC155" s="1" t="str">
        <f t="shared" ca="1" si="133"/>
        <v>2024-05-31</v>
      </c>
      <c r="CD155" s="1">
        <f t="shared" ca="1" si="134"/>
        <v>2</v>
      </c>
      <c r="CE155" s="1">
        <f t="shared" ca="1" si="134"/>
        <v>2</v>
      </c>
      <c r="CF155" s="1">
        <f t="shared" ca="1" si="135"/>
        <v>5756.56</v>
      </c>
      <c r="CG155" s="1">
        <f t="shared" ca="1" si="136"/>
        <v>34</v>
      </c>
      <c r="CH155" s="1" t="str">
        <f t="shared" ca="1" si="137"/>
        <v>Low</v>
      </c>
      <c r="CI155" s="1">
        <f t="shared" ca="1" si="138"/>
        <v>75</v>
      </c>
      <c r="CJ155" s="1" t="str">
        <f t="shared" ca="1" si="139"/>
        <v>True</v>
      </c>
      <c r="CK155" s="1" t="str" cm="1">
        <f t="array" aca="1" ref="CK155" ca="1">INDEX({"Basic","Silver","Gold","Platinum"}, RANDBETWEEN(1,4))</f>
        <v>Platinum</v>
      </c>
      <c r="CL155" s="1">
        <f t="shared" ca="1" si="140"/>
        <v>5</v>
      </c>
      <c r="CM155" s="1" t="s">
        <v>1604</v>
      </c>
      <c r="CN155" s="1" t="str">
        <f t="shared" ca="1" si="141"/>
        <v>2024-10-31</v>
      </c>
      <c r="CO155" s="1" t="str">
        <f t="shared" ca="1" si="142"/>
        <v>10:15 AM</v>
      </c>
      <c r="CP155" s="1" t="str" cm="1">
        <f t="array" aca="1" ref="CP155" ca="1">INDEX({"Patient Portal","Mail","Email","Phone","Text"}, RANDBETWEEN(1,5))</f>
        <v>Email</v>
      </c>
      <c r="CQ155" s="1" t="str" cm="1">
        <f t="array" aca="1" ref="CQ155" ca="1">INDEX({"Insurance Verification","Payment Reminder","New Patient Welcome","Treatment Plan Discussion","Recall"}, RANDBETWEEN(1,5))</f>
        <v>Recall</v>
      </c>
      <c r="CR155" s="1" t="str" cm="1">
        <f t="array" aca="1" ref="CR155" ca="1">INDEX({"Template","Script","Marketing","Custom"}, RANDBETWEEN(1,4))</f>
        <v>Custom</v>
      </c>
      <c r="CS155" s="1" t="str">
        <f t="shared" ca="1" si="143"/>
        <v>True</v>
      </c>
      <c r="CT155" s="1" t="str">
        <f t="shared" ca="1" si="144"/>
        <v>2024-11-05</v>
      </c>
      <c r="CU155" s="1" t="str">
        <f t="shared" ca="1" si="145"/>
        <v>5:30 PM</v>
      </c>
      <c r="CV155" s="1" t="str" cm="1">
        <f t="array" aca="1" ref="CV155" ca="1">IF(CS155="True",
   INDEX({"Cancelled","Confirmed","Rescheduled","Question Answered"}, RANDBETWEEN(1,4)),
   ""
)</f>
        <v>Question Answered</v>
      </c>
      <c r="CW155" s="1" t="str">
        <f t="shared" ca="1" si="146"/>
        <v>True</v>
      </c>
      <c r="CX155" s="1" t="str">
        <f t="shared" ca="1" si="147"/>
        <v>2024-11-07</v>
      </c>
      <c r="CY155" s="1" t="str" cm="1">
        <f t="array" aca="1" ref="CY155" ca="1">INDEX({"STF001","STF002","STF003","STF004","STF005"}, RANDBETWEEN(1,5))</f>
        <v>STF003</v>
      </c>
      <c r="CZ155" s="1" t="str">
        <f t="shared" ca="1" si="148"/>
        <v>True</v>
      </c>
      <c r="DA155" s="1" t="str" cm="1">
        <f t="array" aca="1" ref="DA155" ca="1">INDEX({"Westside Dental Group","Downtown Dental Center","Main Street Dental"}, RANDBETWEEN(1,3))</f>
        <v>Main Street Dental</v>
      </c>
      <c r="DB155" s="1" t="str" cm="1">
        <f t="array" aca="1" ref="DB155" ca="1">_xlfn.SWITCH(DA155,
   "Westside Dental Group",     "789 West Avenue",
   "Downtown Dental Center",    "456 Downtown Plaza",
   "Main Street Dental",        "123 Main Street",
   ""
)</f>
        <v>123 Main Street</v>
      </c>
      <c r="DC155" s="1" t="str" cm="1">
        <f t="array" aca="1" ref="DC155" ca="1">_xlfn.SWITCH(
   DA155,
   "Westside Dental Group",     "Riverside",
   "Downtown Dental Center",    "Springfield",
   "Main Street Dental",        "Springfield",
   ""
)</f>
        <v>Springfield</v>
      </c>
      <c r="DD155" s="1" t="s">
        <v>184</v>
      </c>
      <c r="DE155" s="1" t="str" cm="1">
        <f t="array" aca="1" ref="DE155" ca="1">_xlfn.SWITCH(
   DA155,
   "Westside Dental Group",     "62707",
   "Downtown Dental Center",    "62701",
   "Main Street Dental",        "62704",
   ""
)</f>
        <v>62704</v>
      </c>
      <c r="DF155" s="1" t="str" cm="1">
        <f t="array" aca="1" ref="DF155" ca="1">_xlfn.SWITCH(
   DA155,
   "Westside Dental Group",     "555-555-6666",
   "Downtown Dental Center",    "555-333-4444",
   "Main Street Dental",        "555-111-2222",
   ""
)</f>
        <v>555-111-2222</v>
      </c>
      <c r="DG155" s="1" t="str" cm="1">
        <f t="array" aca="1" ref="DG155" ca="1">_xlfn.SWITCH(
   DA155,
   "Westside Dental Group",     "Mon-Thu 9AM-6PM|Fri 9AM-4PM",
   "Downtown Dental Center",    "Mon-Thu 7AM-7PM|Fri 8AM-5PM|Sat 8AM-1PM",
   "Main Street Dental",        "Mon-Fri 8AM-5PM",
   ""
)</f>
        <v>Mon-Fri 8AM-5PM</v>
      </c>
      <c r="DH155" s="1" t="str" cm="1">
        <f t="array" aca="1" ref="DH155" ca="1">_xlfn.SWITCH(
   DA155,
   "Westside Dental Group",     "General|Periodontics|Endodontics",
   "Downtown Dental Center",    "General|Pediatric|Implants|Oral Surgery",
   "Main Street Dental",        "General|Cosmetic|Orthodontics",
   ""
)</f>
        <v>General|Cosmetic|Orthodontics</v>
      </c>
      <c r="DI155" s="1" t="str" cm="1">
        <f t="array" aca="1" ref="DI155" ca="1">_xlfn.SWITCH(
   DA155,
   "Westside Dental Group",     "General Dentistry|Periodontics|Endodontics",
   "Downtown Dental Center",    "General Dentistry|Oral Surgery|Pediatric Dentistry",
   "Main Street Dental",        "General Dentistry|Orthodontics",
   ""
)</f>
        <v>General Dentistry|Orthodontics</v>
      </c>
      <c r="DJ155" s="1" cm="1">
        <f t="array" aca="1" ref="DJ155" ca="1">_xlfn.SWITCH($DA155,
   "Westside Dental Group", 6,
   "Downtown Dental Center", 12,
   "Main Street Dental",     8,
   6
)</f>
        <v>8</v>
      </c>
      <c r="DK155" s="1" cm="1">
        <f t="array" aca="1" ref="DK155" ca="1">_xlfn.SWITCH($DA155,
   "Westside Dental Group", 4.7,
   "Downtown Dental Center", 4.6,
   "Main Street Dental",     4.8,
   4.7
)</f>
        <v>4.8</v>
      </c>
      <c r="DL155" s="1" t="s">
        <v>1793</v>
      </c>
      <c r="DM155" s="1" t="str">
        <f t="shared" ca="1" si="149"/>
        <v>2022-03-17</v>
      </c>
      <c r="DN155" s="1" t="str" cm="1">
        <f t="array" aca="1" ref="DN155" ca="1">INDEX({"In Progress","Accepted","Completed","Proposed"}, RANDBETWEEN(1,4))</f>
        <v>In Progress</v>
      </c>
      <c r="DO155" s="1">
        <f t="shared" ca="1" si="150"/>
        <v>1193.5899999999999</v>
      </c>
      <c r="DP155" s="1">
        <f t="shared" ca="1" si="151"/>
        <v>716.15</v>
      </c>
      <c r="DQ155" s="1">
        <f t="shared" ca="1" si="152"/>
        <v>477.44</v>
      </c>
      <c r="DR155" s="1" t="str" cm="1">
        <f t="array" aca="1" ref="DR155" ca="1">INDEX({"N/A","CareCredit","QuickPay Discount","Monthly Payment"}, RANDBETWEEN(1,4))</f>
        <v>Monthly Payment</v>
      </c>
      <c r="DS155" s="2">
        <v>44626</v>
      </c>
      <c r="DT155" s="1" t="str">
        <f t="shared" ca="1" si="153"/>
        <v/>
      </c>
      <c r="DU155" s="1">
        <f t="shared" ca="1" si="154"/>
        <v>98</v>
      </c>
    </row>
    <row r="156" spans="1:125" x14ac:dyDescent="0.15">
      <c r="A156" s="1" t="s">
        <v>659</v>
      </c>
      <c r="B156" s="1" t="str" cm="1">
        <f t="array" aca="1" ref="B156" ca="1">INDEX({"Liam","Noah","Oliver","Elijah","William","James","Benjamin","Lucas","Henry","Alexander","Olivia","Emma","Ava","Charlotte","Sophia","Amelia","Isabella","Mia","Evelyn","Harper","Jameson","Aria","Scarlett","Luna","Mila","Abigail","Ella","Avery","Eleanor","Madison"}, RANDBETWEEN(1, 30))</f>
        <v>William</v>
      </c>
      <c r="C156" s="1" t="str" cm="1">
        <f t="array" aca="1" ref="C156" ca="1">INDEX({"Smith","Johnson","Williams","Jones","Brown","Davis","Miller","Wilson","Moore","Taylor","Anderson","Thomas","Jackson","White","Harris","Martin","Thompson","Garcia","Martinez","Robinson","Clark","Rodriguez","Lewis","Lee","Walker","Hall","Allen","Young","King","Wright"}, RANDBETWEEN(1, 30))</f>
        <v>Garcia</v>
      </c>
      <c r="D156" s="1" t="str">
        <f t="shared" ca="1" si="104"/>
        <v>1966-09-14</v>
      </c>
      <c r="E156" s="1">
        <f t="shared" ca="1" si="105"/>
        <v>58</v>
      </c>
      <c r="F156" s="1" t="str" cm="1">
        <f t="array" aca="1" ref="F156" ca="1">INDEX({"Male","Female","Non-Binary"}, RANDBETWEEN(1, 3))</f>
        <v>Female</v>
      </c>
      <c r="G156" s="1" t="str" cm="1">
        <f t="array" aca="1" ref="G156" ca="1">INDEX({"African American","Caucasian","Hispanic","Asian","Native American","Other"}, RANDBETWEEN(1,6))</f>
        <v>Native American</v>
      </c>
      <c r="H156" s="1" t="str" cm="1">
        <f t="array" aca="1" ref="H156" ca="1">RANDBETWEEN(1,1500) &amp; " " &amp; INDEX({"Main","Oak","Maple","Elm","Pine","Cedar","Rose","Hill","Park","Lake"}, RANDBETWEEN(1,10)) &amp; " " &amp; INDEX({"St","Rd","Ave"}, RANDBETWEEN(1,3))</f>
        <v>1276 Main St</v>
      </c>
      <c r="I156" s="1" t="str" cm="1">
        <f t="array" aca="1" ref="I156" ca="1">INDEX({"Springfield","Riverside","Franklin","Clinton","Fairview"}, RANDBETWEEN(1,5))</f>
        <v>Franklin</v>
      </c>
      <c r="J156" s="1" t="str" cm="1">
        <f t="array" aca="1" ref="J156" ca="1">INDEX({"FL","IL","CA","NY","TX"}, RANDBETWEEN(1,5))</f>
        <v>TX</v>
      </c>
      <c r="K156" s="1" t="str">
        <f t="shared" ca="1" si="106"/>
        <v>69019</v>
      </c>
      <c r="L156" s="1" t="str">
        <f t="shared" ca="1" si="107"/>
        <v>william.garcia@email.com</v>
      </c>
      <c r="M156" s="1" t="str">
        <f t="shared" ca="1" si="108"/>
        <v>383-377-4994</v>
      </c>
      <c r="N156" s="1" t="str" cm="1">
        <f t="array" aca="1" ref="N156" ca="1">INDEX({"Linda","Karen","Susan","Nancy","Deborah"}, RANDBETWEEN(1,5)) &amp; " " &amp; C156</f>
        <v>Linda Garcia</v>
      </c>
      <c r="O156" s="1" t="str">
        <f t="shared" ca="1" si="109"/>
        <v>627-421-2052</v>
      </c>
      <c r="P156" s="1" t="s">
        <v>137</v>
      </c>
      <c r="Q156" s="1" t="str" cm="1">
        <f t="array" aca="1" ref="Q156" ca="1">INDEX({"Walk-in","Google","Website","Patient Referral","Doctor Referral","Insurance"}, RANDBETWEEN(1,5))</f>
        <v>Website</v>
      </c>
      <c r="R156" s="1" t="str">
        <f t="shared" ca="1" si="110"/>
        <v>2022-03-29</v>
      </c>
      <c r="S156" s="1" t="str" cm="1">
        <f t="array" aca="1" ref="S156" ca="1">INDEX({"LOC001","LOC002","LOC003"}, RANDBETWEEN(1,3))</f>
        <v>LOC003</v>
      </c>
      <c r="T156" s="1" t="str" cm="1">
        <f t="array" aca="1" ref="T156" ca="1">INDEX({"Mail","Phone","Patient Portal","Email"}, RANDBETWEEN(1,4))</f>
        <v>Phone</v>
      </c>
      <c r="U156" s="1" t="str" cm="1">
        <f t="array" aca="1" ref="U156" ca="1">INDEX({"True","False"}, RANDBETWEEN(1,2))</f>
        <v>True</v>
      </c>
      <c r="V156" s="1" t="str" cm="1">
        <f t="array" aca="1" ref="V156" ca="1">INDEX({"True","False"}, RANDBETWEEN(1,2))</f>
        <v>True</v>
      </c>
      <c r="W156" s="1" t="str" cm="1">
        <f t="array" aca="1" ref="W156" ca="1">INDEX({"True","False"}, RANDBETWEEN(1,2))</f>
        <v>False</v>
      </c>
      <c r="X156" s="1" t="str" cm="1">
        <f t="array" aca="1" ref="X156" ca="1">INDEX({"True","False"}, RANDBETWEEN(1,2))</f>
        <v>False</v>
      </c>
      <c r="Y156" s="1" t="str" cm="1">
        <f t="array" aca="1" ref="Y156" ca="1">INDEX({"Codeine","Sulfa","Local Anesthetics","None","Latex","Penicillin"}, RANDBETWEEN(1,6))</f>
        <v>Codeine</v>
      </c>
      <c r="Z156" s="1" t="str" cm="1">
        <f t="array" aca="1" ref="Z156" ca="1">INDEX({"None","Levothyroxine","Atorvastatin","Levothyroxine|Atorvastatin","Metformin|Lisinopril","Ibuprofen"}, RANDBETWEEN(1,6))</f>
        <v>None</v>
      </c>
      <c r="AA156" s="1" t="str" cm="1">
        <f t="array" aca="1" ref="AA156" ca="1">INDEX({"None","Wisdom teeth extraction (2020)","Cavity filling (2019)","Dental cleaning (2018)","Root canal (2021)"}, RANDBETWEEN(1,5))</f>
        <v>Cavity filling (2019)</v>
      </c>
      <c r="AB156" s="1" t="str">
        <f t="shared" ca="1" si="111"/>
        <v>2025-02-22</v>
      </c>
      <c r="AC156" s="1" t="str" cm="1">
        <f t="array" aca="1" ref="AC156" ca="1">INDEX({"N/A","No","Yes"}, RANDBETWEEN(1,3))</f>
        <v>Yes</v>
      </c>
      <c r="AD156" s="1" t="str" cm="1">
        <f t="array" aca="1" ref="AD156" ca="1">INDEX({"Non-smoker","Former-smoker","Current smoker"}, RANDBETWEEN(1,3))</f>
        <v>Former-smoker</v>
      </c>
      <c r="AE156" s="1" t="str" cm="1">
        <f t="array" aca="1" ref="AE156" ca="1">INDEX({"None","Allergic to penicillin","Requires wheelchair accessibility","Use caution due to fall risk","Special diet required"}, RANDBETWEEN(1,5))</f>
        <v>Allergic to penicillin</v>
      </c>
      <c r="AF156" s="1" t="s">
        <v>848</v>
      </c>
      <c r="AG156" s="1" t="str" cm="1">
        <f t="array" aca="1" ref="AG156" ca="1">INDEX({"Humana","Aetna","MetLife","Cigna","United Healthcare","Guardian"}, RANDBETWEEN(1,6))</f>
        <v>Humana</v>
      </c>
      <c r="AH156" s="1" t="str" cm="1">
        <f t="array" aca="1" ref="AH156" ca="1">IF(AG156="Humana",
   INDEX({"HUM103","HUM523"}, RANDBETWEEN(1,2)),
IF(AG156="Aetna",
   INDEX({"AET532","AET548"}, RANDBETWEEN(1,2)),
IF(AG156="MetLife",
   "MET280",
IF(AG156="Cigna",
   "CIG881",
IF(AG156="United Healthcare",
   INDEX({"UNI967","UNI316"}, RANDBETWEEN(1,2)),
IF(AG156="Guardian",
   INDEX({"GUA459","GUA669"}, RANDBETWEEN(1,2)),
""))))))</f>
        <v>HUM523</v>
      </c>
      <c r="AI156" s="1" t="str" cm="1">
        <f t="array" aca="1" ref="AI156" ca="1">_xlfn.SWITCH(
    AH156,
    "HUM103", "Humana Discount",
    "HUM523", "Humana PPO",
    "AET532", "Aetna HMO",
    "AET548", "Aetna Indemnity",
    "MET280", "MetLife Discount",
    "CIG881", "Cigna HMO",
    "UNI967", "United Healthcare DPPO",
    "UNI316", "United Healthcare DMO",
    "GUA459", "Guardian Discount",
    "GUA669", "Guardian PPO",
    ""
)</f>
        <v>Humana PPO</v>
      </c>
      <c r="AJ156" s="1" t="str" cm="1">
        <f t="array" aca="1" ref="AJ156" ca="1">_xlfn.SWITCH(
    AH156,
    "HUM103", "HUM854639",
    "HUM523", "HUM296694",
    "AET532", "AET392075",
    "AET548", "AET837715",
    "MET280", "MET643118",
    "CIG881", "CIG755900",
    "UNI967", "UNI733052",
    "UNI316", "UNI442722",
    "GUA459", "GUA634150",
    "GUA669", "GUA641722",
    ""
)</f>
        <v>HUM296694</v>
      </c>
      <c r="AK156" s="1" t="str" cm="1">
        <f t="array" aca="1" ref="AK156" ca="1">INDEX({"GRP370","GRP369","GRP573","GRP409","GRP509","GRP575","GRP445","GRP295","GRP316","GRP630"}, RANDBETWEEN(1,10))</f>
        <v>GRP370</v>
      </c>
      <c r="AL156" s="1" cm="1">
        <f t="array" aca="1" ref="AL156" ca="1">_xlfn.SWITCH(
  AK156,
  "GRP370", 1000,
  "GRP369", 3000,
  "GRP573", 1500,
  "GRP409", 3000,
  "GRP509", 3000,
  "GRP575", 1000,
  "GRP445", 2500,
  "GRP295", 1000,
  "GRP316", 2000,
  "GRP630", 2000,
  ""
)</f>
        <v>1000</v>
      </c>
      <c r="AM156" s="1" cm="1">
        <f t="array" aca="1" ref="AM156" ca="1">_xlfn.SWITCH(
  AK156,
  "GRP370", 729.73,
  "GRP369", 2285.89,
  "GRP573", 1311.73,
  "GRP409", 2951.56,
  "GRP509", 993.45,
  "GRP575", 557.41,
  "GRP445", 695.64,
  "GRP295", 241.36,
  "GRP316", 1320.86,
  "GRP630", 1245.27,
  ""
)</f>
        <v>729.73</v>
      </c>
      <c r="AN156" s="1" t="str" cm="1">
        <f t="array" aca="1" ref="AN156" ca="1">_xlfn.SWITCH(
  AK156,
  "GRP573", "Humana",
  "GRP509", "Aetna",
  "GRP316", "Aetna",
  ""
)</f>
        <v/>
      </c>
      <c r="AO156" s="1" t="str" cm="1">
        <f t="array" aca="1" ref="AO156" ca="1">_xlfn.SWITCH(
  AK156,
  "GRP573", "HUM982",
  "GRP509", "AET282",
  "GRP316", "AET665",
  ""
)</f>
        <v/>
      </c>
      <c r="AP156" s="1" t="str" cm="1">
        <f t="array" aca="1" ref="AP156" ca="1">_xlfn.SWITCH(
  AK156,
  "GRP573", "MAAN82132",
  "GRP509", "JOWI86099",
  "GRP316", "CHTA19838",
  ""
)</f>
        <v/>
      </c>
      <c r="AQ156" s="1" t="str" cm="1">
        <f t="array" aca="1" ref="AQ156" ca="1">INDEX({"Yes","No"},RANDBETWEEN(1,2))</f>
        <v>No</v>
      </c>
      <c r="AR156" s="1" t="str" cm="1">
        <f t="array" aca="1" ref="AR156" ca="1">INDEX({"Apple Pay","Credit Card","Debit Card"}, RANDBETWEEN(1,3))</f>
        <v>Debit Card</v>
      </c>
      <c r="AS156" s="1" t="s">
        <v>1037</v>
      </c>
      <c r="AT156" s="1" t="s">
        <v>1226</v>
      </c>
      <c r="AU156" s="1" t="str">
        <f t="shared" ca="1" si="112"/>
        <v>2025-06-05</v>
      </c>
      <c r="AV156" s="1" t="str">
        <f t="shared" ca="1" si="113"/>
        <v>2025-06-13</v>
      </c>
      <c r="AW156" s="1" t="str">
        <f t="shared" ca="1" si="114"/>
        <v>10:15 AM</v>
      </c>
      <c r="AX156" s="1" t="str">
        <f t="shared" ca="1" si="115"/>
        <v>10:09 AM</v>
      </c>
      <c r="AY156" s="1" t="str" cm="1">
        <f t="array" aca="1" ref="AY156" ca="1">INDEX({"LOC001","LOC002","LOC003"}, RANDBETWEEN(1,3))</f>
        <v>LOC001</v>
      </c>
      <c r="AZ156" s="1" t="str" cm="1">
        <f t="array" aca="1" ref="AZ156" ca="1">INDEX({"PRV001","PRV002","PRV003","PRV004","PRV005"}, RANDBETWEEN(1,5))</f>
        <v>PRV004</v>
      </c>
      <c r="BA156" s="1" t="str" cm="1">
        <f t="array" aca="1" ref="BA156" ca="1">INDEX({"AST001","AST002","AST003","AST004","AST005"}, RANDBETWEEN(1,5))</f>
        <v>AST002</v>
      </c>
      <c r="BB156" s="1" t="str" cm="1">
        <f t="array" aca="1" ref="BB156" ca="1">INDEX({"Room 1","Room 2","Room 3","Room 4","Room 5","Room 7","Room 8"}, RANDBETWEEN(1,7))</f>
        <v>Room 2</v>
      </c>
      <c r="BC156" s="1" t="str" cm="1">
        <f t="array" aca="1" ref="BC156" ca="1">INDEX({"Tooth Pain","Lost Filling","Cosmetic Concern","Sensitivity","Denture Adjustment","Jaw Pain","Routine Check-up"}, RANDBETWEEN(1,7))</f>
        <v>Sensitivity</v>
      </c>
      <c r="BD156" s="1" cm="1">
        <f t="array" aca="1" ref="BD156" ca="1">INDEX({15,30,45,60,90,120}, RANDBETWEEN(1,6))</f>
        <v>15</v>
      </c>
      <c r="BE156" s="1">
        <f t="shared" ca="1" si="116"/>
        <v>16</v>
      </c>
      <c r="BF156" s="1" t="str">
        <f t="shared" ca="1" si="117"/>
        <v>True</v>
      </c>
      <c r="BG156" s="1" t="str">
        <f t="shared" ca="1" si="118"/>
        <v/>
      </c>
      <c r="BH156" s="1" t="str">
        <f t="shared" ca="1" si="119"/>
        <v>False</v>
      </c>
      <c r="BI156" s="1">
        <f t="shared" ca="1" si="120"/>
        <v>8</v>
      </c>
      <c r="BJ156" s="1" t="s">
        <v>1416</v>
      </c>
      <c r="BK156" s="1" t="str">
        <f t="shared" ca="1" si="121"/>
        <v>2025-06-13</v>
      </c>
      <c r="BL156" s="1" t="str" cm="1">
        <f t="array" aca="1" ref="BL156" ca="1">INDEX({"Orthodontic","Prosthodontic","Oral Surgery","Periodontic","Restorative"}, RANDBETWEEN(1,5))</f>
        <v>Orthodontic</v>
      </c>
      <c r="BM156" s="1" t="str" cm="1">
        <f t="array" aca="1" ref="BM156" ca="1">INDEX({"D4341","D9110","D0274","D0120","D2330","D7140","D1110"}, RANDBETWEEN(1,7))</f>
        <v>D4341</v>
      </c>
      <c r="BN156" s="1" t="str" cm="1">
        <f t="array" aca="1" ref="BN156" ca="1">INDEX({"Periodontal Scaling &amp; Root Planing","Palliative Treatment","Bitewings - Four Films","Periodic Oral Evaluation","Resin Composite - One Surface","Extraction - Erupted Tooth","Adult Prophylaxis"}, RANDBETWEEN(1,7))</f>
        <v>Palliative Treatment</v>
      </c>
      <c r="BO156" s="1">
        <f t="shared" ca="1" si="122"/>
        <v>1208.52</v>
      </c>
      <c r="BP156" s="1">
        <f t="shared" ca="1" si="123"/>
        <v>337.36</v>
      </c>
      <c r="BQ156" s="1">
        <f t="shared" ca="1" si="124"/>
        <v>11.5</v>
      </c>
      <c r="BR156" s="1">
        <f t="shared" ca="1" si="125"/>
        <v>459.42</v>
      </c>
      <c r="BS156" s="1">
        <f t="shared" ca="1" si="126"/>
        <v>136.28</v>
      </c>
      <c r="BT156" s="1" t="str">
        <f t="shared" ca="1" si="127"/>
        <v>2021-09-08</v>
      </c>
      <c r="BU156" s="1" t="str" cm="1">
        <f t="array" aca="1" ref="BU156" ca="1">INDEX({"Debit Card","Apple Pay","Credit Card","CareCredit"}, RANDBETWEEN(1,4))</f>
        <v>Credit Card</v>
      </c>
      <c r="BV156" s="1" t="str" cm="1">
        <f t="array" aca="1" ref="BV156" ca="1">INDEX({"Paid","Partial","Pending Insurance"}, RANDBETWEEN(1,3))</f>
        <v>Pending Insurance</v>
      </c>
      <c r="BW156" s="1">
        <f t="shared" ca="1" si="128"/>
        <v>0</v>
      </c>
      <c r="BX156" s="1" t="str">
        <f t="shared" ca="1" si="129"/>
        <v>In Progress</v>
      </c>
      <c r="BY156" s="1" t="str" cm="1">
        <f t="array" aca="1" ref="BY156" ca="1">INDEX({"New","Returning"}, RANDBETWEEN(1,2))</f>
        <v>New</v>
      </c>
      <c r="BZ156" s="1">
        <f t="shared" ca="1" si="130"/>
        <v>1</v>
      </c>
      <c r="CA156" s="1">
        <f t="shared" ca="1" si="131"/>
        <v>2</v>
      </c>
      <c r="CB156" s="1" t="str">
        <f t="shared" ca="1" si="132"/>
        <v>2022-02-14</v>
      </c>
      <c r="CC156" s="1" t="str">
        <f t="shared" ca="1" si="133"/>
        <v>2025-05-16</v>
      </c>
      <c r="CD156" s="1">
        <f t="shared" ca="1" si="134"/>
        <v>4</v>
      </c>
      <c r="CE156" s="1">
        <f t="shared" ca="1" si="134"/>
        <v>5</v>
      </c>
      <c r="CF156" s="1">
        <f t="shared" ca="1" si="135"/>
        <v>5583.84</v>
      </c>
      <c r="CG156" s="1">
        <f t="shared" ca="1" si="136"/>
        <v>37</v>
      </c>
      <c r="CH156" s="1" t="str">
        <f t="shared" ca="1" si="137"/>
        <v>Low</v>
      </c>
      <c r="CI156" s="1">
        <f t="shared" ca="1" si="138"/>
        <v>91</v>
      </c>
      <c r="CJ156" s="1" t="str">
        <f t="shared" ca="1" si="139"/>
        <v>True</v>
      </c>
      <c r="CK156" s="1" t="str" cm="1">
        <f t="array" aca="1" ref="CK156" ca="1">INDEX({"Basic","Silver","Gold","Platinum"}, RANDBETWEEN(1,4))</f>
        <v>Silver</v>
      </c>
      <c r="CL156" s="1">
        <f t="shared" ca="1" si="140"/>
        <v>3</v>
      </c>
      <c r="CM156" s="1" t="s">
        <v>1605</v>
      </c>
      <c r="CN156" s="1" t="str">
        <f t="shared" ca="1" si="141"/>
        <v>2023-10-15</v>
      </c>
      <c r="CO156" s="1" t="str">
        <f t="shared" ca="1" si="142"/>
        <v>1:00 PM</v>
      </c>
      <c r="CP156" s="1" t="str" cm="1">
        <f t="array" aca="1" ref="CP156" ca="1">INDEX({"Patient Portal","Mail","Email","Phone","Text"}, RANDBETWEEN(1,5))</f>
        <v>Email</v>
      </c>
      <c r="CQ156" s="1" t="str" cm="1">
        <f t="array" aca="1" ref="CQ156" ca="1">INDEX({"Insurance Verification","Payment Reminder","New Patient Welcome","Treatment Plan Discussion","Recall"}, RANDBETWEEN(1,5))</f>
        <v>New Patient Welcome</v>
      </c>
      <c r="CR156" s="1" t="str" cm="1">
        <f t="array" aca="1" ref="CR156" ca="1">INDEX({"Template","Script","Marketing","Custom"}, RANDBETWEEN(1,4))</f>
        <v>Custom</v>
      </c>
      <c r="CS156" s="1" t="str">
        <f t="shared" ca="1" si="143"/>
        <v>False</v>
      </c>
      <c r="CT156" s="1" t="str">
        <f t="shared" ca="1" si="144"/>
        <v/>
      </c>
      <c r="CU156" s="1" t="str">
        <f t="shared" ca="1" si="145"/>
        <v/>
      </c>
      <c r="CV156" s="1" t="str" cm="1">
        <f t="array" aca="1" ref="CV156" ca="1">IF(CS156="True",
   INDEX({"Cancelled","Confirmed","Rescheduled","Question Answered"}, RANDBETWEEN(1,4)),
   ""
)</f>
        <v/>
      </c>
      <c r="CW156" s="1" t="str">
        <f t="shared" ca="1" si="146"/>
        <v/>
      </c>
      <c r="CX156" s="1" t="str">
        <f t="shared" ca="1" si="147"/>
        <v/>
      </c>
      <c r="CY156" s="1" t="str" cm="1">
        <f t="array" aca="1" ref="CY156" ca="1">INDEX({"STF001","STF002","STF003","STF004","STF005"}, RANDBETWEEN(1,5))</f>
        <v>STF001</v>
      </c>
      <c r="CZ156" s="1" t="str">
        <f t="shared" ca="1" si="148"/>
        <v>False</v>
      </c>
      <c r="DA156" s="1" t="str" cm="1">
        <f t="array" aca="1" ref="DA156" ca="1">INDEX({"Westside Dental Group","Downtown Dental Center","Main Street Dental"}, RANDBETWEEN(1,3))</f>
        <v>Downtown Dental Center</v>
      </c>
      <c r="DB156" s="1" t="str" cm="1">
        <f t="array" aca="1" ref="DB156" ca="1">_xlfn.SWITCH(DA156,
   "Westside Dental Group",     "789 West Avenue",
   "Downtown Dental Center",    "456 Downtown Plaza",
   "Main Street Dental",        "123 Main Street",
   ""
)</f>
        <v>456 Downtown Plaza</v>
      </c>
      <c r="DC156" s="1" t="str" cm="1">
        <f t="array" aca="1" ref="DC156" ca="1">_xlfn.SWITCH(
   DA156,
   "Westside Dental Group",     "Riverside",
   "Downtown Dental Center",    "Springfield",
   "Main Street Dental",        "Springfield",
   ""
)</f>
        <v>Springfield</v>
      </c>
      <c r="DD156" s="1" t="s">
        <v>184</v>
      </c>
      <c r="DE156" s="1" t="str" cm="1">
        <f t="array" aca="1" ref="DE156" ca="1">_xlfn.SWITCH(
   DA156,
   "Westside Dental Group",     "62707",
   "Downtown Dental Center",    "62701",
   "Main Street Dental",        "62704",
   ""
)</f>
        <v>62701</v>
      </c>
      <c r="DF156" s="1" t="str" cm="1">
        <f t="array" aca="1" ref="DF156" ca="1">_xlfn.SWITCH(
   DA156,
   "Westside Dental Group",     "555-555-6666",
   "Downtown Dental Center",    "555-333-4444",
   "Main Street Dental",        "555-111-2222",
   ""
)</f>
        <v>555-333-4444</v>
      </c>
      <c r="DG156" s="1" t="str" cm="1">
        <f t="array" aca="1" ref="DG156" ca="1">_xlfn.SWITCH(
   DA156,
   "Westside Dental Group",     "Mon-Thu 9AM-6PM|Fri 9AM-4PM",
   "Downtown Dental Center",    "Mon-Thu 7AM-7PM|Fri 8AM-5PM|Sat 8AM-1PM",
   "Main Street Dental",        "Mon-Fri 8AM-5PM",
   ""
)</f>
        <v>Mon-Thu 7AM-7PM|Fri 8AM-5PM|Sat 8AM-1PM</v>
      </c>
      <c r="DH156" s="1" t="str" cm="1">
        <f t="array" aca="1" ref="DH156" ca="1">_xlfn.SWITCH(
   DA156,
   "Westside Dental Group",     "General|Periodontics|Endodontics",
   "Downtown Dental Center",    "General|Pediatric|Implants|Oral Surgery",
   "Main Street Dental",        "General|Cosmetic|Orthodontics",
   ""
)</f>
        <v>General|Pediatric|Implants|Oral Surgery</v>
      </c>
      <c r="DI156" s="1" t="str" cm="1">
        <f t="array" aca="1" ref="DI156" ca="1">_xlfn.SWITCH(
   DA156,
   "Westside Dental Group",     "General Dentistry|Periodontics|Endodontics",
   "Downtown Dental Center",    "General Dentistry|Oral Surgery|Pediatric Dentistry",
   "Main Street Dental",        "General Dentistry|Orthodontics",
   ""
)</f>
        <v>General Dentistry|Oral Surgery|Pediatric Dentistry</v>
      </c>
      <c r="DJ156" s="1" cm="1">
        <f t="array" aca="1" ref="DJ156" ca="1">_xlfn.SWITCH($DA156,
   "Westside Dental Group", 6,
   "Downtown Dental Center", 12,
   "Main Street Dental",     8,
   6
)</f>
        <v>12</v>
      </c>
      <c r="DK156" s="1" cm="1">
        <f t="array" aca="1" ref="DK156" ca="1">_xlfn.SWITCH($DA156,
   "Westside Dental Group", 4.7,
   "Downtown Dental Center", 4.6,
   "Main Street Dental",     4.8,
   4.7
)</f>
        <v>4.5999999999999996</v>
      </c>
      <c r="DL156" s="1" t="s">
        <v>1794</v>
      </c>
      <c r="DM156" s="1" t="str">
        <f t="shared" ca="1" si="149"/>
        <v>2021-07-19</v>
      </c>
      <c r="DN156" s="1" t="str" cm="1">
        <f t="array" aca="1" ref="DN156" ca="1">INDEX({"In Progress","Accepted","Completed","Proposed"}, RANDBETWEEN(1,4))</f>
        <v>Completed</v>
      </c>
      <c r="DO156" s="1">
        <f t="shared" ca="1" si="150"/>
        <v>4879.66</v>
      </c>
      <c r="DP156" s="1">
        <f t="shared" ca="1" si="151"/>
        <v>3562.15</v>
      </c>
      <c r="DQ156" s="1">
        <f t="shared" ca="1" si="152"/>
        <v>1317.51</v>
      </c>
      <c r="DR156" s="1" t="str" cm="1">
        <f t="array" aca="1" ref="DR156" ca="1">INDEX({"N/A","CareCredit","QuickPay Discount","Monthly Payment"}, RANDBETWEEN(1,4))</f>
        <v>N/A</v>
      </c>
      <c r="DS156" s="2">
        <v>44627</v>
      </c>
      <c r="DT156" s="1" t="str">
        <f t="shared" ca="1" si="153"/>
        <v>2022-03-15</v>
      </c>
      <c r="DU156" s="1">
        <f t="shared" ca="1" si="154"/>
        <v>100</v>
      </c>
    </row>
    <row r="157" spans="1:125" x14ac:dyDescent="0.15">
      <c r="A157" s="1" t="s">
        <v>660</v>
      </c>
      <c r="B157" s="1" t="str" cm="1">
        <f t="array" aca="1" ref="B157" ca="1">INDEX({"Liam","Noah","Oliver","Elijah","William","James","Benjamin","Lucas","Henry","Alexander","Olivia","Emma","Ava","Charlotte","Sophia","Amelia","Isabella","Mia","Evelyn","Harper","Jameson","Aria","Scarlett","Luna","Mila","Abigail","Ella","Avery","Eleanor","Madison"}, RANDBETWEEN(1, 30))</f>
        <v>Abigail</v>
      </c>
      <c r="C157" s="1" t="str" cm="1">
        <f t="array" aca="1" ref="C157" ca="1">INDEX({"Smith","Johnson","Williams","Jones","Brown","Davis","Miller","Wilson","Moore","Taylor","Anderson","Thomas","Jackson","White","Harris","Martin","Thompson","Garcia","Martinez","Robinson","Clark","Rodriguez","Lewis","Lee","Walker","Hall","Allen","Young","King","Wright"}, RANDBETWEEN(1, 30))</f>
        <v>Williams</v>
      </c>
      <c r="D157" s="1" t="str">
        <f t="shared" ca="1" si="104"/>
        <v>1979-08-20</v>
      </c>
      <c r="E157" s="1">
        <f t="shared" ca="1" si="105"/>
        <v>45</v>
      </c>
      <c r="F157" s="1" t="str" cm="1">
        <f t="array" aca="1" ref="F157" ca="1">INDEX({"Male","Female","Non-Binary"}, RANDBETWEEN(1, 3))</f>
        <v>Non-Binary</v>
      </c>
      <c r="G157" s="1" t="str" cm="1">
        <f t="array" aca="1" ref="G157" ca="1">INDEX({"African American","Caucasian","Hispanic","Asian","Native American","Other"}, RANDBETWEEN(1,6))</f>
        <v>African American</v>
      </c>
      <c r="H157" s="1" t="str" cm="1">
        <f t="array" aca="1" ref="H157" ca="1">RANDBETWEEN(1,1500) &amp; " " &amp; INDEX({"Main","Oak","Maple","Elm","Pine","Cedar","Rose","Hill","Park","Lake"}, RANDBETWEEN(1,10)) &amp; " " &amp; INDEX({"St","Rd","Ave"}, RANDBETWEEN(1,3))</f>
        <v>813 Main Rd</v>
      </c>
      <c r="I157" s="1" t="str" cm="1">
        <f t="array" aca="1" ref="I157" ca="1">INDEX({"Springfield","Riverside","Franklin","Clinton","Fairview"}, RANDBETWEEN(1,5))</f>
        <v>Franklin</v>
      </c>
      <c r="J157" s="1" t="str" cm="1">
        <f t="array" aca="1" ref="J157" ca="1">INDEX({"FL","IL","CA","NY","TX"}, RANDBETWEEN(1,5))</f>
        <v>CA</v>
      </c>
      <c r="K157" s="1" t="str">
        <f t="shared" ca="1" si="106"/>
        <v>20372</v>
      </c>
      <c r="L157" s="1" t="str">
        <f t="shared" ca="1" si="107"/>
        <v>abigail.williams@email.com</v>
      </c>
      <c r="M157" s="1" t="str">
        <f t="shared" ca="1" si="108"/>
        <v>850-381-8402</v>
      </c>
      <c r="N157" s="1" t="str" cm="1">
        <f t="array" aca="1" ref="N157" ca="1">INDEX({"Linda","Karen","Susan","Nancy","Deborah"}, RANDBETWEEN(1,5)) &amp; " " &amp; C157</f>
        <v>Deborah Williams</v>
      </c>
      <c r="O157" s="1" t="str">
        <f t="shared" ca="1" si="109"/>
        <v>142-106-4856</v>
      </c>
      <c r="P157" s="1" t="s">
        <v>137</v>
      </c>
      <c r="Q157" s="1" t="str" cm="1">
        <f t="array" aca="1" ref="Q157" ca="1">INDEX({"Walk-in","Google","Website","Patient Referral","Doctor Referral","Insurance"}, RANDBETWEEN(1,5))</f>
        <v>Patient Referral</v>
      </c>
      <c r="R157" s="1" t="str">
        <f t="shared" ca="1" si="110"/>
        <v>2022-06-09</v>
      </c>
      <c r="S157" s="1" t="str" cm="1">
        <f t="array" aca="1" ref="S157" ca="1">INDEX({"LOC001","LOC002","LOC003"}, RANDBETWEEN(1,3))</f>
        <v>LOC002</v>
      </c>
      <c r="T157" s="1" t="str" cm="1">
        <f t="array" aca="1" ref="T157" ca="1">INDEX({"Mail","Phone","Patient Portal","Email"}, RANDBETWEEN(1,4))</f>
        <v>Phone</v>
      </c>
      <c r="U157" s="1" t="str" cm="1">
        <f t="array" aca="1" ref="U157" ca="1">INDEX({"True","False"}, RANDBETWEEN(1,2))</f>
        <v>False</v>
      </c>
      <c r="V157" s="1" t="str" cm="1">
        <f t="array" aca="1" ref="V157" ca="1">INDEX({"True","False"}, RANDBETWEEN(1,2))</f>
        <v>True</v>
      </c>
      <c r="W157" s="1" t="str" cm="1">
        <f t="array" aca="1" ref="W157" ca="1">INDEX({"True","False"}, RANDBETWEEN(1,2))</f>
        <v>True</v>
      </c>
      <c r="X157" s="1" t="str" cm="1">
        <f t="array" aca="1" ref="X157" ca="1">INDEX({"True","False"}, RANDBETWEEN(1,2))</f>
        <v>False</v>
      </c>
      <c r="Y157" s="1" t="str" cm="1">
        <f t="array" aca="1" ref="Y157" ca="1">INDEX({"Codeine","Sulfa","Local Anesthetics","None","Latex","Penicillin"}, RANDBETWEEN(1,6))</f>
        <v>Codeine</v>
      </c>
      <c r="Z157" s="1" t="str" cm="1">
        <f t="array" aca="1" ref="Z157" ca="1">INDEX({"None","Levothyroxine","Atorvastatin","Levothyroxine|Atorvastatin","Metformin|Lisinopril","Ibuprofen"}, RANDBETWEEN(1,6))</f>
        <v>Ibuprofen</v>
      </c>
      <c r="AA157" s="1" t="str" cm="1">
        <f t="array" aca="1" ref="AA157" ca="1">INDEX({"None","Wisdom teeth extraction (2020)","Cavity filling (2019)","Dental cleaning (2018)","Root canal (2021)"}, RANDBETWEEN(1,5))</f>
        <v>None</v>
      </c>
      <c r="AB157" s="1" t="str">
        <f t="shared" ca="1" si="111"/>
        <v>2025-03-23</v>
      </c>
      <c r="AC157" s="1" t="str" cm="1">
        <f t="array" aca="1" ref="AC157" ca="1">INDEX({"N/A","No","Yes"}, RANDBETWEEN(1,3))</f>
        <v>N/A</v>
      </c>
      <c r="AD157" s="1" t="str" cm="1">
        <f t="array" aca="1" ref="AD157" ca="1">INDEX({"Non-smoker","Former-smoker","Current smoker"}, RANDBETWEEN(1,3))</f>
        <v>Current smoker</v>
      </c>
      <c r="AE157" s="1" t="str" cm="1">
        <f t="array" aca="1" ref="AE157" ca="1">INDEX({"None","Allergic to penicillin","Requires wheelchair accessibility","Use caution due to fall risk","Special diet required"}, RANDBETWEEN(1,5))</f>
        <v>None</v>
      </c>
      <c r="AF157" s="1" t="s">
        <v>849</v>
      </c>
      <c r="AG157" s="1" t="str" cm="1">
        <f t="array" aca="1" ref="AG157" ca="1">INDEX({"Humana","Aetna","MetLife","Cigna","United Healthcare","Guardian"}, RANDBETWEEN(1,6))</f>
        <v>Humana</v>
      </c>
      <c r="AH157" s="1" t="str" cm="1">
        <f t="array" aca="1" ref="AH157" ca="1">IF(AG157="Humana",
   INDEX({"HUM103","HUM523"}, RANDBETWEEN(1,2)),
IF(AG157="Aetna",
   INDEX({"AET532","AET548"}, RANDBETWEEN(1,2)),
IF(AG157="MetLife",
   "MET280",
IF(AG157="Cigna",
   "CIG881",
IF(AG157="United Healthcare",
   INDEX({"UNI967","UNI316"}, RANDBETWEEN(1,2)),
IF(AG157="Guardian",
   INDEX({"GUA459","GUA669"}, RANDBETWEEN(1,2)),
""))))))</f>
        <v>HUM103</v>
      </c>
      <c r="AI157" s="1" t="str" cm="1">
        <f t="array" aca="1" ref="AI157" ca="1">_xlfn.SWITCH(
    AH157,
    "HUM103", "Humana Discount",
    "HUM523", "Humana PPO",
    "AET532", "Aetna HMO",
    "AET548", "Aetna Indemnity",
    "MET280", "MetLife Discount",
    "CIG881", "Cigna HMO",
    "UNI967", "United Healthcare DPPO",
    "UNI316", "United Healthcare DMO",
    "GUA459", "Guardian Discount",
    "GUA669", "Guardian PPO",
    ""
)</f>
        <v>Humana Discount</v>
      </c>
      <c r="AJ157" s="1" t="str" cm="1">
        <f t="array" aca="1" ref="AJ157" ca="1">_xlfn.SWITCH(
    AH157,
    "HUM103", "HUM854639",
    "HUM523", "HUM296694",
    "AET532", "AET392075",
    "AET548", "AET837715",
    "MET280", "MET643118",
    "CIG881", "CIG755900",
    "UNI967", "UNI733052",
    "UNI316", "UNI442722",
    "GUA459", "GUA634150",
    "GUA669", "GUA641722",
    ""
)</f>
        <v>HUM854639</v>
      </c>
      <c r="AK157" s="1" t="str" cm="1">
        <f t="array" aca="1" ref="AK157" ca="1">INDEX({"GRP370","GRP369","GRP573","GRP409","GRP509","GRP575","GRP445","GRP295","GRP316","GRP630"}, RANDBETWEEN(1,10))</f>
        <v>GRP316</v>
      </c>
      <c r="AL157" s="1" cm="1">
        <f t="array" aca="1" ref="AL157" ca="1">_xlfn.SWITCH(
  AK157,
  "GRP370", 1000,
  "GRP369", 3000,
  "GRP573", 1500,
  "GRP409", 3000,
  "GRP509", 3000,
  "GRP575", 1000,
  "GRP445", 2500,
  "GRP295", 1000,
  "GRP316", 2000,
  "GRP630", 2000,
  ""
)</f>
        <v>2000</v>
      </c>
      <c r="AM157" s="1" cm="1">
        <f t="array" aca="1" ref="AM157" ca="1">_xlfn.SWITCH(
  AK157,
  "GRP370", 729.73,
  "GRP369", 2285.89,
  "GRP573", 1311.73,
  "GRP409", 2951.56,
  "GRP509", 993.45,
  "GRP575", 557.41,
  "GRP445", 695.64,
  "GRP295", 241.36,
  "GRP316", 1320.86,
  "GRP630", 1245.27,
  ""
)</f>
        <v>1320.86</v>
      </c>
      <c r="AN157" s="1" t="str" cm="1">
        <f t="array" aca="1" ref="AN157" ca="1">_xlfn.SWITCH(
  AK157,
  "GRP573", "Humana",
  "GRP509", "Aetna",
  "GRP316", "Aetna",
  ""
)</f>
        <v>Aetna</v>
      </c>
      <c r="AO157" s="1" t="str" cm="1">
        <f t="array" aca="1" ref="AO157" ca="1">_xlfn.SWITCH(
  AK157,
  "GRP573", "HUM982",
  "GRP509", "AET282",
  "GRP316", "AET665",
  ""
)</f>
        <v>AET665</v>
      </c>
      <c r="AP157" s="1" t="str" cm="1">
        <f t="array" aca="1" ref="AP157" ca="1">_xlfn.SWITCH(
  AK157,
  "GRP573", "MAAN82132",
  "GRP509", "JOWI86099",
  "GRP316", "CHTA19838",
  ""
)</f>
        <v>CHTA19838</v>
      </c>
      <c r="AQ157" s="1" t="str" cm="1">
        <f t="array" aca="1" ref="AQ157" ca="1">INDEX({"Yes","No"},RANDBETWEEN(1,2))</f>
        <v>Yes</v>
      </c>
      <c r="AR157" s="1" t="str" cm="1">
        <f t="array" aca="1" ref="AR157" ca="1">INDEX({"Apple Pay","Credit Card","Debit Card"}, RANDBETWEEN(1,3))</f>
        <v>Debit Card</v>
      </c>
      <c r="AS157" s="1" t="s">
        <v>1038</v>
      </c>
      <c r="AT157" s="1" t="s">
        <v>1227</v>
      </c>
      <c r="AU157" s="1" t="str">
        <f t="shared" ca="1" si="112"/>
        <v>2025-06-02</v>
      </c>
      <c r="AV157" s="1" t="str">
        <f t="shared" ca="1" si="113"/>
        <v>2025-06-12</v>
      </c>
      <c r="AW157" s="1" t="str">
        <f t="shared" ca="1" si="114"/>
        <v>9:15 AM</v>
      </c>
      <c r="AX157" s="1" t="str">
        <f t="shared" ca="1" si="115"/>
        <v>9:04 AM</v>
      </c>
      <c r="AY157" s="1" t="str" cm="1">
        <f t="array" aca="1" ref="AY157" ca="1">INDEX({"LOC001","LOC002","LOC003"}, RANDBETWEEN(1,3))</f>
        <v>LOC003</v>
      </c>
      <c r="AZ157" s="1" t="str" cm="1">
        <f t="array" aca="1" ref="AZ157" ca="1">INDEX({"PRV001","PRV002","PRV003","PRV004","PRV005"}, RANDBETWEEN(1,5))</f>
        <v>PRV001</v>
      </c>
      <c r="BA157" s="1" t="str" cm="1">
        <f t="array" aca="1" ref="BA157" ca="1">INDEX({"AST001","AST002","AST003","AST004","AST005"}, RANDBETWEEN(1,5))</f>
        <v>AST002</v>
      </c>
      <c r="BB157" s="1" t="str" cm="1">
        <f t="array" aca="1" ref="BB157" ca="1">INDEX({"Room 1","Room 2","Room 3","Room 4","Room 5","Room 7","Room 8"}, RANDBETWEEN(1,7))</f>
        <v>Room 3</v>
      </c>
      <c r="BC157" s="1" t="str" cm="1">
        <f t="array" aca="1" ref="BC157" ca="1">INDEX({"Tooth Pain","Lost Filling","Cosmetic Concern","Sensitivity","Denture Adjustment","Jaw Pain","Routine Check-up"}, RANDBETWEEN(1,7))</f>
        <v>Cosmetic Concern</v>
      </c>
      <c r="BD157" s="1" cm="1">
        <f t="array" aca="1" ref="BD157" ca="1">INDEX({15,30,45,60,90,120}, RANDBETWEEN(1,6))</f>
        <v>30</v>
      </c>
      <c r="BE157" s="1">
        <f t="shared" ca="1" si="116"/>
        <v>33</v>
      </c>
      <c r="BF157" s="1" t="str">
        <f t="shared" ca="1" si="117"/>
        <v>True</v>
      </c>
      <c r="BG157" s="1" t="str">
        <f t="shared" ca="1" si="118"/>
        <v/>
      </c>
      <c r="BH157" s="1" t="str">
        <f t="shared" ca="1" si="119"/>
        <v>False</v>
      </c>
      <c r="BI157" s="1">
        <f t="shared" ca="1" si="120"/>
        <v>10</v>
      </c>
      <c r="BJ157" s="1" t="s">
        <v>1417</v>
      </c>
      <c r="BK157" s="1" t="str">
        <f t="shared" ca="1" si="121"/>
        <v>2025-06-12</v>
      </c>
      <c r="BL157" s="1" t="str" cm="1">
        <f t="array" aca="1" ref="BL157" ca="1">INDEX({"Orthodontic","Prosthodontic","Oral Surgery","Periodontic","Restorative"}, RANDBETWEEN(1,5))</f>
        <v>Orthodontic</v>
      </c>
      <c r="BM157" s="1" t="str" cm="1">
        <f t="array" aca="1" ref="BM157" ca="1">INDEX({"D4341","D9110","D0274","D0120","D2330","D7140","D1110"}, RANDBETWEEN(1,7))</f>
        <v>D0274</v>
      </c>
      <c r="BN157" s="1" t="str" cm="1">
        <f t="array" aca="1" ref="BN157" ca="1">INDEX({"Periodontal Scaling &amp; Root Planing","Palliative Treatment","Bitewings - Four Films","Periodic Oral Evaluation","Resin Composite - One Surface","Extraction - Erupted Tooth","Adult Prophylaxis"}, RANDBETWEEN(1,7))</f>
        <v>Extraction - Erupted Tooth</v>
      </c>
      <c r="BO157" s="1">
        <f t="shared" ca="1" si="122"/>
        <v>1880.66</v>
      </c>
      <c r="BP157" s="1">
        <f t="shared" ca="1" si="123"/>
        <v>1135.95</v>
      </c>
      <c r="BQ157" s="1">
        <f t="shared" ca="1" si="124"/>
        <v>214.63</v>
      </c>
      <c r="BR157" s="1">
        <f t="shared" ca="1" si="125"/>
        <v>462.02</v>
      </c>
      <c r="BS157" s="1">
        <f t="shared" ca="1" si="126"/>
        <v>197.69</v>
      </c>
      <c r="BT157" s="1" t="str">
        <f t="shared" ca="1" si="127"/>
        <v>2025-12-11</v>
      </c>
      <c r="BU157" s="1" t="str" cm="1">
        <f t="array" aca="1" ref="BU157" ca="1">INDEX({"Debit Card","Apple Pay","Credit Card","CareCredit"}, RANDBETWEEN(1,4))</f>
        <v>Credit Card</v>
      </c>
      <c r="BV157" s="1" t="str" cm="1">
        <f t="array" aca="1" ref="BV157" ca="1">INDEX({"Paid","Partial","Pending Insurance"}, RANDBETWEEN(1,3))</f>
        <v>Pending Insurance</v>
      </c>
      <c r="BW157" s="1">
        <f t="shared" ca="1" si="128"/>
        <v>0</v>
      </c>
      <c r="BX157" s="1" t="str">
        <f t="shared" ca="1" si="129"/>
        <v>In Progress</v>
      </c>
      <c r="BY157" s="1" t="str" cm="1">
        <f t="array" aca="1" ref="BY157" ca="1">INDEX({"New","Returning"}, RANDBETWEEN(1,2))</f>
        <v>New</v>
      </c>
      <c r="BZ157" s="1">
        <f t="shared" ca="1" si="130"/>
        <v>0</v>
      </c>
      <c r="CA157" s="1">
        <f t="shared" ca="1" si="131"/>
        <v>0</v>
      </c>
      <c r="CB157" s="1" t="str">
        <f t="shared" ca="1" si="132"/>
        <v>2022-09-17</v>
      </c>
      <c r="CC157" s="1" t="str">
        <f t="shared" ca="1" si="133"/>
        <v>2024-01-20</v>
      </c>
      <c r="CD157" s="1">
        <f t="shared" ca="1" si="134"/>
        <v>9</v>
      </c>
      <c r="CE157" s="1">
        <f t="shared" ca="1" si="134"/>
        <v>1</v>
      </c>
      <c r="CF157" s="1">
        <f t="shared" ca="1" si="135"/>
        <v>1829.32</v>
      </c>
      <c r="CG157" s="1">
        <f t="shared" ca="1" si="136"/>
        <v>30</v>
      </c>
      <c r="CH157" s="1" t="str">
        <f t="shared" ca="1" si="137"/>
        <v>Medium</v>
      </c>
      <c r="CI157" s="1">
        <f t="shared" ca="1" si="138"/>
        <v>79</v>
      </c>
      <c r="CJ157" s="1" t="str">
        <f t="shared" ca="1" si="139"/>
        <v>True</v>
      </c>
      <c r="CK157" s="1" t="str" cm="1">
        <f t="array" aca="1" ref="CK157" ca="1">INDEX({"Basic","Silver","Gold","Platinum"}, RANDBETWEEN(1,4))</f>
        <v>Silver</v>
      </c>
      <c r="CL157" s="1">
        <f t="shared" ca="1" si="140"/>
        <v>0</v>
      </c>
      <c r="CM157" s="1" t="s">
        <v>1606</v>
      </c>
      <c r="CN157" s="1" t="str">
        <f t="shared" ca="1" si="141"/>
        <v>2024-02-14</v>
      </c>
      <c r="CO157" s="1" t="str">
        <f t="shared" ca="1" si="142"/>
        <v>1:30 PM</v>
      </c>
      <c r="CP157" s="1" t="str" cm="1">
        <f t="array" aca="1" ref="CP157" ca="1">INDEX({"Patient Portal","Mail","Email","Phone","Text"}, RANDBETWEEN(1,5))</f>
        <v>Email</v>
      </c>
      <c r="CQ157" s="1" t="str" cm="1">
        <f t="array" aca="1" ref="CQ157" ca="1">INDEX({"Insurance Verification","Payment Reminder","New Patient Welcome","Treatment Plan Discussion","Recall"}, RANDBETWEEN(1,5))</f>
        <v>Insurance Verification</v>
      </c>
      <c r="CR157" s="1" t="str" cm="1">
        <f t="array" aca="1" ref="CR157" ca="1">INDEX({"Template","Script","Marketing","Custom"}, RANDBETWEEN(1,4))</f>
        <v>Marketing</v>
      </c>
      <c r="CS157" s="1" t="str">
        <f t="shared" ca="1" si="143"/>
        <v>True</v>
      </c>
      <c r="CT157" s="1" t="str">
        <f t="shared" ca="1" si="144"/>
        <v>2024-02-18</v>
      </c>
      <c r="CU157" s="1" t="str">
        <f t="shared" ca="1" si="145"/>
        <v>2:00 PM</v>
      </c>
      <c r="CV157" s="1" t="str" cm="1">
        <f t="array" aca="1" ref="CV157" ca="1">IF(CS157="True",
   INDEX({"Cancelled","Confirmed","Rescheduled","Question Answered"}, RANDBETWEEN(1,4)),
   ""
)</f>
        <v>Question Answered</v>
      </c>
      <c r="CW157" s="1" t="str">
        <f t="shared" ca="1" si="146"/>
        <v>False</v>
      </c>
      <c r="CX157" s="1" t="str">
        <f t="shared" ca="1" si="147"/>
        <v/>
      </c>
      <c r="CY157" s="1" t="str" cm="1">
        <f t="array" aca="1" ref="CY157" ca="1">INDEX({"STF001","STF002","STF003","STF004","STF005"}, RANDBETWEEN(1,5))</f>
        <v>STF001</v>
      </c>
      <c r="CZ157" s="1" t="str">
        <f t="shared" ca="1" si="148"/>
        <v>True</v>
      </c>
      <c r="DA157" s="1" t="str" cm="1">
        <f t="array" aca="1" ref="DA157" ca="1">INDEX({"Westside Dental Group","Downtown Dental Center","Main Street Dental"}, RANDBETWEEN(1,3))</f>
        <v>Westside Dental Group</v>
      </c>
      <c r="DB157" s="1" t="str" cm="1">
        <f t="array" aca="1" ref="DB157" ca="1">_xlfn.SWITCH(DA157,
   "Westside Dental Group",     "789 West Avenue",
   "Downtown Dental Center",    "456 Downtown Plaza",
   "Main Street Dental",        "123 Main Street",
   ""
)</f>
        <v>789 West Avenue</v>
      </c>
      <c r="DC157" s="1" t="str" cm="1">
        <f t="array" aca="1" ref="DC157" ca="1">_xlfn.SWITCH(
   DA157,
   "Westside Dental Group",     "Riverside",
   "Downtown Dental Center",    "Springfield",
   "Main Street Dental",        "Springfield",
   ""
)</f>
        <v>Riverside</v>
      </c>
      <c r="DD157" s="1" t="s">
        <v>184</v>
      </c>
      <c r="DE157" s="1" t="str" cm="1">
        <f t="array" aca="1" ref="DE157" ca="1">_xlfn.SWITCH(
   DA157,
   "Westside Dental Group",     "62707",
   "Downtown Dental Center",    "62701",
   "Main Street Dental",        "62704",
   ""
)</f>
        <v>62707</v>
      </c>
      <c r="DF157" s="1" t="str" cm="1">
        <f t="array" aca="1" ref="DF157" ca="1">_xlfn.SWITCH(
   DA157,
   "Westside Dental Group",     "555-555-6666",
   "Downtown Dental Center",    "555-333-4444",
   "Main Street Dental",        "555-111-2222",
   ""
)</f>
        <v>555-555-6666</v>
      </c>
      <c r="DG157" s="1" t="str" cm="1">
        <f t="array" aca="1" ref="DG157" ca="1">_xlfn.SWITCH(
   DA157,
   "Westside Dental Group",     "Mon-Thu 9AM-6PM|Fri 9AM-4PM",
   "Downtown Dental Center",    "Mon-Thu 7AM-7PM|Fri 8AM-5PM|Sat 8AM-1PM",
   "Main Street Dental",        "Mon-Fri 8AM-5PM",
   ""
)</f>
        <v>Mon-Thu 9AM-6PM|Fri 9AM-4PM</v>
      </c>
      <c r="DH157" s="1" t="str" cm="1">
        <f t="array" aca="1" ref="DH157" ca="1">_xlfn.SWITCH(
   DA157,
   "Westside Dental Group",     "General|Periodontics|Endodontics",
   "Downtown Dental Center",    "General|Pediatric|Implants|Oral Surgery",
   "Main Street Dental",        "General|Cosmetic|Orthodontics",
   ""
)</f>
        <v>General|Periodontics|Endodontics</v>
      </c>
      <c r="DI157" s="1" t="str" cm="1">
        <f t="array" aca="1" ref="DI157" ca="1">_xlfn.SWITCH(
   DA157,
   "Westside Dental Group",     "General Dentistry|Periodontics|Endodontics",
   "Downtown Dental Center",    "General Dentistry|Oral Surgery|Pediatric Dentistry",
   "Main Street Dental",        "General Dentistry|Orthodontics",
   ""
)</f>
        <v>General Dentistry|Periodontics|Endodontics</v>
      </c>
      <c r="DJ157" s="1" cm="1">
        <f t="array" aca="1" ref="DJ157" ca="1">_xlfn.SWITCH($DA157,
   "Westside Dental Group", 6,
   "Downtown Dental Center", 12,
   "Main Street Dental",     8,
   6
)</f>
        <v>6</v>
      </c>
      <c r="DK157" s="1" cm="1">
        <f t="array" aca="1" ref="DK157" ca="1">_xlfn.SWITCH($DA157,
   "Westside Dental Group", 4.7,
   "Downtown Dental Center", 4.6,
   "Main Street Dental",     4.8,
   4.7
)</f>
        <v>4.7</v>
      </c>
      <c r="DL157" s="1" t="s">
        <v>1795</v>
      </c>
      <c r="DM157" s="1" t="str">
        <f t="shared" ca="1" si="149"/>
        <v>2022-03-05</v>
      </c>
      <c r="DN157" s="1" t="str" cm="1">
        <f t="array" aca="1" ref="DN157" ca="1">INDEX({"In Progress","Accepted","Completed","Proposed"}, RANDBETWEEN(1,4))</f>
        <v>Completed</v>
      </c>
      <c r="DO157" s="1">
        <f t="shared" ca="1" si="150"/>
        <v>900.13</v>
      </c>
      <c r="DP157" s="1">
        <f t="shared" ca="1" si="151"/>
        <v>621.09</v>
      </c>
      <c r="DQ157" s="1">
        <f t="shared" ca="1" si="152"/>
        <v>279.04000000000002</v>
      </c>
      <c r="DR157" s="1" t="str" cm="1">
        <f t="array" aca="1" ref="DR157" ca="1">INDEX({"N/A","CareCredit","QuickPay Discount","Monthly Payment"}, RANDBETWEEN(1,4))</f>
        <v>N/A</v>
      </c>
      <c r="DS157" s="2">
        <v>44628</v>
      </c>
      <c r="DT157" s="1" t="str">
        <f t="shared" ca="1" si="153"/>
        <v>2022-03-21</v>
      </c>
      <c r="DU157" s="1">
        <f t="shared" ca="1" si="154"/>
        <v>100</v>
      </c>
    </row>
    <row r="158" spans="1:125" x14ac:dyDescent="0.15">
      <c r="A158" s="1" t="s">
        <v>661</v>
      </c>
      <c r="B158" s="1" t="str" cm="1">
        <f t="array" aca="1" ref="B158" ca="1">INDEX({"Liam","Noah","Oliver","Elijah","William","James","Benjamin","Lucas","Henry","Alexander","Olivia","Emma","Ava","Charlotte","Sophia","Amelia","Isabella","Mia","Evelyn","Harper","Jameson","Aria","Scarlett","Luna","Mila","Abigail","Ella","Avery","Eleanor","Madison"}, RANDBETWEEN(1, 30))</f>
        <v>Aria</v>
      </c>
      <c r="C158" s="1" t="str" cm="1">
        <f t="array" aca="1" ref="C158" ca="1">INDEX({"Smith","Johnson","Williams","Jones","Brown","Davis","Miller","Wilson","Moore","Taylor","Anderson","Thomas","Jackson","White","Harris","Martin","Thompson","Garcia","Martinez","Robinson","Clark","Rodriguez","Lewis","Lee","Walker","Hall","Allen","Young","King","Wright"}, RANDBETWEEN(1, 30))</f>
        <v>Allen</v>
      </c>
      <c r="D158" s="1" t="str">
        <f t="shared" ca="1" si="104"/>
        <v>1987-06-04</v>
      </c>
      <c r="E158" s="1">
        <f t="shared" ca="1" si="105"/>
        <v>37</v>
      </c>
      <c r="F158" s="1" t="str" cm="1">
        <f t="array" aca="1" ref="F158" ca="1">INDEX({"Male","Female","Non-Binary"}, RANDBETWEEN(1, 3))</f>
        <v>Non-Binary</v>
      </c>
      <c r="G158" s="1" t="str" cm="1">
        <f t="array" aca="1" ref="G158" ca="1">INDEX({"African American","Caucasian","Hispanic","Asian","Native American","Other"}, RANDBETWEEN(1,6))</f>
        <v>Asian</v>
      </c>
      <c r="H158" s="1" t="str" cm="1">
        <f t="array" aca="1" ref="H158" ca="1">RANDBETWEEN(1,1500) &amp; " " &amp; INDEX({"Main","Oak","Maple","Elm","Pine","Cedar","Rose","Hill","Park","Lake"}, RANDBETWEEN(1,10)) &amp; " " &amp; INDEX({"St","Rd","Ave"}, RANDBETWEEN(1,3))</f>
        <v>204 Maple St</v>
      </c>
      <c r="I158" s="1" t="str" cm="1">
        <f t="array" aca="1" ref="I158" ca="1">INDEX({"Springfield","Riverside","Franklin","Clinton","Fairview"}, RANDBETWEEN(1,5))</f>
        <v>Riverside</v>
      </c>
      <c r="J158" s="1" t="str" cm="1">
        <f t="array" aca="1" ref="J158" ca="1">INDEX({"FL","IL","CA","NY","TX"}, RANDBETWEEN(1,5))</f>
        <v>CA</v>
      </c>
      <c r="K158" s="1" t="str">
        <f t="shared" ca="1" si="106"/>
        <v>10332</v>
      </c>
      <c r="L158" s="1" t="str">
        <f t="shared" ca="1" si="107"/>
        <v>aria.allen@email.com</v>
      </c>
      <c r="M158" s="1" t="str">
        <f t="shared" ca="1" si="108"/>
        <v>278-939-5351</v>
      </c>
      <c r="N158" s="1" t="str" cm="1">
        <f t="array" aca="1" ref="N158" ca="1">INDEX({"Linda","Karen","Susan","Nancy","Deborah"}, RANDBETWEEN(1,5)) &amp; " " &amp; C158</f>
        <v>Deborah Allen</v>
      </c>
      <c r="O158" s="1" t="str">
        <f t="shared" ca="1" si="109"/>
        <v>791-203-8353</v>
      </c>
      <c r="P158" s="1" t="s">
        <v>137</v>
      </c>
      <c r="Q158" s="1" t="str" cm="1">
        <f t="array" aca="1" ref="Q158" ca="1">INDEX({"Walk-in","Google","Website","Patient Referral","Doctor Referral","Insurance"}, RANDBETWEEN(1,5))</f>
        <v>Website</v>
      </c>
      <c r="R158" s="1" t="str">
        <f t="shared" ca="1" si="110"/>
        <v>2023-10-28</v>
      </c>
      <c r="S158" s="1" t="str" cm="1">
        <f t="array" aca="1" ref="S158" ca="1">INDEX({"LOC001","LOC002","LOC003"}, RANDBETWEEN(1,3))</f>
        <v>LOC001</v>
      </c>
      <c r="T158" s="1" t="str" cm="1">
        <f t="array" aca="1" ref="T158" ca="1">INDEX({"Mail","Phone","Patient Portal","Email"}, RANDBETWEEN(1,4))</f>
        <v>Phone</v>
      </c>
      <c r="U158" s="1" t="str" cm="1">
        <f t="array" aca="1" ref="U158" ca="1">INDEX({"True","False"}, RANDBETWEEN(1,2))</f>
        <v>True</v>
      </c>
      <c r="V158" s="1" t="str" cm="1">
        <f t="array" aca="1" ref="V158" ca="1">INDEX({"True","False"}, RANDBETWEEN(1,2))</f>
        <v>False</v>
      </c>
      <c r="W158" s="1" t="str" cm="1">
        <f t="array" aca="1" ref="W158" ca="1">INDEX({"True","False"}, RANDBETWEEN(1,2))</f>
        <v>True</v>
      </c>
      <c r="X158" s="1" t="str" cm="1">
        <f t="array" aca="1" ref="X158" ca="1">INDEX({"True","False"}, RANDBETWEEN(1,2))</f>
        <v>False</v>
      </c>
      <c r="Y158" s="1" t="str" cm="1">
        <f t="array" aca="1" ref="Y158" ca="1">INDEX({"Codeine","Sulfa","Local Anesthetics","None","Latex","Penicillin"}, RANDBETWEEN(1,6))</f>
        <v>Codeine</v>
      </c>
      <c r="Z158" s="1" t="str" cm="1">
        <f t="array" aca="1" ref="Z158" ca="1">INDEX({"None","Levothyroxine","Atorvastatin","Levothyroxine|Atorvastatin","Metformin|Lisinopril","Ibuprofen"}, RANDBETWEEN(1,6))</f>
        <v>None</v>
      </c>
      <c r="AA158" s="1" t="str" cm="1">
        <f t="array" aca="1" ref="AA158" ca="1">INDEX({"None","Wisdom teeth extraction (2020)","Cavity filling (2019)","Dental cleaning (2018)","Root canal (2021)"}, RANDBETWEEN(1,5))</f>
        <v>Root canal (2021)</v>
      </c>
      <c r="AB158" s="1" t="str">
        <f t="shared" ca="1" si="111"/>
        <v>2024-04-24</v>
      </c>
      <c r="AC158" s="1" t="str" cm="1">
        <f t="array" aca="1" ref="AC158" ca="1">INDEX({"N/A","No","Yes"}, RANDBETWEEN(1,3))</f>
        <v>Yes</v>
      </c>
      <c r="AD158" s="1" t="str" cm="1">
        <f t="array" aca="1" ref="AD158" ca="1">INDEX({"Non-smoker","Former-smoker","Current smoker"}, RANDBETWEEN(1,3))</f>
        <v>Former-smoker</v>
      </c>
      <c r="AE158" s="1" t="str" cm="1">
        <f t="array" aca="1" ref="AE158" ca="1">INDEX({"None","Allergic to penicillin","Requires wheelchair accessibility","Use caution due to fall risk","Special diet required"}, RANDBETWEEN(1,5))</f>
        <v>Allergic to penicillin</v>
      </c>
      <c r="AF158" s="1" t="s">
        <v>850</v>
      </c>
      <c r="AG158" s="1" t="str" cm="1">
        <f t="array" aca="1" ref="AG158" ca="1">INDEX({"Humana","Aetna","MetLife","Cigna","United Healthcare","Guardian"}, RANDBETWEEN(1,6))</f>
        <v>Humana</v>
      </c>
      <c r="AH158" s="1" t="str" cm="1">
        <f t="array" aca="1" ref="AH158" ca="1">IF(AG158="Humana",
   INDEX({"HUM103","HUM523"}, RANDBETWEEN(1,2)),
IF(AG158="Aetna",
   INDEX({"AET532","AET548"}, RANDBETWEEN(1,2)),
IF(AG158="MetLife",
   "MET280",
IF(AG158="Cigna",
   "CIG881",
IF(AG158="United Healthcare",
   INDEX({"UNI967","UNI316"}, RANDBETWEEN(1,2)),
IF(AG158="Guardian",
   INDEX({"GUA459","GUA669"}, RANDBETWEEN(1,2)),
""))))))</f>
        <v>HUM103</v>
      </c>
      <c r="AI158" s="1" t="str" cm="1">
        <f t="array" aca="1" ref="AI158" ca="1">_xlfn.SWITCH(
    AH158,
    "HUM103", "Humana Discount",
    "HUM523", "Humana PPO",
    "AET532", "Aetna HMO",
    "AET548", "Aetna Indemnity",
    "MET280", "MetLife Discount",
    "CIG881", "Cigna HMO",
    "UNI967", "United Healthcare DPPO",
    "UNI316", "United Healthcare DMO",
    "GUA459", "Guardian Discount",
    "GUA669", "Guardian PPO",
    ""
)</f>
        <v>Humana Discount</v>
      </c>
      <c r="AJ158" s="1" t="str" cm="1">
        <f t="array" aca="1" ref="AJ158" ca="1">_xlfn.SWITCH(
    AH158,
    "HUM103", "HUM854639",
    "HUM523", "HUM296694",
    "AET532", "AET392075",
    "AET548", "AET837715",
    "MET280", "MET643118",
    "CIG881", "CIG755900",
    "UNI967", "UNI733052",
    "UNI316", "UNI442722",
    "GUA459", "GUA634150",
    "GUA669", "GUA641722",
    ""
)</f>
        <v>HUM854639</v>
      </c>
      <c r="AK158" s="1" t="str" cm="1">
        <f t="array" aca="1" ref="AK158" ca="1">INDEX({"GRP370","GRP369","GRP573","GRP409","GRP509","GRP575","GRP445","GRP295","GRP316","GRP630"}, RANDBETWEEN(1,10))</f>
        <v>GRP316</v>
      </c>
      <c r="AL158" s="1" cm="1">
        <f t="array" aca="1" ref="AL158" ca="1">_xlfn.SWITCH(
  AK158,
  "GRP370", 1000,
  "GRP369", 3000,
  "GRP573", 1500,
  "GRP409", 3000,
  "GRP509", 3000,
  "GRP575", 1000,
  "GRP445", 2500,
  "GRP295", 1000,
  "GRP316", 2000,
  "GRP630", 2000,
  ""
)</f>
        <v>2000</v>
      </c>
      <c r="AM158" s="1" cm="1">
        <f t="array" aca="1" ref="AM158" ca="1">_xlfn.SWITCH(
  AK158,
  "GRP370", 729.73,
  "GRP369", 2285.89,
  "GRP573", 1311.73,
  "GRP409", 2951.56,
  "GRP509", 993.45,
  "GRP575", 557.41,
  "GRP445", 695.64,
  "GRP295", 241.36,
  "GRP316", 1320.86,
  "GRP630", 1245.27,
  ""
)</f>
        <v>1320.86</v>
      </c>
      <c r="AN158" s="1" t="str" cm="1">
        <f t="array" aca="1" ref="AN158" ca="1">_xlfn.SWITCH(
  AK158,
  "GRP573", "Humana",
  "GRP509", "Aetna",
  "GRP316", "Aetna",
  ""
)</f>
        <v>Aetna</v>
      </c>
      <c r="AO158" s="1" t="str" cm="1">
        <f t="array" aca="1" ref="AO158" ca="1">_xlfn.SWITCH(
  AK158,
  "GRP573", "HUM982",
  "GRP509", "AET282",
  "GRP316", "AET665",
  ""
)</f>
        <v>AET665</v>
      </c>
      <c r="AP158" s="1" t="str" cm="1">
        <f t="array" aca="1" ref="AP158" ca="1">_xlfn.SWITCH(
  AK158,
  "GRP573", "MAAN82132",
  "GRP509", "JOWI86099",
  "GRP316", "CHTA19838",
  ""
)</f>
        <v>CHTA19838</v>
      </c>
      <c r="AQ158" s="1" t="str" cm="1">
        <f t="array" aca="1" ref="AQ158" ca="1">INDEX({"Yes","No"},RANDBETWEEN(1,2))</f>
        <v>No</v>
      </c>
      <c r="AR158" s="1" t="str" cm="1">
        <f t="array" aca="1" ref="AR158" ca="1">INDEX({"Apple Pay","Credit Card","Debit Card"}, RANDBETWEEN(1,3))</f>
        <v>Credit Card</v>
      </c>
      <c r="AS158" s="1" t="s">
        <v>1039</v>
      </c>
      <c r="AT158" s="1" t="s">
        <v>1228</v>
      </c>
      <c r="AU158" s="1" t="str">
        <f t="shared" ca="1" si="112"/>
        <v>2025-04-30</v>
      </c>
      <c r="AV158" s="1" t="str">
        <f t="shared" ca="1" si="113"/>
        <v>2025-05-06</v>
      </c>
      <c r="AW158" s="1" t="str">
        <f t="shared" ca="1" si="114"/>
        <v>9:00 AM</v>
      </c>
      <c r="AX158" s="1" t="str">
        <f t="shared" ca="1" si="115"/>
        <v>8:45 AM</v>
      </c>
      <c r="AY158" s="1" t="str" cm="1">
        <f t="array" aca="1" ref="AY158" ca="1">INDEX({"LOC001","LOC002","LOC003"}, RANDBETWEEN(1,3))</f>
        <v>LOC001</v>
      </c>
      <c r="AZ158" s="1" t="str" cm="1">
        <f t="array" aca="1" ref="AZ158" ca="1">INDEX({"PRV001","PRV002","PRV003","PRV004","PRV005"}, RANDBETWEEN(1,5))</f>
        <v>PRV005</v>
      </c>
      <c r="BA158" s="1" t="str" cm="1">
        <f t="array" aca="1" ref="BA158" ca="1">INDEX({"AST001","AST002","AST003","AST004","AST005"}, RANDBETWEEN(1,5))</f>
        <v>AST005</v>
      </c>
      <c r="BB158" s="1" t="str" cm="1">
        <f t="array" aca="1" ref="BB158" ca="1">INDEX({"Room 1","Room 2","Room 3","Room 4","Room 5","Room 7","Room 8"}, RANDBETWEEN(1,7))</f>
        <v>Room 4</v>
      </c>
      <c r="BC158" s="1" t="str" cm="1">
        <f t="array" aca="1" ref="BC158" ca="1">INDEX({"Tooth Pain","Lost Filling","Cosmetic Concern","Sensitivity","Denture Adjustment","Jaw Pain","Routine Check-up"}, RANDBETWEEN(1,7))</f>
        <v>Sensitivity</v>
      </c>
      <c r="BD158" s="1" cm="1">
        <f t="array" aca="1" ref="BD158" ca="1">INDEX({15,30,45,60,90,120}, RANDBETWEEN(1,6))</f>
        <v>15</v>
      </c>
      <c r="BE158" s="1">
        <f t="shared" ca="1" si="116"/>
        <v>20</v>
      </c>
      <c r="BF158" s="1" t="str">
        <f t="shared" ca="1" si="117"/>
        <v>False</v>
      </c>
      <c r="BG158" s="1" t="str">
        <f t="shared" ca="1" si="118"/>
        <v>Illness</v>
      </c>
      <c r="BH158" s="1" t="str">
        <f t="shared" ca="1" si="119"/>
        <v>True</v>
      </c>
      <c r="BI158" s="1">
        <f t="shared" ca="1" si="120"/>
        <v>6</v>
      </c>
      <c r="BJ158" s="1" t="s">
        <v>1418</v>
      </c>
      <c r="BK158" s="1" t="str">
        <f t="shared" ca="1" si="121"/>
        <v>N/A</v>
      </c>
      <c r="BL158" s="1" t="str" cm="1">
        <f t="array" aca="1" ref="BL158" ca="1">INDEX({"Orthodontic","Prosthodontic","Oral Surgery","Periodontic","Restorative"}, RANDBETWEEN(1,5))</f>
        <v>Prosthodontic</v>
      </c>
      <c r="BM158" s="1" t="str" cm="1">
        <f t="array" aca="1" ref="BM158" ca="1">INDEX({"D4341","D9110","D0274","D0120","D2330","D7140","D1110"}, RANDBETWEEN(1,7))</f>
        <v>D7140</v>
      </c>
      <c r="BN158" s="1" t="str" cm="1">
        <f t="array" aca="1" ref="BN158" ca="1">INDEX({"Periodontal Scaling &amp; Root Planing","Palliative Treatment","Bitewings - Four Films","Periodic Oral Evaluation","Resin Composite - One Surface","Extraction - Erupted Tooth","Adult Prophylaxis"}, RANDBETWEEN(1,7))</f>
        <v>Periodontal Scaling &amp; Root Planing</v>
      </c>
      <c r="BO158" s="1">
        <f t="shared" ca="1" si="122"/>
        <v>1805.56</v>
      </c>
      <c r="BP158" s="1">
        <f t="shared" ca="1" si="123"/>
        <v>765.44</v>
      </c>
      <c r="BQ158" s="1">
        <f t="shared" ca="1" si="124"/>
        <v>521.13</v>
      </c>
      <c r="BR158" s="1">
        <f t="shared" ca="1" si="125"/>
        <v>125.83</v>
      </c>
      <c r="BS158" s="1">
        <f t="shared" ca="1" si="126"/>
        <v>33.270000000000003</v>
      </c>
      <c r="BT158" s="1" t="str">
        <f t="shared" ca="1" si="127"/>
        <v>2024-08-27</v>
      </c>
      <c r="BU158" s="1" t="str" cm="1">
        <f t="array" aca="1" ref="BU158" ca="1">INDEX({"Debit Card","Apple Pay","Credit Card","CareCredit"}, RANDBETWEEN(1,4))</f>
        <v>Debit Card</v>
      </c>
      <c r="BV158" s="1" t="str" cm="1">
        <f t="array" aca="1" ref="BV158" ca="1">INDEX({"Paid","Partial","Pending Insurance"}, RANDBETWEEN(1,3))</f>
        <v>Paid</v>
      </c>
      <c r="BW158" s="1">
        <f t="shared" ca="1" si="128"/>
        <v>0</v>
      </c>
      <c r="BX158" s="1" t="str">
        <f t="shared" ca="1" si="129"/>
        <v>Completed</v>
      </c>
      <c r="BY158" s="1" t="str" cm="1">
        <f t="array" aca="1" ref="BY158" ca="1">INDEX({"New","Returning"}, RANDBETWEEN(1,2))</f>
        <v>New</v>
      </c>
      <c r="BZ158" s="1">
        <f t="shared" ca="1" si="130"/>
        <v>3</v>
      </c>
      <c r="CA158" s="1">
        <f t="shared" ca="1" si="131"/>
        <v>3</v>
      </c>
      <c r="CB158" s="1" t="str">
        <f t="shared" ca="1" si="132"/>
        <v>2021-10-06</v>
      </c>
      <c r="CC158" s="1" t="str">
        <f t="shared" ca="1" si="133"/>
        <v>2025-05-26</v>
      </c>
      <c r="CD158" s="1">
        <f t="shared" ca="1" si="134"/>
        <v>6</v>
      </c>
      <c r="CE158" s="1">
        <f t="shared" ca="1" si="134"/>
        <v>2</v>
      </c>
      <c r="CF158" s="1">
        <f t="shared" ca="1" si="135"/>
        <v>5202.66</v>
      </c>
      <c r="CG158" s="1">
        <f t="shared" ca="1" si="136"/>
        <v>42</v>
      </c>
      <c r="CH158" s="1" t="str">
        <f t="shared" ca="1" si="137"/>
        <v>Low</v>
      </c>
      <c r="CI158" s="1">
        <f t="shared" ca="1" si="138"/>
        <v>80</v>
      </c>
      <c r="CJ158" s="1" t="str">
        <f t="shared" ca="1" si="139"/>
        <v>False</v>
      </c>
      <c r="CK158" s="1" t="str" cm="1">
        <f t="array" aca="1" ref="CK158" ca="1">INDEX({"Basic","Silver","Gold","Platinum"}, RANDBETWEEN(1,4))</f>
        <v>Platinum</v>
      </c>
      <c r="CL158" s="1">
        <f t="shared" ca="1" si="140"/>
        <v>1</v>
      </c>
      <c r="CM158" s="1" t="s">
        <v>1607</v>
      </c>
      <c r="CN158" s="1" t="str">
        <f t="shared" ca="1" si="141"/>
        <v>2025-06-25</v>
      </c>
      <c r="CO158" s="1" t="str">
        <f t="shared" ca="1" si="142"/>
        <v>1:15 PM</v>
      </c>
      <c r="CP158" s="1" t="str" cm="1">
        <f t="array" aca="1" ref="CP158" ca="1">INDEX({"Patient Portal","Mail","Email","Phone","Text"}, RANDBETWEEN(1,5))</f>
        <v>Email</v>
      </c>
      <c r="CQ158" s="1" t="str" cm="1">
        <f t="array" aca="1" ref="CQ158" ca="1">INDEX({"Insurance Verification","Payment Reminder","New Patient Welcome","Treatment Plan Discussion","Recall"}, RANDBETWEEN(1,5))</f>
        <v>Recall</v>
      </c>
      <c r="CR158" s="1" t="str" cm="1">
        <f t="array" aca="1" ref="CR158" ca="1">INDEX({"Template","Script","Marketing","Custom"}, RANDBETWEEN(1,4))</f>
        <v>Template</v>
      </c>
      <c r="CS158" s="1" t="str">
        <f t="shared" ca="1" si="143"/>
        <v>False</v>
      </c>
      <c r="CT158" s="1" t="str">
        <f t="shared" ca="1" si="144"/>
        <v/>
      </c>
      <c r="CU158" s="1" t="str">
        <f t="shared" ca="1" si="145"/>
        <v/>
      </c>
      <c r="CV158" s="1" t="str" cm="1">
        <f t="array" aca="1" ref="CV158" ca="1">IF(CS158="True",
   INDEX({"Cancelled","Confirmed","Rescheduled","Question Answered"}, RANDBETWEEN(1,4)),
   ""
)</f>
        <v/>
      </c>
      <c r="CW158" s="1" t="str">
        <f t="shared" ca="1" si="146"/>
        <v/>
      </c>
      <c r="CX158" s="1" t="str">
        <f t="shared" ca="1" si="147"/>
        <v/>
      </c>
      <c r="CY158" s="1" t="str" cm="1">
        <f t="array" aca="1" ref="CY158" ca="1">INDEX({"STF001","STF002","STF003","STF004","STF005"}, RANDBETWEEN(1,5))</f>
        <v>STF002</v>
      </c>
      <c r="CZ158" s="1" t="str">
        <f t="shared" ca="1" si="148"/>
        <v>False</v>
      </c>
      <c r="DA158" s="1" t="str" cm="1">
        <f t="array" aca="1" ref="DA158" ca="1">INDEX({"Westside Dental Group","Downtown Dental Center","Main Street Dental"}, RANDBETWEEN(1,3))</f>
        <v>Downtown Dental Center</v>
      </c>
      <c r="DB158" s="1" t="str" cm="1">
        <f t="array" aca="1" ref="DB158" ca="1">_xlfn.SWITCH(DA158,
   "Westside Dental Group",     "789 West Avenue",
   "Downtown Dental Center",    "456 Downtown Plaza",
   "Main Street Dental",        "123 Main Street",
   ""
)</f>
        <v>456 Downtown Plaza</v>
      </c>
      <c r="DC158" s="1" t="str" cm="1">
        <f t="array" aca="1" ref="DC158" ca="1">_xlfn.SWITCH(
   DA158,
   "Westside Dental Group",     "Riverside",
   "Downtown Dental Center",    "Springfield",
   "Main Street Dental",        "Springfield",
   ""
)</f>
        <v>Springfield</v>
      </c>
      <c r="DD158" s="1" t="s">
        <v>184</v>
      </c>
      <c r="DE158" s="1" t="str" cm="1">
        <f t="array" aca="1" ref="DE158" ca="1">_xlfn.SWITCH(
   DA158,
   "Westside Dental Group",     "62707",
   "Downtown Dental Center",    "62701",
   "Main Street Dental",        "62704",
   ""
)</f>
        <v>62701</v>
      </c>
      <c r="DF158" s="1" t="str" cm="1">
        <f t="array" aca="1" ref="DF158" ca="1">_xlfn.SWITCH(
   DA158,
   "Westside Dental Group",     "555-555-6666",
   "Downtown Dental Center",    "555-333-4444",
   "Main Street Dental",        "555-111-2222",
   ""
)</f>
        <v>555-333-4444</v>
      </c>
      <c r="DG158" s="1" t="str" cm="1">
        <f t="array" aca="1" ref="DG158" ca="1">_xlfn.SWITCH(
   DA158,
   "Westside Dental Group",     "Mon-Thu 9AM-6PM|Fri 9AM-4PM",
   "Downtown Dental Center",    "Mon-Thu 7AM-7PM|Fri 8AM-5PM|Sat 8AM-1PM",
   "Main Street Dental",        "Mon-Fri 8AM-5PM",
   ""
)</f>
        <v>Mon-Thu 7AM-7PM|Fri 8AM-5PM|Sat 8AM-1PM</v>
      </c>
      <c r="DH158" s="1" t="str" cm="1">
        <f t="array" aca="1" ref="DH158" ca="1">_xlfn.SWITCH(
   DA158,
   "Westside Dental Group",     "General|Periodontics|Endodontics",
   "Downtown Dental Center",    "General|Pediatric|Implants|Oral Surgery",
   "Main Street Dental",        "General|Cosmetic|Orthodontics",
   ""
)</f>
        <v>General|Pediatric|Implants|Oral Surgery</v>
      </c>
      <c r="DI158" s="1" t="str" cm="1">
        <f t="array" aca="1" ref="DI158" ca="1">_xlfn.SWITCH(
   DA158,
   "Westside Dental Group",     "General Dentistry|Periodontics|Endodontics",
   "Downtown Dental Center",    "General Dentistry|Oral Surgery|Pediatric Dentistry",
   "Main Street Dental",        "General Dentistry|Orthodontics",
   ""
)</f>
        <v>General Dentistry|Oral Surgery|Pediatric Dentistry</v>
      </c>
      <c r="DJ158" s="1" cm="1">
        <f t="array" aca="1" ref="DJ158" ca="1">_xlfn.SWITCH($DA158,
   "Westside Dental Group", 6,
   "Downtown Dental Center", 12,
   "Main Street Dental",     8,
   6
)</f>
        <v>12</v>
      </c>
      <c r="DK158" s="1" cm="1">
        <f t="array" aca="1" ref="DK158" ca="1">_xlfn.SWITCH($DA158,
   "Westside Dental Group", 4.7,
   "Downtown Dental Center", 4.6,
   "Main Street Dental",     4.8,
   4.7
)</f>
        <v>4.5999999999999996</v>
      </c>
      <c r="DL158" s="1" t="s">
        <v>1796</v>
      </c>
      <c r="DM158" s="1" t="str">
        <f t="shared" ca="1" si="149"/>
        <v>2021-07-29</v>
      </c>
      <c r="DN158" s="1" t="str" cm="1">
        <f t="array" aca="1" ref="DN158" ca="1">INDEX({"In Progress","Accepted","Completed","Proposed"}, RANDBETWEEN(1,4))</f>
        <v>Completed</v>
      </c>
      <c r="DO158" s="1">
        <f t="shared" ca="1" si="150"/>
        <v>4948.37</v>
      </c>
      <c r="DP158" s="1">
        <f t="shared" ca="1" si="151"/>
        <v>3661.79</v>
      </c>
      <c r="DQ158" s="1">
        <f t="shared" ca="1" si="152"/>
        <v>1286.58</v>
      </c>
      <c r="DR158" s="1" t="str" cm="1">
        <f t="array" aca="1" ref="DR158" ca="1">INDEX({"N/A","CareCredit","QuickPay Discount","Monthly Payment"}, RANDBETWEEN(1,4))</f>
        <v>N/A</v>
      </c>
      <c r="DS158" s="2">
        <v>44629</v>
      </c>
      <c r="DT158" s="1" t="str">
        <f t="shared" ca="1" si="153"/>
        <v>2022-03-23</v>
      </c>
      <c r="DU158" s="1">
        <f t="shared" ca="1" si="154"/>
        <v>100</v>
      </c>
    </row>
    <row r="159" spans="1:125" x14ac:dyDescent="0.15">
      <c r="A159" s="1" t="s">
        <v>662</v>
      </c>
      <c r="B159" s="1" t="str" cm="1">
        <f t="array" aca="1" ref="B159" ca="1">INDEX({"Liam","Noah","Oliver","Elijah","William","James","Benjamin","Lucas","Henry","Alexander","Olivia","Emma","Ava","Charlotte","Sophia","Amelia","Isabella","Mia","Evelyn","Harper","Jameson","Aria","Scarlett","Luna","Mila","Abigail","Ella","Avery","Eleanor","Madison"}, RANDBETWEEN(1, 30))</f>
        <v>Charlotte</v>
      </c>
      <c r="C159" s="1" t="str" cm="1">
        <f t="array" aca="1" ref="C159" ca="1">INDEX({"Smith","Johnson","Williams","Jones","Brown","Davis","Miller","Wilson","Moore","Taylor","Anderson","Thomas","Jackson","White","Harris","Martin","Thompson","Garcia","Martinez","Robinson","Clark","Rodriguez","Lewis","Lee","Walker","Hall","Allen","Young","King","Wright"}, RANDBETWEEN(1, 30))</f>
        <v>Martin</v>
      </c>
      <c r="D159" s="1" t="str">
        <f t="shared" ca="1" si="104"/>
        <v>1991-01-30</v>
      </c>
      <c r="E159" s="1">
        <f t="shared" ca="1" si="105"/>
        <v>34</v>
      </c>
      <c r="F159" s="1" t="str" cm="1">
        <f t="array" aca="1" ref="F159" ca="1">INDEX({"Male","Female","Non-Binary"}, RANDBETWEEN(1, 3))</f>
        <v>Non-Binary</v>
      </c>
      <c r="G159" s="1" t="str" cm="1">
        <f t="array" aca="1" ref="G159" ca="1">INDEX({"African American","Caucasian","Hispanic","Asian","Native American","Other"}, RANDBETWEEN(1,6))</f>
        <v>Caucasian</v>
      </c>
      <c r="H159" s="1" t="str" cm="1">
        <f t="array" aca="1" ref="H159" ca="1">RANDBETWEEN(1,1500) &amp; " " &amp; INDEX({"Main","Oak","Maple","Elm","Pine","Cedar","Rose","Hill","Park","Lake"}, RANDBETWEEN(1,10)) &amp; " " &amp; INDEX({"St","Rd","Ave"}, RANDBETWEEN(1,3))</f>
        <v>1253 Lake Rd</v>
      </c>
      <c r="I159" s="1" t="str" cm="1">
        <f t="array" aca="1" ref="I159" ca="1">INDEX({"Springfield","Riverside","Franklin","Clinton","Fairview"}, RANDBETWEEN(1,5))</f>
        <v>Franklin</v>
      </c>
      <c r="J159" s="1" t="str" cm="1">
        <f t="array" aca="1" ref="J159" ca="1">INDEX({"FL","IL","CA","NY","TX"}, RANDBETWEEN(1,5))</f>
        <v>CA</v>
      </c>
      <c r="K159" s="1" t="str">
        <f t="shared" ca="1" si="106"/>
        <v>65678</v>
      </c>
      <c r="L159" s="1" t="str">
        <f t="shared" ca="1" si="107"/>
        <v>charlotte.martin@email.com</v>
      </c>
      <c r="M159" s="1" t="str">
        <f t="shared" ca="1" si="108"/>
        <v>353-453-1324</v>
      </c>
      <c r="N159" s="1" t="str" cm="1">
        <f t="array" aca="1" ref="N159" ca="1">INDEX({"Linda","Karen","Susan","Nancy","Deborah"}, RANDBETWEEN(1,5)) &amp; " " &amp; C159</f>
        <v>Susan Martin</v>
      </c>
      <c r="O159" s="1" t="str">
        <f t="shared" ca="1" si="109"/>
        <v>798-395-6694</v>
      </c>
      <c r="P159" s="1" t="s">
        <v>137</v>
      </c>
      <c r="Q159" s="1" t="str" cm="1">
        <f t="array" aca="1" ref="Q159" ca="1">INDEX({"Walk-in","Google","Website","Patient Referral","Doctor Referral","Insurance"}, RANDBETWEEN(1,5))</f>
        <v>Walk-in</v>
      </c>
      <c r="R159" s="1" t="str">
        <f t="shared" ca="1" si="110"/>
        <v>2023-04-30</v>
      </c>
      <c r="S159" s="1" t="str" cm="1">
        <f t="array" aca="1" ref="S159" ca="1">INDEX({"LOC001","LOC002","LOC003"}, RANDBETWEEN(1,3))</f>
        <v>LOC002</v>
      </c>
      <c r="T159" s="1" t="str" cm="1">
        <f t="array" aca="1" ref="T159" ca="1">INDEX({"Mail","Phone","Patient Portal","Email"}, RANDBETWEEN(1,4))</f>
        <v>Email</v>
      </c>
      <c r="U159" s="1" t="str" cm="1">
        <f t="array" aca="1" ref="U159" ca="1">INDEX({"True","False"}, RANDBETWEEN(1,2))</f>
        <v>True</v>
      </c>
      <c r="V159" s="1" t="str" cm="1">
        <f t="array" aca="1" ref="V159" ca="1">INDEX({"True","False"}, RANDBETWEEN(1,2))</f>
        <v>False</v>
      </c>
      <c r="W159" s="1" t="str" cm="1">
        <f t="array" aca="1" ref="W159" ca="1">INDEX({"True","False"}, RANDBETWEEN(1,2))</f>
        <v>True</v>
      </c>
      <c r="X159" s="1" t="str" cm="1">
        <f t="array" aca="1" ref="X159" ca="1">INDEX({"True","False"}, RANDBETWEEN(1,2))</f>
        <v>False</v>
      </c>
      <c r="Y159" s="1" t="str" cm="1">
        <f t="array" aca="1" ref="Y159" ca="1">INDEX({"Codeine","Sulfa","Local Anesthetics","None","Latex","Penicillin"}, RANDBETWEEN(1,6))</f>
        <v>Codeine</v>
      </c>
      <c r="Z159" s="1" t="str" cm="1">
        <f t="array" aca="1" ref="Z159" ca="1">INDEX({"None","Levothyroxine","Atorvastatin","Levothyroxine|Atorvastatin","Metformin|Lisinopril","Ibuprofen"}, RANDBETWEEN(1,6))</f>
        <v>Atorvastatin</v>
      </c>
      <c r="AA159" s="1" t="str" cm="1">
        <f t="array" aca="1" ref="AA159" ca="1">INDEX({"None","Wisdom teeth extraction (2020)","Cavity filling (2019)","Dental cleaning (2018)","Root canal (2021)"}, RANDBETWEEN(1,5))</f>
        <v>Wisdom teeth extraction (2020)</v>
      </c>
      <c r="AB159" s="1" t="str">
        <f t="shared" ca="1" si="111"/>
        <v>2023-11-05</v>
      </c>
      <c r="AC159" s="1" t="str" cm="1">
        <f t="array" aca="1" ref="AC159" ca="1">INDEX({"N/A","No","Yes"}, RANDBETWEEN(1,3))</f>
        <v>No</v>
      </c>
      <c r="AD159" s="1" t="str" cm="1">
        <f t="array" aca="1" ref="AD159" ca="1">INDEX({"Non-smoker","Former-smoker","Current smoker"}, RANDBETWEEN(1,3))</f>
        <v>Former-smoker</v>
      </c>
      <c r="AE159" s="1" t="str" cm="1">
        <f t="array" aca="1" ref="AE159" ca="1">INDEX({"None","Allergic to penicillin","Requires wheelchair accessibility","Use caution due to fall risk","Special diet required"}, RANDBETWEEN(1,5))</f>
        <v>Use caution due to fall risk</v>
      </c>
      <c r="AF159" s="1" t="s">
        <v>851</v>
      </c>
      <c r="AG159" s="1" t="str" cm="1">
        <f t="array" aca="1" ref="AG159" ca="1">INDEX({"Humana","Aetna","MetLife","Cigna","United Healthcare","Guardian"}, RANDBETWEEN(1,6))</f>
        <v>Cigna</v>
      </c>
      <c r="AH159" s="1" t="str" cm="1">
        <f t="array" aca="1" ref="AH159" ca="1">IF(AG159="Humana",
   INDEX({"HUM103","HUM523"}, RANDBETWEEN(1,2)),
IF(AG159="Aetna",
   INDEX({"AET532","AET548"}, RANDBETWEEN(1,2)),
IF(AG159="MetLife",
   "MET280",
IF(AG159="Cigna",
   "CIG881",
IF(AG159="United Healthcare",
   INDEX({"UNI967","UNI316"}, RANDBETWEEN(1,2)),
IF(AG159="Guardian",
   INDEX({"GUA459","GUA669"}, RANDBETWEEN(1,2)),
""))))))</f>
        <v>CIG881</v>
      </c>
      <c r="AI159" s="1" t="str" cm="1">
        <f t="array" aca="1" ref="AI159" ca="1">_xlfn.SWITCH(
    AH159,
    "HUM103", "Humana Discount",
    "HUM523", "Humana PPO",
    "AET532", "Aetna HMO",
    "AET548", "Aetna Indemnity",
    "MET280", "MetLife Discount",
    "CIG881", "Cigna HMO",
    "UNI967", "United Healthcare DPPO",
    "UNI316", "United Healthcare DMO",
    "GUA459", "Guardian Discount",
    "GUA669", "Guardian PPO",
    ""
)</f>
        <v>Cigna HMO</v>
      </c>
      <c r="AJ159" s="1" t="str" cm="1">
        <f t="array" aca="1" ref="AJ159" ca="1">_xlfn.SWITCH(
    AH159,
    "HUM103", "HUM854639",
    "HUM523", "HUM296694",
    "AET532", "AET392075",
    "AET548", "AET837715",
    "MET280", "MET643118",
    "CIG881", "CIG755900",
    "UNI967", "UNI733052",
    "UNI316", "UNI442722",
    "GUA459", "GUA634150",
    "GUA669", "GUA641722",
    ""
)</f>
        <v>CIG755900</v>
      </c>
      <c r="AK159" s="1" t="str" cm="1">
        <f t="array" aca="1" ref="AK159" ca="1">INDEX({"GRP370","GRP369","GRP573","GRP409","GRP509","GRP575","GRP445","GRP295","GRP316","GRP630"}, RANDBETWEEN(1,10))</f>
        <v>GRP316</v>
      </c>
      <c r="AL159" s="1" cm="1">
        <f t="array" aca="1" ref="AL159" ca="1">_xlfn.SWITCH(
  AK159,
  "GRP370", 1000,
  "GRP369", 3000,
  "GRP573", 1500,
  "GRP409", 3000,
  "GRP509", 3000,
  "GRP575", 1000,
  "GRP445", 2500,
  "GRP295", 1000,
  "GRP316", 2000,
  "GRP630", 2000,
  ""
)</f>
        <v>2000</v>
      </c>
      <c r="AM159" s="1" cm="1">
        <f t="array" aca="1" ref="AM159" ca="1">_xlfn.SWITCH(
  AK159,
  "GRP370", 729.73,
  "GRP369", 2285.89,
  "GRP573", 1311.73,
  "GRP409", 2951.56,
  "GRP509", 993.45,
  "GRP575", 557.41,
  "GRP445", 695.64,
  "GRP295", 241.36,
  "GRP316", 1320.86,
  "GRP630", 1245.27,
  ""
)</f>
        <v>1320.86</v>
      </c>
      <c r="AN159" s="1" t="str" cm="1">
        <f t="array" aca="1" ref="AN159" ca="1">_xlfn.SWITCH(
  AK159,
  "GRP573", "Humana",
  "GRP509", "Aetna",
  "GRP316", "Aetna",
  ""
)</f>
        <v>Aetna</v>
      </c>
      <c r="AO159" s="1" t="str" cm="1">
        <f t="array" aca="1" ref="AO159" ca="1">_xlfn.SWITCH(
  AK159,
  "GRP573", "HUM982",
  "GRP509", "AET282",
  "GRP316", "AET665",
  ""
)</f>
        <v>AET665</v>
      </c>
      <c r="AP159" s="1" t="str" cm="1">
        <f t="array" aca="1" ref="AP159" ca="1">_xlfn.SWITCH(
  AK159,
  "GRP573", "MAAN82132",
  "GRP509", "JOWI86099",
  "GRP316", "CHTA19838",
  ""
)</f>
        <v>CHTA19838</v>
      </c>
      <c r="AQ159" s="1" t="str" cm="1">
        <f t="array" aca="1" ref="AQ159" ca="1">INDEX({"Yes","No"},RANDBETWEEN(1,2))</f>
        <v>Yes</v>
      </c>
      <c r="AR159" s="1" t="str" cm="1">
        <f t="array" aca="1" ref="AR159" ca="1">INDEX({"Apple Pay","Credit Card","Debit Card"}, RANDBETWEEN(1,3))</f>
        <v>Credit Card</v>
      </c>
      <c r="AS159" s="1" t="s">
        <v>1040</v>
      </c>
      <c r="AT159" s="1" t="s">
        <v>1229</v>
      </c>
      <c r="AU159" s="1" t="str">
        <f t="shared" ca="1" si="112"/>
        <v>2025-05-11</v>
      </c>
      <c r="AV159" s="1" t="str">
        <f t="shared" ca="1" si="113"/>
        <v>2025-05-24</v>
      </c>
      <c r="AW159" s="1" t="str">
        <f t="shared" ca="1" si="114"/>
        <v>10:30 AM</v>
      </c>
      <c r="AX159" s="1" t="str">
        <f t="shared" ca="1" si="115"/>
        <v>10:18 AM</v>
      </c>
      <c r="AY159" s="1" t="str" cm="1">
        <f t="array" aca="1" ref="AY159" ca="1">INDEX({"LOC001","LOC002","LOC003"}, RANDBETWEEN(1,3))</f>
        <v>LOC002</v>
      </c>
      <c r="AZ159" s="1" t="str" cm="1">
        <f t="array" aca="1" ref="AZ159" ca="1">INDEX({"PRV001","PRV002","PRV003","PRV004","PRV005"}, RANDBETWEEN(1,5))</f>
        <v>PRV003</v>
      </c>
      <c r="BA159" s="1" t="str" cm="1">
        <f t="array" aca="1" ref="BA159" ca="1">INDEX({"AST001","AST002","AST003","AST004","AST005"}, RANDBETWEEN(1,5))</f>
        <v>AST005</v>
      </c>
      <c r="BB159" s="1" t="str" cm="1">
        <f t="array" aca="1" ref="BB159" ca="1">INDEX({"Room 1","Room 2","Room 3","Room 4","Room 5","Room 7","Room 8"}, RANDBETWEEN(1,7))</f>
        <v>Room 4</v>
      </c>
      <c r="BC159" s="1" t="str" cm="1">
        <f t="array" aca="1" ref="BC159" ca="1">INDEX({"Tooth Pain","Lost Filling","Cosmetic Concern","Sensitivity","Denture Adjustment","Jaw Pain","Routine Check-up"}, RANDBETWEEN(1,7))</f>
        <v>Lost Filling</v>
      </c>
      <c r="BD159" s="1" cm="1">
        <f t="array" aca="1" ref="BD159" ca="1">INDEX({15,30,45,60,90,120}, RANDBETWEEN(1,6))</f>
        <v>60</v>
      </c>
      <c r="BE159" s="1">
        <f t="shared" ca="1" si="116"/>
        <v>66</v>
      </c>
      <c r="BF159" s="1" t="str">
        <f t="shared" ca="1" si="117"/>
        <v>True</v>
      </c>
      <c r="BG159" s="1" t="str">
        <f t="shared" ca="1" si="118"/>
        <v/>
      </c>
      <c r="BH159" s="1" t="str">
        <f t="shared" ca="1" si="119"/>
        <v>False</v>
      </c>
      <c r="BI159" s="1">
        <f t="shared" ca="1" si="120"/>
        <v>13</v>
      </c>
      <c r="BJ159" s="1" t="s">
        <v>1419</v>
      </c>
      <c r="BK159" s="1" t="str">
        <f t="shared" ca="1" si="121"/>
        <v>2025-05-24</v>
      </c>
      <c r="BL159" s="1" t="str" cm="1">
        <f t="array" aca="1" ref="BL159" ca="1">INDEX({"Orthodontic","Prosthodontic","Oral Surgery","Periodontic","Restorative"}, RANDBETWEEN(1,5))</f>
        <v>Periodontic</v>
      </c>
      <c r="BM159" s="1" t="str" cm="1">
        <f t="array" aca="1" ref="BM159" ca="1">INDEX({"D4341","D9110","D0274","D0120","D2330","D7140","D1110"}, RANDBETWEEN(1,7))</f>
        <v>D4341</v>
      </c>
      <c r="BN159" s="1" t="str" cm="1">
        <f t="array" aca="1" ref="BN159" ca="1">INDEX({"Periodontal Scaling &amp; Root Planing","Palliative Treatment","Bitewings - Four Films","Periodic Oral Evaluation","Resin Composite - One Surface","Extraction - Erupted Tooth","Adult Prophylaxis"}, RANDBETWEEN(1,7))</f>
        <v>Resin Composite - One Surface</v>
      </c>
      <c r="BO159" s="1">
        <f t="shared" ca="1" si="122"/>
        <v>1038.47</v>
      </c>
      <c r="BP159" s="1">
        <f t="shared" ca="1" si="123"/>
        <v>828.34</v>
      </c>
      <c r="BQ159" s="1">
        <f t="shared" ca="1" si="124"/>
        <v>595.42999999999995</v>
      </c>
      <c r="BR159" s="1">
        <f t="shared" ca="1" si="125"/>
        <v>263.27</v>
      </c>
      <c r="BS159" s="1">
        <f t="shared" ca="1" si="126"/>
        <v>158.34</v>
      </c>
      <c r="BT159" s="1" t="str">
        <f t="shared" ca="1" si="127"/>
        <v>2021-10-26</v>
      </c>
      <c r="BU159" s="1" t="str" cm="1">
        <f t="array" aca="1" ref="BU159" ca="1">INDEX({"Debit Card","Apple Pay","Credit Card","CareCredit"}, RANDBETWEEN(1,4))</f>
        <v>Credit Card</v>
      </c>
      <c r="BV159" s="1" t="str" cm="1">
        <f t="array" aca="1" ref="BV159" ca="1">INDEX({"Paid","Partial","Pending Insurance"}, RANDBETWEEN(1,3))</f>
        <v>Pending Insurance</v>
      </c>
      <c r="BW159" s="1">
        <f t="shared" ca="1" si="128"/>
        <v>0</v>
      </c>
      <c r="BX159" s="1" t="str">
        <f t="shared" ca="1" si="129"/>
        <v>In Progress</v>
      </c>
      <c r="BY159" s="1" t="str" cm="1">
        <f t="array" aca="1" ref="BY159" ca="1">INDEX({"New","Returning"}, RANDBETWEEN(1,2))</f>
        <v>Returning</v>
      </c>
      <c r="BZ159" s="1">
        <f t="shared" ca="1" si="130"/>
        <v>2</v>
      </c>
      <c r="CA159" s="1">
        <f t="shared" ca="1" si="131"/>
        <v>2</v>
      </c>
      <c r="CB159" s="1" t="str">
        <f t="shared" ca="1" si="132"/>
        <v>2023-11-29</v>
      </c>
      <c r="CC159" s="1" t="str">
        <f t="shared" ca="1" si="133"/>
        <v>2025-05-23</v>
      </c>
      <c r="CD159" s="1">
        <f t="shared" ca="1" si="134"/>
        <v>9</v>
      </c>
      <c r="CE159" s="1">
        <f t="shared" ca="1" si="134"/>
        <v>5</v>
      </c>
      <c r="CF159" s="1">
        <f t="shared" ca="1" si="135"/>
        <v>2341.02</v>
      </c>
      <c r="CG159" s="1">
        <f t="shared" ca="1" si="136"/>
        <v>16</v>
      </c>
      <c r="CH159" s="1" t="str">
        <f t="shared" ca="1" si="137"/>
        <v>Medium</v>
      </c>
      <c r="CI159" s="1">
        <f t="shared" ca="1" si="138"/>
        <v>89</v>
      </c>
      <c r="CJ159" s="1" t="str">
        <f t="shared" ca="1" si="139"/>
        <v>True</v>
      </c>
      <c r="CK159" s="1" t="str" cm="1">
        <f t="array" aca="1" ref="CK159" ca="1">INDEX({"Basic","Silver","Gold","Platinum"}, RANDBETWEEN(1,4))</f>
        <v>Basic</v>
      </c>
      <c r="CL159" s="1">
        <f t="shared" ca="1" si="140"/>
        <v>4</v>
      </c>
      <c r="CM159" s="1" t="s">
        <v>1608</v>
      </c>
      <c r="CN159" s="1" t="str">
        <f t="shared" ca="1" si="141"/>
        <v>2025-02-13</v>
      </c>
      <c r="CO159" s="1" t="str">
        <f t="shared" ca="1" si="142"/>
        <v>9:00 AM</v>
      </c>
      <c r="CP159" s="1" t="str" cm="1">
        <f t="array" aca="1" ref="CP159" ca="1">INDEX({"Patient Portal","Mail","Email","Phone","Text"}, RANDBETWEEN(1,5))</f>
        <v>Patient Portal</v>
      </c>
      <c r="CQ159" s="1" t="str" cm="1">
        <f t="array" aca="1" ref="CQ159" ca="1">INDEX({"Insurance Verification","Payment Reminder","New Patient Welcome","Treatment Plan Discussion","Recall"}, RANDBETWEEN(1,5))</f>
        <v>Insurance Verification</v>
      </c>
      <c r="CR159" s="1" t="str" cm="1">
        <f t="array" aca="1" ref="CR159" ca="1">INDEX({"Template","Script","Marketing","Custom"}, RANDBETWEEN(1,4))</f>
        <v>Marketing</v>
      </c>
      <c r="CS159" s="1" t="str">
        <f t="shared" ca="1" si="143"/>
        <v>True</v>
      </c>
      <c r="CT159" s="1" t="str">
        <f t="shared" ca="1" si="144"/>
        <v>2025-02-16</v>
      </c>
      <c r="CU159" s="1" t="str">
        <f t="shared" ca="1" si="145"/>
        <v>1:15 PM</v>
      </c>
      <c r="CV159" s="1" t="str" cm="1">
        <f t="array" aca="1" ref="CV159" ca="1">IF(CS159="True",
   INDEX({"Cancelled","Confirmed","Rescheduled","Question Answered"}, RANDBETWEEN(1,4)),
   ""
)</f>
        <v>Question Answered</v>
      </c>
      <c r="CW159" s="1" t="str">
        <f t="shared" ca="1" si="146"/>
        <v>False</v>
      </c>
      <c r="CX159" s="1" t="str">
        <f t="shared" ca="1" si="147"/>
        <v/>
      </c>
      <c r="CY159" s="1" t="str" cm="1">
        <f t="array" aca="1" ref="CY159" ca="1">INDEX({"STF001","STF002","STF003","STF004","STF005"}, RANDBETWEEN(1,5))</f>
        <v>STF003</v>
      </c>
      <c r="CZ159" s="1" t="str">
        <f t="shared" ca="1" si="148"/>
        <v>False</v>
      </c>
      <c r="DA159" s="1" t="str" cm="1">
        <f t="array" aca="1" ref="DA159" ca="1">INDEX({"Westside Dental Group","Downtown Dental Center","Main Street Dental"}, RANDBETWEEN(1,3))</f>
        <v>Main Street Dental</v>
      </c>
      <c r="DB159" s="1" t="str" cm="1">
        <f t="array" aca="1" ref="DB159" ca="1">_xlfn.SWITCH(DA159,
   "Westside Dental Group",     "789 West Avenue",
   "Downtown Dental Center",    "456 Downtown Plaza",
   "Main Street Dental",        "123 Main Street",
   ""
)</f>
        <v>123 Main Street</v>
      </c>
      <c r="DC159" s="1" t="str" cm="1">
        <f t="array" aca="1" ref="DC159" ca="1">_xlfn.SWITCH(
   DA159,
   "Westside Dental Group",     "Riverside",
   "Downtown Dental Center",    "Springfield",
   "Main Street Dental",        "Springfield",
   ""
)</f>
        <v>Springfield</v>
      </c>
      <c r="DD159" s="1" t="s">
        <v>184</v>
      </c>
      <c r="DE159" s="1" t="str" cm="1">
        <f t="array" aca="1" ref="DE159" ca="1">_xlfn.SWITCH(
   DA159,
   "Westside Dental Group",     "62707",
   "Downtown Dental Center",    "62701",
   "Main Street Dental",        "62704",
   ""
)</f>
        <v>62704</v>
      </c>
      <c r="DF159" s="1" t="str" cm="1">
        <f t="array" aca="1" ref="DF159" ca="1">_xlfn.SWITCH(
   DA159,
   "Westside Dental Group",     "555-555-6666",
   "Downtown Dental Center",    "555-333-4444",
   "Main Street Dental",        "555-111-2222",
   ""
)</f>
        <v>555-111-2222</v>
      </c>
      <c r="DG159" s="1" t="str" cm="1">
        <f t="array" aca="1" ref="DG159" ca="1">_xlfn.SWITCH(
   DA159,
   "Westside Dental Group",     "Mon-Thu 9AM-6PM|Fri 9AM-4PM",
   "Downtown Dental Center",    "Mon-Thu 7AM-7PM|Fri 8AM-5PM|Sat 8AM-1PM",
   "Main Street Dental",        "Mon-Fri 8AM-5PM",
   ""
)</f>
        <v>Mon-Fri 8AM-5PM</v>
      </c>
      <c r="DH159" s="1" t="str" cm="1">
        <f t="array" aca="1" ref="DH159" ca="1">_xlfn.SWITCH(
   DA159,
   "Westside Dental Group",     "General|Periodontics|Endodontics",
   "Downtown Dental Center",    "General|Pediatric|Implants|Oral Surgery",
   "Main Street Dental",        "General|Cosmetic|Orthodontics",
   ""
)</f>
        <v>General|Cosmetic|Orthodontics</v>
      </c>
      <c r="DI159" s="1" t="str" cm="1">
        <f t="array" aca="1" ref="DI159" ca="1">_xlfn.SWITCH(
   DA159,
   "Westside Dental Group",     "General Dentistry|Periodontics|Endodontics",
   "Downtown Dental Center",    "General Dentistry|Oral Surgery|Pediatric Dentistry",
   "Main Street Dental",        "General Dentistry|Orthodontics",
   ""
)</f>
        <v>General Dentistry|Orthodontics</v>
      </c>
      <c r="DJ159" s="1" cm="1">
        <f t="array" aca="1" ref="DJ159" ca="1">_xlfn.SWITCH($DA159,
   "Westside Dental Group", 6,
   "Downtown Dental Center", 12,
   "Main Street Dental",     8,
   6
)</f>
        <v>8</v>
      </c>
      <c r="DK159" s="1" cm="1">
        <f t="array" aca="1" ref="DK159" ca="1">_xlfn.SWITCH($DA159,
   "Westside Dental Group", 4.7,
   "Downtown Dental Center", 4.6,
   "Main Street Dental",     4.8,
   4.7
)</f>
        <v>4.8</v>
      </c>
      <c r="DL159" s="1" t="s">
        <v>1797</v>
      </c>
      <c r="DM159" s="1" t="str">
        <f t="shared" ca="1" si="149"/>
        <v>2022-09-26</v>
      </c>
      <c r="DN159" s="1" t="str" cm="1">
        <f t="array" aca="1" ref="DN159" ca="1">INDEX({"In Progress","Accepted","Completed","Proposed"}, RANDBETWEEN(1,4))</f>
        <v>Completed</v>
      </c>
      <c r="DO159" s="1">
        <f t="shared" ca="1" si="150"/>
        <v>4674.33</v>
      </c>
      <c r="DP159" s="1">
        <f t="shared" ca="1" si="151"/>
        <v>3552.49</v>
      </c>
      <c r="DQ159" s="1">
        <f t="shared" ca="1" si="152"/>
        <v>1121.8399999999999</v>
      </c>
      <c r="DR159" s="1" t="str" cm="1">
        <f t="array" aca="1" ref="DR159" ca="1">INDEX({"N/A","CareCredit","QuickPay Discount","Monthly Payment"}, RANDBETWEEN(1,4))</f>
        <v>N/A</v>
      </c>
      <c r="DS159" s="2">
        <v>44630</v>
      </c>
      <c r="DT159" s="1" t="str">
        <f t="shared" ca="1" si="153"/>
        <v>2022-03-25</v>
      </c>
      <c r="DU159" s="1">
        <f t="shared" ca="1" si="154"/>
        <v>100</v>
      </c>
    </row>
    <row r="160" spans="1:125" x14ac:dyDescent="0.15">
      <c r="A160" s="1" t="s">
        <v>663</v>
      </c>
      <c r="B160" s="1" t="str" cm="1">
        <f t="array" aca="1" ref="B160" ca="1">INDEX({"Liam","Noah","Oliver","Elijah","William","James","Benjamin","Lucas","Henry","Alexander","Olivia","Emma","Ava","Charlotte","Sophia","Amelia","Isabella","Mia","Evelyn","Harper","Jameson","Aria","Scarlett","Luna","Mila","Abigail","Ella","Avery","Eleanor","Madison"}, RANDBETWEEN(1, 30))</f>
        <v>Madison</v>
      </c>
      <c r="C160" s="1" t="str" cm="1">
        <f t="array" aca="1" ref="C160" ca="1">INDEX({"Smith","Johnson","Williams","Jones","Brown","Davis","Miller","Wilson","Moore","Taylor","Anderson","Thomas","Jackson","White","Harris","Martin","Thompson","Garcia","Martinez","Robinson","Clark","Rodriguez","Lewis","Lee","Walker","Hall","Allen","Young","King","Wright"}, RANDBETWEEN(1, 30))</f>
        <v>Thompson</v>
      </c>
      <c r="D160" s="1" t="str">
        <f t="shared" ca="1" si="104"/>
        <v>1961-08-19</v>
      </c>
      <c r="E160" s="1">
        <f t="shared" ca="1" si="105"/>
        <v>63</v>
      </c>
      <c r="F160" s="1" t="str" cm="1">
        <f t="array" aca="1" ref="F160" ca="1">INDEX({"Male","Female","Non-Binary"}, RANDBETWEEN(1, 3))</f>
        <v>Non-Binary</v>
      </c>
      <c r="G160" s="1" t="str" cm="1">
        <f t="array" aca="1" ref="G160" ca="1">INDEX({"African American","Caucasian","Hispanic","Asian","Native American","Other"}, RANDBETWEEN(1,6))</f>
        <v>Caucasian</v>
      </c>
      <c r="H160" s="1" t="str" cm="1">
        <f t="array" aca="1" ref="H160" ca="1">RANDBETWEEN(1,1500) &amp; " " &amp; INDEX({"Main","Oak","Maple","Elm","Pine","Cedar","Rose","Hill","Park","Lake"}, RANDBETWEEN(1,10)) &amp; " " &amp; INDEX({"St","Rd","Ave"}, RANDBETWEEN(1,3))</f>
        <v>824 Oak St</v>
      </c>
      <c r="I160" s="1" t="str" cm="1">
        <f t="array" aca="1" ref="I160" ca="1">INDEX({"Springfield","Riverside","Franklin","Clinton","Fairview"}, RANDBETWEEN(1,5))</f>
        <v>Fairview</v>
      </c>
      <c r="J160" s="1" t="str" cm="1">
        <f t="array" aca="1" ref="J160" ca="1">INDEX({"FL","IL","CA","NY","TX"}, RANDBETWEEN(1,5))</f>
        <v>CA</v>
      </c>
      <c r="K160" s="1" t="str">
        <f t="shared" ca="1" si="106"/>
        <v>25090</v>
      </c>
      <c r="L160" s="1" t="str">
        <f t="shared" ca="1" si="107"/>
        <v>madison.thompson@email.com</v>
      </c>
      <c r="M160" s="1" t="str">
        <f t="shared" ca="1" si="108"/>
        <v>940-652-8084</v>
      </c>
      <c r="N160" s="1" t="str" cm="1">
        <f t="array" aca="1" ref="N160" ca="1">INDEX({"Linda","Karen","Susan","Nancy","Deborah"}, RANDBETWEEN(1,5)) &amp; " " &amp; C160</f>
        <v>Nancy Thompson</v>
      </c>
      <c r="O160" s="1" t="str">
        <f t="shared" ca="1" si="109"/>
        <v>680-988-3982</v>
      </c>
      <c r="P160" s="1" t="s">
        <v>137</v>
      </c>
      <c r="Q160" s="1" t="str" cm="1">
        <f t="array" aca="1" ref="Q160" ca="1">INDEX({"Walk-in","Google","Website","Patient Referral","Doctor Referral","Insurance"}, RANDBETWEEN(1,5))</f>
        <v>Patient Referral</v>
      </c>
      <c r="R160" s="1" t="str">
        <f t="shared" ca="1" si="110"/>
        <v>2022-08-18</v>
      </c>
      <c r="S160" s="1" t="str" cm="1">
        <f t="array" aca="1" ref="S160" ca="1">INDEX({"LOC001","LOC002","LOC003"}, RANDBETWEEN(1,3))</f>
        <v>LOC002</v>
      </c>
      <c r="T160" s="1" t="str" cm="1">
        <f t="array" aca="1" ref="T160" ca="1">INDEX({"Mail","Phone","Patient Portal","Email"}, RANDBETWEEN(1,4))</f>
        <v>Phone</v>
      </c>
      <c r="U160" s="1" t="str" cm="1">
        <f t="array" aca="1" ref="U160" ca="1">INDEX({"True","False"}, RANDBETWEEN(1,2))</f>
        <v>True</v>
      </c>
      <c r="V160" s="1" t="str" cm="1">
        <f t="array" aca="1" ref="V160" ca="1">INDEX({"True","False"}, RANDBETWEEN(1,2))</f>
        <v>False</v>
      </c>
      <c r="W160" s="1" t="str" cm="1">
        <f t="array" aca="1" ref="W160" ca="1">INDEX({"True","False"}, RANDBETWEEN(1,2))</f>
        <v>True</v>
      </c>
      <c r="X160" s="1" t="str" cm="1">
        <f t="array" aca="1" ref="X160" ca="1">INDEX({"True","False"}, RANDBETWEEN(1,2))</f>
        <v>False</v>
      </c>
      <c r="Y160" s="1" t="str" cm="1">
        <f t="array" aca="1" ref="Y160" ca="1">INDEX({"Codeine","Sulfa","Local Anesthetics","None","Latex","Penicillin"}, RANDBETWEEN(1,6))</f>
        <v>Codeine</v>
      </c>
      <c r="Z160" s="1" t="str" cm="1">
        <f t="array" aca="1" ref="Z160" ca="1">INDEX({"None","Levothyroxine","Atorvastatin","Levothyroxine|Atorvastatin","Metformin|Lisinopril","Ibuprofen"}, RANDBETWEEN(1,6))</f>
        <v>Ibuprofen</v>
      </c>
      <c r="AA160" s="1" t="str" cm="1">
        <f t="array" aca="1" ref="AA160" ca="1">INDEX({"None","Wisdom teeth extraction (2020)","Cavity filling (2019)","Dental cleaning (2018)","Root canal (2021)"}, RANDBETWEEN(1,5))</f>
        <v>Wisdom teeth extraction (2020)</v>
      </c>
      <c r="AB160" s="1" t="str">
        <f t="shared" ca="1" si="111"/>
        <v>2023-07-28</v>
      </c>
      <c r="AC160" s="1" t="str" cm="1">
        <f t="array" aca="1" ref="AC160" ca="1">INDEX({"N/A","No","Yes"}, RANDBETWEEN(1,3))</f>
        <v>No</v>
      </c>
      <c r="AD160" s="1" t="str" cm="1">
        <f t="array" aca="1" ref="AD160" ca="1">INDEX({"Non-smoker","Former-smoker","Current smoker"}, RANDBETWEEN(1,3))</f>
        <v>Former-smoker</v>
      </c>
      <c r="AE160" s="1" t="str" cm="1">
        <f t="array" aca="1" ref="AE160" ca="1">INDEX({"None","Allergic to penicillin","Requires wheelchair accessibility","Use caution due to fall risk","Special diet required"}, RANDBETWEEN(1,5))</f>
        <v>Use caution due to fall risk</v>
      </c>
      <c r="AF160" s="1" t="s">
        <v>852</v>
      </c>
      <c r="AG160" s="1" t="str" cm="1">
        <f t="array" aca="1" ref="AG160" ca="1">INDEX({"Humana","Aetna","MetLife","Cigna","United Healthcare","Guardian"}, RANDBETWEEN(1,6))</f>
        <v>Aetna</v>
      </c>
      <c r="AH160" s="1" t="str" cm="1">
        <f t="array" aca="1" ref="AH160" ca="1">IF(AG160="Humana",
   INDEX({"HUM103","HUM523"}, RANDBETWEEN(1,2)),
IF(AG160="Aetna",
   INDEX({"AET532","AET548"}, RANDBETWEEN(1,2)),
IF(AG160="MetLife",
   "MET280",
IF(AG160="Cigna",
   "CIG881",
IF(AG160="United Healthcare",
   INDEX({"UNI967","UNI316"}, RANDBETWEEN(1,2)),
IF(AG160="Guardian",
   INDEX({"GUA459","GUA669"}, RANDBETWEEN(1,2)),
""))))))</f>
        <v>AET532</v>
      </c>
      <c r="AI160" s="1" t="str" cm="1">
        <f t="array" aca="1" ref="AI160" ca="1">_xlfn.SWITCH(
    AH160,
    "HUM103", "Humana Discount",
    "HUM523", "Humana PPO",
    "AET532", "Aetna HMO",
    "AET548", "Aetna Indemnity",
    "MET280", "MetLife Discount",
    "CIG881", "Cigna HMO",
    "UNI967", "United Healthcare DPPO",
    "UNI316", "United Healthcare DMO",
    "GUA459", "Guardian Discount",
    "GUA669", "Guardian PPO",
    ""
)</f>
        <v>Aetna HMO</v>
      </c>
      <c r="AJ160" s="1" t="str" cm="1">
        <f t="array" aca="1" ref="AJ160" ca="1">_xlfn.SWITCH(
    AH160,
    "HUM103", "HUM854639",
    "HUM523", "HUM296694",
    "AET532", "AET392075",
    "AET548", "AET837715",
    "MET280", "MET643118",
    "CIG881", "CIG755900",
    "UNI967", "UNI733052",
    "UNI316", "UNI442722",
    "GUA459", "GUA634150",
    "GUA669", "GUA641722",
    ""
)</f>
        <v>AET392075</v>
      </c>
      <c r="AK160" s="1" t="str" cm="1">
        <f t="array" aca="1" ref="AK160" ca="1">INDEX({"GRP370","GRP369","GRP573","GRP409","GRP509","GRP575","GRP445","GRP295","GRP316","GRP630"}, RANDBETWEEN(1,10))</f>
        <v>GRP575</v>
      </c>
      <c r="AL160" s="1" cm="1">
        <f t="array" aca="1" ref="AL160" ca="1">_xlfn.SWITCH(
  AK160,
  "GRP370", 1000,
  "GRP369", 3000,
  "GRP573", 1500,
  "GRP409", 3000,
  "GRP509", 3000,
  "GRP575", 1000,
  "GRP445", 2500,
  "GRP295", 1000,
  "GRP316", 2000,
  "GRP630", 2000,
  ""
)</f>
        <v>1000</v>
      </c>
      <c r="AM160" s="1" cm="1">
        <f t="array" aca="1" ref="AM160" ca="1">_xlfn.SWITCH(
  AK160,
  "GRP370", 729.73,
  "GRP369", 2285.89,
  "GRP573", 1311.73,
  "GRP409", 2951.56,
  "GRP509", 993.45,
  "GRP575", 557.41,
  "GRP445", 695.64,
  "GRP295", 241.36,
  "GRP316", 1320.86,
  "GRP630", 1245.27,
  ""
)</f>
        <v>557.41</v>
      </c>
      <c r="AN160" s="1" t="str" cm="1">
        <f t="array" aca="1" ref="AN160" ca="1">_xlfn.SWITCH(
  AK160,
  "GRP573", "Humana",
  "GRP509", "Aetna",
  "GRP316", "Aetna",
  ""
)</f>
        <v/>
      </c>
      <c r="AO160" s="1" t="str" cm="1">
        <f t="array" aca="1" ref="AO160" ca="1">_xlfn.SWITCH(
  AK160,
  "GRP573", "HUM982",
  "GRP509", "AET282",
  "GRP316", "AET665",
  ""
)</f>
        <v/>
      </c>
      <c r="AP160" s="1" t="str" cm="1">
        <f t="array" aca="1" ref="AP160" ca="1">_xlfn.SWITCH(
  AK160,
  "GRP573", "MAAN82132",
  "GRP509", "JOWI86099",
  "GRP316", "CHTA19838",
  ""
)</f>
        <v/>
      </c>
      <c r="AQ160" s="1" t="str" cm="1">
        <f t="array" aca="1" ref="AQ160" ca="1">INDEX({"Yes","No"},RANDBETWEEN(1,2))</f>
        <v>Yes</v>
      </c>
      <c r="AR160" s="1" t="str" cm="1">
        <f t="array" aca="1" ref="AR160" ca="1">INDEX({"Apple Pay","Credit Card","Debit Card"}, RANDBETWEEN(1,3))</f>
        <v>Debit Card</v>
      </c>
      <c r="AS160" s="1" t="s">
        <v>1041</v>
      </c>
      <c r="AT160" s="1" t="s">
        <v>1230</v>
      </c>
      <c r="AU160" s="1" t="str">
        <f t="shared" ca="1" si="112"/>
        <v>2025-06-04</v>
      </c>
      <c r="AV160" s="1" t="str">
        <f t="shared" ca="1" si="113"/>
        <v>2025-06-19</v>
      </c>
      <c r="AW160" s="1" t="str">
        <f t="shared" ca="1" si="114"/>
        <v>11:30 AM</v>
      </c>
      <c r="AX160" s="1" t="str">
        <f t="shared" ca="1" si="115"/>
        <v>11:22 AM</v>
      </c>
      <c r="AY160" s="1" t="str" cm="1">
        <f t="array" aca="1" ref="AY160" ca="1">INDEX({"LOC001","LOC002","LOC003"}, RANDBETWEEN(1,3))</f>
        <v>LOC003</v>
      </c>
      <c r="AZ160" s="1" t="str" cm="1">
        <f t="array" aca="1" ref="AZ160" ca="1">INDEX({"PRV001","PRV002","PRV003","PRV004","PRV005"}, RANDBETWEEN(1,5))</f>
        <v>PRV003</v>
      </c>
      <c r="BA160" s="1" t="str" cm="1">
        <f t="array" aca="1" ref="BA160" ca="1">INDEX({"AST001","AST002","AST003","AST004","AST005"}, RANDBETWEEN(1,5))</f>
        <v>AST003</v>
      </c>
      <c r="BB160" s="1" t="str" cm="1">
        <f t="array" aca="1" ref="BB160" ca="1">INDEX({"Room 1","Room 2","Room 3","Room 4","Room 5","Room 7","Room 8"}, RANDBETWEEN(1,7))</f>
        <v>Room 7</v>
      </c>
      <c r="BC160" s="1" t="str" cm="1">
        <f t="array" aca="1" ref="BC160" ca="1">INDEX({"Tooth Pain","Lost Filling","Cosmetic Concern","Sensitivity","Denture Adjustment","Jaw Pain","Routine Check-up"}, RANDBETWEEN(1,7))</f>
        <v>Cosmetic Concern</v>
      </c>
      <c r="BD160" s="1" cm="1">
        <f t="array" aca="1" ref="BD160" ca="1">INDEX({15,30,45,60,90,120}, RANDBETWEEN(1,6))</f>
        <v>120</v>
      </c>
      <c r="BE160" s="1">
        <f t="shared" ca="1" si="116"/>
        <v>130</v>
      </c>
      <c r="BF160" s="1" t="str">
        <f t="shared" ca="1" si="117"/>
        <v>True</v>
      </c>
      <c r="BG160" s="1" t="str">
        <f t="shared" ca="1" si="118"/>
        <v/>
      </c>
      <c r="BH160" s="1" t="str">
        <f t="shared" ca="1" si="119"/>
        <v>False</v>
      </c>
      <c r="BI160" s="1">
        <f t="shared" ca="1" si="120"/>
        <v>15</v>
      </c>
      <c r="BJ160" s="1" t="s">
        <v>1420</v>
      </c>
      <c r="BK160" s="1" t="str">
        <f t="shared" ca="1" si="121"/>
        <v>2025-06-19</v>
      </c>
      <c r="BL160" s="1" t="str" cm="1">
        <f t="array" aca="1" ref="BL160" ca="1">INDEX({"Orthodontic","Prosthodontic","Oral Surgery","Periodontic","Restorative"}, RANDBETWEEN(1,5))</f>
        <v>Orthodontic</v>
      </c>
      <c r="BM160" s="1" t="str" cm="1">
        <f t="array" aca="1" ref="BM160" ca="1">INDEX({"D4341","D9110","D0274","D0120","D2330","D7140","D1110"}, RANDBETWEEN(1,7))</f>
        <v>D0274</v>
      </c>
      <c r="BN160" s="1" t="str" cm="1">
        <f t="array" aca="1" ref="BN160" ca="1">INDEX({"Periodontal Scaling &amp; Root Planing","Palliative Treatment","Bitewings - Four Films","Periodic Oral Evaluation","Resin Composite - One Surface","Extraction - Erupted Tooth","Adult Prophylaxis"}, RANDBETWEEN(1,7))</f>
        <v>Palliative Treatment</v>
      </c>
      <c r="BO160" s="1">
        <f t="shared" ca="1" si="122"/>
        <v>762.71</v>
      </c>
      <c r="BP160" s="1">
        <f t="shared" ca="1" si="123"/>
        <v>697.12</v>
      </c>
      <c r="BQ160" s="1">
        <f t="shared" ca="1" si="124"/>
        <v>577.59</v>
      </c>
      <c r="BR160" s="1">
        <f t="shared" ca="1" si="125"/>
        <v>242.37</v>
      </c>
      <c r="BS160" s="1">
        <f t="shared" ca="1" si="126"/>
        <v>230.1</v>
      </c>
      <c r="BT160" s="1" t="str">
        <f t="shared" ca="1" si="127"/>
        <v>2022-11-01</v>
      </c>
      <c r="BU160" s="1" t="str" cm="1">
        <f t="array" aca="1" ref="BU160" ca="1">INDEX({"Debit Card","Apple Pay","Credit Card","CareCredit"}, RANDBETWEEN(1,4))</f>
        <v>Credit Card</v>
      </c>
      <c r="BV160" s="1" t="str" cm="1">
        <f t="array" aca="1" ref="BV160" ca="1">INDEX({"Paid","Partial","Pending Insurance"}, RANDBETWEEN(1,3))</f>
        <v>Paid</v>
      </c>
      <c r="BW160" s="1">
        <f t="shared" ca="1" si="128"/>
        <v>0</v>
      </c>
      <c r="BX160" s="1" t="str">
        <f t="shared" ca="1" si="129"/>
        <v>Completed</v>
      </c>
      <c r="BY160" s="1" t="str" cm="1">
        <f t="array" aca="1" ref="BY160" ca="1">INDEX({"New","Returning"}, RANDBETWEEN(1,2))</f>
        <v>Returning</v>
      </c>
      <c r="BZ160" s="1">
        <f t="shared" ca="1" si="130"/>
        <v>0</v>
      </c>
      <c r="CA160" s="1">
        <f t="shared" ca="1" si="131"/>
        <v>0</v>
      </c>
      <c r="CB160" s="1" t="str">
        <f t="shared" ca="1" si="132"/>
        <v>2023-10-07</v>
      </c>
      <c r="CC160" s="1" t="str">
        <f t="shared" ca="1" si="133"/>
        <v>2025-08-05</v>
      </c>
      <c r="CD160" s="1">
        <f t="shared" ca="1" si="134"/>
        <v>4</v>
      </c>
      <c r="CE160" s="1">
        <f t="shared" ca="1" si="134"/>
        <v>7</v>
      </c>
      <c r="CF160" s="1">
        <f t="shared" ca="1" si="135"/>
        <v>4221.04</v>
      </c>
      <c r="CG160" s="1">
        <f t="shared" ca="1" si="136"/>
        <v>18</v>
      </c>
      <c r="CH160" s="1" t="str">
        <f t="shared" ca="1" si="137"/>
        <v>Low</v>
      </c>
      <c r="CI160" s="1">
        <f t="shared" ca="1" si="138"/>
        <v>80</v>
      </c>
      <c r="CJ160" s="1" t="str">
        <f t="shared" ca="1" si="139"/>
        <v>False</v>
      </c>
      <c r="CK160" s="1" t="str" cm="1">
        <f t="array" aca="1" ref="CK160" ca="1">INDEX({"Basic","Silver","Gold","Platinum"}, RANDBETWEEN(1,4))</f>
        <v>Gold</v>
      </c>
      <c r="CL160" s="1">
        <f t="shared" ca="1" si="140"/>
        <v>5</v>
      </c>
      <c r="CM160" s="1" t="s">
        <v>1609</v>
      </c>
      <c r="CN160" s="1" t="str">
        <f t="shared" ca="1" si="141"/>
        <v>2023-04-02</v>
      </c>
      <c r="CO160" s="1" t="str">
        <f t="shared" ca="1" si="142"/>
        <v>1:15 PM</v>
      </c>
      <c r="CP160" s="1" t="str" cm="1">
        <f t="array" aca="1" ref="CP160" ca="1">INDEX({"Patient Portal","Mail","Email","Phone","Text"}, RANDBETWEEN(1,5))</f>
        <v>Email</v>
      </c>
      <c r="CQ160" s="1" t="str" cm="1">
        <f t="array" aca="1" ref="CQ160" ca="1">INDEX({"Insurance Verification","Payment Reminder","New Patient Welcome","Treatment Plan Discussion","Recall"}, RANDBETWEEN(1,5))</f>
        <v>Payment Reminder</v>
      </c>
      <c r="CR160" s="1" t="str" cm="1">
        <f t="array" aca="1" ref="CR160" ca="1">INDEX({"Template","Script","Marketing","Custom"}, RANDBETWEEN(1,4))</f>
        <v>Marketing</v>
      </c>
      <c r="CS160" s="1" t="str">
        <f t="shared" ca="1" si="143"/>
        <v>True</v>
      </c>
      <c r="CT160" s="1" t="str">
        <f t="shared" ca="1" si="144"/>
        <v>2023-04-02</v>
      </c>
      <c r="CU160" s="1" t="str">
        <f t="shared" ca="1" si="145"/>
        <v>5:15 PM</v>
      </c>
      <c r="CV160" s="1" t="str" cm="1">
        <f t="array" aca="1" ref="CV160" ca="1">IF(CS160="True",
   INDEX({"Cancelled","Confirmed","Rescheduled","Question Answered"}, RANDBETWEEN(1,4)),
   ""
)</f>
        <v>Cancelled</v>
      </c>
      <c r="CW160" s="1" t="str">
        <f t="shared" ca="1" si="146"/>
        <v>True</v>
      </c>
      <c r="CX160" s="1" t="str">
        <f t="shared" ca="1" si="147"/>
        <v>2023-04-04</v>
      </c>
      <c r="CY160" s="1" t="str" cm="1">
        <f t="array" aca="1" ref="CY160" ca="1">INDEX({"STF001","STF002","STF003","STF004","STF005"}, RANDBETWEEN(1,5))</f>
        <v>STF004</v>
      </c>
      <c r="CZ160" s="1" t="str">
        <f t="shared" ca="1" si="148"/>
        <v>False</v>
      </c>
      <c r="DA160" s="1" t="str" cm="1">
        <f t="array" aca="1" ref="DA160" ca="1">INDEX({"Westside Dental Group","Downtown Dental Center","Main Street Dental"}, RANDBETWEEN(1,3))</f>
        <v>Downtown Dental Center</v>
      </c>
      <c r="DB160" s="1" t="str" cm="1">
        <f t="array" aca="1" ref="DB160" ca="1">_xlfn.SWITCH(DA160,
   "Westside Dental Group",     "789 West Avenue",
   "Downtown Dental Center",    "456 Downtown Plaza",
   "Main Street Dental",        "123 Main Street",
   ""
)</f>
        <v>456 Downtown Plaza</v>
      </c>
      <c r="DC160" s="1" t="str" cm="1">
        <f t="array" aca="1" ref="DC160" ca="1">_xlfn.SWITCH(
   DA160,
   "Westside Dental Group",     "Riverside",
   "Downtown Dental Center",    "Springfield",
   "Main Street Dental",        "Springfield",
   ""
)</f>
        <v>Springfield</v>
      </c>
      <c r="DD160" s="1" t="s">
        <v>184</v>
      </c>
      <c r="DE160" s="1" t="str" cm="1">
        <f t="array" aca="1" ref="DE160" ca="1">_xlfn.SWITCH(
   DA160,
   "Westside Dental Group",     "62707",
   "Downtown Dental Center",    "62701",
   "Main Street Dental",        "62704",
   ""
)</f>
        <v>62701</v>
      </c>
      <c r="DF160" s="1" t="str" cm="1">
        <f t="array" aca="1" ref="DF160" ca="1">_xlfn.SWITCH(
   DA160,
   "Westside Dental Group",     "555-555-6666",
   "Downtown Dental Center",    "555-333-4444",
   "Main Street Dental",        "555-111-2222",
   ""
)</f>
        <v>555-333-4444</v>
      </c>
      <c r="DG160" s="1" t="str" cm="1">
        <f t="array" aca="1" ref="DG160" ca="1">_xlfn.SWITCH(
   DA160,
   "Westside Dental Group",     "Mon-Thu 9AM-6PM|Fri 9AM-4PM",
   "Downtown Dental Center",    "Mon-Thu 7AM-7PM|Fri 8AM-5PM|Sat 8AM-1PM",
   "Main Street Dental",        "Mon-Fri 8AM-5PM",
   ""
)</f>
        <v>Mon-Thu 7AM-7PM|Fri 8AM-5PM|Sat 8AM-1PM</v>
      </c>
      <c r="DH160" s="1" t="str" cm="1">
        <f t="array" aca="1" ref="DH160" ca="1">_xlfn.SWITCH(
   DA160,
   "Westside Dental Group",     "General|Periodontics|Endodontics",
   "Downtown Dental Center",    "General|Pediatric|Implants|Oral Surgery",
   "Main Street Dental",        "General|Cosmetic|Orthodontics",
   ""
)</f>
        <v>General|Pediatric|Implants|Oral Surgery</v>
      </c>
      <c r="DI160" s="1" t="str" cm="1">
        <f t="array" aca="1" ref="DI160" ca="1">_xlfn.SWITCH(
   DA160,
   "Westside Dental Group",     "General Dentistry|Periodontics|Endodontics",
   "Downtown Dental Center",    "General Dentistry|Oral Surgery|Pediatric Dentistry",
   "Main Street Dental",        "General Dentistry|Orthodontics",
   ""
)</f>
        <v>General Dentistry|Oral Surgery|Pediatric Dentistry</v>
      </c>
      <c r="DJ160" s="1" cm="1">
        <f t="array" aca="1" ref="DJ160" ca="1">_xlfn.SWITCH($DA160,
   "Westside Dental Group", 6,
   "Downtown Dental Center", 12,
   "Main Street Dental",     8,
   6
)</f>
        <v>12</v>
      </c>
      <c r="DK160" s="1" cm="1">
        <f t="array" aca="1" ref="DK160" ca="1">_xlfn.SWITCH($DA160,
   "Westside Dental Group", 4.7,
   "Downtown Dental Center", 4.6,
   "Main Street Dental",     4.8,
   4.7
)</f>
        <v>4.5999999999999996</v>
      </c>
      <c r="DL160" s="1" t="s">
        <v>1798</v>
      </c>
      <c r="DM160" s="1" t="str">
        <f t="shared" ca="1" si="149"/>
        <v>2024-04-24</v>
      </c>
      <c r="DN160" s="1" t="str" cm="1">
        <f t="array" aca="1" ref="DN160" ca="1">INDEX({"In Progress","Accepted","Completed","Proposed"}, RANDBETWEEN(1,4))</f>
        <v>In Progress</v>
      </c>
      <c r="DO160" s="1">
        <f t="shared" ca="1" si="150"/>
        <v>1274.96</v>
      </c>
      <c r="DP160" s="1">
        <f t="shared" ca="1" si="151"/>
        <v>675.73</v>
      </c>
      <c r="DQ160" s="1">
        <f t="shared" ca="1" si="152"/>
        <v>599.23</v>
      </c>
      <c r="DR160" s="1" t="str" cm="1">
        <f t="array" aca="1" ref="DR160" ca="1">INDEX({"N/A","CareCredit","QuickPay Discount","Monthly Payment"}, RANDBETWEEN(1,4))</f>
        <v>N/A</v>
      </c>
      <c r="DS160" s="2">
        <v>44631</v>
      </c>
      <c r="DT160" s="1" t="str">
        <f t="shared" ca="1" si="153"/>
        <v/>
      </c>
      <c r="DU160" s="1">
        <f t="shared" ca="1" si="154"/>
        <v>57</v>
      </c>
    </row>
    <row r="161" spans="1:125" x14ac:dyDescent="0.15">
      <c r="A161" s="1" t="s">
        <v>664</v>
      </c>
      <c r="B161" s="1" t="str" cm="1">
        <f t="array" aca="1" ref="B161" ca="1">INDEX({"Liam","Noah","Oliver","Elijah","William","James","Benjamin","Lucas","Henry","Alexander","Olivia","Emma","Ava","Charlotte","Sophia","Amelia","Isabella","Mia","Evelyn","Harper","Jameson","Aria","Scarlett","Luna","Mila","Abigail","Ella","Avery","Eleanor","Madison"}, RANDBETWEEN(1, 30))</f>
        <v>Avery</v>
      </c>
      <c r="C161" s="1" t="str" cm="1">
        <f t="array" aca="1" ref="C161" ca="1">INDEX({"Smith","Johnson","Williams","Jones","Brown","Davis","Miller","Wilson","Moore","Taylor","Anderson","Thomas","Jackson","White","Harris","Martin","Thompson","Garcia","Martinez","Robinson","Clark","Rodriguez","Lewis","Lee","Walker","Hall","Allen","Young","King","Wright"}, RANDBETWEEN(1, 30))</f>
        <v>Hall</v>
      </c>
      <c r="D161" s="1" t="str">
        <f t="shared" ca="1" si="104"/>
        <v>1965-07-08</v>
      </c>
      <c r="E161" s="1">
        <f t="shared" ca="1" si="105"/>
        <v>59</v>
      </c>
      <c r="F161" s="1" t="str" cm="1">
        <f t="array" aca="1" ref="F161" ca="1">INDEX({"Male","Female","Non-Binary"}, RANDBETWEEN(1, 3))</f>
        <v>Female</v>
      </c>
      <c r="G161" s="1" t="str" cm="1">
        <f t="array" aca="1" ref="G161" ca="1">INDEX({"African American","Caucasian","Hispanic","Asian","Native American","Other"}, RANDBETWEEN(1,6))</f>
        <v>African American</v>
      </c>
      <c r="H161" s="1" t="str" cm="1">
        <f t="array" aca="1" ref="H161" ca="1">RANDBETWEEN(1,1500) &amp; " " &amp; INDEX({"Main","Oak","Maple","Elm","Pine","Cedar","Rose","Hill","Park","Lake"}, RANDBETWEEN(1,10)) &amp; " " &amp; INDEX({"St","Rd","Ave"}, RANDBETWEEN(1,3))</f>
        <v>710 Elm St</v>
      </c>
      <c r="I161" s="1" t="str" cm="1">
        <f t="array" aca="1" ref="I161" ca="1">INDEX({"Springfield","Riverside","Franklin","Clinton","Fairview"}, RANDBETWEEN(1,5))</f>
        <v>Franklin</v>
      </c>
      <c r="J161" s="1" t="str" cm="1">
        <f t="array" aca="1" ref="J161" ca="1">INDEX({"FL","IL","CA","NY","TX"}, RANDBETWEEN(1,5))</f>
        <v>NY</v>
      </c>
      <c r="K161" s="1" t="str">
        <f t="shared" ca="1" si="106"/>
        <v>86751</v>
      </c>
      <c r="L161" s="1" t="str">
        <f t="shared" ca="1" si="107"/>
        <v>avery.hall@email.com</v>
      </c>
      <c r="M161" s="1" t="str">
        <f t="shared" ca="1" si="108"/>
        <v>869-551-8870</v>
      </c>
      <c r="N161" s="1" t="str" cm="1">
        <f t="array" aca="1" ref="N161" ca="1">INDEX({"Linda","Karen","Susan","Nancy","Deborah"}, RANDBETWEEN(1,5)) &amp; " " &amp; C161</f>
        <v>Nancy Hall</v>
      </c>
      <c r="O161" s="1" t="str">
        <f t="shared" ca="1" si="109"/>
        <v>858-620-1790</v>
      </c>
      <c r="P161" s="1" t="s">
        <v>137</v>
      </c>
      <c r="Q161" s="1" t="str" cm="1">
        <f t="array" aca="1" ref="Q161" ca="1">INDEX({"Walk-in","Google","Website","Patient Referral","Doctor Referral","Insurance"}, RANDBETWEEN(1,5))</f>
        <v>Walk-in</v>
      </c>
      <c r="R161" s="1" t="str">
        <f t="shared" ca="1" si="110"/>
        <v>2022-10-26</v>
      </c>
      <c r="S161" s="1" t="str" cm="1">
        <f t="array" aca="1" ref="S161" ca="1">INDEX({"LOC001","LOC002","LOC003"}, RANDBETWEEN(1,3))</f>
        <v>LOC001</v>
      </c>
      <c r="T161" s="1" t="str" cm="1">
        <f t="array" aca="1" ref="T161" ca="1">INDEX({"Mail","Phone","Patient Portal","Email"}, RANDBETWEEN(1,4))</f>
        <v>Mail</v>
      </c>
      <c r="U161" s="1" t="str" cm="1">
        <f t="array" aca="1" ref="U161" ca="1">INDEX({"True","False"}, RANDBETWEEN(1,2))</f>
        <v>True</v>
      </c>
      <c r="V161" s="1" t="str" cm="1">
        <f t="array" aca="1" ref="V161" ca="1">INDEX({"True","False"}, RANDBETWEEN(1,2))</f>
        <v>False</v>
      </c>
      <c r="W161" s="1" t="str" cm="1">
        <f t="array" aca="1" ref="W161" ca="1">INDEX({"True","False"}, RANDBETWEEN(1,2))</f>
        <v>False</v>
      </c>
      <c r="X161" s="1" t="str" cm="1">
        <f t="array" aca="1" ref="X161" ca="1">INDEX({"True","False"}, RANDBETWEEN(1,2))</f>
        <v>False</v>
      </c>
      <c r="Y161" s="1" t="str" cm="1">
        <f t="array" aca="1" ref="Y161" ca="1">INDEX({"Codeine","Sulfa","Local Anesthetics","None","Latex","Penicillin"}, RANDBETWEEN(1,6))</f>
        <v>Latex</v>
      </c>
      <c r="Z161" s="1" t="str" cm="1">
        <f t="array" aca="1" ref="Z161" ca="1">INDEX({"None","Levothyroxine","Atorvastatin","Levothyroxine|Atorvastatin","Metformin|Lisinopril","Ibuprofen"}, RANDBETWEEN(1,6))</f>
        <v>Metformin|Lisinopril</v>
      </c>
      <c r="AA161" s="1" t="str" cm="1">
        <f t="array" aca="1" ref="AA161" ca="1">INDEX({"None","Wisdom teeth extraction (2020)","Cavity filling (2019)","Dental cleaning (2018)","Root canal (2021)"}, RANDBETWEEN(1,5))</f>
        <v>None</v>
      </c>
      <c r="AB161" s="1" t="str">
        <f t="shared" ca="1" si="111"/>
        <v>2023-08-20</v>
      </c>
      <c r="AC161" s="1" t="str" cm="1">
        <f t="array" aca="1" ref="AC161" ca="1">INDEX({"N/A","No","Yes"}, RANDBETWEEN(1,3))</f>
        <v>N/A</v>
      </c>
      <c r="AD161" s="1" t="str" cm="1">
        <f t="array" aca="1" ref="AD161" ca="1">INDEX({"Non-smoker","Former-smoker","Current smoker"}, RANDBETWEEN(1,3))</f>
        <v>Current smoker</v>
      </c>
      <c r="AE161" s="1" t="str" cm="1">
        <f t="array" aca="1" ref="AE161" ca="1">INDEX({"None","Allergic to penicillin","Requires wheelchair accessibility","Use caution due to fall risk","Special diet required"}, RANDBETWEEN(1,5))</f>
        <v>Special diet required</v>
      </c>
      <c r="AF161" s="1" t="s">
        <v>853</v>
      </c>
      <c r="AG161" s="1" t="str" cm="1">
        <f t="array" aca="1" ref="AG161" ca="1">INDEX({"Humana","Aetna","MetLife","Cigna","United Healthcare","Guardian"}, RANDBETWEEN(1,6))</f>
        <v>Cigna</v>
      </c>
      <c r="AH161" s="1" t="str" cm="1">
        <f t="array" aca="1" ref="AH161" ca="1">IF(AG161="Humana",
   INDEX({"HUM103","HUM523"}, RANDBETWEEN(1,2)),
IF(AG161="Aetna",
   INDEX({"AET532","AET548"}, RANDBETWEEN(1,2)),
IF(AG161="MetLife",
   "MET280",
IF(AG161="Cigna",
   "CIG881",
IF(AG161="United Healthcare",
   INDEX({"UNI967","UNI316"}, RANDBETWEEN(1,2)),
IF(AG161="Guardian",
   INDEX({"GUA459","GUA669"}, RANDBETWEEN(1,2)),
""))))))</f>
        <v>CIG881</v>
      </c>
      <c r="AI161" s="1" t="str" cm="1">
        <f t="array" aca="1" ref="AI161" ca="1">_xlfn.SWITCH(
    AH161,
    "HUM103", "Humana Discount",
    "HUM523", "Humana PPO",
    "AET532", "Aetna HMO",
    "AET548", "Aetna Indemnity",
    "MET280", "MetLife Discount",
    "CIG881", "Cigna HMO",
    "UNI967", "United Healthcare DPPO",
    "UNI316", "United Healthcare DMO",
    "GUA459", "Guardian Discount",
    "GUA669", "Guardian PPO",
    ""
)</f>
        <v>Cigna HMO</v>
      </c>
      <c r="AJ161" s="1" t="str" cm="1">
        <f t="array" aca="1" ref="AJ161" ca="1">_xlfn.SWITCH(
    AH161,
    "HUM103", "HUM854639",
    "HUM523", "HUM296694",
    "AET532", "AET392075",
    "AET548", "AET837715",
    "MET280", "MET643118",
    "CIG881", "CIG755900",
    "UNI967", "UNI733052",
    "UNI316", "UNI442722",
    "GUA459", "GUA634150",
    "GUA669", "GUA641722",
    ""
)</f>
        <v>CIG755900</v>
      </c>
      <c r="AK161" s="1" t="str" cm="1">
        <f t="array" aca="1" ref="AK161" ca="1">INDEX({"GRP370","GRP369","GRP573","GRP409","GRP509","GRP575","GRP445","GRP295","GRP316","GRP630"}, RANDBETWEEN(1,10))</f>
        <v>GRP316</v>
      </c>
      <c r="AL161" s="1" cm="1">
        <f t="array" aca="1" ref="AL161" ca="1">_xlfn.SWITCH(
  AK161,
  "GRP370", 1000,
  "GRP369", 3000,
  "GRP573", 1500,
  "GRP409", 3000,
  "GRP509", 3000,
  "GRP575", 1000,
  "GRP445", 2500,
  "GRP295", 1000,
  "GRP316", 2000,
  "GRP630", 2000,
  ""
)</f>
        <v>2000</v>
      </c>
      <c r="AM161" s="1" cm="1">
        <f t="array" aca="1" ref="AM161" ca="1">_xlfn.SWITCH(
  AK161,
  "GRP370", 729.73,
  "GRP369", 2285.89,
  "GRP573", 1311.73,
  "GRP409", 2951.56,
  "GRP509", 993.45,
  "GRP575", 557.41,
  "GRP445", 695.64,
  "GRP295", 241.36,
  "GRP316", 1320.86,
  "GRP630", 1245.27,
  ""
)</f>
        <v>1320.86</v>
      </c>
      <c r="AN161" s="1" t="str" cm="1">
        <f t="array" aca="1" ref="AN161" ca="1">_xlfn.SWITCH(
  AK161,
  "GRP573", "Humana",
  "GRP509", "Aetna",
  "GRP316", "Aetna",
  ""
)</f>
        <v>Aetna</v>
      </c>
      <c r="AO161" s="1" t="str" cm="1">
        <f t="array" aca="1" ref="AO161" ca="1">_xlfn.SWITCH(
  AK161,
  "GRP573", "HUM982",
  "GRP509", "AET282",
  "GRP316", "AET665",
  ""
)</f>
        <v>AET665</v>
      </c>
      <c r="AP161" s="1" t="str" cm="1">
        <f t="array" aca="1" ref="AP161" ca="1">_xlfn.SWITCH(
  AK161,
  "GRP573", "MAAN82132",
  "GRP509", "JOWI86099",
  "GRP316", "CHTA19838",
  ""
)</f>
        <v>CHTA19838</v>
      </c>
      <c r="AQ161" s="1" t="str" cm="1">
        <f t="array" aca="1" ref="AQ161" ca="1">INDEX({"Yes","No"},RANDBETWEEN(1,2))</f>
        <v>No</v>
      </c>
      <c r="AR161" s="1" t="str" cm="1">
        <f t="array" aca="1" ref="AR161" ca="1">INDEX({"Apple Pay","Credit Card","Debit Card"}, RANDBETWEEN(1,3))</f>
        <v>Debit Card</v>
      </c>
      <c r="AS161" s="1" t="s">
        <v>1042</v>
      </c>
      <c r="AT161" s="1" t="s">
        <v>1231</v>
      </c>
      <c r="AU161" s="1" t="str">
        <f t="shared" ca="1" si="112"/>
        <v>2025-04-19</v>
      </c>
      <c r="AV161" s="1" t="str">
        <f t="shared" ca="1" si="113"/>
        <v>2025-04-25</v>
      </c>
      <c r="AW161" s="1" t="str">
        <f t="shared" ca="1" si="114"/>
        <v>1:45 PM</v>
      </c>
      <c r="AX161" s="1" t="str">
        <f t="shared" ca="1" si="115"/>
        <v>1:31 PM</v>
      </c>
      <c r="AY161" s="1" t="str" cm="1">
        <f t="array" aca="1" ref="AY161" ca="1">INDEX({"LOC001","LOC002","LOC003"}, RANDBETWEEN(1,3))</f>
        <v>LOC002</v>
      </c>
      <c r="AZ161" s="1" t="str" cm="1">
        <f t="array" aca="1" ref="AZ161" ca="1">INDEX({"PRV001","PRV002","PRV003","PRV004","PRV005"}, RANDBETWEEN(1,5))</f>
        <v>PRV002</v>
      </c>
      <c r="BA161" s="1" t="str" cm="1">
        <f t="array" aca="1" ref="BA161" ca="1">INDEX({"AST001","AST002","AST003","AST004","AST005"}, RANDBETWEEN(1,5))</f>
        <v>AST005</v>
      </c>
      <c r="BB161" s="1" t="str" cm="1">
        <f t="array" aca="1" ref="BB161" ca="1">INDEX({"Room 1","Room 2","Room 3","Room 4","Room 5","Room 7","Room 8"}, RANDBETWEEN(1,7))</f>
        <v>Room 5</v>
      </c>
      <c r="BC161" s="1" t="str" cm="1">
        <f t="array" aca="1" ref="BC161" ca="1">INDEX({"Tooth Pain","Lost Filling","Cosmetic Concern","Sensitivity","Denture Adjustment","Jaw Pain","Routine Check-up"}, RANDBETWEEN(1,7))</f>
        <v>Denture Adjustment</v>
      </c>
      <c r="BD161" s="1" cm="1">
        <f t="array" aca="1" ref="BD161" ca="1">INDEX({15,30,45,60,90,120}, RANDBETWEEN(1,6))</f>
        <v>60</v>
      </c>
      <c r="BE161" s="1">
        <f t="shared" ca="1" si="116"/>
        <v>58</v>
      </c>
      <c r="BF161" s="1" t="str">
        <f t="shared" ca="1" si="117"/>
        <v>True</v>
      </c>
      <c r="BG161" s="1" t="str">
        <f t="shared" ca="1" si="118"/>
        <v/>
      </c>
      <c r="BH161" s="1" t="str">
        <f t="shared" ca="1" si="119"/>
        <v>False</v>
      </c>
      <c r="BI161" s="1">
        <f t="shared" ca="1" si="120"/>
        <v>6</v>
      </c>
      <c r="BJ161" s="1" t="s">
        <v>1421</v>
      </c>
      <c r="BK161" s="1" t="str">
        <f t="shared" ca="1" si="121"/>
        <v>2025-04-25</v>
      </c>
      <c r="BL161" s="1" t="str" cm="1">
        <f t="array" aca="1" ref="BL161" ca="1">INDEX({"Orthodontic","Prosthodontic","Oral Surgery","Periodontic","Restorative"}, RANDBETWEEN(1,5))</f>
        <v>Periodontic</v>
      </c>
      <c r="BM161" s="1" t="str" cm="1">
        <f t="array" aca="1" ref="BM161" ca="1">INDEX({"D4341","D9110","D0274","D0120","D2330","D7140","D1110"}, RANDBETWEEN(1,7))</f>
        <v>D0274</v>
      </c>
      <c r="BN161" s="1" t="str" cm="1">
        <f t="array" aca="1" ref="BN161" ca="1">INDEX({"Periodontal Scaling &amp; Root Planing","Palliative Treatment","Bitewings - Four Films","Periodic Oral Evaluation","Resin Composite - One Surface","Extraction - Erupted Tooth","Adult Prophylaxis"}, RANDBETWEEN(1,7))</f>
        <v>Resin Composite - One Surface</v>
      </c>
      <c r="BO161" s="1">
        <f t="shared" ca="1" si="122"/>
        <v>637.33000000000004</v>
      </c>
      <c r="BP161" s="1">
        <f t="shared" ca="1" si="123"/>
        <v>627.70000000000005</v>
      </c>
      <c r="BQ161" s="1">
        <f t="shared" ca="1" si="124"/>
        <v>991.83</v>
      </c>
      <c r="BR161" s="1">
        <f t="shared" ca="1" si="125"/>
        <v>478.7</v>
      </c>
      <c r="BS161" s="1">
        <f t="shared" ca="1" si="126"/>
        <v>164.22</v>
      </c>
      <c r="BT161" s="1" t="str">
        <f t="shared" ca="1" si="127"/>
        <v>2025-01-06</v>
      </c>
      <c r="BU161" s="1" t="str" cm="1">
        <f t="array" aca="1" ref="BU161" ca="1">INDEX({"Debit Card","Apple Pay","Credit Card","CareCredit"}, RANDBETWEEN(1,4))</f>
        <v>Apple Pay</v>
      </c>
      <c r="BV161" s="1" t="str" cm="1">
        <f t="array" aca="1" ref="BV161" ca="1">INDEX({"Paid","Partial","Pending Insurance"}, RANDBETWEEN(1,3))</f>
        <v>Pending Insurance</v>
      </c>
      <c r="BW161" s="1">
        <f t="shared" ca="1" si="128"/>
        <v>0</v>
      </c>
      <c r="BX161" s="1" t="str">
        <f t="shared" ca="1" si="129"/>
        <v>In Progress</v>
      </c>
      <c r="BY161" s="1" t="str" cm="1">
        <f t="array" aca="1" ref="BY161" ca="1">INDEX({"New","Returning"}, RANDBETWEEN(1,2))</f>
        <v>New</v>
      </c>
      <c r="BZ161" s="1">
        <f t="shared" ca="1" si="130"/>
        <v>3</v>
      </c>
      <c r="CA161" s="1">
        <f t="shared" ca="1" si="131"/>
        <v>9</v>
      </c>
      <c r="CB161" s="1" t="str">
        <f t="shared" ca="1" si="132"/>
        <v>2023-04-18</v>
      </c>
      <c r="CC161" s="1" t="str">
        <f t="shared" ca="1" si="133"/>
        <v>2025-02-10</v>
      </c>
      <c r="CD161" s="1">
        <f t="shared" ca="1" si="134"/>
        <v>3</v>
      </c>
      <c r="CE161" s="1">
        <f t="shared" ca="1" si="134"/>
        <v>6</v>
      </c>
      <c r="CF161" s="1">
        <f t="shared" ca="1" si="135"/>
        <v>4092.5</v>
      </c>
      <c r="CG161" s="1">
        <f t="shared" ca="1" si="136"/>
        <v>23</v>
      </c>
      <c r="CH161" s="1" t="str">
        <f t="shared" ca="1" si="137"/>
        <v>Low</v>
      </c>
      <c r="CI161" s="1">
        <f t="shared" ca="1" si="138"/>
        <v>62</v>
      </c>
      <c r="CJ161" s="1" t="str">
        <f t="shared" ca="1" si="139"/>
        <v>True</v>
      </c>
      <c r="CK161" s="1" t="str" cm="1">
        <f t="array" aca="1" ref="CK161" ca="1">INDEX({"Basic","Silver","Gold","Platinum"}, RANDBETWEEN(1,4))</f>
        <v>Platinum</v>
      </c>
      <c r="CL161" s="1">
        <f t="shared" ca="1" si="140"/>
        <v>1</v>
      </c>
      <c r="CM161" s="1" t="s">
        <v>1610</v>
      </c>
      <c r="CN161" s="1" t="str">
        <f t="shared" ca="1" si="141"/>
        <v>2023-11-27</v>
      </c>
      <c r="CO161" s="1" t="str">
        <f t="shared" ca="1" si="142"/>
        <v>8:45 AM</v>
      </c>
      <c r="CP161" s="1" t="str" cm="1">
        <f t="array" aca="1" ref="CP161" ca="1">INDEX({"Patient Portal","Mail","Email","Phone","Text"}, RANDBETWEEN(1,5))</f>
        <v>Text</v>
      </c>
      <c r="CQ161" s="1" t="str" cm="1">
        <f t="array" aca="1" ref="CQ161" ca="1">INDEX({"Insurance Verification","Payment Reminder","New Patient Welcome","Treatment Plan Discussion","Recall"}, RANDBETWEEN(1,5))</f>
        <v>Treatment Plan Discussion</v>
      </c>
      <c r="CR161" s="1" t="str" cm="1">
        <f t="array" aca="1" ref="CR161" ca="1">INDEX({"Template","Script","Marketing","Custom"}, RANDBETWEEN(1,4))</f>
        <v>Marketing</v>
      </c>
      <c r="CS161" s="1" t="str">
        <f t="shared" ca="1" si="143"/>
        <v>True</v>
      </c>
      <c r="CT161" s="1" t="str">
        <f t="shared" ca="1" si="144"/>
        <v>2023-12-01</v>
      </c>
      <c r="CU161" s="1" t="str">
        <f t="shared" ca="1" si="145"/>
        <v>8:30 AM</v>
      </c>
      <c r="CV161" s="1" t="str" cm="1">
        <f t="array" aca="1" ref="CV161" ca="1">IF(CS161="True",
   INDEX({"Cancelled","Confirmed","Rescheduled","Question Answered"}, RANDBETWEEN(1,4)),
   ""
)</f>
        <v>Cancelled</v>
      </c>
      <c r="CW161" s="1" t="str">
        <f t="shared" ca="1" si="146"/>
        <v>False</v>
      </c>
      <c r="CX161" s="1" t="str">
        <f t="shared" ca="1" si="147"/>
        <v/>
      </c>
      <c r="CY161" s="1" t="str" cm="1">
        <f t="array" aca="1" ref="CY161" ca="1">INDEX({"STF001","STF002","STF003","STF004","STF005"}, RANDBETWEEN(1,5))</f>
        <v>STF003</v>
      </c>
      <c r="CZ161" s="1" t="str">
        <f t="shared" ca="1" si="148"/>
        <v>True</v>
      </c>
      <c r="DA161" s="1" t="str" cm="1">
        <f t="array" aca="1" ref="DA161" ca="1">INDEX({"Westside Dental Group","Downtown Dental Center","Main Street Dental"}, RANDBETWEEN(1,3))</f>
        <v>Main Street Dental</v>
      </c>
      <c r="DB161" s="1" t="str" cm="1">
        <f t="array" aca="1" ref="DB161" ca="1">_xlfn.SWITCH(DA161,
   "Westside Dental Group",     "789 West Avenue",
   "Downtown Dental Center",    "456 Downtown Plaza",
   "Main Street Dental",        "123 Main Street",
   ""
)</f>
        <v>123 Main Street</v>
      </c>
      <c r="DC161" s="1" t="str" cm="1">
        <f t="array" aca="1" ref="DC161" ca="1">_xlfn.SWITCH(
   DA161,
   "Westside Dental Group",     "Riverside",
   "Downtown Dental Center",    "Springfield",
   "Main Street Dental",        "Springfield",
   ""
)</f>
        <v>Springfield</v>
      </c>
      <c r="DD161" s="1" t="s">
        <v>184</v>
      </c>
      <c r="DE161" s="1" t="str" cm="1">
        <f t="array" aca="1" ref="DE161" ca="1">_xlfn.SWITCH(
   DA161,
   "Westside Dental Group",     "62707",
   "Downtown Dental Center",    "62701",
   "Main Street Dental",        "62704",
   ""
)</f>
        <v>62704</v>
      </c>
      <c r="DF161" s="1" t="str" cm="1">
        <f t="array" aca="1" ref="DF161" ca="1">_xlfn.SWITCH(
   DA161,
   "Westside Dental Group",     "555-555-6666",
   "Downtown Dental Center",    "555-333-4444",
   "Main Street Dental",        "555-111-2222",
   ""
)</f>
        <v>555-111-2222</v>
      </c>
      <c r="DG161" s="1" t="str" cm="1">
        <f t="array" aca="1" ref="DG161" ca="1">_xlfn.SWITCH(
   DA161,
   "Westside Dental Group",     "Mon-Thu 9AM-6PM|Fri 9AM-4PM",
   "Downtown Dental Center",    "Mon-Thu 7AM-7PM|Fri 8AM-5PM|Sat 8AM-1PM",
   "Main Street Dental",        "Mon-Fri 8AM-5PM",
   ""
)</f>
        <v>Mon-Fri 8AM-5PM</v>
      </c>
      <c r="DH161" s="1" t="str" cm="1">
        <f t="array" aca="1" ref="DH161" ca="1">_xlfn.SWITCH(
   DA161,
   "Westside Dental Group",     "General|Periodontics|Endodontics",
   "Downtown Dental Center",    "General|Pediatric|Implants|Oral Surgery",
   "Main Street Dental",        "General|Cosmetic|Orthodontics",
   ""
)</f>
        <v>General|Cosmetic|Orthodontics</v>
      </c>
      <c r="DI161" s="1" t="str" cm="1">
        <f t="array" aca="1" ref="DI161" ca="1">_xlfn.SWITCH(
   DA161,
   "Westside Dental Group",     "General Dentistry|Periodontics|Endodontics",
   "Downtown Dental Center",    "General Dentistry|Oral Surgery|Pediatric Dentistry",
   "Main Street Dental",        "General Dentistry|Orthodontics",
   ""
)</f>
        <v>General Dentistry|Orthodontics</v>
      </c>
      <c r="DJ161" s="1" cm="1">
        <f t="array" aca="1" ref="DJ161" ca="1">_xlfn.SWITCH($DA161,
   "Westside Dental Group", 6,
   "Downtown Dental Center", 12,
   "Main Street Dental",     8,
   6
)</f>
        <v>8</v>
      </c>
      <c r="DK161" s="1" cm="1">
        <f t="array" aca="1" ref="DK161" ca="1">_xlfn.SWITCH($DA161,
   "Westside Dental Group", 4.7,
   "Downtown Dental Center", 4.6,
   "Main Street Dental",     4.8,
   4.7
)</f>
        <v>4.8</v>
      </c>
      <c r="DL161" s="1" t="s">
        <v>1799</v>
      </c>
      <c r="DM161" s="1" t="str">
        <f t="shared" ca="1" si="149"/>
        <v>2022-07-25</v>
      </c>
      <c r="DN161" s="1" t="str" cm="1">
        <f t="array" aca="1" ref="DN161" ca="1">INDEX({"In Progress","Accepted","Completed","Proposed"}, RANDBETWEEN(1,4))</f>
        <v>In Progress</v>
      </c>
      <c r="DO161" s="1">
        <f t="shared" ca="1" si="150"/>
        <v>1176.1099999999999</v>
      </c>
      <c r="DP161" s="1">
        <f t="shared" ca="1" si="151"/>
        <v>882.08</v>
      </c>
      <c r="DQ161" s="1">
        <f t="shared" ca="1" si="152"/>
        <v>294.02999999999997</v>
      </c>
      <c r="DR161" s="1" t="str" cm="1">
        <f t="array" aca="1" ref="DR161" ca="1">INDEX({"N/A","CareCredit","QuickPay Discount","Monthly Payment"}, RANDBETWEEN(1,4))</f>
        <v>CareCredit</v>
      </c>
      <c r="DS161" s="2">
        <v>44632</v>
      </c>
      <c r="DT161" s="1" t="str">
        <f t="shared" ca="1" si="153"/>
        <v/>
      </c>
      <c r="DU161" s="1">
        <f t="shared" ca="1" si="154"/>
        <v>74</v>
      </c>
    </row>
    <row r="162" spans="1:125" x14ac:dyDescent="0.15">
      <c r="A162" s="1" t="s">
        <v>665</v>
      </c>
      <c r="B162" s="1" t="str" cm="1">
        <f t="array" aca="1" ref="B162" ca="1">INDEX({"Liam","Noah","Oliver","Elijah","William","James","Benjamin","Lucas","Henry","Alexander","Olivia","Emma","Ava","Charlotte","Sophia","Amelia","Isabella","Mia","Evelyn","Harper","Jameson","Aria","Scarlett","Luna","Mila","Abigail","Ella","Avery","Eleanor","Madison"}, RANDBETWEEN(1, 30))</f>
        <v>William</v>
      </c>
      <c r="C162" s="1" t="str" cm="1">
        <f t="array" aca="1" ref="C162" ca="1">INDEX({"Smith","Johnson","Williams","Jones","Brown","Davis","Miller","Wilson","Moore","Taylor","Anderson","Thomas","Jackson","White","Harris","Martin","Thompson","Garcia","Martinez","Robinson","Clark","Rodriguez","Lewis","Lee","Walker","Hall","Allen","Young","King","Wright"}, RANDBETWEEN(1, 30))</f>
        <v>Wright</v>
      </c>
      <c r="D162" s="1" t="str">
        <f t="shared" ca="1" si="104"/>
        <v>1987-04-03</v>
      </c>
      <c r="E162" s="1">
        <f t="shared" ca="1" si="105"/>
        <v>38</v>
      </c>
      <c r="F162" s="1" t="str" cm="1">
        <f t="array" aca="1" ref="F162" ca="1">INDEX({"Male","Female","Non-Binary"}, RANDBETWEEN(1, 3))</f>
        <v>Female</v>
      </c>
      <c r="G162" s="1" t="str" cm="1">
        <f t="array" aca="1" ref="G162" ca="1">INDEX({"African American","Caucasian","Hispanic","Asian","Native American","Other"}, RANDBETWEEN(1,6))</f>
        <v>Asian</v>
      </c>
      <c r="H162" s="1" t="str" cm="1">
        <f t="array" aca="1" ref="H162" ca="1">RANDBETWEEN(1,1500) &amp; " " &amp; INDEX({"Main","Oak","Maple","Elm","Pine","Cedar","Rose","Hill","Park","Lake"}, RANDBETWEEN(1,10)) &amp; " " &amp; INDEX({"St","Rd","Ave"}, RANDBETWEEN(1,3))</f>
        <v>626 Elm St</v>
      </c>
      <c r="I162" s="1" t="str" cm="1">
        <f t="array" aca="1" ref="I162" ca="1">INDEX({"Springfield","Riverside","Franklin","Clinton","Fairview"}, RANDBETWEEN(1,5))</f>
        <v>Franklin</v>
      </c>
      <c r="J162" s="1" t="str" cm="1">
        <f t="array" aca="1" ref="J162" ca="1">INDEX({"FL","IL","CA","NY","TX"}, RANDBETWEEN(1,5))</f>
        <v>CA</v>
      </c>
      <c r="K162" s="1" t="str">
        <f t="shared" ca="1" si="106"/>
        <v>78418</v>
      </c>
      <c r="L162" s="1" t="str">
        <f t="shared" ca="1" si="107"/>
        <v>william.wright@email.com</v>
      </c>
      <c r="M162" s="1" t="str">
        <f t="shared" ca="1" si="108"/>
        <v>404-608-6631</v>
      </c>
      <c r="N162" s="1" t="str" cm="1">
        <f t="array" aca="1" ref="N162" ca="1">INDEX({"Linda","Karen","Susan","Nancy","Deborah"}, RANDBETWEEN(1,5)) &amp; " " &amp; C162</f>
        <v>Susan Wright</v>
      </c>
      <c r="O162" s="1" t="str">
        <f t="shared" ca="1" si="109"/>
        <v>358-715-5543</v>
      </c>
      <c r="P162" s="1" t="s">
        <v>137</v>
      </c>
      <c r="Q162" s="1" t="str" cm="1">
        <f t="array" aca="1" ref="Q162" ca="1">INDEX({"Walk-in","Google","Website","Patient Referral","Doctor Referral","Insurance"}, RANDBETWEEN(1,5))</f>
        <v>Website</v>
      </c>
      <c r="R162" s="1" t="str">
        <f t="shared" ca="1" si="110"/>
        <v>2023-04-28</v>
      </c>
      <c r="S162" s="1" t="str" cm="1">
        <f t="array" aca="1" ref="S162" ca="1">INDEX({"LOC001","LOC002","LOC003"}, RANDBETWEEN(1,3))</f>
        <v>LOC001</v>
      </c>
      <c r="T162" s="1" t="str" cm="1">
        <f t="array" aca="1" ref="T162" ca="1">INDEX({"Mail","Phone","Patient Portal","Email"}, RANDBETWEEN(1,4))</f>
        <v>Email</v>
      </c>
      <c r="U162" s="1" t="str" cm="1">
        <f t="array" aca="1" ref="U162" ca="1">INDEX({"True","False"}, RANDBETWEEN(1,2))</f>
        <v>False</v>
      </c>
      <c r="V162" s="1" t="str" cm="1">
        <f t="array" aca="1" ref="V162" ca="1">INDEX({"True","False"}, RANDBETWEEN(1,2))</f>
        <v>True</v>
      </c>
      <c r="W162" s="1" t="str" cm="1">
        <f t="array" aca="1" ref="W162" ca="1">INDEX({"True","False"}, RANDBETWEEN(1,2))</f>
        <v>False</v>
      </c>
      <c r="X162" s="1" t="str" cm="1">
        <f t="array" aca="1" ref="X162" ca="1">INDEX({"True","False"}, RANDBETWEEN(1,2))</f>
        <v>False</v>
      </c>
      <c r="Y162" s="1" t="str" cm="1">
        <f t="array" aca="1" ref="Y162" ca="1">INDEX({"Codeine","Sulfa","Local Anesthetics","None","Latex","Penicillin"}, RANDBETWEEN(1,6))</f>
        <v>Penicillin</v>
      </c>
      <c r="Z162" s="1" t="str" cm="1">
        <f t="array" aca="1" ref="Z162" ca="1">INDEX({"None","Levothyroxine","Atorvastatin","Levothyroxine|Atorvastatin","Metformin|Lisinopril","Ibuprofen"}, RANDBETWEEN(1,6))</f>
        <v>Ibuprofen</v>
      </c>
      <c r="AA162" s="1" t="str" cm="1">
        <f t="array" aca="1" ref="AA162" ca="1">INDEX({"None","Wisdom teeth extraction (2020)","Cavity filling (2019)","Dental cleaning (2018)","Root canal (2021)"}, RANDBETWEEN(1,5))</f>
        <v>Dental cleaning (2018)</v>
      </c>
      <c r="AB162" s="1" t="str">
        <f t="shared" ca="1" si="111"/>
        <v>2023-11-28</v>
      </c>
      <c r="AC162" s="1" t="str" cm="1">
        <f t="array" aca="1" ref="AC162" ca="1">INDEX({"N/A","No","Yes"}, RANDBETWEEN(1,3))</f>
        <v>No</v>
      </c>
      <c r="AD162" s="1" t="str" cm="1">
        <f t="array" aca="1" ref="AD162" ca="1">INDEX({"Non-smoker","Former-smoker","Current smoker"}, RANDBETWEEN(1,3))</f>
        <v>Non-smoker</v>
      </c>
      <c r="AE162" s="1" t="str" cm="1">
        <f t="array" aca="1" ref="AE162" ca="1">INDEX({"None","Allergic to penicillin","Requires wheelchair accessibility","Use caution due to fall risk","Special diet required"}, RANDBETWEEN(1,5))</f>
        <v>Allergic to penicillin</v>
      </c>
      <c r="AF162" s="1" t="s">
        <v>854</v>
      </c>
      <c r="AG162" s="1" t="str" cm="1">
        <f t="array" aca="1" ref="AG162" ca="1">INDEX({"Humana","Aetna","MetLife","Cigna","United Healthcare","Guardian"}, RANDBETWEEN(1,6))</f>
        <v>United Healthcare</v>
      </c>
      <c r="AH162" s="1" t="str" cm="1">
        <f t="array" aca="1" ref="AH162" ca="1">IF(AG162="Humana",
   INDEX({"HUM103","HUM523"}, RANDBETWEEN(1,2)),
IF(AG162="Aetna",
   INDEX({"AET532","AET548"}, RANDBETWEEN(1,2)),
IF(AG162="MetLife",
   "MET280",
IF(AG162="Cigna",
   "CIG881",
IF(AG162="United Healthcare",
   INDEX({"UNI967","UNI316"}, RANDBETWEEN(1,2)),
IF(AG162="Guardian",
   INDEX({"GUA459","GUA669"}, RANDBETWEEN(1,2)),
""))))))</f>
        <v>UNI316</v>
      </c>
      <c r="AI162" s="1" t="str" cm="1">
        <f t="array" aca="1" ref="AI162" ca="1">_xlfn.SWITCH(
    AH162,
    "HUM103", "Humana Discount",
    "HUM523", "Humana PPO",
    "AET532", "Aetna HMO",
    "AET548", "Aetna Indemnity",
    "MET280", "MetLife Discount",
    "CIG881", "Cigna HMO",
    "UNI967", "United Healthcare DPPO",
    "UNI316", "United Healthcare DMO",
    "GUA459", "Guardian Discount",
    "GUA669", "Guardian PPO",
    ""
)</f>
        <v>United Healthcare DMO</v>
      </c>
      <c r="AJ162" s="1" t="str" cm="1">
        <f t="array" aca="1" ref="AJ162" ca="1">_xlfn.SWITCH(
    AH162,
    "HUM103", "HUM854639",
    "HUM523", "HUM296694",
    "AET532", "AET392075",
    "AET548", "AET837715",
    "MET280", "MET643118",
    "CIG881", "CIG755900",
    "UNI967", "UNI733052",
    "UNI316", "UNI442722",
    "GUA459", "GUA634150",
    "GUA669", "GUA641722",
    ""
)</f>
        <v>UNI442722</v>
      </c>
      <c r="AK162" s="1" t="str" cm="1">
        <f t="array" aca="1" ref="AK162" ca="1">INDEX({"GRP370","GRP369","GRP573","GRP409","GRP509","GRP575","GRP445","GRP295","GRP316","GRP630"}, RANDBETWEEN(1,10))</f>
        <v>GRP295</v>
      </c>
      <c r="AL162" s="1" cm="1">
        <f t="array" aca="1" ref="AL162" ca="1">_xlfn.SWITCH(
  AK162,
  "GRP370", 1000,
  "GRP369", 3000,
  "GRP573", 1500,
  "GRP409", 3000,
  "GRP509", 3000,
  "GRP575", 1000,
  "GRP445", 2500,
  "GRP295", 1000,
  "GRP316", 2000,
  "GRP630", 2000,
  ""
)</f>
        <v>1000</v>
      </c>
      <c r="AM162" s="1" cm="1">
        <f t="array" aca="1" ref="AM162" ca="1">_xlfn.SWITCH(
  AK162,
  "GRP370", 729.73,
  "GRP369", 2285.89,
  "GRP573", 1311.73,
  "GRP409", 2951.56,
  "GRP509", 993.45,
  "GRP575", 557.41,
  "GRP445", 695.64,
  "GRP295", 241.36,
  "GRP316", 1320.86,
  "GRP630", 1245.27,
  ""
)</f>
        <v>241.36</v>
      </c>
      <c r="AN162" s="1" t="str" cm="1">
        <f t="array" aca="1" ref="AN162" ca="1">_xlfn.SWITCH(
  AK162,
  "GRP573", "Humana",
  "GRP509", "Aetna",
  "GRP316", "Aetna",
  ""
)</f>
        <v/>
      </c>
      <c r="AO162" s="1" t="str" cm="1">
        <f t="array" aca="1" ref="AO162" ca="1">_xlfn.SWITCH(
  AK162,
  "GRP573", "HUM982",
  "GRP509", "AET282",
  "GRP316", "AET665",
  ""
)</f>
        <v/>
      </c>
      <c r="AP162" s="1" t="str" cm="1">
        <f t="array" aca="1" ref="AP162" ca="1">_xlfn.SWITCH(
  AK162,
  "GRP573", "MAAN82132",
  "GRP509", "JOWI86099",
  "GRP316", "CHTA19838",
  ""
)</f>
        <v/>
      </c>
      <c r="AQ162" s="1" t="str" cm="1">
        <f t="array" aca="1" ref="AQ162" ca="1">INDEX({"Yes","No"},RANDBETWEEN(1,2))</f>
        <v>Yes</v>
      </c>
      <c r="AR162" s="1" t="str" cm="1">
        <f t="array" aca="1" ref="AR162" ca="1">INDEX({"Apple Pay","Credit Card","Debit Card"}, RANDBETWEEN(1,3))</f>
        <v>Debit Card</v>
      </c>
      <c r="AS162" s="1" t="s">
        <v>1043</v>
      </c>
      <c r="AT162" s="1" t="s">
        <v>1232</v>
      </c>
      <c r="AU162" s="1" t="str">
        <f t="shared" ca="1" si="112"/>
        <v>2025-05-10</v>
      </c>
      <c r="AV162" s="1" t="str">
        <f t="shared" ca="1" si="113"/>
        <v>2025-05-19</v>
      </c>
      <c r="AW162" s="1" t="str">
        <f t="shared" ca="1" si="114"/>
        <v>4:30 PM</v>
      </c>
      <c r="AX162" s="1" t="str">
        <f t="shared" ca="1" si="115"/>
        <v>4:18 PM</v>
      </c>
      <c r="AY162" s="1" t="str" cm="1">
        <f t="array" aca="1" ref="AY162" ca="1">INDEX({"LOC001","LOC002","LOC003"}, RANDBETWEEN(1,3))</f>
        <v>LOC001</v>
      </c>
      <c r="AZ162" s="1" t="str" cm="1">
        <f t="array" aca="1" ref="AZ162" ca="1">INDEX({"PRV001","PRV002","PRV003","PRV004","PRV005"}, RANDBETWEEN(1,5))</f>
        <v>PRV002</v>
      </c>
      <c r="BA162" s="1" t="str" cm="1">
        <f t="array" aca="1" ref="BA162" ca="1">INDEX({"AST001","AST002","AST003","AST004","AST005"}, RANDBETWEEN(1,5))</f>
        <v>AST005</v>
      </c>
      <c r="BB162" s="1" t="str" cm="1">
        <f t="array" aca="1" ref="BB162" ca="1">INDEX({"Room 1","Room 2","Room 3","Room 4","Room 5","Room 7","Room 8"}, RANDBETWEEN(1,7))</f>
        <v>Room 7</v>
      </c>
      <c r="BC162" s="1" t="str" cm="1">
        <f t="array" aca="1" ref="BC162" ca="1">INDEX({"Tooth Pain","Lost Filling","Cosmetic Concern","Sensitivity","Denture Adjustment","Jaw Pain","Routine Check-up"}, RANDBETWEEN(1,7))</f>
        <v>Denture Adjustment</v>
      </c>
      <c r="BD162" s="1" cm="1">
        <f t="array" aca="1" ref="BD162" ca="1">INDEX({15,30,45,60,90,120}, RANDBETWEEN(1,6))</f>
        <v>45</v>
      </c>
      <c r="BE162" s="1">
        <f t="shared" ca="1" si="116"/>
        <v>52</v>
      </c>
      <c r="BF162" s="1" t="str">
        <f t="shared" ca="1" si="117"/>
        <v>True</v>
      </c>
      <c r="BG162" s="1" t="str">
        <f t="shared" ca="1" si="118"/>
        <v/>
      </c>
      <c r="BH162" s="1" t="str">
        <f t="shared" ca="1" si="119"/>
        <v>False</v>
      </c>
      <c r="BI162" s="1">
        <f t="shared" ca="1" si="120"/>
        <v>9</v>
      </c>
      <c r="BJ162" s="1" t="s">
        <v>1422</v>
      </c>
      <c r="BK162" s="1" t="str">
        <f t="shared" ca="1" si="121"/>
        <v>2025-05-19</v>
      </c>
      <c r="BL162" s="1" t="str" cm="1">
        <f t="array" aca="1" ref="BL162" ca="1">INDEX({"Orthodontic","Prosthodontic","Oral Surgery","Periodontic","Restorative"}, RANDBETWEEN(1,5))</f>
        <v>Restorative</v>
      </c>
      <c r="BM162" s="1" t="str" cm="1">
        <f t="array" aca="1" ref="BM162" ca="1">INDEX({"D4341","D9110","D0274","D0120","D2330","D7140","D1110"}, RANDBETWEEN(1,7))</f>
        <v>D0274</v>
      </c>
      <c r="BN162" s="1" t="str" cm="1">
        <f t="array" aca="1" ref="BN162" ca="1">INDEX({"Periodontal Scaling &amp; Root Planing","Palliative Treatment","Bitewings - Four Films","Periodic Oral Evaluation","Resin Composite - One Surface","Extraction - Erupted Tooth","Adult Prophylaxis"}, RANDBETWEEN(1,7))</f>
        <v>Periodontal Scaling &amp; Root Planing</v>
      </c>
      <c r="BO162" s="1">
        <f t="shared" ca="1" si="122"/>
        <v>721.28</v>
      </c>
      <c r="BP162" s="1">
        <f t="shared" ca="1" si="123"/>
        <v>589.82000000000005</v>
      </c>
      <c r="BQ162" s="1">
        <f t="shared" ca="1" si="124"/>
        <v>46.69</v>
      </c>
      <c r="BR162" s="1">
        <f t="shared" ca="1" si="125"/>
        <v>350.71</v>
      </c>
      <c r="BS162" s="1">
        <f t="shared" ca="1" si="126"/>
        <v>245.5</v>
      </c>
      <c r="BT162" s="1" t="str">
        <f t="shared" ca="1" si="127"/>
        <v>2022-12-25</v>
      </c>
      <c r="BU162" s="1" t="str" cm="1">
        <f t="array" aca="1" ref="BU162" ca="1">INDEX({"Debit Card","Apple Pay","Credit Card","CareCredit"}, RANDBETWEEN(1,4))</f>
        <v>Debit Card</v>
      </c>
      <c r="BV162" s="1" t="str" cm="1">
        <f t="array" aca="1" ref="BV162" ca="1">INDEX({"Paid","Partial","Pending Insurance"}, RANDBETWEEN(1,3))</f>
        <v>Paid</v>
      </c>
      <c r="BW162" s="1">
        <f t="shared" ca="1" si="128"/>
        <v>0</v>
      </c>
      <c r="BX162" s="1" t="str">
        <f t="shared" ca="1" si="129"/>
        <v>Completed</v>
      </c>
      <c r="BY162" s="1" t="str" cm="1">
        <f t="array" aca="1" ref="BY162" ca="1">INDEX({"New","Returning"}, RANDBETWEEN(1,2))</f>
        <v>Returning</v>
      </c>
      <c r="BZ162" s="1">
        <f t="shared" ca="1" si="130"/>
        <v>0</v>
      </c>
      <c r="CA162" s="1">
        <f t="shared" ca="1" si="131"/>
        <v>0</v>
      </c>
      <c r="CB162" s="1" t="str">
        <f t="shared" ca="1" si="132"/>
        <v>2023-01-14</v>
      </c>
      <c r="CC162" s="1" t="str">
        <f t="shared" ca="1" si="133"/>
        <v>2025-10-30</v>
      </c>
      <c r="CD162" s="1">
        <f t="shared" ca="1" si="134"/>
        <v>5</v>
      </c>
      <c r="CE162" s="1">
        <f t="shared" ca="1" si="134"/>
        <v>10</v>
      </c>
      <c r="CF162" s="1">
        <f t="shared" ca="1" si="135"/>
        <v>5632.81</v>
      </c>
      <c r="CG162" s="1">
        <f t="shared" ca="1" si="136"/>
        <v>26</v>
      </c>
      <c r="CH162" s="1" t="str">
        <f t="shared" ca="1" si="137"/>
        <v>Low</v>
      </c>
      <c r="CI162" s="1">
        <f t="shared" ca="1" si="138"/>
        <v>78</v>
      </c>
      <c r="CJ162" s="1" t="str">
        <f t="shared" ca="1" si="139"/>
        <v>True</v>
      </c>
      <c r="CK162" s="1" t="str" cm="1">
        <f t="array" aca="1" ref="CK162" ca="1">INDEX({"Basic","Silver","Gold","Platinum"}, RANDBETWEEN(1,4))</f>
        <v>Platinum</v>
      </c>
      <c r="CL162" s="1">
        <f t="shared" ca="1" si="140"/>
        <v>5</v>
      </c>
      <c r="CM162" s="1" t="s">
        <v>1611</v>
      </c>
      <c r="CN162" s="1" t="str">
        <f t="shared" ca="1" si="141"/>
        <v>2022-12-07</v>
      </c>
      <c r="CO162" s="1" t="str">
        <f t="shared" ca="1" si="142"/>
        <v>10:00 AM</v>
      </c>
      <c r="CP162" s="1" t="str" cm="1">
        <f t="array" aca="1" ref="CP162" ca="1">INDEX({"Patient Portal","Mail","Email","Phone","Text"}, RANDBETWEEN(1,5))</f>
        <v>Email</v>
      </c>
      <c r="CQ162" s="1" t="str" cm="1">
        <f t="array" aca="1" ref="CQ162" ca="1">INDEX({"Insurance Verification","Payment Reminder","New Patient Welcome","Treatment Plan Discussion","Recall"}, RANDBETWEEN(1,5))</f>
        <v>New Patient Welcome</v>
      </c>
      <c r="CR162" s="1" t="str" cm="1">
        <f t="array" aca="1" ref="CR162" ca="1">INDEX({"Template","Script","Marketing","Custom"}, RANDBETWEEN(1,4))</f>
        <v>Marketing</v>
      </c>
      <c r="CS162" s="1" t="str">
        <f t="shared" ca="1" si="143"/>
        <v>True</v>
      </c>
      <c r="CT162" s="1" t="str">
        <f t="shared" ca="1" si="144"/>
        <v>2022-12-11</v>
      </c>
      <c r="CU162" s="1" t="str">
        <f t="shared" ca="1" si="145"/>
        <v>4:15 PM</v>
      </c>
      <c r="CV162" s="1" t="str" cm="1">
        <f t="array" aca="1" ref="CV162" ca="1">IF(CS162="True",
   INDEX({"Cancelled","Confirmed","Rescheduled","Question Answered"}, RANDBETWEEN(1,4)),
   ""
)</f>
        <v>Rescheduled</v>
      </c>
      <c r="CW162" s="1" t="str">
        <f t="shared" ca="1" si="146"/>
        <v>True</v>
      </c>
      <c r="CX162" s="1" t="str">
        <f t="shared" ca="1" si="147"/>
        <v>2022-12-14</v>
      </c>
      <c r="CY162" s="1" t="str" cm="1">
        <f t="array" aca="1" ref="CY162" ca="1">INDEX({"STF001","STF002","STF003","STF004","STF005"}, RANDBETWEEN(1,5))</f>
        <v>STF002</v>
      </c>
      <c r="CZ162" s="1" t="str">
        <f t="shared" ca="1" si="148"/>
        <v>False</v>
      </c>
      <c r="DA162" s="1" t="str" cm="1">
        <f t="array" aca="1" ref="DA162" ca="1">INDEX({"Westside Dental Group","Downtown Dental Center","Main Street Dental"}, RANDBETWEEN(1,3))</f>
        <v>Westside Dental Group</v>
      </c>
      <c r="DB162" s="1" t="str" cm="1">
        <f t="array" aca="1" ref="DB162" ca="1">_xlfn.SWITCH(DA162,
   "Westside Dental Group",     "789 West Avenue",
   "Downtown Dental Center",    "456 Downtown Plaza",
   "Main Street Dental",        "123 Main Street",
   ""
)</f>
        <v>789 West Avenue</v>
      </c>
      <c r="DC162" s="1" t="str" cm="1">
        <f t="array" aca="1" ref="DC162" ca="1">_xlfn.SWITCH(
   DA162,
   "Westside Dental Group",     "Riverside",
   "Downtown Dental Center",    "Springfield",
   "Main Street Dental",        "Springfield",
   ""
)</f>
        <v>Riverside</v>
      </c>
      <c r="DD162" s="1" t="s">
        <v>184</v>
      </c>
      <c r="DE162" s="1" t="str" cm="1">
        <f t="array" aca="1" ref="DE162" ca="1">_xlfn.SWITCH(
   DA162,
   "Westside Dental Group",     "62707",
   "Downtown Dental Center",    "62701",
   "Main Street Dental",        "62704",
   ""
)</f>
        <v>62707</v>
      </c>
      <c r="DF162" s="1" t="str" cm="1">
        <f t="array" aca="1" ref="DF162" ca="1">_xlfn.SWITCH(
   DA162,
   "Westside Dental Group",     "555-555-6666",
   "Downtown Dental Center",    "555-333-4444",
   "Main Street Dental",        "555-111-2222",
   ""
)</f>
        <v>555-555-6666</v>
      </c>
      <c r="DG162" s="1" t="str" cm="1">
        <f t="array" aca="1" ref="DG162" ca="1">_xlfn.SWITCH(
   DA162,
   "Westside Dental Group",     "Mon-Thu 9AM-6PM|Fri 9AM-4PM",
   "Downtown Dental Center",    "Mon-Thu 7AM-7PM|Fri 8AM-5PM|Sat 8AM-1PM",
   "Main Street Dental",        "Mon-Fri 8AM-5PM",
   ""
)</f>
        <v>Mon-Thu 9AM-6PM|Fri 9AM-4PM</v>
      </c>
      <c r="DH162" s="1" t="str" cm="1">
        <f t="array" aca="1" ref="DH162" ca="1">_xlfn.SWITCH(
   DA162,
   "Westside Dental Group",     "General|Periodontics|Endodontics",
   "Downtown Dental Center",    "General|Pediatric|Implants|Oral Surgery",
   "Main Street Dental",        "General|Cosmetic|Orthodontics",
   ""
)</f>
        <v>General|Periodontics|Endodontics</v>
      </c>
      <c r="DI162" s="1" t="str" cm="1">
        <f t="array" aca="1" ref="DI162" ca="1">_xlfn.SWITCH(
   DA162,
   "Westside Dental Group",     "General Dentistry|Periodontics|Endodontics",
   "Downtown Dental Center",    "General Dentistry|Oral Surgery|Pediatric Dentistry",
   "Main Street Dental",        "General Dentistry|Orthodontics",
   ""
)</f>
        <v>General Dentistry|Periodontics|Endodontics</v>
      </c>
      <c r="DJ162" s="1" cm="1">
        <f t="array" aca="1" ref="DJ162" ca="1">_xlfn.SWITCH($DA162,
   "Westside Dental Group", 6,
   "Downtown Dental Center", 12,
   "Main Street Dental",     8,
   6
)</f>
        <v>6</v>
      </c>
      <c r="DK162" s="1" cm="1">
        <f t="array" aca="1" ref="DK162" ca="1">_xlfn.SWITCH($DA162,
   "Westside Dental Group", 4.7,
   "Downtown Dental Center", 4.6,
   "Main Street Dental",     4.8,
   4.7
)</f>
        <v>4.7</v>
      </c>
      <c r="DL162" s="1" t="s">
        <v>1800</v>
      </c>
      <c r="DM162" s="1" t="str">
        <f t="shared" ca="1" si="149"/>
        <v>2023-12-21</v>
      </c>
      <c r="DN162" s="1" t="str" cm="1">
        <f t="array" aca="1" ref="DN162" ca="1">INDEX({"In Progress","Accepted","Completed","Proposed"}, RANDBETWEEN(1,4))</f>
        <v>Proposed</v>
      </c>
      <c r="DO162" s="1">
        <f t="shared" ca="1" si="150"/>
        <v>3992.43</v>
      </c>
      <c r="DP162" s="1">
        <f t="shared" ca="1" si="151"/>
        <v>2754.78</v>
      </c>
      <c r="DQ162" s="1">
        <f t="shared" ca="1" si="152"/>
        <v>1237.6500000000001</v>
      </c>
      <c r="DR162" s="1" t="str" cm="1">
        <f t="array" aca="1" ref="DR162" ca="1">INDEX({"N/A","CareCredit","QuickPay Discount","Monthly Payment"}, RANDBETWEEN(1,4))</f>
        <v>Monthly Payment</v>
      </c>
      <c r="DS162" s="2">
        <v>44633</v>
      </c>
      <c r="DT162" s="1" t="str">
        <f t="shared" ca="1" si="153"/>
        <v/>
      </c>
      <c r="DU162" s="1">
        <f t="shared" ca="1" si="154"/>
        <v>0</v>
      </c>
    </row>
    <row r="163" spans="1:125" x14ac:dyDescent="0.15">
      <c r="A163" s="1" t="s">
        <v>666</v>
      </c>
      <c r="B163" s="1" t="str" cm="1">
        <f t="array" aca="1" ref="B163" ca="1">INDEX({"Liam","Noah","Oliver","Elijah","William","James","Benjamin","Lucas","Henry","Alexander","Olivia","Emma","Ava","Charlotte","Sophia","Amelia","Isabella","Mia","Evelyn","Harper","Jameson","Aria","Scarlett","Luna","Mila","Abigail","Ella","Avery","Eleanor","Madison"}, RANDBETWEEN(1, 30))</f>
        <v>William</v>
      </c>
      <c r="C163" s="1" t="str" cm="1">
        <f t="array" aca="1" ref="C163" ca="1">INDEX({"Smith","Johnson","Williams","Jones","Brown","Davis","Miller","Wilson","Moore","Taylor","Anderson","Thomas","Jackson","White","Harris","Martin","Thompson","Garcia","Martinez","Robinson","Clark","Rodriguez","Lewis","Lee","Walker","Hall","Allen","Young","King","Wright"}, RANDBETWEEN(1, 30))</f>
        <v>Thomas</v>
      </c>
      <c r="D163" s="1" t="str">
        <f t="shared" ca="1" si="104"/>
        <v>1966-05-03</v>
      </c>
      <c r="E163" s="1">
        <f t="shared" ca="1" si="105"/>
        <v>58</v>
      </c>
      <c r="F163" s="1" t="str" cm="1">
        <f t="array" aca="1" ref="F163" ca="1">INDEX({"Male","Female","Non-Binary"}, RANDBETWEEN(1, 3))</f>
        <v>Female</v>
      </c>
      <c r="G163" s="1" t="str" cm="1">
        <f t="array" aca="1" ref="G163" ca="1">INDEX({"African American","Caucasian","Hispanic","Asian","Native American","Other"}, RANDBETWEEN(1,6))</f>
        <v>Asian</v>
      </c>
      <c r="H163" s="1" t="str" cm="1">
        <f t="array" aca="1" ref="H163" ca="1">RANDBETWEEN(1,1500) &amp; " " &amp; INDEX({"Main","Oak","Maple","Elm","Pine","Cedar","Rose","Hill","Park","Lake"}, RANDBETWEEN(1,10)) &amp; " " &amp; INDEX({"St","Rd","Ave"}, RANDBETWEEN(1,3))</f>
        <v>475 Cedar Ave</v>
      </c>
      <c r="I163" s="1" t="str" cm="1">
        <f t="array" aca="1" ref="I163" ca="1">INDEX({"Springfield","Riverside","Franklin","Clinton","Fairview"}, RANDBETWEEN(1,5))</f>
        <v>Fairview</v>
      </c>
      <c r="J163" s="1" t="str" cm="1">
        <f t="array" aca="1" ref="J163" ca="1">INDEX({"FL","IL","CA","NY","TX"}, RANDBETWEEN(1,5))</f>
        <v>NY</v>
      </c>
      <c r="K163" s="1" t="str">
        <f t="shared" ca="1" si="106"/>
        <v>52259</v>
      </c>
      <c r="L163" s="1" t="str">
        <f t="shared" ca="1" si="107"/>
        <v>william.thomas@email.com</v>
      </c>
      <c r="M163" s="1" t="str">
        <f t="shared" ca="1" si="108"/>
        <v>605-955-5630</v>
      </c>
      <c r="N163" s="1" t="str" cm="1">
        <f t="array" aca="1" ref="N163" ca="1">INDEX({"Linda","Karen","Susan","Nancy","Deborah"}, RANDBETWEEN(1,5)) &amp; " " &amp; C163</f>
        <v>Karen Thomas</v>
      </c>
      <c r="O163" s="1" t="str">
        <f t="shared" ca="1" si="109"/>
        <v>106-358-8643</v>
      </c>
      <c r="P163" s="1" t="s">
        <v>137</v>
      </c>
      <c r="Q163" s="1" t="str" cm="1">
        <f t="array" aca="1" ref="Q163" ca="1">INDEX({"Walk-in","Google","Website","Patient Referral","Doctor Referral","Insurance"}, RANDBETWEEN(1,5))</f>
        <v>Patient Referral</v>
      </c>
      <c r="R163" s="1" t="str">
        <f t="shared" ca="1" si="110"/>
        <v>2022-03-20</v>
      </c>
      <c r="S163" s="1" t="str" cm="1">
        <f t="array" aca="1" ref="S163" ca="1">INDEX({"LOC001","LOC002","LOC003"}, RANDBETWEEN(1,3))</f>
        <v>LOC002</v>
      </c>
      <c r="T163" s="1" t="str" cm="1">
        <f t="array" aca="1" ref="T163" ca="1">INDEX({"Mail","Phone","Patient Portal","Email"}, RANDBETWEEN(1,4))</f>
        <v>Email</v>
      </c>
      <c r="U163" s="1" t="str" cm="1">
        <f t="array" aca="1" ref="U163" ca="1">INDEX({"True","False"}, RANDBETWEEN(1,2))</f>
        <v>False</v>
      </c>
      <c r="V163" s="1" t="str" cm="1">
        <f t="array" aca="1" ref="V163" ca="1">INDEX({"True","False"}, RANDBETWEEN(1,2))</f>
        <v>False</v>
      </c>
      <c r="W163" s="1" t="str" cm="1">
        <f t="array" aca="1" ref="W163" ca="1">INDEX({"True","False"}, RANDBETWEEN(1,2))</f>
        <v>True</v>
      </c>
      <c r="X163" s="1" t="str" cm="1">
        <f t="array" aca="1" ref="X163" ca="1">INDEX({"True","False"}, RANDBETWEEN(1,2))</f>
        <v>True</v>
      </c>
      <c r="Y163" s="1" t="str" cm="1">
        <f t="array" aca="1" ref="Y163" ca="1">INDEX({"Codeine","Sulfa","Local Anesthetics","None","Latex","Penicillin"}, RANDBETWEEN(1,6))</f>
        <v>Latex</v>
      </c>
      <c r="Z163" s="1" t="str" cm="1">
        <f t="array" aca="1" ref="Z163" ca="1">INDEX({"None","Levothyroxine","Atorvastatin","Levothyroxine|Atorvastatin","Metformin|Lisinopril","Ibuprofen"}, RANDBETWEEN(1,6))</f>
        <v>None</v>
      </c>
      <c r="AA163" s="1" t="str" cm="1">
        <f t="array" aca="1" ref="AA163" ca="1">INDEX({"None","Wisdom teeth extraction (2020)","Cavity filling (2019)","Dental cleaning (2018)","Root canal (2021)"}, RANDBETWEEN(1,5))</f>
        <v>Dental cleaning (2018)</v>
      </c>
      <c r="AB163" s="1" t="str">
        <f t="shared" ca="1" si="111"/>
        <v>2023-03-26</v>
      </c>
      <c r="AC163" s="1" t="str" cm="1">
        <f t="array" aca="1" ref="AC163" ca="1">INDEX({"N/A","No","Yes"}, RANDBETWEEN(1,3))</f>
        <v>No</v>
      </c>
      <c r="AD163" s="1" t="str" cm="1">
        <f t="array" aca="1" ref="AD163" ca="1">INDEX({"Non-smoker","Former-smoker","Current smoker"}, RANDBETWEEN(1,3))</f>
        <v>Non-smoker</v>
      </c>
      <c r="AE163" s="1" t="str" cm="1">
        <f t="array" aca="1" ref="AE163" ca="1">INDEX({"None","Allergic to penicillin","Requires wheelchair accessibility","Use caution due to fall risk","Special diet required"}, RANDBETWEEN(1,5))</f>
        <v>Special diet required</v>
      </c>
      <c r="AF163" s="1" t="s">
        <v>855</v>
      </c>
      <c r="AG163" s="1" t="str" cm="1">
        <f t="array" aca="1" ref="AG163" ca="1">INDEX({"Humana","Aetna","MetLife","Cigna","United Healthcare","Guardian"}, RANDBETWEEN(1,6))</f>
        <v>Guardian</v>
      </c>
      <c r="AH163" s="1" t="str" cm="1">
        <f t="array" aca="1" ref="AH163" ca="1">IF(AG163="Humana",
   INDEX({"HUM103","HUM523"}, RANDBETWEEN(1,2)),
IF(AG163="Aetna",
   INDEX({"AET532","AET548"}, RANDBETWEEN(1,2)),
IF(AG163="MetLife",
   "MET280",
IF(AG163="Cigna",
   "CIG881",
IF(AG163="United Healthcare",
   INDEX({"UNI967","UNI316"}, RANDBETWEEN(1,2)),
IF(AG163="Guardian",
   INDEX({"GUA459","GUA669"}, RANDBETWEEN(1,2)),
""))))))</f>
        <v>GUA669</v>
      </c>
      <c r="AI163" s="1" t="str" cm="1">
        <f t="array" aca="1" ref="AI163" ca="1">_xlfn.SWITCH(
    AH163,
    "HUM103", "Humana Discount",
    "HUM523", "Humana PPO",
    "AET532", "Aetna HMO",
    "AET548", "Aetna Indemnity",
    "MET280", "MetLife Discount",
    "CIG881", "Cigna HMO",
    "UNI967", "United Healthcare DPPO",
    "UNI316", "United Healthcare DMO",
    "GUA459", "Guardian Discount",
    "GUA669", "Guardian PPO",
    ""
)</f>
        <v>Guardian PPO</v>
      </c>
      <c r="AJ163" s="1" t="str" cm="1">
        <f t="array" aca="1" ref="AJ163" ca="1">_xlfn.SWITCH(
    AH163,
    "HUM103", "HUM854639",
    "HUM523", "HUM296694",
    "AET532", "AET392075",
    "AET548", "AET837715",
    "MET280", "MET643118",
    "CIG881", "CIG755900",
    "UNI967", "UNI733052",
    "UNI316", "UNI442722",
    "GUA459", "GUA634150",
    "GUA669", "GUA641722",
    ""
)</f>
        <v>GUA641722</v>
      </c>
      <c r="AK163" s="1" t="str" cm="1">
        <f t="array" aca="1" ref="AK163" ca="1">INDEX({"GRP370","GRP369","GRP573","GRP409","GRP509","GRP575","GRP445","GRP295","GRP316","GRP630"}, RANDBETWEEN(1,10))</f>
        <v>GRP630</v>
      </c>
      <c r="AL163" s="1" cm="1">
        <f t="array" aca="1" ref="AL163" ca="1">_xlfn.SWITCH(
  AK163,
  "GRP370", 1000,
  "GRP369", 3000,
  "GRP573", 1500,
  "GRP409", 3000,
  "GRP509", 3000,
  "GRP575", 1000,
  "GRP445", 2500,
  "GRP295", 1000,
  "GRP316", 2000,
  "GRP630", 2000,
  ""
)</f>
        <v>2000</v>
      </c>
      <c r="AM163" s="1" cm="1">
        <f t="array" aca="1" ref="AM163" ca="1">_xlfn.SWITCH(
  AK163,
  "GRP370", 729.73,
  "GRP369", 2285.89,
  "GRP573", 1311.73,
  "GRP409", 2951.56,
  "GRP509", 993.45,
  "GRP575", 557.41,
  "GRP445", 695.64,
  "GRP295", 241.36,
  "GRP316", 1320.86,
  "GRP630", 1245.27,
  ""
)</f>
        <v>1245.27</v>
      </c>
      <c r="AN163" s="1" t="str" cm="1">
        <f t="array" aca="1" ref="AN163" ca="1">_xlfn.SWITCH(
  AK163,
  "GRP573", "Humana",
  "GRP509", "Aetna",
  "GRP316", "Aetna",
  ""
)</f>
        <v/>
      </c>
      <c r="AO163" s="1" t="str" cm="1">
        <f t="array" aca="1" ref="AO163" ca="1">_xlfn.SWITCH(
  AK163,
  "GRP573", "HUM982",
  "GRP509", "AET282",
  "GRP316", "AET665",
  ""
)</f>
        <v/>
      </c>
      <c r="AP163" s="1" t="str" cm="1">
        <f t="array" aca="1" ref="AP163" ca="1">_xlfn.SWITCH(
  AK163,
  "GRP573", "MAAN82132",
  "GRP509", "JOWI86099",
  "GRP316", "CHTA19838",
  ""
)</f>
        <v/>
      </c>
      <c r="AQ163" s="1" t="str" cm="1">
        <f t="array" aca="1" ref="AQ163" ca="1">INDEX({"Yes","No"},RANDBETWEEN(1,2))</f>
        <v>Yes</v>
      </c>
      <c r="AR163" s="1" t="str" cm="1">
        <f t="array" aca="1" ref="AR163" ca="1">INDEX({"Apple Pay","Credit Card","Debit Card"}, RANDBETWEEN(1,3))</f>
        <v>Debit Card</v>
      </c>
      <c r="AS163" s="1" t="s">
        <v>1044</v>
      </c>
      <c r="AT163" s="1" t="s">
        <v>1233</v>
      </c>
      <c r="AU163" s="1" t="str">
        <f t="shared" ca="1" si="112"/>
        <v>2025-05-01</v>
      </c>
      <c r="AV163" s="1" t="str">
        <f t="shared" ca="1" si="113"/>
        <v>2025-05-03</v>
      </c>
      <c r="AW163" s="1" t="str">
        <f t="shared" ca="1" si="114"/>
        <v>9:45 AM</v>
      </c>
      <c r="AX163" s="1" t="str">
        <f t="shared" ca="1" si="115"/>
        <v>9:40 AM</v>
      </c>
      <c r="AY163" s="1" t="str" cm="1">
        <f t="array" aca="1" ref="AY163" ca="1">INDEX({"LOC001","LOC002","LOC003"}, RANDBETWEEN(1,3))</f>
        <v>LOC003</v>
      </c>
      <c r="AZ163" s="1" t="str" cm="1">
        <f t="array" aca="1" ref="AZ163" ca="1">INDEX({"PRV001","PRV002","PRV003","PRV004","PRV005"}, RANDBETWEEN(1,5))</f>
        <v>PRV001</v>
      </c>
      <c r="BA163" s="1" t="str" cm="1">
        <f t="array" aca="1" ref="BA163" ca="1">INDEX({"AST001","AST002","AST003","AST004","AST005"}, RANDBETWEEN(1,5))</f>
        <v>AST003</v>
      </c>
      <c r="BB163" s="1" t="str" cm="1">
        <f t="array" aca="1" ref="BB163" ca="1">INDEX({"Room 1","Room 2","Room 3","Room 4","Room 5","Room 7","Room 8"}, RANDBETWEEN(1,7))</f>
        <v>Room 8</v>
      </c>
      <c r="BC163" s="1" t="str" cm="1">
        <f t="array" aca="1" ref="BC163" ca="1">INDEX({"Tooth Pain","Lost Filling","Cosmetic Concern","Sensitivity","Denture Adjustment","Jaw Pain","Routine Check-up"}, RANDBETWEEN(1,7))</f>
        <v>Lost Filling</v>
      </c>
      <c r="BD163" s="1" cm="1">
        <f t="array" aca="1" ref="BD163" ca="1">INDEX({15,30,45,60,90,120}, RANDBETWEEN(1,6))</f>
        <v>120</v>
      </c>
      <c r="BE163" s="1">
        <f t="shared" ca="1" si="116"/>
        <v>115</v>
      </c>
      <c r="BF163" s="1" t="str">
        <f t="shared" ca="1" si="117"/>
        <v>True</v>
      </c>
      <c r="BG163" s="1" t="str">
        <f t="shared" ca="1" si="118"/>
        <v/>
      </c>
      <c r="BH163" s="1" t="str">
        <f t="shared" ca="1" si="119"/>
        <v>False</v>
      </c>
      <c r="BI163" s="1">
        <f t="shared" ca="1" si="120"/>
        <v>2</v>
      </c>
      <c r="BJ163" s="1" t="s">
        <v>1423</v>
      </c>
      <c r="BK163" s="1" t="str">
        <f t="shared" ca="1" si="121"/>
        <v>2025-05-03</v>
      </c>
      <c r="BL163" s="1" t="str" cm="1">
        <f t="array" aca="1" ref="BL163" ca="1">INDEX({"Orthodontic","Prosthodontic","Oral Surgery","Periodontic","Restorative"}, RANDBETWEEN(1,5))</f>
        <v>Prosthodontic</v>
      </c>
      <c r="BM163" s="1" t="str" cm="1">
        <f t="array" aca="1" ref="BM163" ca="1">INDEX({"D4341","D9110","D0274","D0120","D2330","D7140","D1110"}, RANDBETWEEN(1,7))</f>
        <v>D9110</v>
      </c>
      <c r="BN163" s="1" t="str" cm="1">
        <f t="array" aca="1" ref="BN163" ca="1">INDEX({"Periodontal Scaling &amp; Root Planing","Palliative Treatment","Bitewings - Four Films","Periodic Oral Evaluation","Resin Composite - One Surface","Extraction - Erupted Tooth","Adult Prophylaxis"}, RANDBETWEEN(1,7))</f>
        <v>Palliative Treatment</v>
      </c>
      <c r="BO163" s="1">
        <f t="shared" ca="1" si="122"/>
        <v>1075.67</v>
      </c>
      <c r="BP163" s="1">
        <f t="shared" ca="1" si="123"/>
        <v>127.66</v>
      </c>
      <c r="BQ163" s="1">
        <f t="shared" ca="1" si="124"/>
        <v>563.04999999999995</v>
      </c>
      <c r="BR163" s="1">
        <f t="shared" ca="1" si="125"/>
        <v>263.69</v>
      </c>
      <c r="BS163" s="1">
        <f t="shared" ca="1" si="126"/>
        <v>71.34</v>
      </c>
      <c r="BT163" s="1" t="str">
        <f t="shared" ca="1" si="127"/>
        <v>2025-11-30</v>
      </c>
      <c r="BU163" s="1" t="str" cm="1">
        <f t="array" aca="1" ref="BU163" ca="1">INDEX({"Debit Card","Apple Pay","Credit Card","CareCredit"}, RANDBETWEEN(1,4))</f>
        <v>CareCredit</v>
      </c>
      <c r="BV163" s="1" t="str" cm="1">
        <f t="array" aca="1" ref="BV163" ca="1">INDEX({"Paid","Partial","Pending Insurance"}, RANDBETWEEN(1,3))</f>
        <v>Pending Insurance</v>
      </c>
      <c r="BW163" s="1">
        <f t="shared" ca="1" si="128"/>
        <v>0</v>
      </c>
      <c r="BX163" s="1" t="str">
        <f t="shared" ca="1" si="129"/>
        <v>In Progress</v>
      </c>
      <c r="BY163" s="1" t="str" cm="1">
        <f t="array" aca="1" ref="BY163" ca="1">INDEX({"New","Returning"}, RANDBETWEEN(1,2))</f>
        <v>New</v>
      </c>
      <c r="BZ163" s="1">
        <f t="shared" ca="1" si="130"/>
        <v>1</v>
      </c>
      <c r="CA163" s="1">
        <f t="shared" ca="1" si="131"/>
        <v>2</v>
      </c>
      <c r="CB163" s="1" t="str">
        <f t="shared" ca="1" si="132"/>
        <v>2022-03-18</v>
      </c>
      <c r="CC163" s="1" t="str">
        <f t="shared" ca="1" si="133"/>
        <v>2024-08-02</v>
      </c>
      <c r="CD163" s="1">
        <f t="shared" ca="1" si="134"/>
        <v>9</v>
      </c>
      <c r="CE163" s="1">
        <f t="shared" ca="1" si="134"/>
        <v>10</v>
      </c>
      <c r="CF163" s="1">
        <f t="shared" ca="1" si="135"/>
        <v>4757.21</v>
      </c>
      <c r="CG163" s="1">
        <f t="shared" ca="1" si="136"/>
        <v>36</v>
      </c>
      <c r="CH163" s="1" t="str">
        <f t="shared" ca="1" si="137"/>
        <v>Medium</v>
      </c>
      <c r="CI163" s="1">
        <f t="shared" ca="1" si="138"/>
        <v>64</v>
      </c>
      <c r="CJ163" s="1" t="str">
        <f t="shared" ca="1" si="139"/>
        <v>True</v>
      </c>
      <c r="CK163" s="1" t="str" cm="1">
        <f t="array" aca="1" ref="CK163" ca="1">INDEX({"Basic","Silver","Gold","Platinum"}, RANDBETWEEN(1,4))</f>
        <v>Basic</v>
      </c>
      <c r="CL163" s="1">
        <f t="shared" ca="1" si="140"/>
        <v>0</v>
      </c>
      <c r="CM163" s="1" t="s">
        <v>1612</v>
      </c>
      <c r="CN163" s="1" t="str">
        <f t="shared" ca="1" si="141"/>
        <v>2022-06-13</v>
      </c>
      <c r="CO163" s="1" t="str">
        <f t="shared" ca="1" si="142"/>
        <v>8:30 AM</v>
      </c>
      <c r="CP163" s="1" t="str" cm="1">
        <f t="array" aca="1" ref="CP163" ca="1">INDEX({"Patient Portal","Mail","Email","Phone","Text"}, RANDBETWEEN(1,5))</f>
        <v>Mail</v>
      </c>
      <c r="CQ163" s="1" t="str" cm="1">
        <f t="array" aca="1" ref="CQ163" ca="1">INDEX({"Insurance Verification","Payment Reminder","New Patient Welcome","Treatment Plan Discussion","Recall"}, RANDBETWEEN(1,5))</f>
        <v>Recall</v>
      </c>
      <c r="CR163" s="1" t="str" cm="1">
        <f t="array" aca="1" ref="CR163" ca="1">INDEX({"Template","Script","Marketing","Custom"}, RANDBETWEEN(1,4))</f>
        <v>Marketing</v>
      </c>
      <c r="CS163" s="1" t="str">
        <f t="shared" ca="1" si="143"/>
        <v>True</v>
      </c>
      <c r="CT163" s="1" t="str">
        <f t="shared" ca="1" si="144"/>
        <v>2022-06-14</v>
      </c>
      <c r="CU163" s="1" t="str">
        <f t="shared" ca="1" si="145"/>
        <v>11:00 AM</v>
      </c>
      <c r="CV163" s="1" t="str" cm="1">
        <f t="array" aca="1" ref="CV163" ca="1">IF(CS163="True",
   INDEX({"Cancelled","Confirmed","Rescheduled","Question Answered"}, RANDBETWEEN(1,4)),
   ""
)</f>
        <v>Confirmed</v>
      </c>
      <c r="CW163" s="1" t="str">
        <f t="shared" ca="1" si="146"/>
        <v>True</v>
      </c>
      <c r="CX163" s="1" t="str">
        <f t="shared" ca="1" si="147"/>
        <v>2022-06-18</v>
      </c>
      <c r="CY163" s="1" t="str" cm="1">
        <f t="array" aca="1" ref="CY163" ca="1">INDEX({"STF001","STF002","STF003","STF004","STF005"}, RANDBETWEEN(1,5))</f>
        <v>STF005</v>
      </c>
      <c r="CZ163" s="1" t="str">
        <f t="shared" ca="1" si="148"/>
        <v>True</v>
      </c>
      <c r="DA163" s="1" t="str" cm="1">
        <f t="array" aca="1" ref="DA163" ca="1">INDEX({"Westside Dental Group","Downtown Dental Center","Main Street Dental"}, RANDBETWEEN(1,3))</f>
        <v>Westside Dental Group</v>
      </c>
      <c r="DB163" s="1" t="str" cm="1">
        <f t="array" aca="1" ref="DB163" ca="1">_xlfn.SWITCH(DA163,
   "Westside Dental Group",     "789 West Avenue",
   "Downtown Dental Center",    "456 Downtown Plaza",
   "Main Street Dental",        "123 Main Street",
   ""
)</f>
        <v>789 West Avenue</v>
      </c>
      <c r="DC163" s="1" t="str" cm="1">
        <f t="array" aca="1" ref="DC163" ca="1">_xlfn.SWITCH(
   DA163,
   "Westside Dental Group",     "Riverside",
   "Downtown Dental Center",    "Springfield",
   "Main Street Dental",        "Springfield",
   ""
)</f>
        <v>Riverside</v>
      </c>
      <c r="DD163" s="1" t="s">
        <v>184</v>
      </c>
      <c r="DE163" s="1" t="str" cm="1">
        <f t="array" aca="1" ref="DE163" ca="1">_xlfn.SWITCH(
   DA163,
   "Westside Dental Group",     "62707",
   "Downtown Dental Center",    "62701",
   "Main Street Dental",        "62704",
   ""
)</f>
        <v>62707</v>
      </c>
      <c r="DF163" s="1" t="str" cm="1">
        <f t="array" aca="1" ref="DF163" ca="1">_xlfn.SWITCH(
   DA163,
   "Westside Dental Group",     "555-555-6666",
   "Downtown Dental Center",    "555-333-4444",
   "Main Street Dental",        "555-111-2222",
   ""
)</f>
        <v>555-555-6666</v>
      </c>
      <c r="DG163" s="1" t="str" cm="1">
        <f t="array" aca="1" ref="DG163" ca="1">_xlfn.SWITCH(
   DA163,
   "Westside Dental Group",     "Mon-Thu 9AM-6PM|Fri 9AM-4PM",
   "Downtown Dental Center",    "Mon-Thu 7AM-7PM|Fri 8AM-5PM|Sat 8AM-1PM",
   "Main Street Dental",        "Mon-Fri 8AM-5PM",
   ""
)</f>
        <v>Mon-Thu 9AM-6PM|Fri 9AM-4PM</v>
      </c>
      <c r="DH163" s="1" t="str" cm="1">
        <f t="array" aca="1" ref="DH163" ca="1">_xlfn.SWITCH(
   DA163,
   "Westside Dental Group",     "General|Periodontics|Endodontics",
   "Downtown Dental Center",    "General|Pediatric|Implants|Oral Surgery",
   "Main Street Dental",        "General|Cosmetic|Orthodontics",
   ""
)</f>
        <v>General|Periodontics|Endodontics</v>
      </c>
      <c r="DI163" s="1" t="str" cm="1">
        <f t="array" aca="1" ref="DI163" ca="1">_xlfn.SWITCH(
   DA163,
   "Westside Dental Group",     "General Dentistry|Periodontics|Endodontics",
   "Downtown Dental Center",    "General Dentistry|Oral Surgery|Pediatric Dentistry",
   "Main Street Dental",        "General Dentistry|Orthodontics",
   ""
)</f>
        <v>General Dentistry|Periodontics|Endodontics</v>
      </c>
      <c r="DJ163" s="1" cm="1">
        <f t="array" aca="1" ref="DJ163" ca="1">_xlfn.SWITCH($DA163,
   "Westside Dental Group", 6,
   "Downtown Dental Center", 12,
   "Main Street Dental",     8,
   6
)</f>
        <v>6</v>
      </c>
      <c r="DK163" s="1" cm="1">
        <f t="array" aca="1" ref="DK163" ca="1">_xlfn.SWITCH($DA163,
   "Westside Dental Group", 4.7,
   "Downtown Dental Center", 4.6,
   "Main Street Dental",     4.8,
   4.7
)</f>
        <v>4.7</v>
      </c>
      <c r="DL163" s="1" t="s">
        <v>1801</v>
      </c>
      <c r="DM163" s="1" t="str">
        <f t="shared" ca="1" si="149"/>
        <v>2024-10-27</v>
      </c>
      <c r="DN163" s="1" t="str" cm="1">
        <f t="array" aca="1" ref="DN163" ca="1">INDEX({"In Progress","Accepted","Completed","Proposed"}, RANDBETWEEN(1,4))</f>
        <v>Completed</v>
      </c>
      <c r="DO163" s="1">
        <f t="shared" ca="1" si="150"/>
        <v>4282.37</v>
      </c>
      <c r="DP163" s="1">
        <f t="shared" ca="1" si="151"/>
        <v>2569.42</v>
      </c>
      <c r="DQ163" s="1">
        <f t="shared" ca="1" si="152"/>
        <v>1712.95</v>
      </c>
      <c r="DR163" s="1" t="str" cm="1">
        <f t="array" aca="1" ref="DR163" ca="1">INDEX({"N/A","CareCredit","QuickPay Discount","Monthly Payment"}, RANDBETWEEN(1,4))</f>
        <v>CareCredit</v>
      </c>
      <c r="DS163" s="2">
        <v>44634</v>
      </c>
      <c r="DT163" s="1" t="str">
        <f t="shared" ca="1" si="153"/>
        <v>2022-04-07</v>
      </c>
      <c r="DU163" s="1">
        <f t="shared" ca="1" si="154"/>
        <v>100</v>
      </c>
    </row>
    <row r="164" spans="1:125" x14ac:dyDescent="0.15">
      <c r="A164" s="1" t="s">
        <v>667</v>
      </c>
      <c r="B164" s="1" t="str" cm="1">
        <f t="array" aca="1" ref="B164" ca="1">INDEX({"Liam","Noah","Oliver","Elijah","William","James","Benjamin","Lucas","Henry","Alexander","Olivia","Emma","Ava","Charlotte","Sophia","Amelia","Isabella","Mia","Evelyn","Harper","Jameson","Aria","Scarlett","Luna","Mila","Abigail","Ella","Avery","Eleanor","Madison"}, RANDBETWEEN(1, 30))</f>
        <v>Jameson</v>
      </c>
      <c r="C164" s="1" t="str" cm="1">
        <f t="array" aca="1" ref="C164" ca="1">INDEX({"Smith","Johnson","Williams","Jones","Brown","Davis","Miller","Wilson","Moore","Taylor","Anderson","Thomas","Jackson","White","Harris","Martin","Thompson","Garcia","Martinez","Robinson","Clark","Rodriguez","Lewis","Lee","Walker","Hall","Allen","Young","King","Wright"}, RANDBETWEEN(1, 30))</f>
        <v>Williams</v>
      </c>
      <c r="D164" s="1" t="str">
        <f t="shared" ca="1" si="104"/>
        <v>1983-11-22</v>
      </c>
      <c r="E164" s="1">
        <f t="shared" ca="1" si="105"/>
        <v>41</v>
      </c>
      <c r="F164" s="1" t="str" cm="1">
        <f t="array" aca="1" ref="F164" ca="1">INDEX({"Male","Female","Non-Binary"}, RANDBETWEEN(1, 3))</f>
        <v>Male</v>
      </c>
      <c r="G164" s="1" t="str" cm="1">
        <f t="array" aca="1" ref="G164" ca="1">INDEX({"African American","Caucasian","Hispanic","Asian","Native American","Other"}, RANDBETWEEN(1,6))</f>
        <v>Asian</v>
      </c>
      <c r="H164" s="1" t="str" cm="1">
        <f t="array" aca="1" ref="H164" ca="1">RANDBETWEEN(1,1500) &amp; " " &amp; INDEX({"Main","Oak","Maple","Elm","Pine","Cedar","Rose","Hill","Park","Lake"}, RANDBETWEEN(1,10)) &amp; " " &amp; INDEX({"St","Rd","Ave"}, RANDBETWEEN(1,3))</f>
        <v>1298 Pine Rd</v>
      </c>
      <c r="I164" s="1" t="str" cm="1">
        <f t="array" aca="1" ref="I164" ca="1">INDEX({"Springfield","Riverside","Franklin","Clinton","Fairview"}, RANDBETWEEN(1,5))</f>
        <v>Clinton</v>
      </c>
      <c r="J164" s="1" t="str" cm="1">
        <f t="array" aca="1" ref="J164" ca="1">INDEX({"FL","IL","CA","NY","TX"}, RANDBETWEEN(1,5))</f>
        <v>NY</v>
      </c>
      <c r="K164" s="1" t="str">
        <f t="shared" ca="1" si="106"/>
        <v>75362</v>
      </c>
      <c r="L164" s="1" t="str">
        <f t="shared" ca="1" si="107"/>
        <v>jameson.williams@email.com</v>
      </c>
      <c r="M164" s="1" t="str">
        <f t="shared" ca="1" si="108"/>
        <v>488-237-5174</v>
      </c>
      <c r="N164" s="1" t="str" cm="1">
        <f t="array" aca="1" ref="N164" ca="1">INDEX({"Linda","Karen","Susan","Nancy","Deborah"}, RANDBETWEEN(1,5)) &amp; " " &amp; C164</f>
        <v>Linda Williams</v>
      </c>
      <c r="O164" s="1" t="str">
        <f t="shared" ca="1" si="109"/>
        <v>444-961-6119</v>
      </c>
      <c r="P164" s="1" t="s">
        <v>137</v>
      </c>
      <c r="Q164" s="1" t="str" cm="1">
        <f t="array" aca="1" ref="Q164" ca="1">INDEX({"Walk-in","Google","Website","Patient Referral","Doctor Referral","Insurance"}, RANDBETWEEN(1,5))</f>
        <v>Patient Referral</v>
      </c>
      <c r="R164" s="1" t="str">
        <f t="shared" ca="1" si="110"/>
        <v>2022-04-29</v>
      </c>
      <c r="S164" s="1" t="str" cm="1">
        <f t="array" aca="1" ref="S164" ca="1">INDEX({"LOC001","LOC002","LOC003"}, RANDBETWEEN(1,3))</f>
        <v>LOC001</v>
      </c>
      <c r="T164" s="1" t="str" cm="1">
        <f t="array" aca="1" ref="T164" ca="1">INDEX({"Mail","Phone","Patient Portal","Email"}, RANDBETWEEN(1,4))</f>
        <v>Phone</v>
      </c>
      <c r="U164" s="1" t="str" cm="1">
        <f t="array" aca="1" ref="U164" ca="1">INDEX({"True","False"}, RANDBETWEEN(1,2))</f>
        <v>False</v>
      </c>
      <c r="V164" s="1" t="str" cm="1">
        <f t="array" aca="1" ref="V164" ca="1">INDEX({"True","False"}, RANDBETWEEN(1,2))</f>
        <v>True</v>
      </c>
      <c r="W164" s="1" t="str" cm="1">
        <f t="array" aca="1" ref="W164" ca="1">INDEX({"True","False"}, RANDBETWEEN(1,2))</f>
        <v>False</v>
      </c>
      <c r="X164" s="1" t="str" cm="1">
        <f t="array" aca="1" ref="X164" ca="1">INDEX({"True","False"}, RANDBETWEEN(1,2))</f>
        <v>True</v>
      </c>
      <c r="Y164" s="1" t="str" cm="1">
        <f t="array" aca="1" ref="Y164" ca="1">INDEX({"Codeine","Sulfa","Local Anesthetics","None","Latex","Penicillin"}, RANDBETWEEN(1,6))</f>
        <v>Sulfa</v>
      </c>
      <c r="Z164" s="1" t="str" cm="1">
        <f t="array" aca="1" ref="Z164" ca="1">INDEX({"None","Levothyroxine","Atorvastatin","Levothyroxine|Atorvastatin","Metformin|Lisinopril","Ibuprofen"}, RANDBETWEEN(1,6))</f>
        <v>Metformin|Lisinopril</v>
      </c>
      <c r="AA164" s="1" t="str" cm="1">
        <f t="array" aca="1" ref="AA164" ca="1">INDEX({"None","Wisdom teeth extraction (2020)","Cavity filling (2019)","Dental cleaning (2018)","Root canal (2021)"}, RANDBETWEEN(1,5))</f>
        <v>None</v>
      </c>
      <c r="AB164" s="1" t="str">
        <f t="shared" ca="1" si="111"/>
        <v>2024-12-18</v>
      </c>
      <c r="AC164" s="1" t="str" cm="1">
        <f t="array" aca="1" ref="AC164" ca="1">INDEX({"N/A","No","Yes"}, RANDBETWEEN(1,3))</f>
        <v>No</v>
      </c>
      <c r="AD164" s="1" t="str" cm="1">
        <f t="array" aca="1" ref="AD164" ca="1">INDEX({"Non-smoker","Former-smoker","Current smoker"}, RANDBETWEEN(1,3))</f>
        <v>Current smoker</v>
      </c>
      <c r="AE164" s="1" t="str" cm="1">
        <f t="array" aca="1" ref="AE164" ca="1">INDEX({"None","Allergic to penicillin","Requires wheelchair accessibility","Use caution due to fall risk","Special diet required"}, RANDBETWEEN(1,5))</f>
        <v>Requires wheelchair accessibility</v>
      </c>
      <c r="AF164" s="1" t="s">
        <v>856</v>
      </c>
      <c r="AG164" s="1" t="str" cm="1">
        <f t="array" aca="1" ref="AG164" ca="1">INDEX({"Humana","Aetna","MetLife","Cigna","United Healthcare","Guardian"}, RANDBETWEEN(1,6))</f>
        <v>Cigna</v>
      </c>
      <c r="AH164" s="1" t="str" cm="1">
        <f t="array" aca="1" ref="AH164" ca="1">IF(AG164="Humana",
   INDEX({"HUM103","HUM523"}, RANDBETWEEN(1,2)),
IF(AG164="Aetna",
   INDEX({"AET532","AET548"}, RANDBETWEEN(1,2)),
IF(AG164="MetLife",
   "MET280",
IF(AG164="Cigna",
   "CIG881",
IF(AG164="United Healthcare",
   INDEX({"UNI967","UNI316"}, RANDBETWEEN(1,2)),
IF(AG164="Guardian",
   INDEX({"GUA459","GUA669"}, RANDBETWEEN(1,2)),
""))))))</f>
        <v>CIG881</v>
      </c>
      <c r="AI164" s="1" t="str" cm="1">
        <f t="array" aca="1" ref="AI164" ca="1">_xlfn.SWITCH(
    AH164,
    "HUM103", "Humana Discount",
    "HUM523", "Humana PPO",
    "AET532", "Aetna HMO",
    "AET548", "Aetna Indemnity",
    "MET280", "MetLife Discount",
    "CIG881", "Cigna HMO",
    "UNI967", "United Healthcare DPPO",
    "UNI316", "United Healthcare DMO",
    "GUA459", "Guardian Discount",
    "GUA669", "Guardian PPO",
    ""
)</f>
        <v>Cigna HMO</v>
      </c>
      <c r="AJ164" s="1" t="str" cm="1">
        <f t="array" aca="1" ref="AJ164" ca="1">_xlfn.SWITCH(
    AH164,
    "HUM103", "HUM854639",
    "HUM523", "HUM296694",
    "AET532", "AET392075",
    "AET548", "AET837715",
    "MET280", "MET643118",
    "CIG881", "CIG755900",
    "UNI967", "UNI733052",
    "UNI316", "UNI442722",
    "GUA459", "GUA634150",
    "GUA669", "GUA641722",
    ""
)</f>
        <v>CIG755900</v>
      </c>
      <c r="AK164" s="1" t="str" cm="1">
        <f t="array" aca="1" ref="AK164" ca="1">INDEX({"GRP370","GRP369","GRP573","GRP409","GRP509","GRP575","GRP445","GRP295","GRP316","GRP630"}, RANDBETWEEN(1,10))</f>
        <v>GRP295</v>
      </c>
      <c r="AL164" s="1" cm="1">
        <f t="array" aca="1" ref="AL164" ca="1">_xlfn.SWITCH(
  AK164,
  "GRP370", 1000,
  "GRP369", 3000,
  "GRP573", 1500,
  "GRP409", 3000,
  "GRP509", 3000,
  "GRP575", 1000,
  "GRP445", 2500,
  "GRP295", 1000,
  "GRP316", 2000,
  "GRP630", 2000,
  ""
)</f>
        <v>1000</v>
      </c>
      <c r="AM164" s="1" cm="1">
        <f t="array" aca="1" ref="AM164" ca="1">_xlfn.SWITCH(
  AK164,
  "GRP370", 729.73,
  "GRP369", 2285.89,
  "GRP573", 1311.73,
  "GRP409", 2951.56,
  "GRP509", 993.45,
  "GRP575", 557.41,
  "GRP445", 695.64,
  "GRP295", 241.36,
  "GRP316", 1320.86,
  "GRP630", 1245.27,
  ""
)</f>
        <v>241.36</v>
      </c>
      <c r="AN164" s="1" t="str" cm="1">
        <f t="array" aca="1" ref="AN164" ca="1">_xlfn.SWITCH(
  AK164,
  "GRP573", "Humana",
  "GRP509", "Aetna",
  "GRP316", "Aetna",
  ""
)</f>
        <v/>
      </c>
      <c r="AO164" s="1" t="str" cm="1">
        <f t="array" aca="1" ref="AO164" ca="1">_xlfn.SWITCH(
  AK164,
  "GRP573", "HUM982",
  "GRP509", "AET282",
  "GRP316", "AET665",
  ""
)</f>
        <v/>
      </c>
      <c r="AP164" s="1" t="str" cm="1">
        <f t="array" aca="1" ref="AP164" ca="1">_xlfn.SWITCH(
  AK164,
  "GRP573", "MAAN82132",
  "GRP509", "JOWI86099",
  "GRP316", "CHTA19838",
  ""
)</f>
        <v/>
      </c>
      <c r="AQ164" s="1" t="str" cm="1">
        <f t="array" aca="1" ref="AQ164" ca="1">INDEX({"Yes","No"},RANDBETWEEN(1,2))</f>
        <v>Yes</v>
      </c>
      <c r="AR164" s="1" t="str" cm="1">
        <f t="array" aca="1" ref="AR164" ca="1">INDEX({"Apple Pay","Credit Card","Debit Card"}, RANDBETWEEN(1,3))</f>
        <v>Apple Pay</v>
      </c>
      <c r="AS164" s="1" t="s">
        <v>1045</v>
      </c>
      <c r="AT164" s="1" t="s">
        <v>1234</v>
      </c>
      <c r="AU164" s="1" t="str">
        <f t="shared" ca="1" si="112"/>
        <v>2025-05-05</v>
      </c>
      <c r="AV164" s="1" t="str">
        <f t="shared" ca="1" si="113"/>
        <v>2025-05-13</v>
      </c>
      <c r="AW164" s="1" t="str">
        <f t="shared" ca="1" si="114"/>
        <v>5:30 PM</v>
      </c>
      <c r="AX164" s="1" t="str">
        <f t="shared" ca="1" si="115"/>
        <v>5:18 PM</v>
      </c>
      <c r="AY164" s="1" t="str" cm="1">
        <f t="array" aca="1" ref="AY164" ca="1">INDEX({"LOC001","LOC002","LOC003"}, RANDBETWEEN(1,3))</f>
        <v>LOC002</v>
      </c>
      <c r="AZ164" s="1" t="str" cm="1">
        <f t="array" aca="1" ref="AZ164" ca="1">INDEX({"PRV001","PRV002","PRV003","PRV004","PRV005"}, RANDBETWEEN(1,5))</f>
        <v>PRV001</v>
      </c>
      <c r="BA164" s="1" t="str" cm="1">
        <f t="array" aca="1" ref="BA164" ca="1">INDEX({"AST001","AST002","AST003","AST004","AST005"}, RANDBETWEEN(1,5))</f>
        <v>AST001</v>
      </c>
      <c r="BB164" s="1" t="str" cm="1">
        <f t="array" aca="1" ref="BB164" ca="1">INDEX({"Room 1","Room 2","Room 3","Room 4","Room 5","Room 7","Room 8"}, RANDBETWEEN(1,7))</f>
        <v>Room 3</v>
      </c>
      <c r="BC164" s="1" t="str" cm="1">
        <f t="array" aca="1" ref="BC164" ca="1">INDEX({"Tooth Pain","Lost Filling","Cosmetic Concern","Sensitivity","Denture Adjustment","Jaw Pain","Routine Check-up"}, RANDBETWEEN(1,7))</f>
        <v>Denture Adjustment</v>
      </c>
      <c r="BD164" s="1" cm="1">
        <f t="array" aca="1" ref="BD164" ca="1">INDEX({15,30,45,60,90,120}, RANDBETWEEN(1,6))</f>
        <v>90</v>
      </c>
      <c r="BE164" s="1">
        <f t="shared" ca="1" si="116"/>
        <v>100</v>
      </c>
      <c r="BF164" s="1" t="str">
        <f t="shared" ca="1" si="117"/>
        <v>False</v>
      </c>
      <c r="BG164" s="1" t="str">
        <f t="shared" ca="1" si="118"/>
        <v>Illness</v>
      </c>
      <c r="BH164" s="1" t="str">
        <f t="shared" ca="1" si="119"/>
        <v>True</v>
      </c>
      <c r="BI164" s="1">
        <f t="shared" ca="1" si="120"/>
        <v>8</v>
      </c>
      <c r="BJ164" s="1" t="s">
        <v>1424</v>
      </c>
      <c r="BK164" s="1" t="str">
        <f t="shared" ca="1" si="121"/>
        <v>N/A</v>
      </c>
      <c r="BL164" s="1" t="str" cm="1">
        <f t="array" aca="1" ref="BL164" ca="1">INDEX({"Orthodontic","Prosthodontic","Oral Surgery","Periodontic","Restorative"}, RANDBETWEEN(1,5))</f>
        <v>Orthodontic</v>
      </c>
      <c r="BM164" s="1" t="str" cm="1">
        <f t="array" aca="1" ref="BM164" ca="1">INDEX({"D4341","D9110","D0274","D0120","D2330","D7140","D1110"}, RANDBETWEEN(1,7))</f>
        <v>D4341</v>
      </c>
      <c r="BN164" s="1" t="str" cm="1">
        <f t="array" aca="1" ref="BN164" ca="1">INDEX({"Periodontal Scaling &amp; Root Planing","Palliative Treatment","Bitewings - Four Films","Periodic Oral Evaluation","Resin Composite - One Surface","Extraction - Erupted Tooth","Adult Prophylaxis"}, RANDBETWEEN(1,7))</f>
        <v>Periodic Oral Evaluation</v>
      </c>
      <c r="BO164" s="1">
        <f t="shared" ca="1" si="122"/>
        <v>818.91</v>
      </c>
      <c r="BP164" s="1">
        <f t="shared" ca="1" si="123"/>
        <v>450.37</v>
      </c>
      <c r="BQ164" s="1">
        <f t="shared" ca="1" si="124"/>
        <v>344.83</v>
      </c>
      <c r="BR164" s="1">
        <f t="shared" ca="1" si="125"/>
        <v>299.97000000000003</v>
      </c>
      <c r="BS164" s="1">
        <f t="shared" ca="1" si="126"/>
        <v>121.36</v>
      </c>
      <c r="BT164" s="1" t="str">
        <f t="shared" ca="1" si="127"/>
        <v>2025-01-24</v>
      </c>
      <c r="BU164" s="1" t="str" cm="1">
        <f t="array" aca="1" ref="BU164" ca="1">INDEX({"Debit Card","Apple Pay","Credit Card","CareCredit"}, RANDBETWEEN(1,4))</f>
        <v>Credit Card</v>
      </c>
      <c r="BV164" s="1" t="str" cm="1">
        <f t="array" aca="1" ref="BV164" ca="1">INDEX({"Paid","Partial","Pending Insurance"}, RANDBETWEEN(1,3))</f>
        <v>Pending Insurance</v>
      </c>
      <c r="BW164" s="1">
        <f t="shared" ca="1" si="128"/>
        <v>0</v>
      </c>
      <c r="BX164" s="1" t="str">
        <f t="shared" ca="1" si="129"/>
        <v>In Progress</v>
      </c>
      <c r="BY164" s="1" t="str" cm="1">
        <f t="array" aca="1" ref="BY164" ca="1">INDEX({"New","Returning"}, RANDBETWEEN(1,2))</f>
        <v>New</v>
      </c>
      <c r="BZ164" s="1">
        <f t="shared" ca="1" si="130"/>
        <v>1</v>
      </c>
      <c r="CA164" s="1">
        <f t="shared" ca="1" si="131"/>
        <v>3</v>
      </c>
      <c r="CB164" s="1" t="str">
        <f t="shared" ca="1" si="132"/>
        <v>2021-05-06</v>
      </c>
      <c r="CC164" s="1" t="str">
        <f t="shared" ca="1" si="133"/>
        <v>2025-07-13</v>
      </c>
      <c r="CD164" s="1">
        <f t="shared" ca="1" si="134"/>
        <v>5</v>
      </c>
      <c r="CE164" s="1">
        <f t="shared" ca="1" si="134"/>
        <v>3</v>
      </c>
      <c r="CF164" s="1">
        <f t="shared" ca="1" si="135"/>
        <v>1366.36</v>
      </c>
      <c r="CG164" s="1">
        <f t="shared" ca="1" si="136"/>
        <v>47</v>
      </c>
      <c r="CH164" s="1" t="str">
        <f t="shared" ca="1" si="137"/>
        <v>Low</v>
      </c>
      <c r="CI164" s="1">
        <f t="shared" ca="1" si="138"/>
        <v>76</v>
      </c>
      <c r="CJ164" s="1" t="str">
        <f t="shared" ca="1" si="139"/>
        <v>False</v>
      </c>
      <c r="CK164" s="1" t="str" cm="1">
        <f t="array" aca="1" ref="CK164" ca="1">INDEX({"Basic","Silver","Gold","Platinum"}, RANDBETWEEN(1,4))</f>
        <v>Silver</v>
      </c>
      <c r="CL164" s="1">
        <f t="shared" ca="1" si="140"/>
        <v>1</v>
      </c>
      <c r="CM164" s="1" t="s">
        <v>1613</v>
      </c>
      <c r="CN164" s="1" t="str">
        <f t="shared" ca="1" si="141"/>
        <v>2025-05-12</v>
      </c>
      <c r="CO164" s="1" t="str">
        <f t="shared" ca="1" si="142"/>
        <v>12:00 PM</v>
      </c>
      <c r="CP164" s="1" t="str" cm="1">
        <f t="array" aca="1" ref="CP164" ca="1">INDEX({"Patient Portal","Mail","Email","Phone","Text"}, RANDBETWEEN(1,5))</f>
        <v>Email</v>
      </c>
      <c r="CQ164" s="1" t="str" cm="1">
        <f t="array" aca="1" ref="CQ164" ca="1">INDEX({"Insurance Verification","Payment Reminder","New Patient Welcome","Treatment Plan Discussion","Recall"}, RANDBETWEEN(1,5))</f>
        <v>Treatment Plan Discussion</v>
      </c>
      <c r="CR164" s="1" t="str" cm="1">
        <f t="array" aca="1" ref="CR164" ca="1">INDEX({"Template","Script","Marketing","Custom"}, RANDBETWEEN(1,4))</f>
        <v>Custom</v>
      </c>
      <c r="CS164" s="1" t="str">
        <f t="shared" ca="1" si="143"/>
        <v>True</v>
      </c>
      <c r="CT164" s="1" t="str">
        <f t="shared" ca="1" si="144"/>
        <v>2025-05-15</v>
      </c>
      <c r="CU164" s="1" t="str">
        <f t="shared" ca="1" si="145"/>
        <v>10:30 AM</v>
      </c>
      <c r="CV164" s="1" t="str" cm="1">
        <f t="array" aca="1" ref="CV164" ca="1">IF(CS164="True",
   INDEX({"Cancelled","Confirmed","Rescheduled","Question Answered"}, RANDBETWEEN(1,4)),
   ""
)</f>
        <v>Question Answered</v>
      </c>
      <c r="CW164" s="1" t="str">
        <f t="shared" ca="1" si="146"/>
        <v>True</v>
      </c>
      <c r="CX164" s="1" t="str">
        <f t="shared" ca="1" si="147"/>
        <v>2025-05-16</v>
      </c>
      <c r="CY164" s="1" t="str" cm="1">
        <f t="array" aca="1" ref="CY164" ca="1">INDEX({"STF001","STF002","STF003","STF004","STF005"}, RANDBETWEEN(1,5))</f>
        <v>STF005</v>
      </c>
      <c r="CZ164" s="1" t="str">
        <f t="shared" ca="1" si="148"/>
        <v>True</v>
      </c>
      <c r="DA164" s="1" t="str" cm="1">
        <f t="array" aca="1" ref="DA164" ca="1">INDEX({"Westside Dental Group","Downtown Dental Center","Main Street Dental"}, RANDBETWEEN(1,3))</f>
        <v>Downtown Dental Center</v>
      </c>
      <c r="DB164" s="1" t="str" cm="1">
        <f t="array" aca="1" ref="DB164" ca="1">_xlfn.SWITCH(DA164,
   "Westside Dental Group",     "789 West Avenue",
   "Downtown Dental Center",    "456 Downtown Plaza",
   "Main Street Dental",        "123 Main Street",
   ""
)</f>
        <v>456 Downtown Plaza</v>
      </c>
      <c r="DC164" s="1" t="str" cm="1">
        <f t="array" aca="1" ref="DC164" ca="1">_xlfn.SWITCH(
   DA164,
   "Westside Dental Group",     "Riverside",
   "Downtown Dental Center",    "Springfield",
   "Main Street Dental",        "Springfield",
   ""
)</f>
        <v>Springfield</v>
      </c>
      <c r="DD164" s="1" t="s">
        <v>184</v>
      </c>
      <c r="DE164" s="1" t="str" cm="1">
        <f t="array" aca="1" ref="DE164" ca="1">_xlfn.SWITCH(
   DA164,
   "Westside Dental Group",     "62707",
   "Downtown Dental Center",    "62701",
   "Main Street Dental",        "62704",
   ""
)</f>
        <v>62701</v>
      </c>
      <c r="DF164" s="1" t="str" cm="1">
        <f t="array" aca="1" ref="DF164" ca="1">_xlfn.SWITCH(
   DA164,
   "Westside Dental Group",     "555-555-6666",
   "Downtown Dental Center",    "555-333-4444",
   "Main Street Dental",        "555-111-2222",
   ""
)</f>
        <v>555-333-4444</v>
      </c>
      <c r="DG164" s="1" t="str" cm="1">
        <f t="array" aca="1" ref="DG164" ca="1">_xlfn.SWITCH(
   DA164,
   "Westside Dental Group",     "Mon-Thu 9AM-6PM|Fri 9AM-4PM",
   "Downtown Dental Center",    "Mon-Thu 7AM-7PM|Fri 8AM-5PM|Sat 8AM-1PM",
   "Main Street Dental",        "Mon-Fri 8AM-5PM",
   ""
)</f>
        <v>Mon-Thu 7AM-7PM|Fri 8AM-5PM|Sat 8AM-1PM</v>
      </c>
      <c r="DH164" s="1" t="str" cm="1">
        <f t="array" aca="1" ref="DH164" ca="1">_xlfn.SWITCH(
   DA164,
   "Westside Dental Group",     "General|Periodontics|Endodontics",
   "Downtown Dental Center",    "General|Pediatric|Implants|Oral Surgery",
   "Main Street Dental",        "General|Cosmetic|Orthodontics",
   ""
)</f>
        <v>General|Pediatric|Implants|Oral Surgery</v>
      </c>
      <c r="DI164" s="1" t="str" cm="1">
        <f t="array" aca="1" ref="DI164" ca="1">_xlfn.SWITCH(
   DA164,
   "Westside Dental Group",     "General Dentistry|Periodontics|Endodontics",
   "Downtown Dental Center",    "General Dentistry|Oral Surgery|Pediatric Dentistry",
   "Main Street Dental",        "General Dentistry|Orthodontics",
   ""
)</f>
        <v>General Dentistry|Oral Surgery|Pediatric Dentistry</v>
      </c>
      <c r="DJ164" s="1" cm="1">
        <f t="array" aca="1" ref="DJ164" ca="1">_xlfn.SWITCH($DA164,
   "Westside Dental Group", 6,
   "Downtown Dental Center", 12,
   "Main Street Dental",     8,
   6
)</f>
        <v>12</v>
      </c>
      <c r="DK164" s="1" cm="1">
        <f t="array" aca="1" ref="DK164" ca="1">_xlfn.SWITCH($DA164,
   "Westside Dental Group", 4.7,
   "Downtown Dental Center", 4.6,
   "Main Street Dental",     4.8,
   4.7
)</f>
        <v>4.5999999999999996</v>
      </c>
      <c r="DL164" s="1" t="s">
        <v>1802</v>
      </c>
      <c r="DM164" s="1" t="str">
        <f t="shared" ca="1" si="149"/>
        <v>2022-08-14</v>
      </c>
      <c r="DN164" s="1" t="str" cm="1">
        <f t="array" aca="1" ref="DN164" ca="1">INDEX({"In Progress","Accepted","Completed","Proposed"}, RANDBETWEEN(1,4))</f>
        <v>Accepted</v>
      </c>
      <c r="DO164" s="1">
        <f t="shared" ca="1" si="150"/>
        <v>4415.1499999999996</v>
      </c>
      <c r="DP164" s="1">
        <f t="shared" ca="1" si="151"/>
        <v>3223.06</v>
      </c>
      <c r="DQ164" s="1">
        <f t="shared" ca="1" si="152"/>
        <v>1192.0899999999999</v>
      </c>
      <c r="DR164" s="1" t="str" cm="1">
        <f t="array" aca="1" ref="DR164" ca="1">INDEX({"N/A","CareCredit","QuickPay Discount","Monthly Payment"}, RANDBETWEEN(1,4))</f>
        <v>Monthly Payment</v>
      </c>
      <c r="DS164" s="2">
        <v>44635</v>
      </c>
      <c r="DT164" s="1" t="str">
        <f t="shared" ca="1" si="153"/>
        <v/>
      </c>
      <c r="DU164" s="1">
        <f t="shared" ca="1" si="154"/>
        <v>9</v>
      </c>
    </row>
    <row r="165" spans="1:125" x14ac:dyDescent="0.15">
      <c r="A165" s="1" t="s">
        <v>668</v>
      </c>
      <c r="B165" s="1" t="str" cm="1">
        <f t="array" aca="1" ref="B165" ca="1">INDEX({"Liam","Noah","Oliver","Elijah","William","James","Benjamin","Lucas","Henry","Alexander","Olivia","Emma","Ava","Charlotte","Sophia","Amelia","Isabella","Mia","Evelyn","Harper","Jameson","Aria","Scarlett","Luna","Mila","Abigail","Ella","Avery","Eleanor","Madison"}, RANDBETWEEN(1, 30))</f>
        <v>Oliver</v>
      </c>
      <c r="C165" s="1" t="str" cm="1">
        <f t="array" aca="1" ref="C165" ca="1">INDEX({"Smith","Johnson","Williams","Jones","Brown","Davis","Miller","Wilson","Moore","Taylor","Anderson","Thomas","Jackson","White","Harris","Martin","Thompson","Garcia","Martinez","Robinson","Clark","Rodriguez","Lewis","Lee","Walker","Hall","Allen","Young","King","Wright"}, RANDBETWEEN(1, 30))</f>
        <v>Jackson</v>
      </c>
      <c r="D165" s="1" t="str">
        <f t="shared" ca="1" si="104"/>
        <v>1994-09-29</v>
      </c>
      <c r="E165" s="1">
        <f t="shared" ca="1" si="105"/>
        <v>30</v>
      </c>
      <c r="F165" s="1" t="str" cm="1">
        <f t="array" aca="1" ref="F165" ca="1">INDEX({"Male","Female","Non-Binary"}, RANDBETWEEN(1, 3))</f>
        <v>Male</v>
      </c>
      <c r="G165" s="1" t="str" cm="1">
        <f t="array" aca="1" ref="G165" ca="1">INDEX({"African American","Caucasian","Hispanic","Asian","Native American","Other"}, RANDBETWEEN(1,6))</f>
        <v>Other</v>
      </c>
      <c r="H165" s="1" t="str" cm="1">
        <f t="array" aca="1" ref="H165" ca="1">RANDBETWEEN(1,1500) &amp; " " &amp; INDEX({"Main","Oak","Maple","Elm","Pine","Cedar","Rose","Hill","Park","Lake"}, RANDBETWEEN(1,10)) &amp; " " &amp; INDEX({"St","Rd","Ave"}, RANDBETWEEN(1,3))</f>
        <v>499 Hill Rd</v>
      </c>
      <c r="I165" s="1" t="str" cm="1">
        <f t="array" aca="1" ref="I165" ca="1">INDEX({"Springfield","Riverside","Franklin","Clinton","Fairview"}, RANDBETWEEN(1,5))</f>
        <v>Franklin</v>
      </c>
      <c r="J165" s="1" t="str" cm="1">
        <f t="array" aca="1" ref="J165" ca="1">INDEX({"FL","IL","CA","NY","TX"}, RANDBETWEEN(1,5))</f>
        <v>NY</v>
      </c>
      <c r="K165" s="1" t="str">
        <f t="shared" ca="1" si="106"/>
        <v>50878</v>
      </c>
      <c r="L165" s="1" t="str">
        <f t="shared" ca="1" si="107"/>
        <v>oliver.jackson@email.com</v>
      </c>
      <c r="M165" s="1" t="str">
        <f t="shared" ca="1" si="108"/>
        <v>257-791-1072</v>
      </c>
      <c r="N165" s="1" t="str" cm="1">
        <f t="array" aca="1" ref="N165" ca="1">INDEX({"Linda","Karen","Susan","Nancy","Deborah"}, RANDBETWEEN(1,5)) &amp; " " &amp; C165</f>
        <v>Nancy Jackson</v>
      </c>
      <c r="O165" s="1" t="str">
        <f t="shared" ca="1" si="109"/>
        <v>939-868-4199</v>
      </c>
      <c r="P165" s="1" t="s">
        <v>137</v>
      </c>
      <c r="Q165" s="1" t="str" cm="1">
        <f t="array" aca="1" ref="Q165" ca="1">INDEX({"Walk-in","Google","Website","Patient Referral","Doctor Referral","Insurance"}, RANDBETWEEN(1,5))</f>
        <v>Google</v>
      </c>
      <c r="R165" s="1" t="str">
        <f t="shared" ca="1" si="110"/>
        <v>2023-06-05</v>
      </c>
      <c r="S165" s="1" t="str" cm="1">
        <f t="array" aca="1" ref="S165" ca="1">INDEX({"LOC001","LOC002","LOC003"}, RANDBETWEEN(1,3))</f>
        <v>LOC002</v>
      </c>
      <c r="T165" s="1" t="str" cm="1">
        <f t="array" aca="1" ref="T165" ca="1">INDEX({"Mail","Phone","Patient Portal","Email"}, RANDBETWEEN(1,4))</f>
        <v>Phone</v>
      </c>
      <c r="U165" s="1" t="str" cm="1">
        <f t="array" aca="1" ref="U165" ca="1">INDEX({"True","False"}, RANDBETWEEN(1,2))</f>
        <v>True</v>
      </c>
      <c r="V165" s="1" t="str" cm="1">
        <f t="array" aca="1" ref="V165" ca="1">INDEX({"True","False"}, RANDBETWEEN(1,2))</f>
        <v>False</v>
      </c>
      <c r="W165" s="1" t="str" cm="1">
        <f t="array" aca="1" ref="W165" ca="1">INDEX({"True","False"}, RANDBETWEEN(1,2))</f>
        <v>False</v>
      </c>
      <c r="X165" s="1" t="str" cm="1">
        <f t="array" aca="1" ref="X165" ca="1">INDEX({"True","False"}, RANDBETWEEN(1,2))</f>
        <v>True</v>
      </c>
      <c r="Y165" s="1" t="str" cm="1">
        <f t="array" aca="1" ref="Y165" ca="1">INDEX({"Codeine","Sulfa","Local Anesthetics","None","Latex","Penicillin"}, RANDBETWEEN(1,6))</f>
        <v>Sulfa</v>
      </c>
      <c r="Z165" s="1" t="str" cm="1">
        <f t="array" aca="1" ref="Z165" ca="1">INDEX({"None","Levothyroxine","Atorvastatin","Levothyroxine|Atorvastatin","Metformin|Lisinopril","Ibuprofen"}, RANDBETWEEN(1,6))</f>
        <v>Levothyroxine|Atorvastatin</v>
      </c>
      <c r="AA165" s="1" t="str" cm="1">
        <f t="array" aca="1" ref="AA165" ca="1">INDEX({"None","Wisdom teeth extraction (2020)","Cavity filling (2019)","Dental cleaning (2018)","Root canal (2021)"}, RANDBETWEEN(1,5))</f>
        <v>Dental cleaning (2018)</v>
      </c>
      <c r="AB165" s="1" t="str">
        <f t="shared" ca="1" si="111"/>
        <v>2023-04-15</v>
      </c>
      <c r="AC165" s="1" t="str" cm="1">
        <f t="array" aca="1" ref="AC165" ca="1">INDEX({"N/A","No","Yes"}, RANDBETWEEN(1,3))</f>
        <v>No</v>
      </c>
      <c r="AD165" s="1" t="str" cm="1">
        <f t="array" aca="1" ref="AD165" ca="1">INDEX({"Non-smoker","Former-smoker","Current smoker"}, RANDBETWEEN(1,3))</f>
        <v>Current smoker</v>
      </c>
      <c r="AE165" s="1" t="str" cm="1">
        <f t="array" aca="1" ref="AE165" ca="1">INDEX({"None","Allergic to penicillin","Requires wheelchair accessibility","Use caution due to fall risk","Special diet required"}, RANDBETWEEN(1,5))</f>
        <v>Allergic to penicillin</v>
      </c>
      <c r="AF165" s="1" t="s">
        <v>857</v>
      </c>
      <c r="AG165" s="1" t="str" cm="1">
        <f t="array" aca="1" ref="AG165" ca="1">INDEX({"Humana","Aetna","MetLife","Cigna","United Healthcare","Guardian"}, RANDBETWEEN(1,6))</f>
        <v>Guardian</v>
      </c>
      <c r="AH165" s="1" t="str" cm="1">
        <f t="array" aca="1" ref="AH165" ca="1">IF(AG165="Humana",
   INDEX({"HUM103","HUM523"}, RANDBETWEEN(1,2)),
IF(AG165="Aetna",
   INDEX({"AET532","AET548"}, RANDBETWEEN(1,2)),
IF(AG165="MetLife",
   "MET280",
IF(AG165="Cigna",
   "CIG881",
IF(AG165="United Healthcare",
   INDEX({"UNI967","UNI316"}, RANDBETWEEN(1,2)),
IF(AG165="Guardian",
   INDEX({"GUA459","GUA669"}, RANDBETWEEN(1,2)),
""))))))</f>
        <v>GUA459</v>
      </c>
      <c r="AI165" s="1" t="str" cm="1">
        <f t="array" aca="1" ref="AI165" ca="1">_xlfn.SWITCH(
    AH165,
    "HUM103", "Humana Discount",
    "HUM523", "Humana PPO",
    "AET532", "Aetna HMO",
    "AET548", "Aetna Indemnity",
    "MET280", "MetLife Discount",
    "CIG881", "Cigna HMO",
    "UNI967", "United Healthcare DPPO",
    "UNI316", "United Healthcare DMO",
    "GUA459", "Guardian Discount",
    "GUA669", "Guardian PPO",
    ""
)</f>
        <v>Guardian Discount</v>
      </c>
      <c r="AJ165" s="1" t="str" cm="1">
        <f t="array" aca="1" ref="AJ165" ca="1">_xlfn.SWITCH(
    AH165,
    "HUM103", "HUM854639",
    "HUM523", "HUM296694",
    "AET532", "AET392075",
    "AET548", "AET837715",
    "MET280", "MET643118",
    "CIG881", "CIG755900",
    "UNI967", "UNI733052",
    "UNI316", "UNI442722",
    "GUA459", "GUA634150",
    "GUA669", "GUA641722",
    ""
)</f>
        <v>GUA634150</v>
      </c>
      <c r="AK165" s="1" t="str" cm="1">
        <f t="array" aca="1" ref="AK165" ca="1">INDEX({"GRP370","GRP369","GRP573","GRP409","GRP509","GRP575","GRP445","GRP295","GRP316","GRP630"}, RANDBETWEEN(1,10))</f>
        <v>GRP369</v>
      </c>
      <c r="AL165" s="1" cm="1">
        <f t="array" aca="1" ref="AL165" ca="1">_xlfn.SWITCH(
  AK165,
  "GRP370", 1000,
  "GRP369", 3000,
  "GRP573", 1500,
  "GRP409", 3000,
  "GRP509", 3000,
  "GRP575", 1000,
  "GRP445", 2500,
  "GRP295", 1000,
  "GRP316", 2000,
  "GRP630", 2000,
  ""
)</f>
        <v>3000</v>
      </c>
      <c r="AM165" s="1" cm="1">
        <f t="array" aca="1" ref="AM165" ca="1">_xlfn.SWITCH(
  AK165,
  "GRP370", 729.73,
  "GRP369", 2285.89,
  "GRP573", 1311.73,
  "GRP409", 2951.56,
  "GRP509", 993.45,
  "GRP575", 557.41,
  "GRP445", 695.64,
  "GRP295", 241.36,
  "GRP316", 1320.86,
  "GRP630", 1245.27,
  ""
)</f>
        <v>2285.89</v>
      </c>
      <c r="AN165" s="1" t="str" cm="1">
        <f t="array" aca="1" ref="AN165" ca="1">_xlfn.SWITCH(
  AK165,
  "GRP573", "Humana",
  "GRP509", "Aetna",
  "GRP316", "Aetna",
  ""
)</f>
        <v/>
      </c>
      <c r="AO165" s="1" t="str" cm="1">
        <f t="array" aca="1" ref="AO165" ca="1">_xlfn.SWITCH(
  AK165,
  "GRP573", "HUM982",
  "GRP509", "AET282",
  "GRP316", "AET665",
  ""
)</f>
        <v/>
      </c>
      <c r="AP165" s="1" t="str" cm="1">
        <f t="array" aca="1" ref="AP165" ca="1">_xlfn.SWITCH(
  AK165,
  "GRP573", "MAAN82132",
  "GRP509", "JOWI86099",
  "GRP316", "CHTA19838",
  ""
)</f>
        <v/>
      </c>
      <c r="AQ165" s="1" t="str" cm="1">
        <f t="array" aca="1" ref="AQ165" ca="1">INDEX({"Yes","No"},RANDBETWEEN(1,2))</f>
        <v>Yes</v>
      </c>
      <c r="AR165" s="1" t="str" cm="1">
        <f t="array" aca="1" ref="AR165" ca="1">INDEX({"Apple Pay","Credit Card","Debit Card"}, RANDBETWEEN(1,3))</f>
        <v>Apple Pay</v>
      </c>
      <c r="AS165" s="1" t="s">
        <v>1046</v>
      </c>
      <c r="AT165" s="1" t="s">
        <v>1235</v>
      </c>
      <c r="AU165" s="1" t="str">
        <f t="shared" ca="1" si="112"/>
        <v>2025-06-01</v>
      </c>
      <c r="AV165" s="1" t="str">
        <f t="shared" ca="1" si="113"/>
        <v>2025-06-02</v>
      </c>
      <c r="AW165" s="1" t="str">
        <f t="shared" ca="1" si="114"/>
        <v>5:00 PM</v>
      </c>
      <c r="AX165" s="1" t="str">
        <f t="shared" ca="1" si="115"/>
        <v>4:49 PM</v>
      </c>
      <c r="AY165" s="1" t="str" cm="1">
        <f t="array" aca="1" ref="AY165" ca="1">INDEX({"LOC001","LOC002","LOC003"}, RANDBETWEEN(1,3))</f>
        <v>LOC001</v>
      </c>
      <c r="AZ165" s="1" t="str" cm="1">
        <f t="array" aca="1" ref="AZ165" ca="1">INDEX({"PRV001","PRV002","PRV003","PRV004","PRV005"}, RANDBETWEEN(1,5))</f>
        <v>PRV003</v>
      </c>
      <c r="BA165" s="1" t="str" cm="1">
        <f t="array" aca="1" ref="BA165" ca="1">INDEX({"AST001","AST002","AST003","AST004","AST005"}, RANDBETWEEN(1,5))</f>
        <v>AST003</v>
      </c>
      <c r="BB165" s="1" t="str" cm="1">
        <f t="array" aca="1" ref="BB165" ca="1">INDEX({"Room 1","Room 2","Room 3","Room 4","Room 5","Room 7","Room 8"}, RANDBETWEEN(1,7))</f>
        <v>Room 4</v>
      </c>
      <c r="BC165" s="1" t="str" cm="1">
        <f t="array" aca="1" ref="BC165" ca="1">INDEX({"Tooth Pain","Lost Filling","Cosmetic Concern","Sensitivity","Denture Adjustment","Jaw Pain","Routine Check-up"}, RANDBETWEEN(1,7))</f>
        <v>Jaw Pain</v>
      </c>
      <c r="BD165" s="1" cm="1">
        <f t="array" aca="1" ref="BD165" ca="1">INDEX({15,30,45,60,90,120}, RANDBETWEEN(1,6))</f>
        <v>15</v>
      </c>
      <c r="BE165" s="1">
        <f t="shared" ca="1" si="116"/>
        <v>22</v>
      </c>
      <c r="BF165" s="1" t="str">
        <f t="shared" ca="1" si="117"/>
        <v>True</v>
      </c>
      <c r="BG165" s="1" t="str">
        <f t="shared" ca="1" si="118"/>
        <v/>
      </c>
      <c r="BH165" s="1" t="str">
        <f t="shared" ca="1" si="119"/>
        <v>False</v>
      </c>
      <c r="BI165" s="1">
        <f t="shared" ca="1" si="120"/>
        <v>1</v>
      </c>
      <c r="BJ165" s="1" t="s">
        <v>1425</v>
      </c>
      <c r="BK165" s="1" t="str">
        <f t="shared" ca="1" si="121"/>
        <v>2025-06-02</v>
      </c>
      <c r="BL165" s="1" t="str" cm="1">
        <f t="array" aca="1" ref="BL165" ca="1">INDEX({"Orthodontic","Prosthodontic","Oral Surgery","Periodontic","Restorative"}, RANDBETWEEN(1,5))</f>
        <v>Prosthodontic</v>
      </c>
      <c r="BM165" s="1" t="str" cm="1">
        <f t="array" aca="1" ref="BM165" ca="1">INDEX({"D4341","D9110","D0274","D0120","D2330","D7140","D1110"}, RANDBETWEEN(1,7))</f>
        <v>D0274</v>
      </c>
      <c r="BN165" s="1" t="str" cm="1">
        <f t="array" aca="1" ref="BN165" ca="1">INDEX({"Periodontal Scaling &amp; Root Planing","Palliative Treatment","Bitewings - Four Films","Periodic Oral Evaluation","Resin Composite - One Surface","Extraction - Erupted Tooth","Adult Prophylaxis"}, RANDBETWEEN(1,7))</f>
        <v>Resin Composite - One Surface</v>
      </c>
      <c r="BO165" s="1">
        <f t="shared" ca="1" si="122"/>
        <v>650.59</v>
      </c>
      <c r="BP165" s="1">
        <f t="shared" ca="1" si="123"/>
        <v>73.55</v>
      </c>
      <c r="BQ165" s="1">
        <f t="shared" ca="1" si="124"/>
        <v>235.49</v>
      </c>
      <c r="BR165" s="1">
        <f t="shared" ca="1" si="125"/>
        <v>121.15</v>
      </c>
      <c r="BS165" s="1">
        <f t="shared" ca="1" si="126"/>
        <v>197.39</v>
      </c>
      <c r="BT165" s="1" t="str">
        <f t="shared" ca="1" si="127"/>
        <v>2021-08-28</v>
      </c>
      <c r="BU165" s="1" t="str" cm="1">
        <f t="array" aca="1" ref="BU165" ca="1">INDEX({"Debit Card","Apple Pay","Credit Card","CareCredit"}, RANDBETWEEN(1,4))</f>
        <v>CareCredit</v>
      </c>
      <c r="BV165" s="1" t="str" cm="1">
        <f t="array" aca="1" ref="BV165" ca="1">INDEX({"Paid","Partial","Pending Insurance"}, RANDBETWEEN(1,3))</f>
        <v>Pending Insurance</v>
      </c>
      <c r="BW165" s="1">
        <f t="shared" ca="1" si="128"/>
        <v>0</v>
      </c>
      <c r="BX165" s="1" t="str">
        <f t="shared" ca="1" si="129"/>
        <v>In Progress</v>
      </c>
      <c r="BY165" s="1" t="str" cm="1">
        <f t="array" aca="1" ref="BY165" ca="1">INDEX({"New","Returning"}, RANDBETWEEN(1,2))</f>
        <v>Returning</v>
      </c>
      <c r="BZ165" s="1">
        <f t="shared" ca="1" si="130"/>
        <v>0</v>
      </c>
      <c r="CA165" s="1">
        <f t="shared" ca="1" si="131"/>
        <v>0</v>
      </c>
      <c r="CB165" s="1" t="str">
        <f t="shared" ca="1" si="132"/>
        <v>2022-03-10</v>
      </c>
      <c r="CC165" s="1" t="str">
        <f t="shared" ca="1" si="133"/>
        <v>2025-05-05</v>
      </c>
      <c r="CD165" s="1">
        <f t="shared" ca="1" si="134"/>
        <v>4</v>
      </c>
      <c r="CE165" s="1">
        <f t="shared" ca="1" si="134"/>
        <v>10</v>
      </c>
      <c r="CF165" s="1">
        <f t="shared" ca="1" si="135"/>
        <v>2196.69</v>
      </c>
      <c r="CG165" s="1">
        <f t="shared" ca="1" si="136"/>
        <v>36</v>
      </c>
      <c r="CH165" s="1" t="str">
        <f t="shared" ca="1" si="137"/>
        <v>Low</v>
      </c>
      <c r="CI165" s="1">
        <f t="shared" ca="1" si="138"/>
        <v>96</v>
      </c>
      <c r="CJ165" s="1" t="str">
        <f t="shared" ca="1" si="139"/>
        <v>True</v>
      </c>
      <c r="CK165" s="1" t="str" cm="1">
        <f t="array" aca="1" ref="CK165" ca="1">INDEX({"Basic","Silver","Gold","Platinum"}, RANDBETWEEN(1,4))</f>
        <v>Platinum</v>
      </c>
      <c r="CL165" s="1">
        <f t="shared" ca="1" si="140"/>
        <v>5</v>
      </c>
      <c r="CM165" s="1" t="s">
        <v>1614</v>
      </c>
      <c r="CN165" s="1" t="str">
        <f t="shared" ca="1" si="141"/>
        <v>2024-07-07</v>
      </c>
      <c r="CO165" s="1" t="str">
        <f t="shared" ca="1" si="142"/>
        <v>11:00 AM</v>
      </c>
      <c r="CP165" s="1" t="str" cm="1">
        <f t="array" aca="1" ref="CP165" ca="1">INDEX({"Patient Portal","Mail","Email","Phone","Text"}, RANDBETWEEN(1,5))</f>
        <v>Mail</v>
      </c>
      <c r="CQ165" s="1" t="str" cm="1">
        <f t="array" aca="1" ref="CQ165" ca="1">INDEX({"Insurance Verification","Payment Reminder","New Patient Welcome","Treatment Plan Discussion","Recall"}, RANDBETWEEN(1,5))</f>
        <v>Insurance Verification</v>
      </c>
      <c r="CR165" s="1" t="str" cm="1">
        <f t="array" aca="1" ref="CR165" ca="1">INDEX({"Template","Script","Marketing","Custom"}, RANDBETWEEN(1,4))</f>
        <v>Custom</v>
      </c>
      <c r="CS165" s="1" t="str">
        <f t="shared" ca="1" si="143"/>
        <v>True</v>
      </c>
      <c r="CT165" s="1" t="str">
        <f t="shared" ca="1" si="144"/>
        <v>2024-07-08</v>
      </c>
      <c r="CU165" s="1" t="str">
        <f t="shared" ca="1" si="145"/>
        <v>8:00 AM</v>
      </c>
      <c r="CV165" s="1" t="str" cm="1">
        <f t="array" aca="1" ref="CV165" ca="1">IF(CS165="True",
   INDEX({"Cancelled","Confirmed","Rescheduled","Question Answered"}, RANDBETWEEN(1,4)),
   ""
)</f>
        <v>Rescheduled</v>
      </c>
      <c r="CW165" s="1" t="str">
        <f t="shared" ca="1" si="146"/>
        <v>False</v>
      </c>
      <c r="CX165" s="1" t="str">
        <f t="shared" ca="1" si="147"/>
        <v/>
      </c>
      <c r="CY165" s="1" t="str" cm="1">
        <f t="array" aca="1" ref="CY165" ca="1">INDEX({"STF001","STF002","STF003","STF004","STF005"}, RANDBETWEEN(1,5))</f>
        <v>STF001</v>
      </c>
      <c r="CZ165" s="1" t="str">
        <f t="shared" ca="1" si="148"/>
        <v>False</v>
      </c>
      <c r="DA165" s="1" t="str" cm="1">
        <f t="array" aca="1" ref="DA165" ca="1">INDEX({"Westside Dental Group","Downtown Dental Center","Main Street Dental"}, RANDBETWEEN(1,3))</f>
        <v>Westside Dental Group</v>
      </c>
      <c r="DB165" s="1" t="str" cm="1">
        <f t="array" aca="1" ref="DB165" ca="1">_xlfn.SWITCH(DA165,
   "Westside Dental Group",     "789 West Avenue",
   "Downtown Dental Center",    "456 Downtown Plaza",
   "Main Street Dental",        "123 Main Street",
   ""
)</f>
        <v>789 West Avenue</v>
      </c>
      <c r="DC165" s="1" t="str" cm="1">
        <f t="array" aca="1" ref="DC165" ca="1">_xlfn.SWITCH(
   DA165,
   "Westside Dental Group",     "Riverside",
   "Downtown Dental Center",    "Springfield",
   "Main Street Dental",        "Springfield",
   ""
)</f>
        <v>Riverside</v>
      </c>
      <c r="DD165" s="1" t="s">
        <v>184</v>
      </c>
      <c r="DE165" s="1" t="str" cm="1">
        <f t="array" aca="1" ref="DE165" ca="1">_xlfn.SWITCH(
   DA165,
   "Westside Dental Group",     "62707",
   "Downtown Dental Center",    "62701",
   "Main Street Dental",        "62704",
   ""
)</f>
        <v>62707</v>
      </c>
      <c r="DF165" s="1" t="str" cm="1">
        <f t="array" aca="1" ref="DF165" ca="1">_xlfn.SWITCH(
   DA165,
   "Westside Dental Group",     "555-555-6666",
   "Downtown Dental Center",    "555-333-4444",
   "Main Street Dental",        "555-111-2222",
   ""
)</f>
        <v>555-555-6666</v>
      </c>
      <c r="DG165" s="1" t="str" cm="1">
        <f t="array" aca="1" ref="DG165" ca="1">_xlfn.SWITCH(
   DA165,
   "Westside Dental Group",     "Mon-Thu 9AM-6PM|Fri 9AM-4PM",
   "Downtown Dental Center",    "Mon-Thu 7AM-7PM|Fri 8AM-5PM|Sat 8AM-1PM",
   "Main Street Dental",        "Mon-Fri 8AM-5PM",
   ""
)</f>
        <v>Mon-Thu 9AM-6PM|Fri 9AM-4PM</v>
      </c>
      <c r="DH165" s="1" t="str" cm="1">
        <f t="array" aca="1" ref="DH165" ca="1">_xlfn.SWITCH(
   DA165,
   "Westside Dental Group",     "General|Periodontics|Endodontics",
   "Downtown Dental Center",    "General|Pediatric|Implants|Oral Surgery",
   "Main Street Dental",        "General|Cosmetic|Orthodontics",
   ""
)</f>
        <v>General|Periodontics|Endodontics</v>
      </c>
      <c r="DI165" s="1" t="str" cm="1">
        <f t="array" aca="1" ref="DI165" ca="1">_xlfn.SWITCH(
   DA165,
   "Westside Dental Group",     "General Dentistry|Periodontics|Endodontics",
   "Downtown Dental Center",    "General Dentistry|Oral Surgery|Pediatric Dentistry",
   "Main Street Dental",        "General Dentistry|Orthodontics",
   ""
)</f>
        <v>General Dentistry|Periodontics|Endodontics</v>
      </c>
      <c r="DJ165" s="1" cm="1">
        <f t="array" aca="1" ref="DJ165" ca="1">_xlfn.SWITCH($DA165,
   "Westside Dental Group", 6,
   "Downtown Dental Center", 12,
   "Main Street Dental",     8,
   6
)</f>
        <v>6</v>
      </c>
      <c r="DK165" s="1" cm="1">
        <f t="array" aca="1" ref="DK165" ca="1">_xlfn.SWITCH($DA165,
   "Westside Dental Group", 4.7,
   "Downtown Dental Center", 4.6,
   "Main Street Dental",     4.8,
   4.7
)</f>
        <v>4.7</v>
      </c>
      <c r="DL165" s="1" t="s">
        <v>1803</v>
      </c>
      <c r="DM165" s="1" t="str">
        <f t="shared" ca="1" si="149"/>
        <v>2021-07-04</v>
      </c>
      <c r="DN165" s="1" t="str" cm="1">
        <f t="array" aca="1" ref="DN165" ca="1">INDEX({"In Progress","Accepted","Completed","Proposed"}, RANDBETWEEN(1,4))</f>
        <v>In Progress</v>
      </c>
      <c r="DO165" s="1">
        <f t="shared" ca="1" si="150"/>
        <v>4131.17</v>
      </c>
      <c r="DP165" s="1">
        <f t="shared" ca="1" si="151"/>
        <v>2272.14</v>
      </c>
      <c r="DQ165" s="1">
        <f t="shared" ca="1" si="152"/>
        <v>1859.03</v>
      </c>
      <c r="DR165" s="1" t="str" cm="1">
        <f t="array" aca="1" ref="DR165" ca="1">INDEX({"N/A","CareCredit","QuickPay Discount","Monthly Payment"}, RANDBETWEEN(1,4))</f>
        <v>QuickPay Discount</v>
      </c>
      <c r="DS165" s="2">
        <v>44636</v>
      </c>
      <c r="DT165" s="1" t="str">
        <f t="shared" ca="1" si="153"/>
        <v/>
      </c>
      <c r="DU165" s="1">
        <f t="shared" ca="1" si="154"/>
        <v>40</v>
      </c>
    </row>
    <row r="166" spans="1:125" x14ac:dyDescent="0.15">
      <c r="A166" s="1" t="s">
        <v>669</v>
      </c>
      <c r="B166" s="1" t="str" cm="1">
        <f t="array" aca="1" ref="B166" ca="1">INDEX({"Liam","Noah","Oliver","Elijah","William","James","Benjamin","Lucas","Henry","Alexander","Olivia","Emma","Ava","Charlotte","Sophia","Amelia","Isabella","Mia","Evelyn","Harper","Jameson","Aria","Scarlett","Luna","Mila","Abigail","Ella","Avery","Eleanor","Madison"}, RANDBETWEEN(1, 30))</f>
        <v>Lucas</v>
      </c>
      <c r="C166" s="1" t="str" cm="1">
        <f t="array" aca="1" ref="C166" ca="1">INDEX({"Smith","Johnson","Williams","Jones","Brown","Davis","Miller","Wilson","Moore","Taylor","Anderson","Thomas","Jackson","White","Harris","Martin","Thompson","Garcia","Martinez","Robinson","Clark","Rodriguez","Lewis","Lee","Walker","Hall","Allen","Young","King","Wright"}, RANDBETWEEN(1, 30))</f>
        <v>Hall</v>
      </c>
      <c r="D166" s="1" t="str">
        <f t="shared" ca="1" si="104"/>
        <v>1944-11-26</v>
      </c>
      <c r="E166" s="1">
        <f t="shared" ca="1" si="105"/>
        <v>80</v>
      </c>
      <c r="F166" s="1" t="str" cm="1">
        <f t="array" aca="1" ref="F166" ca="1">INDEX({"Male","Female","Non-Binary"}, RANDBETWEEN(1, 3))</f>
        <v>Non-Binary</v>
      </c>
      <c r="G166" s="1" t="str" cm="1">
        <f t="array" aca="1" ref="G166" ca="1">INDEX({"African American","Caucasian","Hispanic","Asian","Native American","Other"}, RANDBETWEEN(1,6))</f>
        <v>Native American</v>
      </c>
      <c r="H166" s="1" t="str" cm="1">
        <f t="array" aca="1" ref="H166" ca="1">RANDBETWEEN(1,1500) &amp; " " &amp; INDEX({"Main","Oak","Maple","Elm","Pine","Cedar","Rose","Hill","Park","Lake"}, RANDBETWEEN(1,10)) &amp; " " &amp; INDEX({"St","Rd","Ave"}, RANDBETWEEN(1,3))</f>
        <v>522 Cedar Ave</v>
      </c>
      <c r="I166" s="1" t="str" cm="1">
        <f t="array" aca="1" ref="I166" ca="1">INDEX({"Springfield","Riverside","Franklin","Clinton","Fairview"}, RANDBETWEEN(1,5))</f>
        <v>Clinton</v>
      </c>
      <c r="J166" s="1" t="str" cm="1">
        <f t="array" aca="1" ref="J166" ca="1">INDEX({"FL","IL","CA","NY","TX"}, RANDBETWEEN(1,5))</f>
        <v>TX</v>
      </c>
      <c r="K166" s="1" t="str">
        <f t="shared" ca="1" si="106"/>
        <v>74806</v>
      </c>
      <c r="L166" s="1" t="str">
        <f t="shared" ca="1" si="107"/>
        <v>lucas.hall@email.com</v>
      </c>
      <c r="M166" s="1" t="str">
        <f t="shared" ca="1" si="108"/>
        <v>360-532-6825</v>
      </c>
      <c r="N166" s="1" t="str" cm="1">
        <f t="array" aca="1" ref="N166" ca="1">INDEX({"Linda","Karen","Susan","Nancy","Deborah"}, RANDBETWEEN(1,5)) &amp; " " &amp; C166</f>
        <v>Deborah Hall</v>
      </c>
      <c r="O166" s="1" t="str">
        <f t="shared" ca="1" si="109"/>
        <v>339-843-7253</v>
      </c>
      <c r="P166" s="1" t="s">
        <v>137</v>
      </c>
      <c r="Q166" s="1" t="str" cm="1">
        <f t="array" aca="1" ref="Q166" ca="1">INDEX({"Walk-in","Google","Website","Patient Referral","Doctor Referral","Insurance"}, RANDBETWEEN(1,5))</f>
        <v>Patient Referral</v>
      </c>
      <c r="R166" s="1" t="str">
        <f t="shared" ca="1" si="110"/>
        <v>2023-11-17</v>
      </c>
      <c r="S166" s="1" t="str" cm="1">
        <f t="array" aca="1" ref="S166" ca="1">INDEX({"LOC001","LOC002","LOC003"}, RANDBETWEEN(1,3))</f>
        <v>LOC003</v>
      </c>
      <c r="T166" s="1" t="str" cm="1">
        <f t="array" aca="1" ref="T166" ca="1">INDEX({"Mail","Phone","Patient Portal","Email"}, RANDBETWEEN(1,4))</f>
        <v>Patient Portal</v>
      </c>
      <c r="U166" s="1" t="str" cm="1">
        <f t="array" aca="1" ref="U166" ca="1">INDEX({"True","False"}, RANDBETWEEN(1,2))</f>
        <v>False</v>
      </c>
      <c r="V166" s="1" t="str" cm="1">
        <f t="array" aca="1" ref="V166" ca="1">INDEX({"True","False"}, RANDBETWEEN(1,2))</f>
        <v>True</v>
      </c>
      <c r="W166" s="1" t="str" cm="1">
        <f t="array" aca="1" ref="W166" ca="1">INDEX({"True","False"}, RANDBETWEEN(1,2))</f>
        <v>False</v>
      </c>
      <c r="X166" s="1" t="str" cm="1">
        <f t="array" aca="1" ref="X166" ca="1">INDEX({"True","False"}, RANDBETWEEN(1,2))</f>
        <v>False</v>
      </c>
      <c r="Y166" s="1" t="str" cm="1">
        <f t="array" aca="1" ref="Y166" ca="1">INDEX({"Codeine","Sulfa","Local Anesthetics","None","Latex","Penicillin"}, RANDBETWEEN(1,6))</f>
        <v>Sulfa</v>
      </c>
      <c r="Z166" s="1" t="str" cm="1">
        <f t="array" aca="1" ref="Z166" ca="1">INDEX({"None","Levothyroxine","Atorvastatin","Levothyroxine|Atorvastatin","Metformin|Lisinopril","Ibuprofen"}, RANDBETWEEN(1,6))</f>
        <v>Levothyroxine|Atorvastatin</v>
      </c>
      <c r="AA166" s="1" t="str" cm="1">
        <f t="array" aca="1" ref="AA166" ca="1">INDEX({"None","Wisdom teeth extraction (2020)","Cavity filling (2019)","Dental cleaning (2018)","Root canal (2021)"}, RANDBETWEEN(1,5))</f>
        <v>Cavity filling (2019)</v>
      </c>
      <c r="AB166" s="1" t="str">
        <f t="shared" ca="1" si="111"/>
        <v>2023-08-06</v>
      </c>
      <c r="AC166" s="1" t="str" cm="1">
        <f t="array" aca="1" ref="AC166" ca="1">INDEX({"N/A","No","Yes"}, RANDBETWEEN(1,3))</f>
        <v>N/A</v>
      </c>
      <c r="AD166" s="1" t="str" cm="1">
        <f t="array" aca="1" ref="AD166" ca="1">INDEX({"Non-smoker","Former-smoker","Current smoker"}, RANDBETWEEN(1,3))</f>
        <v>Non-smoker</v>
      </c>
      <c r="AE166" s="1" t="str" cm="1">
        <f t="array" aca="1" ref="AE166" ca="1">INDEX({"None","Allergic to penicillin","Requires wheelchair accessibility","Use caution due to fall risk","Special diet required"}, RANDBETWEEN(1,5))</f>
        <v>Special diet required</v>
      </c>
      <c r="AF166" s="1" t="s">
        <v>858</v>
      </c>
      <c r="AG166" s="1" t="str" cm="1">
        <f t="array" aca="1" ref="AG166" ca="1">INDEX({"Humana","Aetna","MetLife","Cigna","United Healthcare","Guardian"}, RANDBETWEEN(1,6))</f>
        <v>Cigna</v>
      </c>
      <c r="AH166" s="1" t="str" cm="1">
        <f t="array" aca="1" ref="AH166" ca="1">IF(AG166="Humana",
   INDEX({"HUM103","HUM523"}, RANDBETWEEN(1,2)),
IF(AG166="Aetna",
   INDEX({"AET532","AET548"}, RANDBETWEEN(1,2)),
IF(AG166="MetLife",
   "MET280",
IF(AG166="Cigna",
   "CIG881",
IF(AG166="United Healthcare",
   INDEX({"UNI967","UNI316"}, RANDBETWEEN(1,2)),
IF(AG166="Guardian",
   INDEX({"GUA459","GUA669"}, RANDBETWEEN(1,2)),
""))))))</f>
        <v>CIG881</v>
      </c>
      <c r="AI166" s="1" t="str" cm="1">
        <f t="array" aca="1" ref="AI166" ca="1">_xlfn.SWITCH(
    AH166,
    "HUM103", "Humana Discount",
    "HUM523", "Humana PPO",
    "AET532", "Aetna HMO",
    "AET548", "Aetna Indemnity",
    "MET280", "MetLife Discount",
    "CIG881", "Cigna HMO",
    "UNI967", "United Healthcare DPPO",
    "UNI316", "United Healthcare DMO",
    "GUA459", "Guardian Discount",
    "GUA669", "Guardian PPO",
    ""
)</f>
        <v>Cigna HMO</v>
      </c>
      <c r="AJ166" s="1" t="str" cm="1">
        <f t="array" aca="1" ref="AJ166" ca="1">_xlfn.SWITCH(
    AH166,
    "HUM103", "HUM854639",
    "HUM523", "HUM296694",
    "AET532", "AET392075",
    "AET548", "AET837715",
    "MET280", "MET643118",
    "CIG881", "CIG755900",
    "UNI967", "UNI733052",
    "UNI316", "UNI442722",
    "GUA459", "GUA634150",
    "GUA669", "GUA641722",
    ""
)</f>
        <v>CIG755900</v>
      </c>
      <c r="AK166" s="1" t="str" cm="1">
        <f t="array" aca="1" ref="AK166" ca="1">INDEX({"GRP370","GRP369","GRP573","GRP409","GRP509","GRP575","GRP445","GRP295","GRP316","GRP630"}, RANDBETWEEN(1,10))</f>
        <v>GRP369</v>
      </c>
      <c r="AL166" s="1" cm="1">
        <f t="array" aca="1" ref="AL166" ca="1">_xlfn.SWITCH(
  AK166,
  "GRP370", 1000,
  "GRP369", 3000,
  "GRP573", 1500,
  "GRP409", 3000,
  "GRP509", 3000,
  "GRP575", 1000,
  "GRP445", 2500,
  "GRP295", 1000,
  "GRP316", 2000,
  "GRP630", 2000,
  ""
)</f>
        <v>3000</v>
      </c>
      <c r="AM166" s="1" cm="1">
        <f t="array" aca="1" ref="AM166" ca="1">_xlfn.SWITCH(
  AK166,
  "GRP370", 729.73,
  "GRP369", 2285.89,
  "GRP573", 1311.73,
  "GRP409", 2951.56,
  "GRP509", 993.45,
  "GRP575", 557.41,
  "GRP445", 695.64,
  "GRP295", 241.36,
  "GRP316", 1320.86,
  "GRP630", 1245.27,
  ""
)</f>
        <v>2285.89</v>
      </c>
      <c r="AN166" s="1" t="str" cm="1">
        <f t="array" aca="1" ref="AN166" ca="1">_xlfn.SWITCH(
  AK166,
  "GRP573", "Humana",
  "GRP509", "Aetna",
  "GRP316", "Aetna",
  ""
)</f>
        <v/>
      </c>
      <c r="AO166" s="1" t="str" cm="1">
        <f t="array" aca="1" ref="AO166" ca="1">_xlfn.SWITCH(
  AK166,
  "GRP573", "HUM982",
  "GRP509", "AET282",
  "GRP316", "AET665",
  ""
)</f>
        <v/>
      </c>
      <c r="AP166" s="1" t="str" cm="1">
        <f t="array" aca="1" ref="AP166" ca="1">_xlfn.SWITCH(
  AK166,
  "GRP573", "MAAN82132",
  "GRP509", "JOWI86099",
  "GRP316", "CHTA19838",
  ""
)</f>
        <v/>
      </c>
      <c r="AQ166" s="1" t="str" cm="1">
        <f t="array" aca="1" ref="AQ166" ca="1">INDEX({"Yes","No"},RANDBETWEEN(1,2))</f>
        <v>Yes</v>
      </c>
      <c r="AR166" s="1" t="str" cm="1">
        <f t="array" aca="1" ref="AR166" ca="1">INDEX({"Apple Pay","Credit Card","Debit Card"}, RANDBETWEEN(1,3))</f>
        <v>Apple Pay</v>
      </c>
      <c r="AS166" s="1" t="s">
        <v>1047</v>
      </c>
      <c r="AT166" s="1" t="s">
        <v>1236</v>
      </c>
      <c r="AU166" s="1" t="str">
        <f t="shared" ca="1" si="112"/>
        <v>2025-05-17</v>
      </c>
      <c r="AV166" s="1" t="str">
        <f t="shared" ca="1" si="113"/>
        <v>2025-05-22</v>
      </c>
      <c r="AW166" s="1" t="str">
        <f t="shared" ca="1" si="114"/>
        <v>10:45 AM</v>
      </c>
      <c r="AX166" s="1" t="str">
        <f t="shared" ca="1" si="115"/>
        <v>10:38 AM</v>
      </c>
      <c r="AY166" s="1" t="str" cm="1">
        <f t="array" aca="1" ref="AY166" ca="1">INDEX({"LOC001","LOC002","LOC003"}, RANDBETWEEN(1,3))</f>
        <v>LOC003</v>
      </c>
      <c r="AZ166" s="1" t="str" cm="1">
        <f t="array" aca="1" ref="AZ166" ca="1">INDEX({"PRV001","PRV002","PRV003","PRV004","PRV005"}, RANDBETWEEN(1,5))</f>
        <v>PRV005</v>
      </c>
      <c r="BA166" s="1" t="str" cm="1">
        <f t="array" aca="1" ref="BA166" ca="1">INDEX({"AST001","AST002","AST003","AST004","AST005"}, RANDBETWEEN(1,5))</f>
        <v>AST005</v>
      </c>
      <c r="BB166" s="1" t="str" cm="1">
        <f t="array" aca="1" ref="BB166" ca="1">INDEX({"Room 1","Room 2","Room 3","Room 4","Room 5","Room 7","Room 8"}, RANDBETWEEN(1,7))</f>
        <v>Room 8</v>
      </c>
      <c r="BC166" s="1" t="str" cm="1">
        <f t="array" aca="1" ref="BC166" ca="1">INDEX({"Tooth Pain","Lost Filling","Cosmetic Concern","Sensitivity","Denture Adjustment","Jaw Pain","Routine Check-up"}, RANDBETWEEN(1,7))</f>
        <v>Denture Adjustment</v>
      </c>
      <c r="BD166" s="1" cm="1">
        <f t="array" aca="1" ref="BD166" ca="1">INDEX({15,30,45,60,90,120}, RANDBETWEEN(1,6))</f>
        <v>15</v>
      </c>
      <c r="BE166" s="1">
        <f t="shared" ca="1" si="116"/>
        <v>24</v>
      </c>
      <c r="BF166" s="1" t="str">
        <f t="shared" ca="1" si="117"/>
        <v>True</v>
      </c>
      <c r="BG166" s="1" t="str">
        <f t="shared" ca="1" si="118"/>
        <v/>
      </c>
      <c r="BH166" s="1" t="str">
        <f t="shared" ca="1" si="119"/>
        <v>False</v>
      </c>
      <c r="BI166" s="1">
        <f t="shared" ca="1" si="120"/>
        <v>5</v>
      </c>
      <c r="BJ166" s="1" t="s">
        <v>1426</v>
      </c>
      <c r="BK166" s="1" t="str">
        <f t="shared" ca="1" si="121"/>
        <v>2025-05-22</v>
      </c>
      <c r="BL166" s="1" t="str" cm="1">
        <f t="array" aca="1" ref="BL166" ca="1">INDEX({"Orthodontic","Prosthodontic","Oral Surgery","Periodontic","Restorative"}, RANDBETWEEN(1,5))</f>
        <v>Restorative</v>
      </c>
      <c r="BM166" s="1" t="str" cm="1">
        <f t="array" aca="1" ref="BM166" ca="1">INDEX({"D4341","D9110","D0274","D0120","D2330","D7140","D1110"}, RANDBETWEEN(1,7))</f>
        <v>D0274</v>
      </c>
      <c r="BN166" s="1" t="str" cm="1">
        <f t="array" aca="1" ref="BN166" ca="1">INDEX({"Periodontal Scaling &amp; Root Planing","Palliative Treatment","Bitewings - Four Films","Periodic Oral Evaluation","Resin Composite - One Surface","Extraction - Erupted Tooth","Adult Prophylaxis"}, RANDBETWEEN(1,7))</f>
        <v>Resin Composite - One Surface</v>
      </c>
      <c r="BO166" s="1">
        <f t="shared" ca="1" si="122"/>
        <v>1605.18</v>
      </c>
      <c r="BP166" s="1">
        <f t="shared" ca="1" si="123"/>
        <v>353.29</v>
      </c>
      <c r="BQ166" s="1">
        <f t="shared" ca="1" si="124"/>
        <v>313.8</v>
      </c>
      <c r="BR166" s="1">
        <f t="shared" ca="1" si="125"/>
        <v>344.52</v>
      </c>
      <c r="BS166" s="1">
        <f t="shared" ca="1" si="126"/>
        <v>228.36</v>
      </c>
      <c r="BT166" s="1" t="str">
        <f t="shared" ca="1" si="127"/>
        <v>2025-01-13</v>
      </c>
      <c r="BU166" s="1" t="str" cm="1">
        <f t="array" aca="1" ref="BU166" ca="1">INDEX({"Debit Card","Apple Pay","Credit Card","CareCredit"}, RANDBETWEEN(1,4))</f>
        <v>Debit Card</v>
      </c>
      <c r="BV166" s="1" t="str" cm="1">
        <f t="array" aca="1" ref="BV166" ca="1">INDEX({"Paid","Partial","Pending Insurance"}, RANDBETWEEN(1,3))</f>
        <v>Partial</v>
      </c>
      <c r="BW166" s="1">
        <f t="shared" ca="1" si="128"/>
        <v>47.5</v>
      </c>
      <c r="BX166" s="1" t="str">
        <f t="shared" ca="1" si="129"/>
        <v>In Progress</v>
      </c>
      <c r="BY166" s="1" t="str" cm="1">
        <f t="array" aca="1" ref="BY166" ca="1">INDEX({"New","Returning"}, RANDBETWEEN(1,2))</f>
        <v>Returning</v>
      </c>
      <c r="BZ166" s="1">
        <f t="shared" ca="1" si="130"/>
        <v>2</v>
      </c>
      <c r="CA166" s="1">
        <f t="shared" ca="1" si="131"/>
        <v>6</v>
      </c>
      <c r="CB166" s="1" t="str">
        <f t="shared" ca="1" si="132"/>
        <v>2023-05-03</v>
      </c>
      <c r="CC166" s="1" t="str">
        <f t="shared" ca="1" si="133"/>
        <v>2024-10-14</v>
      </c>
      <c r="CD166" s="1">
        <f t="shared" ca="1" si="134"/>
        <v>1</v>
      </c>
      <c r="CE166" s="1">
        <f t="shared" ca="1" si="134"/>
        <v>6</v>
      </c>
      <c r="CF166" s="1">
        <f t="shared" ca="1" si="135"/>
        <v>4210.8500000000004</v>
      </c>
      <c r="CG166" s="1">
        <f t="shared" ca="1" si="136"/>
        <v>23</v>
      </c>
      <c r="CH166" s="1" t="str">
        <f t="shared" ca="1" si="137"/>
        <v>Low</v>
      </c>
      <c r="CI166" s="1">
        <f t="shared" ca="1" si="138"/>
        <v>64</v>
      </c>
      <c r="CJ166" s="1" t="str">
        <f t="shared" ca="1" si="139"/>
        <v>True</v>
      </c>
      <c r="CK166" s="1" t="str" cm="1">
        <f t="array" aca="1" ref="CK166" ca="1">INDEX({"Basic","Silver","Gold","Platinum"}, RANDBETWEEN(1,4))</f>
        <v>Silver</v>
      </c>
      <c r="CL166" s="1">
        <f t="shared" ca="1" si="140"/>
        <v>3</v>
      </c>
      <c r="CM166" s="1" t="s">
        <v>1615</v>
      </c>
      <c r="CN166" s="1" t="str">
        <f t="shared" ca="1" si="141"/>
        <v>2025-01-28</v>
      </c>
      <c r="CO166" s="1" t="str">
        <f t="shared" ca="1" si="142"/>
        <v>11:00 AM</v>
      </c>
      <c r="CP166" s="1" t="str" cm="1">
        <f t="array" aca="1" ref="CP166" ca="1">INDEX({"Patient Portal","Mail","Email","Phone","Text"}, RANDBETWEEN(1,5))</f>
        <v>Email</v>
      </c>
      <c r="CQ166" s="1" t="str" cm="1">
        <f t="array" aca="1" ref="CQ166" ca="1">INDEX({"Insurance Verification","Payment Reminder","New Patient Welcome","Treatment Plan Discussion","Recall"}, RANDBETWEEN(1,5))</f>
        <v>Insurance Verification</v>
      </c>
      <c r="CR166" s="1" t="str" cm="1">
        <f t="array" aca="1" ref="CR166" ca="1">INDEX({"Template","Script","Marketing","Custom"}, RANDBETWEEN(1,4))</f>
        <v>Script</v>
      </c>
      <c r="CS166" s="1" t="str">
        <f t="shared" ca="1" si="143"/>
        <v>True</v>
      </c>
      <c r="CT166" s="1" t="str">
        <f t="shared" ca="1" si="144"/>
        <v>2025-01-28</v>
      </c>
      <c r="CU166" s="1" t="str">
        <f t="shared" ca="1" si="145"/>
        <v>1:15 PM</v>
      </c>
      <c r="CV166" s="1" t="str" cm="1">
        <f t="array" aca="1" ref="CV166" ca="1">IF(CS166="True",
   INDEX({"Cancelled","Confirmed","Rescheduled","Question Answered"}, RANDBETWEEN(1,4)),
   ""
)</f>
        <v>Rescheduled</v>
      </c>
      <c r="CW166" s="1" t="str">
        <f t="shared" ca="1" si="146"/>
        <v>True</v>
      </c>
      <c r="CX166" s="1" t="str">
        <f t="shared" ca="1" si="147"/>
        <v>2025-01-29</v>
      </c>
      <c r="CY166" s="1" t="str" cm="1">
        <f t="array" aca="1" ref="CY166" ca="1">INDEX({"STF001","STF002","STF003","STF004","STF005"}, RANDBETWEEN(1,5))</f>
        <v>STF004</v>
      </c>
      <c r="CZ166" s="1" t="str">
        <f t="shared" ca="1" si="148"/>
        <v>False</v>
      </c>
      <c r="DA166" s="1" t="str" cm="1">
        <f t="array" aca="1" ref="DA166" ca="1">INDEX({"Westside Dental Group","Downtown Dental Center","Main Street Dental"}, RANDBETWEEN(1,3))</f>
        <v>Westside Dental Group</v>
      </c>
      <c r="DB166" s="1" t="str" cm="1">
        <f t="array" aca="1" ref="DB166" ca="1">_xlfn.SWITCH(DA166,
   "Westside Dental Group",     "789 West Avenue",
   "Downtown Dental Center",    "456 Downtown Plaza",
   "Main Street Dental",        "123 Main Street",
   ""
)</f>
        <v>789 West Avenue</v>
      </c>
      <c r="DC166" s="1" t="str" cm="1">
        <f t="array" aca="1" ref="DC166" ca="1">_xlfn.SWITCH(
   DA166,
   "Westside Dental Group",     "Riverside",
   "Downtown Dental Center",    "Springfield",
   "Main Street Dental",        "Springfield",
   ""
)</f>
        <v>Riverside</v>
      </c>
      <c r="DD166" s="1" t="s">
        <v>184</v>
      </c>
      <c r="DE166" s="1" t="str" cm="1">
        <f t="array" aca="1" ref="DE166" ca="1">_xlfn.SWITCH(
   DA166,
   "Westside Dental Group",     "62707",
   "Downtown Dental Center",    "62701",
   "Main Street Dental",        "62704",
   ""
)</f>
        <v>62707</v>
      </c>
      <c r="DF166" s="1" t="str" cm="1">
        <f t="array" aca="1" ref="DF166" ca="1">_xlfn.SWITCH(
   DA166,
   "Westside Dental Group",     "555-555-6666",
   "Downtown Dental Center",    "555-333-4444",
   "Main Street Dental",        "555-111-2222",
   ""
)</f>
        <v>555-555-6666</v>
      </c>
      <c r="DG166" s="1" t="str" cm="1">
        <f t="array" aca="1" ref="DG166" ca="1">_xlfn.SWITCH(
   DA166,
   "Westside Dental Group",     "Mon-Thu 9AM-6PM|Fri 9AM-4PM",
   "Downtown Dental Center",    "Mon-Thu 7AM-7PM|Fri 8AM-5PM|Sat 8AM-1PM",
   "Main Street Dental",        "Mon-Fri 8AM-5PM",
   ""
)</f>
        <v>Mon-Thu 9AM-6PM|Fri 9AM-4PM</v>
      </c>
      <c r="DH166" s="1" t="str" cm="1">
        <f t="array" aca="1" ref="DH166" ca="1">_xlfn.SWITCH(
   DA166,
   "Westside Dental Group",     "General|Periodontics|Endodontics",
   "Downtown Dental Center",    "General|Pediatric|Implants|Oral Surgery",
   "Main Street Dental",        "General|Cosmetic|Orthodontics",
   ""
)</f>
        <v>General|Periodontics|Endodontics</v>
      </c>
      <c r="DI166" s="1" t="str" cm="1">
        <f t="array" aca="1" ref="DI166" ca="1">_xlfn.SWITCH(
   DA166,
   "Westside Dental Group",     "General Dentistry|Periodontics|Endodontics",
   "Downtown Dental Center",    "General Dentistry|Oral Surgery|Pediatric Dentistry",
   "Main Street Dental",        "General Dentistry|Orthodontics",
   ""
)</f>
        <v>General Dentistry|Periodontics|Endodontics</v>
      </c>
      <c r="DJ166" s="1" cm="1">
        <f t="array" aca="1" ref="DJ166" ca="1">_xlfn.SWITCH($DA166,
   "Westside Dental Group", 6,
   "Downtown Dental Center", 12,
   "Main Street Dental",     8,
   6
)</f>
        <v>6</v>
      </c>
      <c r="DK166" s="1" cm="1">
        <f t="array" aca="1" ref="DK166" ca="1">_xlfn.SWITCH($DA166,
   "Westside Dental Group", 4.7,
   "Downtown Dental Center", 4.6,
   "Main Street Dental",     4.8,
   4.7
)</f>
        <v>4.7</v>
      </c>
      <c r="DL166" s="1" t="s">
        <v>1804</v>
      </c>
      <c r="DM166" s="1" t="str">
        <f t="shared" ca="1" si="149"/>
        <v>2023-07-11</v>
      </c>
      <c r="DN166" s="1" t="str" cm="1">
        <f t="array" aca="1" ref="DN166" ca="1">INDEX({"In Progress","Accepted","Completed","Proposed"}, RANDBETWEEN(1,4))</f>
        <v>Completed</v>
      </c>
      <c r="DO166" s="1">
        <f t="shared" ca="1" si="150"/>
        <v>1501.78</v>
      </c>
      <c r="DP166" s="1">
        <f t="shared" ca="1" si="151"/>
        <v>1126.3399999999999</v>
      </c>
      <c r="DQ166" s="1">
        <f t="shared" ca="1" si="152"/>
        <v>375.44</v>
      </c>
      <c r="DR166" s="1" t="str" cm="1">
        <f t="array" aca="1" ref="DR166" ca="1">INDEX({"N/A","CareCredit","QuickPay Discount","Monthly Payment"}, RANDBETWEEN(1,4))</f>
        <v>CareCredit</v>
      </c>
      <c r="DS166" s="2">
        <v>44637</v>
      </c>
      <c r="DT166" s="1" t="str">
        <f t="shared" ca="1" si="153"/>
        <v>2022-04-07</v>
      </c>
      <c r="DU166" s="1">
        <f t="shared" ca="1" si="154"/>
        <v>100</v>
      </c>
    </row>
    <row r="167" spans="1:125" x14ac:dyDescent="0.15">
      <c r="A167" s="1" t="s">
        <v>670</v>
      </c>
      <c r="B167" s="1" t="str" cm="1">
        <f t="array" aca="1" ref="B167" ca="1">INDEX({"Liam","Noah","Oliver","Elijah","William","James","Benjamin","Lucas","Henry","Alexander","Olivia","Emma","Ava","Charlotte","Sophia","Amelia","Isabella","Mia","Evelyn","Harper","Jameson","Aria","Scarlett","Luna","Mila","Abigail","Ella","Avery","Eleanor","Madison"}, RANDBETWEEN(1, 30))</f>
        <v>Mila</v>
      </c>
      <c r="C167" s="1" t="str" cm="1">
        <f t="array" aca="1" ref="C167" ca="1">INDEX({"Smith","Johnson","Williams","Jones","Brown","Davis","Miller","Wilson","Moore","Taylor","Anderson","Thomas","Jackson","White","Harris","Martin","Thompson","Garcia","Martinez","Robinson","Clark","Rodriguez","Lewis","Lee","Walker","Hall","Allen","Young","King","Wright"}, RANDBETWEEN(1, 30))</f>
        <v>Davis</v>
      </c>
      <c r="D167" s="1" t="str">
        <f t="shared" ca="1" si="104"/>
        <v>1941-05-16</v>
      </c>
      <c r="E167" s="1">
        <f t="shared" ca="1" si="105"/>
        <v>83</v>
      </c>
      <c r="F167" s="1" t="str" cm="1">
        <f t="array" aca="1" ref="F167" ca="1">INDEX({"Male","Female","Non-Binary"}, RANDBETWEEN(1, 3))</f>
        <v>Non-Binary</v>
      </c>
      <c r="G167" s="1" t="str" cm="1">
        <f t="array" aca="1" ref="G167" ca="1">INDEX({"African American","Caucasian","Hispanic","Asian","Native American","Other"}, RANDBETWEEN(1,6))</f>
        <v>Other</v>
      </c>
      <c r="H167" s="1" t="str" cm="1">
        <f t="array" aca="1" ref="H167" ca="1">RANDBETWEEN(1,1500) &amp; " " &amp; INDEX({"Main","Oak","Maple","Elm","Pine","Cedar","Rose","Hill","Park","Lake"}, RANDBETWEEN(1,10)) &amp; " " &amp; INDEX({"St","Rd","Ave"}, RANDBETWEEN(1,3))</f>
        <v>487 Lake Ave</v>
      </c>
      <c r="I167" s="1" t="str" cm="1">
        <f t="array" aca="1" ref="I167" ca="1">INDEX({"Springfield","Riverside","Franklin","Clinton","Fairview"}, RANDBETWEEN(1,5))</f>
        <v>Clinton</v>
      </c>
      <c r="J167" s="1" t="str" cm="1">
        <f t="array" aca="1" ref="J167" ca="1">INDEX({"FL","IL","CA","NY","TX"}, RANDBETWEEN(1,5))</f>
        <v>IL</v>
      </c>
      <c r="K167" s="1" t="str">
        <f t="shared" ca="1" si="106"/>
        <v>24528</v>
      </c>
      <c r="L167" s="1" t="str">
        <f t="shared" ca="1" si="107"/>
        <v>mila.davis@email.com</v>
      </c>
      <c r="M167" s="1" t="str">
        <f t="shared" ca="1" si="108"/>
        <v>415-609-6977</v>
      </c>
      <c r="N167" s="1" t="str" cm="1">
        <f t="array" aca="1" ref="N167" ca="1">INDEX({"Linda","Karen","Susan","Nancy","Deborah"}, RANDBETWEEN(1,5)) &amp; " " &amp; C167</f>
        <v>Karen Davis</v>
      </c>
      <c r="O167" s="1" t="str">
        <f t="shared" ca="1" si="109"/>
        <v>765-923-6890</v>
      </c>
      <c r="P167" s="1" t="s">
        <v>137</v>
      </c>
      <c r="Q167" s="1" t="str" cm="1">
        <f t="array" aca="1" ref="Q167" ca="1">INDEX({"Walk-in","Google","Website","Patient Referral","Doctor Referral","Insurance"}, RANDBETWEEN(1,5))</f>
        <v>Website</v>
      </c>
      <c r="R167" s="1" t="str">
        <f t="shared" ca="1" si="110"/>
        <v>2022-03-29</v>
      </c>
      <c r="S167" s="1" t="str" cm="1">
        <f t="array" aca="1" ref="S167" ca="1">INDEX({"LOC001","LOC002","LOC003"}, RANDBETWEEN(1,3))</f>
        <v>LOC003</v>
      </c>
      <c r="T167" s="1" t="str" cm="1">
        <f t="array" aca="1" ref="T167" ca="1">INDEX({"Mail","Phone","Patient Portal","Email"}, RANDBETWEEN(1,4))</f>
        <v>Patient Portal</v>
      </c>
      <c r="U167" s="1" t="str" cm="1">
        <f t="array" aca="1" ref="U167" ca="1">INDEX({"True","False"}, RANDBETWEEN(1,2))</f>
        <v>False</v>
      </c>
      <c r="V167" s="1" t="str" cm="1">
        <f t="array" aca="1" ref="V167" ca="1">INDEX({"True","False"}, RANDBETWEEN(1,2))</f>
        <v>False</v>
      </c>
      <c r="W167" s="1" t="str" cm="1">
        <f t="array" aca="1" ref="W167" ca="1">INDEX({"True","False"}, RANDBETWEEN(1,2))</f>
        <v>False</v>
      </c>
      <c r="X167" s="1" t="str" cm="1">
        <f t="array" aca="1" ref="X167" ca="1">INDEX({"True","False"}, RANDBETWEEN(1,2))</f>
        <v>False</v>
      </c>
      <c r="Y167" s="1" t="str" cm="1">
        <f t="array" aca="1" ref="Y167" ca="1">INDEX({"Codeine","Sulfa","Local Anesthetics","None","Latex","Penicillin"}, RANDBETWEEN(1,6))</f>
        <v>None</v>
      </c>
      <c r="Z167" s="1" t="str" cm="1">
        <f t="array" aca="1" ref="Z167" ca="1">INDEX({"None","Levothyroxine","Atorvastatin","Levothyroxine|Atorvastatin","Metformin|Lisinopril","Ibuprofen"}, RANDBETWEEN(1,6))</f>
        <v>Levothyroxine|Atorvastatin</v>
      </c>
      <c r="AA167" s="1" t="str" cm="1">
        <f t="array" aca="1" ref="AA167" ca="1">INDEX({"None","Wisdom teeth extraction (2020)","Cavity filling (2019)","Dental cleaning (2018)","Root canal (2021)"}, RANDBETWEEN(1,5))</f>
        <v>None</v>
      </c>
      <c r="AB167" s="1" t="str">
        <f t="shared" ca="1" si="111"/>
        <v>2024-05-07</v>
      </c>
      <c r="AC167" s="1" t="str" cm="1">
        <f t="array" aca="1" ref="AC167" ca="1">INDEX({"N/A","No","Yes"}, RANDBETWEEN(1,3))</f>
        <v>Yes</v>
      </c>
      <c r="AD167" s="1" t="str" cm="1">
        <f t="array" aca="1" ref="AD167" ca="1">INDEX({"Non-smoker","Former-smoker","Current smoker"}, RANDBETWEEN(1,3))</f>
        <v>Former-smoker</v>
      </c>
      <c r="AE167" s="1" t="str" cm="1">
        <f t="array" aca="1" ref="AE167" ca="1">INDEX({"None","Allergic to penicillin","Requires wheelchair accessibility","Use caution due to fall risk","Special diet required"}, RANDBETWEEN(1,5))</f>
        <v>Requires wheelchair accessibility</v>
      </c>
      <c r="AF167" s="1" t="s">
        <v>859</v>
      </c>
      <c r="AG167" s="1" t="str" cm="1">
        <f t="array" aca="1" ref="AG167" ca="1">INDEX({"Humana","Aetna","MetLife","Cigna","United Healthcare","Guardian"}, RANDBETWEEN(1,6))</f>
        <v>Guardian</v>
      </c>
      <c r="AH167" s="1" t="str" cm="1">
        <f t="array" aca="1" ref="AH167" ca="1">IF(AG167="Humana",
   INDEX({"HUM103","HUM523"}, RANDBETWEEN(1,2)),
IF(AG167="Aetna",
   INDEX({"AET532","AET548"}, RANDBETWEEN(1,2)),
IF(AG167="MetLife",
   "MET280",
IF(AG167="Cigna",
   "CIG881",
IF(AG167="United Healthcare",
   INDEX({"UNI967","UNI316"}, RANDBETWEEN(1,2)),
IF(AG167="Guardian",
   INDEX({"GUA459","GUA669"}, RANDBETWEEN(1,2)),
""))))))</f>
        <v>GUA669</v>
      </c>
      <c r="AI167" s="1" t="str" cm="1">
        <f t="array" aca="1" ref="AI167" ca="1">_xlfn.SWITCH(
    AH167,
    "HUM103", "Humana Discount",
    "HUM523", "Humana PPO",
    "AET532", "Aetna HMO",
    "AET548", "Aetna Indemnity",
    "MET280", "MetLife Discount",
    "CIG881", "Cigna HMO",
    "UNI967", "United Healthcare DPPO",
    "UNI316", "United Healthcare DMO",
    "GUA459", "Guardian Discount",
    "GUA669", "Guardian PPO",
    ""
)</f>
        <v>Guardian PPO</v>
      </c>
      <c r="AJ167" s="1" t="str" cm="1">
        <f t="array" aca="1" ref="AJ167" ca="1">_xlfn.SWITCH(
    AH167,
    "HUM103", "HUM854639",
    "HUM523", "HUM296694",
    "AET532", "AET392075",
    "AET548", "AET837715",
    "MET280", "MET643118",
    "CIG881", "CIG755900",
    "UNI967", "UNI733052",
    "UNI316", "UNI442722",
    "GUA459", "GUA634150",
    "GUA669", "GUA641722",
    ""
)</f>
        <v>GUA641722</v>
      </c>
      <c r="AK167" s="1" t="str" cm="1">
        <f t="array" aca="1" ref="AK167" ca="1">INDEX({"GRP370","GRP369","GRP573","GRP409","GRP509","GRP575","GRP445","GRP295","GRP316","GRP630"}, RANDBETWEEN(1,10))</f>
        <v>GRP573</v>
      </c>
      <c r="AL167" s="1" cm="1">
        <f t="array" aca="1" ref="AL167" ca="1">_xlfn.SWITCH(
  AK167,
  "GRP370", 1000,
  "GRP369", 3000,
  "GRP573", 1500,
  "GRP409", 3000,
  "GRP509", 3000,
  "GRP575", 1000,
  "GRP445", 2500,
  "GRP295", 1000,
  "GRP316", 2000,
  "GRP630", 2000,
  ""
)</f>
        <v>1500</v>
      </c>
      <c r="AM167" s="1" cm="1">
        <f t="array" aca="1" ref="AM167" ca="1">_xlfn.SWITCH(
  AK167,
  "GRP370", 729.73,
  "GRP369", 2285.89,
  "GRP573", 1311.73,
  "GRP409", 2951.56,
  "GRP509", 993.45,
  "GRP575", 557.41,
  "GRP445", 695.64,
  "GRP295", 241.36,
  "GRP316", 1320.86,
  "GRP630", 1245.27,
  ""
)</f>
        <v>1311.73</v>
      </c>
      <c r="AN167" s="1" t="str" cm="1">
        <f t="array" aca="1" ref="AN167" ca="1">_xlfn.SWITCH(
  AK167,
  "GRP573", "Humana",
  "GRP509", "Aetna",
  "GRP316", "Aetna",
  ""
)</f>
        <v>Humana</v>
      </c>
      <c r="AO167" s="1" t="str" cm="1">
        <f t="array" aca="1" ref="AO167" ca="1">_xlfn.SWITCH(
  AK167,
  "GRP573", "HUM982",
  "GRP509", "AET282",
  "GRP316", "AET665",
  ""
)</f>
        <v>HUM982</v>
      </c>
      <c r="AP167" s="1" t="str" cm="1">
        <f t="array" aca="1" ref="AP167" ca="1">_xlfn.SWITCH(
  AK167,
  "GRP573", "MAAN82132",
  "GRP509", "JOWI86099",
  "GRP316", "CHTA19838",
  ""
)</f>
        <v>MAAN82132</v>
      </c>
      <c r="AQ167" s="1" t="str" cm="1">
        <f t="array" aca="1" ref="AQ167" ca="1">INDEX({"Yes","No"},RANDBETWEEN(1,2))</f>
        <v>Yes</v>
      </c>
      <c r="AR167" s="1" t="str" cm="1">
        <f t="array" aca="1" ref="AR167" ca="1">INDEX({"Apple Pay","Credit Card","Debit Card"}, RANDBETWEEN(1,3))</f>
        <v>Apple Pay</v>
      </c>
      <c r="AS167" s="1" t="s">
        <v>1048</v>
      </c>
      <c r="AT167" s="1" t="s">
        <v>1237</v>
      </c>
      <c r="AU167" s="1" t="str">
        <f t="shared" ca="1" si="112"/>
        <v>2025-04-12</v>
      </c>
      <c r="AV167" s="1" t="str">
        <f t="shared" ca="1" si="113"/>
        <v>2025-04-17</v>
      </c>
      <c r="AW167" s="1" t="str">
        <f t="shared" ca="1" si="114"/>
        <v>3:00 PM</v>
      </c>
      <c r="AX167" s="1" t="str">
        <f t="shared" ca="1" si="115"/>
        <v>2:47 PM</v>
      </c>
      <c r="AY167" s="1" t="str" cm="1">
        <f t="array" aca="1" ref="AY167" ca="1">INDEX({"LOC001","LOC002","LOC003"}, RANDBETWEEN(1,3))</f>
        <v>LOC003</v>
      </c>
      <c r="AZ167" s="1" t="str" cm="1">
        <f t="array" aca="1" ref="AZ167" ca="1">INDEX({"PRV001","PRV002","PRV003","PRV004","PRV005"}, RANDBETWEEN(1,5))</f>
        <v>PRV003</v>
      </c>
      <c r="BA167" s="1" t="str" cm="1">
        <f t="array" aca="1" ref="BA167" ca="1">INDEX({"AST001","AST002","AST003","AST004","AST005"}, RANDBETWEEN(1,5))</f>
        <v>AST005</v>
      </c>
      <c r="BB167" s="1" t="str" cm="1">
        <f t="array" aca="1" ref="BB167" ca="1">INDEX({"Room 1","Room 2","Room 3","Room 4","Room 5","Room 7","Room 8"}, RANDBETWEEN(1,7))</f>
        <v>Room 7</v>
      </c>
      <c r="BC167" s="1" t="str" cm="1">
        <f t="array" aca="1" ref="BC167" ca="1">INDEX({"Tooth Pain","Lost Filling","Cosmetic Concern","Sensitivity","Denture Adjustment","Jaw Pain","Routine Check-up"}, RANDBETWEEN(1,7))</f>
        <v>Sensitivity</v>
      </c>
      <c r="BD167" s="1" cm="1">
        <f t="array" aca="1" ref="BD167" ca="1">INDEX({15,30,45,60,90,120}, RANDBETWEEN(1,6))</f>
        <v>45</v>
      </c>
      <c r="BE167" s="1">
        <f t="shared" ca="1" si="116"/>
        <v>40</v>
      </c>
      <c r="BF167" s="1" t="str">
        <f t="shared" ca="1" si="117"/>
        <v>True</v>
      </c>
      <c r="BG167" s="1" t="str">
        <f t="shared" ca="1" si="118"/>
        <v/>
      </c>
      <c r="BH167" s="1" t="str">
        <f t="shared" ca="1" si="119"/>
        <v>False</v>
      </c>
      <c r="BI167" s="1">
        <f t="shared" ca="1" si="120"/>
        <v>5</v>
      </c>
      <c r="BJ167" s="1" t="s">
        <v>1427</v>
      </c>
      <c r="BK167" s="1" t="str">
        <f t="shared" ca="1" si="121"/>
        <v>2025-04-17</v>
      </c>
      <c r="BL167" s="1" t="str" cm="1">
        <f t="array" aca="1" ref="BL167" ca="1">INDEX({"Orthodontic","Prosthodontic","Oral Surgery","Periodontic","Restorative"}, RANDBETWEEN(1,5))</f>
        <v>Prosthodontic</v>
      </c>
      <c r="BM167" s="1" t="str" cm="1">
        <f t="array" aca="1" ref="BM167" ca="1">INDEX({"D4341","D9110","D0274","D0120","D2330","D7140","D1110"}, RANDBETWEEN(1,7))</f>
        <v>D1110</v>
      </c>
      <c r="BN167" s="1" t="str" cm="1">
        <f t="array" aca="1" ref="BN167" ca="1">INDEX({"Periodontal Scaling &amp; Root Planing","Palliative Treatment","Bitewings - Four Films","Periodic Oral Evaluation","Resin Composite - One Surface","Extraction - Erupted Tooth","Adult Prophylaxis"}, RANDBETWEEN(1,7))</f>
        <v>Adult Prophylaxis</v>
      </c>
      <c r="BO167" s="1">
        <f t="shared" ca="1" si="122"/>
        <v>156.1</v>
      </c>
      <c r="BP167" s="1">
        <f t="shared" ca="1" si="123"/>
        <v>1180.33</v>
      </c>
      <c r="BQ167" s="1">
        <f t="shared" ca="1" si="124"/>
        <v>574.27</v>
      </c>
      <c r="BR167" s="1">
        <f t="shared" ca="1" si="125"/>
        <v>131.13999999999999</v>
      </c>
      <c r="BS167" s="1">
        <f t="shared" ca="1" si="126"/>
        <v>74.27</v>
      </c>
      <c r="BT167" s="1" t="str">
        <f t="shared" ca="1" si="127"/>
        <v>2024-10-06</v>
      </c>
      <c r="BU167" s="1" t="str" cm="1">
        <f t="array" aca="1" ref="BU167" ca="1">INDEX({"Debit Card","Apple Pay","Credit Card","CareCredit"}, RANDBETWEEN(1,4))</f>
        <v>Debit Card</v>
      </c>
      <c r="BV167" s="1" t="str" cm="1">
        <f t="array" aca="1" ref="BV167" ca="1">INDEX({"Paid","Partial","Pending Insurance"}, RANDBETWEEN(1,3))</f>
        <v>Pending Insurance</v>
      </c>
      <c r="BW167" s="1">
        <f t="shared" ca="1" si="128"/>
        <v>0</v>
      </c>
      <c r="BX167" s="1" t="str">
        <f t="shared" ca="1" si="129"/>
        <v>In Progress</v>
      </c>
      <c r="BY167" s="1" t="str" cm="1">
        <f t="array" aca="1" ref="BY167" ca="1">INDEX({"New","Returning"}, RANDBETWEEN(1,2))</f>
        <v>New</v>
      </c>
      <c r="BZ167" s="1">
        <f t="shared" ca="1" si="130"/>
        <v>3</v>
      </c>
      <c r="CA167" s="1">
        <f t="shared" ca="1" si="131"/>
        <v>3</v>
      </c>
      <c r="CB167" s="1" t="str">
        <f t="shared" ca="1" si="132"/>
        <v>2022-01-01</v>
      </c>
      <c r="CC167" s="1" t="str">
        <f t="shared" ca="1" si="133"/>
        <v>2024-10-27</v>
      </c>
      <c r="CD167" s="1">
        <f t="shared" ca="1" si="134"/>
        <v>9</v>
      </c>
      <c r="CE167" s="1">
        <f t="shared" ca="1" si="134"/>
        <v>7</v>
      </c>
      <c r="CF167" s="1">
        <f t="shared" ca="1" si="135"/>
        <v>5164.7700000000004</v>
      </c>
      <c r="CG167" s="1">
        <f t="shared" ca="1" si="136"/>
        <v>39</v>
      </c>
      <c r="CH167" s="1" t="str">
        <f t="shared" ca="1" si="137"/>
        <v>Medium</v>
      </c>
      <c r="CI167" s="1">
        <f t="shared" ca="1" si="138"/>
        <v>72</v>
      </c>
      <c r="CJ167" s="1" t="str">
        <f t="shared" ca="1" si="139"/>
        <v>True</v>
      </c>
      <c r="CK167" s="1" t="str" cm="1">
        <f t="array" aca="1" ref="CK167" ca="1">INDEX({"Basic","Silver","Gold","Platinum"}, RANDBETWEEN(1,4))</f>
        <v>Platinum</v>
      </c>
      <c r="CL167" s="1">
        <f t="shared" ca="1" si="140"/>
        <v>3</v>
      </c>
      <c r="CM167" s="1" t="s">
        <v>1616</v>
      </c>
      <c r="CN167" s="1" t="str">
        <f t="shared" ca="1" si="141"/>
        <v>2021-04-03</v>
      </c>
      <c r="CO167" s="1" t="str">
        <f t="shared" ca="1" si="142"/>
        <v>2:45 PM</v>
      </c>
      <c r="CP167" s="1" t="str" cm="1">
        <f t="array" aca="1" ref="CP167" ca="1">INDEX({"Patient Portal","Mail","Email","Phone","Text"}, RANDBETWEEN(1,5))</f>
        <v>Text</v>
      </c>
      <c r="CQ167" s="1" t="str" cm="1">
        <f t="array" aca="1" ref="CQ167" ca="1">INDEX({"Insurance Verification","Payment Reminder","New Patient Welcome","Treatment Plan Discussion","Recall"}, RANDBETWEEN(1,5))</f>
        <v>New Patient Welcome</v>
      </c>
      <c r="CR167" s="1" t="str" cm="1">
        <f t="array" aca="1" ref="CR167" ca="1">INDEX({"Template","Script","Marketing","Custom"}, RANDBETWEEN(1,4))</f>
        <v>Custom</v>
      </c>
      <c r="CS167" s="1" t="str">
        <f t="shared" ca="1" si="143"/>
        <v>True</v>
      </c>
      <c r="CT167" s="1" t="str">
        <f t="shared" ca="1" si="144"/>
        <v>2021-04-06</v>
      </c>
      <c r="CU167" s="1" t="str">
        <f t="shared" ca="1" si="145"/>
        <v>10:15 AM</v>
      </c>
      <c r="CV167" s="1" t="str" cm="1">
        <f t="array" aca="1" ref="CV167" ca="1">IF(CS167="True",
   INDEX({"Cancelled","Confirmed","Rescheduled","Question Answered"}, RANDBETWEEN(1,4)),
   ""
)</f>
        <v>Confirmed</v>
      </c>
      <c r="CW167" s="1" t="str">
        <f t="shared" ca="1" si="146"/>
        <v>True</v>
      </c>
      <c r="CX167" s="1" t="str">
        <f t="shared" ca="1" si="147"/>
        <v>2021-04-12</v>
      </c>
      <c r="CY167" s="1" t="str" cm="1">
        <f t="array" aca="1" ref="CY167" ca="1">INDEX({"STF001","STF002","STF003","STF004","STF005"}, RANDBETWEEN(1,5))</f>
        <v>STF004</v>
      </c>
      <c r="CZ167" s="1" t="str">
        <f t="shared" ca="1" si="148"/>
        <v>False</v>
      </c>
      <c r="DA167" s="1" t="str" cm="1">
        <f t="array" aca="1" ref="DA167" ca="1">INDEX({"Westside Dental Group","Downtown Dental Center","Main Street Dental"}, RANDBETWEEN(1,3))</f>
        <v>Westside Dental Group</v>
      </c>
      <c r="DB167" s="1" t="str" cm="1">
        <f t="array" aca="1" ref="DB167" ca="1">_xlfn.SWITCH(DA167,
   "Westside Dental Group",     "789 West Avenue",
   "Downtown Dental Center",    "456 Downtown Plaza",
   "Main Street Dental",        "123 Main Street",
   ""
)</f>
        <v>789 West Avenue</v>
      </c>
      <c r="DC167" s="1" t="str" cm="1">
        <f t="array" aca="1" ref="DC167" ca="1">_xlfn.SWITCH(
   DA167,
   "Westside Dental Group",     "Riverside",
   "Downtown Dental Center",    "Springfield",
   "Main Street Dental",        "Springfield",
   ""
)</f>
        <v>Riverside</v>
      </c>
      <c r="DD167" s="1" t="s">
        <v>184</v>
      </c>
      <c r="DE167" s="1" t="str" cm="1">
        <f t="array" aca="1" ref="DE167" ca="1">_xlfn.SWITCH(
   DA167,
   "Westside Dental Group",     "62707",
   "Downtown Dental Center",    "62701",
   "Main Street Dental",        "62704",
   ""
)</f>
        <v>62707</v>
      </c>
      <c r="DF167" s="1" t="str" cm="1">
        <f t="array" aca="1" ref="DF167" ca="1">_xlfn.SWITCH(
   DA167,
   "Westside Dental Group",     "555-555-6666",
   "Downtown Dental Center",    "555-333-4444",
   "Main Street Dental",        "555-111-2222",
   ""
)</f>
        <v>555-555-6666</v>
      </c>
      <c r="DG167" s="1" t="str" cm="1">
        <f t="array" aca="1" ref="DG167" ca="1">_xlfn.SWITCH(
   DA167,
   "Westside Dental Group",     "Mon-Thu 9AM-6PM|Fri 9AM-4PM",
   "Downtown Dental Center",    "Mon-Thu 7AM-7PM|Fri 8AM-5PM|Sat 8AM-1PM",
   "Main Street Dental",        "Mon-Fri 8AM-5PM",
   ""
)</f>
        <v>Mon-Thu 9AM-6PM|Fri 9AM-4PM</v>
      </c>
      <c r="DH167" s="1" t="str" cm="1">
        <f t="array" aca="1" ref="DH167" ca="1">_xlfn.SWITCH(
   DA167,
   "Westside Dental Group",     "General|Periodontics|Endodontics",
   "Downtown Dental Center",    "General|Pediatric|Implants|Oral Surgery",
   "Main Street Dental",        "General|Cosmetic|Orthodontics",
   ""
)</f>
        <v>General|Periodontics|Endodontics</v>
      </c>
      <c r="DI167" s="1" t="str" cm="1">
        <f t="array" aca="1" ref="DI167" ca="1">_xlfn.SWITCH(
   DA167,
   "Westside Dental Group",     "General Dentistry|Periodontics|Endodontics",
   "Downtown Dental Center",    "General Dentistry|Oral Surgery|Pediatric Dentistry",
   "Main Street Dental",        "General Dentistry|Orthodontics",
   ""
)</f>
        <v>General Dentistry|Periodontics|Endodontics</v>
      </c>
      <c r="DJ167" s="1" cm="1">
        <f t="array" aca="1" ref="DJ167" ca="1">_xlfn.SWITCH($DA167,
   "Westside Dental Group", 6,
   "Downtown Dental Center", 12,
   "Main Street Dental",     8,
   6
)</f>
        <v>6</v>
      </c>
      <c r="DK167" s="1" cm="1">
        <f t="array" aca="1" ref="DK167" ca="1">_xlfn.SWITCH($DA167,
   "Westside Dental Group", 4.7,
   "Downtown Dental Center", 4.6,
   "Main Street Dental",     4.8,
   4.7
)</f>
        <v>4.7</v>
      </c>
      <c r="DL167" s="1" t="s">
        <v>1805</v>
      </c>
      <c r="DM167" s="1" t="str">
        <f t="shared" ca="1" si="149"/>
        <v>2024-02-02</v>
      </c>
      <c r="DN167" s="1" t="str" cm="1">
        <f t="array" aca="1" ref="DN167" ca="1">INDEX({"In Progress","Accepted","Completed","Proposed"}, RANDBETWEEN(1,4))</f>
        <v>In Progress</v>
      </c>
      <c r="DO167" s="1">
        <f t="shared" ca="1" si="150"/>
        <v>2671.17</v>
      </c>
      <c r="DP167" s="1">
        <f t="shared" ca="1" si="151"/>
        <v>1843.11</v>
      </c>
      <c r="DQ167" s="1">
        <f t="shared" ca="1" si="152"/>
        <v>828.06</v>
      </c>
      <c r="DR167" s="1" t="str" cm="1">
        <f t="array" aca="1" ref="DR167" ca="1">INDEX({"N/A","CareCredit","QuickPay Discount","Monthly Payment"}, RANDBETWEEN(1,4))</f>
        <v>CareCredit</v>
      </c>
      <c r="DS167" s="2">
        <v>44638</v>
      </c>
      <c r="DT167" s="1" t="str">
        <f t="shared" ca="1" si="153"/>
        <v/>
      </c>
      <c r="DU167" s="1">
        <f t="shared" ca="1" si="154"/>
        <v>48</v>
      </c>
    </row>
    <row r="168" spans="1:125" x14ac:dyDescent="0.15">
      <c r="A168" s="1" t="s">
        <v>671</v>
      </c>
      <c r="B168" s="1" t="str" cm="1">
        <f t="array" aca="1" ref="B168" ca="1">INDEX({"Liam","Noah","Oliver","Elijah","William","James","Benjamin","Lucas","Henry","Alexander","Olivia","Emma","Ava","Charlotte","Sophia","Amelia","Isabella","Mia","Evelyn","Harper","Jameson","Aria","Scarlett","Luna","Mila","Abigail","Ella","Avery","Eleanor","Madison"}, RANDBETWEEN(1, 30))</f>
        <v>Mila</v>
      </c>
      <c r="C168" s="1" t="str" cm="1">
        <f t="array" aca="1" ref="C168" ca="1">INDEX({"Smith","Johnson","Williams","Jones","Brown","Davis","Miller","Wilson","Moore","Taylor","Anderson","Thomas","Jackson","White","Harris","Martin","Thompson","Garcia","Martinez","Robinson","Clark","Rodriguez","Lewis","Lee","Walker","Hall","Allen","Young","King","Wright"}, RANDBETWEEN(1, 30))</f>
        <v>Robinson</v>
      </c>
      <c r="D168" s="1" t="str">
        <f t="shared" ca="1" si="104"/>
        <v>2000-11-01</v>
      </c>
      <c r="E168" s="1">
        <f t="shared" ca="1" si="105"/>
        <v>24</v>
      </c>
      <c r="F168" s="1" t="str" cm="1">
        <f t="array" aca="1" ref="F168" ca="1">INDEX({"Male","Female","Non-Binary"}, RANDBETWEEN(1, 3))</f>
        <v>Non-Binary</v>
      </c>
      <c r="G168" s="1" t="str" cm="1">
        <f t="array" aca="1" ref="G168" ca="1">INDEX({"African American","Caucasian","Hispanic","Asian","Native American","Other"}, RANDBETWEEN(1,6))</f>
        <v>Native American</v>
      </c>
      <c r="H168" s="1" t="str" cm="1">
        <f t="array" aca="1" ref="H168" ca="1">RANDBETWEEN(1,1500) &amp; " " &amp; INDEX({"Main","Oak","Maple","Elm","Pine","Cedar","Rose","Hill","Park","Lake"}, RANDBETWEEN(1,10)) &amp; " " &amp; INDEX({"St","Rd","Ave"}, RANDBETWEEN(1,3))</f>
        <v>597 Elm St</v>
      </c>
      <c r="I168" s="1" t="str" cm="1">
        <f t="array" aca="1" ref="I168" ca="1">INDEX({"Springfield","Riverside","Franklin","Clinton","Fairview"}, RANDBETWEEN(1,5))</f>
        <v>Fairview</v>
      </c>
      <c r="J168" s="1" t="str" cm="1">
        <f t="array" aca="1" ref="J168" ca="1">INDEX({"FL","IL","CA","NY","TX"}, RANDBETWEEN(1,5))</f>
        <v>NY</v>
      </c>
      <c r="K168" s="1" t="str">
        <f t="shared" ca="1" si="106"/>
        <v>84340</v>
      </c>
      <c r="L168" s="1" t="str">
        <f t="shared" ca="1" si="107"/>
        <v>mila.robinson@email.com</v>
      </c>
      <c r="M168" s="1" t="str">
        <f t="shared" ca="1" si="108"/>
        <v>773-655-4454</v>
      </c>
      <c r="N168" s="1" t="str" cm="1">
        <f t="array" aca="1" ref="N168" ca="1">INDEX({"Linda","Karen","Susan","Nancy","Deborah"}, RANDBETWEEN(1,5)) &amp; " " &amp; C168</f>
        <v>Linda Robinson</v>
      </c>
      <c r="O168" s="1" t="str">
        <f t="shared" ca="1" si="109"/>
        <v>430-360-3098</v>
      </c>
      <c r="P168" s="1" t="s">
        <v>137</v>
      </c>
      <c r="Q168" s="1" t="str" cm="1">
        <f t="array" aca="1" ref="Q168" ca="1">INDEX({"Walk-in","Google","Website","Patient Referral","Doctor Referral","Insurance"}, RANDBETWEEN(1,5))</f>
        <v>Walk-in</v>
      </c>
      <c r="R168" s="1" t="str">
        <f t="shared" ca="1" si="110"/>
        <v>2022-12-25</v>
      </c>
      <c r="S168" s="1" t="str" cm="1">
        <f t="array" aca="1" ref="S168" ca="1">INDEX({"LOC001","LOC002","LOC003"}, RANDBETWEEN(1,3))</f>
        <v>LOC001</v>
      </c>
      <c r="T168" s="1" t="str" cm="1">
        <f t="array" aca="1" ref="T168" ca="1">INDEX({"Mail","Phone","Patient Portal","Email"}, RANDBETWEEN(1,4))</f>
        <v>Patient Portal</v>
      </c>
      <c r="U168" s="1" t="str" cm="1">
        <f t="array" aca="1" ref="U168" ca="1">INDEX({"True","False"}, RANDBETWEEN(1,2))</f>
        <v>True</v>
      </c>
      <c r="V168" s="1" t="str" cm="1">
        <f t="array" aca="1" ref="V168" ca="1">INDEX({"True","False"}, RANDBETWEEN(1,2))</f>
        <v>True</v>
      </c>
      <c r="W168" s="1" t="str" cm="1">
        <f t="array" aca="1" ref="W168" ca="1">INDEX({"True","False"}, RANDBETWEEN(1,2))</f>
        <v>False</v>
      </c>
      <c r="X168" s="1" t="str" cm="1">
        <f t="array" aca="1" ref="X168" ca="1">INDEX({"True","False"}, RANDBETWEEN(1,2))</f>
        <v>True</v>
      </c>
      <c r="Y168" s="1" t="str" cm="1">
        <f t="array" aca="1" ref="Y168" ca="1">INDEX({"Codeine","Sulfa","Local Anesthetics","None","Latex","Penicillin"}, RANDBETWEEN(1,6))</f>
        <v>Codeine</v>
      </c>
      <c r="Z168" s="1" t="str" cm="1">
        <f t="array" aca="1" ref="Z168" ca="1">INDEX({"None","Levothyroxine","Atorvastatin","Levothyroxine|Atorvastatin","Metformin|Lisinopril","Ibuprofen"}, RANDBETWEEN(1,6))</f>
        <v>Metformin|Lisinopril</v>
      </c>
      <c r="AA168" s="1" t="str" cm="1">
        <f t="array" aca="1" ref="AA168" ca="1">INDEX({"None","Wisdom teeth extraction (2020)","Cavity filling (2019)","Dental cleaning (2018)","Root canal (2021)"}, RANDBETWEEN(1,5))</f>
        <v>Wisdom teeth extraction (2020)</v>
      </c>
      <c r="AB168" s="1" t="str">
        <f t="shared" ca="1" si="111"/>
        <v>2023-11-12</v>
      </c>
      <c r="AC168" s="1" t="str" cm="1">
        <f t="array" aca="1" ref="AC168" ca="1">INDEX({"N/A","No","Yes"}, RANDBETWEEN(1,3))</f>
        <v>N/A</v>
      </c>
      <c r="AD168" s="1" t="str" cm="1">
        <f t="array" aca="1" ref="AD168" ca="1">INDEX({"Non-smoker","Former-smoker","Current smoker"}, RANDBETWEEN(1,3))</f>
        <v>Non-smoker</v>
      </c>
      <c r="AE168" s="1" t="str" cm="1">
        <f t="array" aca="1" ref="AE168" ca="1">INDEX({"None","Allergic to penicillin","Requires wheelchair accessibility","Use caution due to fall risk","Special diet required"}, RANDBETWEEN(1,5))</f>
        <v>Special diet required</v>
      </c>
      <c r="AF168" s="1" t="s">
        <v>860</v>
      </c>
      <c r="AG168" s="1" t="str" cm="1">
        <f t="array" aca="1" ref="AG168" ca="1">INDEX({"Humana","Aetna","MetLife","Cigna","United Healthcare","Guardian"}, RANDBETWEEN(1,6))</f>
        <v>MetLife</v>
      </c>
      <c r="AH168" s="1" t="str" cm="1">
        <f t="array" aca="1" ref="AH168" ca="1">IF(AG168="Humana",
   INDEX({"HUM103","HUM523"}, RANDBETWEEN(1,2)),
IF(AG168="Aetna",
   INDEX({"AET532","AET548"}, RANDBETWEEN(1,2)),
IF(AG168="MetLife",
   "MET280",
IF(AG168="Cigna",
   "CIG881",
IF(AG168="United Healthcare",
   INDEX({"UNI967","UNI316"}, RANDBETWEEN(1,2)),
IF(AG168="Guardian",
   INDEX({"GUA459","GUA669"}, RANDBETWEEN(1,2)),
""))))))</f>
        <v>MET280</v>
      </c>
      <c r="AI168" s="1" t="str" cm="1">
        <f t="array" aca="1" ref="AI168" ca="1">_xlfn.SWITCH(
    AH168,
    "HUM103", "Humana Discount",
    "HUM523", "Humana PPO",
    "AET532", "Aetna HMO",
    "AET548", "Aetna Indemnity",
    "MET280", "MetLife Discount",
    "CIG881", "Cigna HMO",
    "UNI967", "United Healthcare DPPO",
    "UNI316", "United Healthcare DMO",
    "GUA459", "Guardian Discount",
    "GUA669", "Guardian PPO",
    ""
)</f>
        <v>MetLife Discount</v>
      </c>
      <c r="AJ168" s="1" t="str" cm="1">
        <f t="array" aca="1" ref="AJ168" ca="1">_xlfn.SWITCH(
    AH168,
    "HUM103", "HUM854639",
    "HUM523", "HUM296694",
    "AET532", "AET392075",
    "AET548", "AET837715",
    "MET280", "MET643118",
    "CIG881", "CIG755900",
    "UNI967", "UNI733052",
    "UNI316", "UNI442722",
    "GUA459", "GUA634150",
    "GUA669", "GUA641722",
    ""
)</f>
        <v>MET643118</v>
      </c>
      <c r="AK168" s="1" t="str" cm="1">
        <f t="array" aca="1" ref="AK168" ca="1">INDEX({"GRP370","GRP369","GRP573","GRP409","GRP509","GRP575","GRP445","GRP295","GRP316","GRP630"}, RANDBETWEEN(1,10))</f>
        <v>GRP295</v>
      </c>
      <c r="AL168" s="1" cm="1">
        <f t="array" aca="1" ref="AL168" ca="1">_xlfn.SWITCH(
  AK168,
  "GRP370", 1000,
  "GRP369", 3000,
  "GRP573", 1500,
  "GRP409", 3000,
  "GRP509", 3000,
  "GRP575", 1000,
  "GRP445", 2500,
  "GRP295", 1000,
  "GRP316", 2000,
  "GRP630", 2000,
  ""
)</f>
        <v>1000</v>
      </c>
      <c r="AM168" s="1" cm="1">
        <f t="array" aca="1" ref="AM168" ca="1">_xlfn.SWITCH(
  AK168,
  "GRP370", 729.73,
  "GRP369", 2285.89,
  "GRP573", 1311.73,
  "GRP409", 2951.56,
  "GRP509", 993.45,
  "GRP575", 557.41,
  "GRP445", 695.64,
  "GRP295", 241.36,
  "GRP316", 1320.86,
  "GRP630", 1245.27,
  ""
)</f>
        <v>241.36</v>
      </c>
      <c r="AN168" s="1" t="str" cm="1">
        <f t="array" aca="1" ref="AN168" ca="1">_xlfn.SWITCH(
  AK168,
  "GRP573", "Humana",
  "GRP509", "Aetna",
  "GRP316", "Aetna",
  ""
)</f>
        <v/>
      </c>
      <c r="AO168" s="1" t="str" cm="1">
        <f t="array" aca="1" ref="AO168" ca="1">_xlfn.SWITCH(
  AK168,
  "GRP573", "HUM982",
  "GRP509", "AET282",
  "GRP316", "AET665",
  ""
)</f>
        <v/>
      </c>
      <c r="AP168" s="1" t="str" cm="1">
        <f t="array" aca="1" ref="AP168" ca="1">_xlfn.SWITCH(
  AK168,
  "GRP573", "MAAN82132",
  "GRP509", "JOWI86099",
  "GRP316", "CHTA19838",
  ""
)</f>
        <v/>
      </c>
      <c r="AQ168" s="1" t="str" cm="1">
        <f t="array" aca="1" ref="AQ168" ca="1">INDEX({"Yes","No"},RANDBETWEEN(1,2))</f>
        <v>Yes</v>
      </c>
      <c r="AR168" s="1" t="str" cm="1">
        <f t="array" aca="1" ref="AR168" ca="1">INDEX({"Apple Pay","Credit Card","Debit Card"}, RANDBETWEEN(1,3))</f>
        <v>Apple Pay</v>
      </c>
      <c r="AS168" s="1" t="s">
        <v>1049</v>
      </c>
      <c r="AT168" s="1" t="s">
        <v>1238</v>
      </c>
      <c r="AU168" s="1" t="str">
        <f t="shared" ca="1" si="112"/>
        <v>2025-04-11</v>
      </c>
      <c r="AV168" s="1" t="str">
        <f t="shared" ca="1" si="113"/>
        <v>2025-04-15</v>
      </c>
      <c r="AW168" s="1" t="str">
        <f t="shared" ca="1" si="114"/>
        <v>9:15 AM</v>
      </c>
      <c r="AX168" s="1" t="str">
        <f t="shared" ca="1" si="115"/>
        <v>9:08 AM</v>
      </c>
      <c r="AY168" s="1" t="str" cm="1">
        <f t="array" aca="1" ref="AY168" ca="1">INDEX({"LOC001","LOC002","LOC003"}, RANDBETWEEN(1,3))</f>
        <v>LOC001</v>
      </c>
      <c r="AZ168" s="1" t="str" cm="1">
        <f t="array" aca="1" ref="AZ168" ca="1">INDEX({"PRV001","PRV002","PRV003","PRV004","PRV005"}, RANDBETWEEN(1,5))</f>
        <v>PRV002</v>
      </c>
      <c r="BA168" s="1" t="str" cm="1">
        <f t="array" aca="1" ref="BA168" ca="1">INDEX({"AST001","AST002","AST003","AST004","AST005"}, RANDBETWEEN(1,5))</f>
        <v>AST004</v>
      </c>
      <c r="BB168" s="1" t="str" cm="1">
        <f t="array" aca="1" ref="BB168" ca="1">INDEX({"Room 1","Room 2","Room 3","Room 4","Room 5","Room 7","Room 8"}, RANDBETWEEN(1,7))</f>
        <v>Room 7</v>
      </c>
      <c r="BC168" s="1" t="str" cm="1">
        <f t="array" aca="1" ref="BC168" ca="1">INDEX({"Tooth Pain","Lost Filling","Cosmetic Concern","Sensitivity","Denture Adjustment","Jaw Pain","Routine Check-up"}, RANDBETWEEN(1,7))</f>
        <v>Denture Adjustment</v>
      </c>
      <c r="BD168" s="1" cm="1">
        <f t="array" aca="1" ref="BD168" ca="1">INDEX({15,30,45,60,90,120}, RANDBETWEEN(1,6))</f>
        <v>60</v>
      </c>
      <c r="BE168" s="1">
        <f t="shared" ca="1" si="116"/>
        <v>58</v>
      </c>
      <c r="BF168" s="1" t="str">
        <f t="shared" ca="1" si="117"/>
        <v>True</v>
      </c>
      <c r="BG168" s="1" t="str">
        <f t="shared" ca="1" si="118"/>
        <v/>
      </c>
      <c r="BH168" s="1" t="str">
        <f t="shared" ca="1" si="119"/>
        <v>False</v>
      </c>
      <c r="BI168" s="1">
        <f t="shared" ca="1" si="120"/>
        <v>4</v>
      </c>
      <c r="BJ168" s="1" t="s">
        <v>1428</v>
      </c>
      <c r="BK168" s="1" t="str">
        <f t="shared" ca="1" si="121"/>
        <v>2025-04-15</v>
      </c>
      <c r="BL168" s="1" t="str" cm="1">
        <f t="array" aca="1" ref="BL168" ca="1">INDEX({"Orthodontic","Prosthodontic","Oral Surgery","Periodontic","Restorative"}, RANDBETWEEN(1,5))</f>
        <v>Orthodontic</v>
      </c>
      <c r="BM168" s="1" t="str" cm="1">
        <f t="array" aca="1" ref="BM168" ca="1">INDEX({"D4341","D9110","D0274","D0120","D2330","D7140","D1110"}, RANDBETWEEN(1,7))</f>
        <v>D0120</v>
      </c>
      <c r="BN168" s="1" t="str" cm="1">
        <f t="array" aca="1" ref="BN168" ca="1">INDEX({"Periodontal Scaling &amp; Root Planing","Palliative Treatment","Bitewings - Four Films","Periodic Oral Evaluation","Resin Composite - One Surface","Extraction - Erupted Tooth","Adult Prophylaxis"}, RANDBETWEEN(1,7))</f>
        <v>Bitewings - Four Films</v>
      </c>
      <c r="BO168" s="1">
        <f t="shared" ca="1" si="122"/>
        <v>1296.07</v>
      </c>
      <c r="BP168" s="1">
        <f t="shared" ca="1" si="123"/>
        <v>855.55</v>
      </c>
      <c r="BQ168" s="1">
        <f t="shared" ca="1" si="124"/>
        <v>642.64</v>
      </c>
      <c r="BR168" s="1">
        <f t="shared" ca="1" si="125"/>
        <v>299.95</v>
      </c>
      <c r="BS168" s="1">
        <f t="shared" ca="1" si="126"/>
        <v>196.32</v>
      </c>
      <c r="BT168" s="1" t="str">
        <f t="shared" ca="1" si="127"/>
        <v>2023-05-08</v>
      </c>
      <c r="BU168" s="1" t="str" cm="1">
        <f t="array" aca="1" ref="BU168" ca="1">INDEX({"Debit Card","Apple Pay","Credit Card","CareCredit"}, RANDBETWEEN(1,4))</f>
        <v>Apple Pay</v>
      </c>
      <c r="BV168" s="1" t="str" cm="1">
        <f t="array" aca="1" ref="BV168" ca="1">INDEX({"Paid","Partial","Pending Insurance"}, RANDBETWEEN(1,3))</f>
        <v>Paid</v>
      </c>
      <c r="BW168" s="1">
        <f t="shared" ca="1" si="128"/>
        <v>0</v>
      </c>
      <c r="BX168" s="1" t="str">
        <f t="shared" ca="1" si="129"/>
        <v>Completed</v>
      </c>
      <c r="BY168" s="1" t="str" cm="1">
        <f t="array" aca="1" ref="BY168" ca="1">INDEX({"New","Returning"}, RANDBETWEEN(1,2))</f>
        <v>Returning</v>
      </c>
      <c r="BZ168" s="1">
        <f t="shared" ca="1" si="130"/>
        <v>3</v>
      </c>
      <c r="CA168" s="1">
        <f t="shared" ca="1" si="131"/>
        <v>9</v>
      </c>
      <c r="CB168" s="1" t="str">
        <f t="shared" ca="1" si="132"/>
        <v>2021-09-02</v>
      </c>
      <c r="CC168" s="1" t="str">
        <f t="shared" ca="1" si="133"/>
        <v>2024-11-11</v>
      </c>
      <c r="CD168" s="1">
        <f t="shared" ca="1" si="134"/>
        <v>3</v>
      </c>
      <c r="CE168" s="1">
        <f t="shared" ca="1" si="134"/>
        <v>10</v>
      </c>
      <c r="CF168" s="1">
        <f t="shared" ca="1" si="135"/>
        <v>4353.7</v>
      </c>
      <c r="CG168" s="1">
        <f t="shared" ca="1" si="136"/>
        <v>43</v>
      </c>
      <c r="CH168" s="1" t="str">
        <f t="shared" ca="1" si="137"/>
        <v>Low</v>
      </c>
      <c r="CI168" s="1">
        <f t="shared" ca="1" si="138"/>
        <v>82</v>
      </c>
      <c r="CJ168" s="1" t="str">
        <f t="shared" ca="1" si="139"/>
        <v>True</v>
      </c>
      <c r="CK168" s="1" t="str" cm="1">
        <f t="array" aca="1" ref="CK168" ca="1">INDEX({"Basic","Silver","Gold","Platinum"}, RANDBETWEEN(1,4))</f>
        <v>Platinum</v>
      </c>
      <c r="CL168" s="1">
        <f t="shared" ca="1" si="140"/>
        <v>2</v>
      </c>
      <c r="CM168" s="1" t="s">
        <v>1617</v>
      </c>
      <c r="CN168" s="1" t="str">
        <f t="shared" ca="1" si="141"/>
        <v>2022-06-21</v>
      </c>
      <c r="CO168" s="1" t="str">
        <f t="shared" ca="1" si="142"/>
        <v>9:45 AM</v>
      </c>
      <c r="CP168" s="1" t="str" cm="1">
        <f t="array" aca="1" ref="CP168" ca="1">INDEX({"Patient Portal","Mail","Email","Phone","Text"}, RANDBETWEEN(1,5))</f>
        <v>Text</v>
      </c>
      <c r="CQ168" s="1" t="str" cm="1">
        <f t="array" aca="1" ref="CQ168" ca="1">INDEX({"Insurance Verification","Payment Reminder","New Patient Welcome","Treatment Plan Discussion","Recall"}, RANDBETWEEN(1,5))</f>
        <v>Recall</v>
      </c>
      <c r="CR168" s="1" t="str" cm="1">
        <f t="array" aca="1" ref="CR168" ca="1">INDEX({"Template","Script","Marketing","Custom"}, RANDBETWEEN(1,4))</f>
        <v>Template</v>
      </c>
      <c r="CS168" s="1" t="str">
        <f t="shared" ca="1" si="143"/>
        <v>True</v>
      </c>
      <c r="CT168" s="1" t="str">
        <f t="shared" ca="1" si="144"/>
        <v>2022-06-26</v>
      </c>
      <c r="CU168" s="1" t="str">
        <f t="shared" ca="1" si="145"/>
        <v>4:45 PM</v>
      </c>
      <c r="CV168" s="1" t="str" cm="1">
        <f t="array" aca="1" ref="CV168" ca="1">IF(CS168="True",
   INDEX({"Cancelled","Confirmed","Rescheduled","Question Answered"}, RANDBETWEEN(1,4)),
   ""
)</f>
        <v>Rescheduled</v>
      </c>
      <c r="CW168" s="1" t="str">
        <f t="shared" ca="1" si="146"/>
        <v>False</v>
      </c>
      <c r="CX168" s="1" t="str">
        <f t="shared" ca="1" si="147"/>
        <v/>
      </c>
      <c r="CY168" s="1" t="str" cm="1">
        <f t="array" aca="1" ref="CY168" ca="1">INDEX({"STF001","STF002","STF003","STF004","STF005"}, RANDBETWEEN(1,5))</f>
        <v>STF002</v>
      </c>
      <c r="CZ168" s="1" t="str">
        <f t="shared" ca="1" si="148"/>
        <v>False</v>
      </c>
      <c r="DA168" s="1" t="str" cm="1">
        <f t="array" aca="1" ref="DA168" ca="1">INDEX({"Westside Dental Group","Downtown Dental Center","Main Street Dental"}, RANDBETWEEN(1,3))</f>
        <v>Westside Dental Group</v>
      </c>
      <c r="DB168" s="1" t="str" cm="1">
        <f t="array" aca="1" ref="DB168" ca="1">_xlfn.SWITCH(DA168,
   "Westside Dental Group",     "789 West Avenue",
   "Downtown Dental Center",    "456 Downtown Plaza",
   "Main Street Dental",        "123 Main Street",
   ""
)</f>
        <v>789 West Avenue</v>
      </c>
      <c r="DC168" s="1" t="str" cm="1">
        <f t="array" aca="1" ref="DC168" ca="1">_xlfn.SWITCH(
   DA168,
   "Westside Dental Group",     "Riverside",
   "Downtown Dental Center",    "Springfield",
   "Main Street Dental",        "Springfield",
   ""
)</f>
        <v>Riverside</v>
      </c>
      <c r="DD168" s="1" t="s">
        <v>184</v>
      </c>
      <c r="DE168" s="1" t="str" cm="1">
        <f t="array" aca="1" ref="DE168" ca="1">_xlfn.SWITCH(
   DA168,
   "Westside Dental Group",     "62707",
   "Downtown Dental Center",    "62701",
   "Main Street Dental",        "62704",
   ""
)</f>
        <v>62707</v>
      </c>
      <c r="DF168" s="1" t="str" cm="1">
        <f t="array" aca="1" ref="DF168" ca="1">_xlfn.SWITCH(
   DA168,
   "Westside Dental Group",     "555-555-6666",
   "Downtown Dental Center",    "555-333-4444",
   "Main Street Dental",        "555-111-2222",
   ""
)</f>
        <v>555-555-6666</v>
      </c>
      <c r="DG168" s="1" t="str" cm="1">
        <f t="array" aca="1" ref="DG168" ca="1">_xlfn.SWITCH(
   DA168,
   "Westside Dental Group",     "Mon-Thu 9AM-6PM|Fri 9AM-4PM",
   "Downtown Dental Center",    "Mon-Thu 7AM-7PM|Fri 8AM-5PM|Sat 8AM-1PM",
   "Main Street Dental",        "Mon-Fri 8AM-5PM",
   ""
)</f>
        <v>Mon-Thu 9AM-6PM|Fri 9AM-4PM</v>
      </c>
      <c r="DH168" s="1" t="str" cm="1">
        <f t="array" aca="1" ref="DH168" ca="1">_xlfn.SWITCH(
   DA168,
   "Westside Dental Group",     "General|Periodontics|Endodontics",
   "Downtown Dental Center",    "General|Pediatric|Implants|Oral Surgery",
   "Main Street Dental",        "General|Cosmetic|Orthodontics",
   ""
)</f>
        <v>General|Periodontics|Endodontics</v>
      </c>
      <c r="DI168" s="1" t="str" cm="1">
        <f t="array" aca="1" ref="DI168" ca="1">_xlfn.SWITCH(
   DA168,
   "Westside Dental Group",     "General Dentistry|Periodontics|Endodontics",
   "Downtown Dental Center",    "General Dentistry|Oral Surgery|Pediatric Dentistry",
   "Main Street Dental",        "General Dentistry|Orthodontics",
   ""
)</f>
        <v>General Dentistry|Periodontics|Endodontics</v>
      </c>
      <c r="DJ168" s="1" cm="1">
        <f t="array" aca="1" ref="DJ168" ca="1">_xlfn.SWITCH($DA168,
   "Westside Dental Group", 6,
   "Downtown Dental Center", 12,
   "Main Street Dental",     8,
   6
)</f>
        <v>6</v>
      </c>
      <c r="DK168" s="1" cm="1">
        <f t="array" aca="1" ref="DK168" ca="1">_xlfn.SWITCH($DA168,
   "Westside Dental Group", 4.7,
   "Downtown Dental Center", 4.6,
   "Main Street Dental",     4.8,
   4.7
)</f>
        <v>4.7</v>
      </c>
      <c r="DL168" s="1" t="s">
        <v>1806</v>
      </c>
      <c r="DM168" s="1" t="str">
        <f t="shared" ca="1" si="149"/>
        <v>2023-06-18</v>
      </c>
      <c r="DN168" s="1" t="str" cm="1">
        <f t="array" aca="1" ref="DN168" ca="1">INDEX({"In Progress","Accepted","Completed","Proposed"}, RANDBETWEEN(1,4))</f>
        <v>Accepted</v>
      </c>
      <c r="DO168" s="1">
        <f t="shared" ca="1" si="150"/>
        <v>855.14</v>
      </c>
      <c r="DP168" s="1">
        <f t="shared" ca="1" si="151"/>
        <v>632.79999999999995</v>
      </c>
      <c r="DQ168" s="1">
        <f t="shared" ca="1" si="152"/>
        <v>222.34</v>
      </c>
      <c r="DR168" s="1" t="str" cm="1">
        <f t="array" aca="1" ref="DR168" ca="1">INDEX({"N/A","CareCredit","QuickPay Discount","Monthly Payment"}, RANDBETWEEN(1,4))</f>
        <v>Monthly Payment</v>
      </c>
      <c r="DS168" s="2">
        <v>44639</v>
      </c>
      <c r="DT168" s="1" t="str">
        <f t="shared" ca="1" si="153"/>
        <v/>
      </c>
      <c r="DU168" s="1">
        <f t="shared" ca="1" si="154"/>
        <v>80</v>
      </c>
    </row>
    <row r="169" spans="1:125" x14ac:dyDescent="0.15">
      <c r="A169" s="1" t="s">
        <v>672</v>
      </c>
      <c r="B169" s="1" t="str" cm="1">
        <f t="array" aca="1" ref="B169" ca="1">INDEX({"Liam","Noah","Oliver","Elijah","William","James","Benjamin","Lucas","Henry","Alexander","Olivia","Emma","Ava","Charlotte","Sophia","Amelia","Isabella","Mia","Evelyn","Harper","Jameson","Aria","Scarlett","Luna","Mila","Abigail","Ella","Avery","Eleanor","Madison"}, RANDBETWEEN(1, 30))</f>
        <v>Aria</v>
      </c>
      <c r="C169" s="1" t="str" cm="1">
        <f t="array" aca="1" ref="C169" ca="1">INDEX({"Smith","Johnson","Williams","Jones","Brown","Davis","Miller","Wilson","Moore","Taylor","Anderson","Thomas","Jackson","White","Harris","Martin","Thompson","Garcia","Martinez","Robinson","Clark","Rodriguez","Lewis","Lee","Walker","Hall","Allen","Young","King","Wright"}, RANDBETWEEN(1, 30))</f>
        <v>Davis</v>
      </c>
      <c r="D169" s="1" t="str">
        <f t="shared" ca="1" si="104"/>
        <v>2007-06-14</v>
      </c>
      <c r="E169" s="1">
        <f t="shared" ca="1" si="105"/>
        <v>17</v>
      </c>
      <c r="F169" s="1" t="str" cm="1">
        <f t="array" aca="1" ref="F169" ca="1">INDEX({"Male","Female","Non-Binary"}, RANDBETWEEN(1, 3))</f>
        <v>Non-Binary</v>
      </c>
      <c r="G169" s="1" t="str" cm="1">
        <f t="array" aca="1" ref="G169" ca="1">INDEX({"African American","Caucasian","Hispanic","Asian","Native American","Other"}, RANDBETWEEN(1,6))</f>
        <v>Other</v>
      </c>
      <c r="H169" s="1" t="str" cm="1">
        <f t="array" aca="1" ref="H169" ca="1">RANDBETWEEN(1,1500) &amp; " " &amp; INDEX({"Main","Oak","Maple","Elm","Pine","Cedar","Rose","Hill","Park","Lake"}, RANDBETWEEN(1,10)) &amp; " " &amp; INDEX({"St","Rd","Ave"}, RANDBETWEEN(1,3))</f>
        <v>889 Lake Ave</v>
      </c>
      <c r="I169" s="1" t="str" cm="1">
        <f t="array" aca="1" ref="I169" ca="1">INDEX({"Springfield","Riverside","Franklin","Clinton","Fairview"}, RANDBETWEEN(1,5))</f>
        <v>Franklin</v>
      </c>
      <c r="J169" s="1" t="str" cm="1">
        <f t="array" aca="1" ref="J169" ca="1">INDEX({"FL","IL","CA","NY","TX"}, RANDBETWEEN(1,5))</f>
        <v>NY</v>
      </c>
      <c r="K169" s="1" t="str">
        <f t="shared" ca="1" si="106"/>
        <v>45189</v>
      </c>
      <c r="L169" s="1" t="str">
        <f t="shared" ca="1" si="107"/>
        <v>aria.davis@email.com</v>
      </c>
      <c r="M169" s="1" t="str">
        <f t="shared" ca="1" si="108"/>
        <v>915-729-4379</v>
      </c>
      <c r="N169" s="1" t="str" cm="1">
        <f t="array" aca="1" ref="N169" ca="1">INDEX({"Linda","Karen","Susan","Nancy","Deborah"}, RANDBETWEEN(1,5)) &amp; " " &amp; C169</f>
        <v>Nancy Davis</v>
      </c>
      <c r="O169" s="1" t="str">
        <f t="shared" ca="1" si="109"/>
        <v>750-506-9195</v>
      </c>
      <c r="P169" s="1" t="s">
        <v>137</v>
      </c>
      <c r="Q169" s="1" t="str" cm="1">
        <f t="array" aca="1" ref="Q169" ca="1">INDEX({"Walk-in","Google","Website","Patient Referral","Doctor Referral","Insurance"}, RANDBETWEEN(1,5))</f>
        <v>Google</v>
      </c>
      <c r="R169" s="1" t="str">
        <f t="shared" ca="1" si="110"/>
        <v>2022-05-30</v>
      </c>
      <c r="S169" s="1" t="str" cm="1">
        <f t="array" aca="1" ref="S169" ca="1">INDEX({"LOC001","LOC002","LOC003"}, RANDBETWEEN(1,3))</f>
        <v>LOC002</v>
      </c>
      <c r="T169" s="1" t="str" cm="1">
        <f t="array" aca="1" ref="T169" ca="1">INDEX({"Mail","Phone","Patient Portal","Email"}, RANDBETWEEN(1,4))</f>
        <v>Email</v>
      </c>
      <c r="U169" s="1" t="str" cm="1">
        <f t="array" aca="1" ref="U169" ca="1">INDEX({"True","False"}, RANDBETWEEN(1,2))</f>
        <v>True</v>
      </c>
      <c r="V169" s="1" t="str" cm="1">
        <f t="array" aca="1" ref="V169" ca="1">INDEX({"True","False"}, RANDBETWEEN(1,2))</f>
        <v>True</v>
      </c>
      <c r="W169" s="1" t="str" cm="1">
        <f t="array" aca="1" ref="W169" ca="1">INDEX({"True","False"}, RANDBETWEEN(1,2))</f>
        <v>True</v>
      </c>
      <c r="X169" s="1" t="str" cm="1">
        <f t="array" aca="1" ref="X169" ca="1">INDEX({"True","False"}, RANDBETWEEN(1,2))</f>
        <v>False</v>
      </c>
      <c r="Y169" s="1" t="str" cm="1">
        <f t="array" aca="1" ref="Y169" ca="1">INDEX({"Codeine","Sulfa","Local Anesthetics","None","Latex","Penicillin"}, RANDBETWEEN(1,6))</f>
        <v>None</v>
      </c>
      <c r="Z169" s="1" t="str" cm="1">
        <f t="array" aca="1" ref="Z169" ca="1">INDEX({"None","Levothyroxine","Atorvastatin","Levothyroxine|Atorvastatin","Metformin|Lisinopril","Ibuprofen"}, RANDBETWEEN(1,6))</f>
        <v>Levothyroxine</v>
      </c>
      <c r="AA169" s="1" t="str" cm="1">
        <f t="array" aca="1" ref="AA169" ca="1">INDEX({"None","Wisdom teeth extraction (2020)","Cavity filling (2019)","Dental cleaning (2018)","Root canal (2021)"}, RANDBETWEEN(1,5))</f>
        <v>Root canal (2021)</v>
      </c>
      <c r="AB169" s="1" t="str">
        <f t="shared" ca="1" si="111"/>
        <v>2024-05-20</v>
      </c>
      <c r="AC169" s="1" t="str" cm="1">
        <f t="array" aca="1" ref="AC169" ca="1">INDEX({"N/A","No","Yes"}, RANDBETWEEN(1,3))</f>
        <v>No</v>
      </c>
      <c r="AD169" s="1" t="str" cm="1">
        <f t="array" aca="1" ref="AD169" ca="1">INDEX({"Non-smoker","Former-smoker","Current smoker"}, RANDBETWEEN(1,3))</f>
        <v>Former-smoker</v>
      </c>
      <c r="AE169" s="1" t="str" cm="1">
        <f t="array" aca="1" ref="AE169" ca="1">INDEX({"None","Allergic to penicillin","Requires wheelchair accessibility","Use caution due to fall risk","Special diet required"}, RANDBETWEEN(1,5))</f>
        <v>Allergic to penicillin</v>
      </c>
      <c r="AF169" s="1" t="s">
        <v>861</v>
      </c>
      <c r="AG169" s="1" t="str" cm="1">
        <f t="array" aca="1" ref="AG169" ca="1">INDEX({"Humana","Aetna","MetLife","Cigna","United Healthcare","Guardian"}, RANDBETWEEN(1,6))</f>
        <v>Aetna</v>
      </c>
      <c r="AH169" s="1" t="str" cm="1">
        <f t="array" aca="1" ref="AH169" ca="1">IF(AG169="Humana",
   INDEX({"HUM103","HUM523"}, RANDBETWEEN(1,2)),
IF(AG169="Aetna",
   INDEX({"AET532","AET548"}, RANDBETWEEN(1,2)),
IF(AG169="MetLife",
   "MET280",
IF(AG169="Cigna",
   "CIG881",
IF(AG169="United Healthcare",
   INDEX({"UNI967","UNI316"}, RANDBETWEEN(1,2)),
IF(AG169="Guardian",
   INDEX({"GUA459","GUA669"}, RANDBETWEEN(1,2)),
""))))))</f>
        <v>AET532</v>
      </c>
      <c r="AI169" s="1" t="str" cm="1">
        <f t="array" aca="1" ref="AI169" ca="1">_xlfn.SWITCH(
    AH169,
    "HUM103", "Humana Discount",
    "HUM523", "Humana PPO",
    "AET532", "Aetna HMO",
    "AET548", "Aetna Indemnity",
    "MET280", "MetLife Discount",
    "CIG881", "Cigna HMO",
    "UNI967", "United Healthcare DPPO",
    "UNI316", "United Healthcare DMO",
    "GUA459", "Guardian Discount",
    "GUA669", "Guardian PPO",
    ""
)</f>
        <v>Aetna HMO</v>
      </c>
      <c r="AJ169" s="1" t="str" cm="1">
        <f t="array" aca="1" ref="AJ169" ca="1">_xlfn.SWITCH(
    AH169,
    "HUM103", "HUM854639",
    "HUM523", "HUM296694",
    "AET532", "AET392075",
    "AET548", "AET837715",
    "MET280", "MET643118",
    "CIG881", "CIG755900",
    "UNI967", "UNI733052",
    "UNI316", "UNI442722",
    "GUA459", "GUA634150",
    "GUA669", "GUA641722",
    ""
)</f>
        <v>AET392075</v>
      </c>
      <c r="AK169" s="1" t="str" cm="1">
        <f t="array" aca="1" ref="AK169" ca="1">INDEX({"GRP370","GRP369","GRP573","GRP409","GRP509","GRP575","GRP445","GRP295","GRP316","GRP630"}, RANDBETWEEN(1,10))</f>
        <v>GRP575</v>
      </c>
      <c r="AL169" s="1" cm="1">
        <f t="array" aca="1" ref="AL169" ca="1">_xlfn.SWITCH(
  AK169,
  "GRP370", 1000,
  "GRP369", 3000,
  "GRP573", 1500,
  "GRP409", 3000,
  "GRP509", 3000,
  "GRP575", 1000,
  "GRP445", 2500,
  "GRP295", 1000,
  "GRP316", 2000,
  "GRP630", 2000,
  ""
)</f>
        <v>1000</v>
      </c>
      <c r="AM169" s="1" cm="1">
        <f t="array" aca="1" ref="AM169" ca="1">_xlfn.SWITCH(
  AK169,
  "GRP370", 729.73,
  "GRP369", 2285.89,
  "GRP573", 1311.73,
  "GRP409", 2951.56,
  "GRP509", 993.45,
  "GRP575", 557.41,
  "GRP445", 695.64,
  "GRP295", 241.36,
  "GRP316", 1320.86,
  "GRP630", 1245.27,
  ""
)</f>
        <v>557.41</v>
      </c>
      <c r="AN169" s="1" t="str" cm="1">
        <f t="array" aca="1" ref="AN169" ca="1">_xlfn.SWITCH(
  AK169,
  "GRP573", "Humana",
  "GRP509", "Aetna",
  "GRP316", "Aetna",
  ""
)</f>
        <v/>
      </c>
      <c r="AO169" s="1" t="str" cm="1">
        <f t="array" aca="1" ref="AO169" ca="1">_xlfn.SWITCH(
  AK169,
  "GRP573", "HUM982",
  "GRP509", "AET282",
  "GRP316", "AET665",
  ""
)</f>
        <v/>
      </c>
      <c r="AP169" s="1" t="str" cm="1">
        <f t="array" aca="1" ref="AP169" ca="1">_xlfn.SWITCH(
  AK169,
  "GRP573", "MAAN82132",
  "GRP509", "JOWI86099",
  "GRP316", "CHTA19838",
  ""
)</f>
        <v/>
      </c>
      <c r="AQ169" s="1" t="str" cm="1">
        <f t="array" aca="1" ref="AQ169" ca="1">INDEX({"Yes","No"},RANDBETWEEN(1,2))</f>
        <v>Yes</v>
      </c>
      <c r="AR169" s="1" t="str" cm="1">
        <f t="array" aca="1" ref="AR169" ca="1">INDEX({"Apple Pay","Credit Card","Debit Card"}, RANDBETWEEN(1,3))</f>
        <v>Apple Pay</v>
      </c>
      <c r="AS169" s="1" t="s">
        <v>1050</v>
      </c>
      <c r="AT169" s="1" t="s">
        <v>1239</v>
      </c>
      <c r="AU169" s="1" t="str">
        <f t="shared" ca="1" si="112"/>
        <v>2025-04-26</v>
      </c>
      <c r="AV169" s="1" t="str">
        <f t="shared" ca="1" si="113"/>
        <v>2025-04-30</v>
      </c>
      <c r="AW169" s="1" t="str">
        <f t="shared" ca="1" si="114"/>
        <v>10:45 AM</v>
      </c>
      <c r="AX169" s="1" t="str">
        <f t="shared" ca="1" si="115"/>
        <v>10:32 AM</v>
      </c>
      <c r="AY169" s="1" t="str" cm="1">
        <f t="array" aca="1" ref="AY169" ca="1">INDEX({"LOC001","LOC002","LOC003"}, RANDBETWEEN(1,3))</f>
        <v>LOC002</v>
      </c>
      <c r="AZ169" s="1" t="str" cm="1">
        <f t="array" aca="1" ref="AZ169" ca="1">INDEX({"PRV001","PRV002","PRV003","PRV004","PRV005"}, RANDBETWEEN(1,5))</f>
        <v>PRV002</v>
      </c>
      <c r="BA169" s="1" t="str" cm="1">
        <f t="array" aca="1" ref="BA169" ca="1">INDEX({"AST001","AST002","AST003","AST004","AST005"}, RANDBETWEEN(1,5))</f>
        <v>AST005</v>
      </c>
      <c r="BB169" s="1" t="str" cm="1">
        <f t="array" aca="1" ref="BB169" ca="1">INDEX({"Room 1","Room 2","Room 3","Room 4","Room 5","Room 7","Room 8"}, RANDBETWEEN(1,7))</f>
        <v>Room 2</v>
      </c>
      <c r="BC169" s="1" t="str" cm="1">
        <f t="array" aca="1" ref="BC169" ca="1">INDEX({"Tooth Pain","Lost Filling","Cosmetic Concern","Sensitivity","Denture Adjustment","Jaw Pain","Routine Check-up"}, RANDBETWEEN(1,7))</f>
        <v>Jaw Pain</v>
      </c>
      <c r="BD169" s="1" cm="1">
        <f t="array" aca="1" ref="BD169" ca="1">INDEX({15,30,45,60,90,120}, RANDBETWEEN(1,6))</f>
        <v>60</v>
      </c>
      <c r="BE169" s="1">
        <f t="shared" ca="1" si="116"/>
        <v>63</v>
      </c>
      <c r="BF169" s="1" t="str">
        <f t="shared" ca="1" si="117"/>
        <v>True</v>
      </c>
      <c r="BG169" s="1" t="str">
        <f t="shared" ca="1" si="118"/>
        <v/>
      </c>
      <c r="BH169" s="1" t="str">
        <f t="shared" ca="1" si="119"/>
        <v>False</v>
      </c>
      <c r="BI169" s="1">
        <f t="shared" ca="1" si="120"/>
        <v>4</v>
      </c>
      <c r="BJ169" s="1" t="s">
        <v>1429</v>
      </c>
      <c r="BK169" s="1" t="str">
        <f t="shared" ca="1" si="121"/>
        <v>2025-04-30</v>
      </c>
      <c r="BL169" s="1" t="str" cm="1">
        <f t="array" aca="1" ref="BL169" ca="1">INDEX({"Orthodontic","Prosthodontic","Oral Surgery","Periodontic","Restorative"}, RANDBETWEEN(1,5))</f>
        <v>Orthodontic</v>
      </c>
      <c r="BM169" s="1" t="str" cm="1">
        <f t="array" aca="1" ref="BM169" ca="1">INDEX({"D4341","D9110","D0274","D0120","D2330","D7140","D1110"}, RANDBETWEEN(1,7))</f>
        <v>D0274</v>
      </c>
      <c r="BN169" s="1" t="str" cm="1">
        <f t="array" aca="1" ref="BN169" ca="1">INDEX({"Periodontal Scaling &amp; Root Planing","Palliative Treatment","Bitewings - Four Films","Periodic Oral Evaluation","Resin Composite - One Surface","Extraction - Erupted Tooth","Adult Prophylaxis"}, RANDBETWEEN(1,7))</f>
        <v>Resin Composite - One Surface</v>
      </c>
      <c r="BO169" s="1">
        <f t="shared" ca="1" si="122"/>
        <v>258.91000000000003</v>
      </c>
      <c r="BP169" s="1">
        <f t="shared" ca="1" si="123"/>
        <v>1274.48</v>
      </c>
      <c r="BQ169" s="1">
        <f t="shared" ca="1" si="124"/>
        <v>723.05</v>
      </c>
      <c r="BR169" s="1">
        <f t="shared" ca="1" si="125"/>
        <v>347.87</v>
      </c>
      <c r="BS169" s="1">
        <f t="shared" ca="1" si="126"/>
        <v>60.51</v>
      </c>
      <c r="BT169" s="1" t="str">
        <f t="shared" ca="1" si="127"/>
        <v>2022-05-10</v>
      </c>
      <c r="BU169" s="1" t="str" cm="1">
        <f t="array" aca="1" ref="BU169" ca="1">INDEX({"Debit Card","Apple Pay","Credit Card","CareCredit"}, RANDBETWEEN(1,4))</f>
        <v>Debit Card</v>
      </c>
      <c r="BV169" s="1" t="str" cm="1">
        <f t="array" aca="1" ref="BV169" ca="1">INDEX({"Paid","Partial","Pending Insurance"}, RANDBETWEEN(1,3))</f>
        <v>Pending Insurance</v>
      </c>
      <c r="BW169" s="1">
        <f t="shared" ca="1" si="128"/>
        <v>0</v>
      </c>
      <c r="BX169" s="1" t="str">
        <f t="shared" ca="1" si="129"/>
        <v>In Progress</v>
      </c>
      <c r="BY169" s="1" t="str" cm="1">
        <f t="array" aca="1" ref="BY169" ca="1">INDEX({"New","Returning"}, RANDBETWEEN(1,2))</f>
        <v>Returning</v>
      </c>
      <c r="BZ169" s="1">
        <f t="shared" ca="1" si="130"/>
        <v>2</v>
      </c>
      <c r="CA169" s="1">
        <f t="shared" ca="1" si="131"/>
        <v>2</v>
      </c>
      <c r="CB169" s="1" t="str">
        <f t="shared" ca="1" si="132"/>
        <v>2023-10-12</v>
      </c>
      <c r="CC169" s="1" t="str">
        <f t="shared" ca="1" si="133"/>
        <v>2025-03-04</v>
      </c>
      <c r="CD169" s="1">
        <f t="shared" ca="1" si="134"/>
        <v>3</v>
      </c>
      <c r="CE169" s="1">
        <f t="shared" ca="1" si="134"/>
        <v>8</v>
      </c>
      <c r="CF169" s="1">
        <f t="shared" ca="1" si="135"/>
        <v>1359.29</v>
      </c>
      <c r="CG169" s="1">
        <f t="shared" ca="1" si="136"/>
        <v>17</v>
      </c>
      <c r="CH169" s="1" t="str">
        <f t="shared" ca="1" si="137"/>
        <v>Low</v>
      </c>
      <c r="CI169" s="1">
        <f t="shared" ca="1" si="138"/>
        <v>85</v>
      </c>
      <c r="CJ169" s="1" t="str">
        <f t="shared" ca="1" si="139"/>
        <v>True</v>
      </c>
      <c r="CK169" s="1" t="str" cm="1">
        <f t="array" aca="1" ref="CK169" ca="1">INDEX({"Basic","Silver","Gold","Platinum"}, RANDBETWEEN(1,4))</f>
        <v>Platinum</v>
      </c>
      <c r="CL169" s="1">
        <f t="shared" ca="1" si="140"/>
        <v>0</v>
      </c>
      <c r="CM169" s="1" t="s">
        <v>1618</v>
      </c>
      <c r="CN169" s="1" t="str">
        <f t="shared" ca="1" si="141"/>
        <v>2022-08-05</v>
      </c>
      <c r="CO169" s="1" t="str">
        <f t="shared" ca="1" si="142"/>
        <v>11:15 AM</v>
      </c>
      <c r="CP169" s="1" t="str" cm="1">
        <f t="array" aca="1" ref="CP169" ca="1">INDEX({"Patient Portal","Mail","Email","Phone","Text"}, RANDBETWEEN(1,5))</f>
        <v>Mail</v>
      </c>
      <c r="CQ169" s="1" t="str" cm="1">
        <f t="array" aca="1" ref="CQ169" ca="1">INDEX({"Insurance Verification","Payment Reminder","New Patient Welcome","Treatment Plan Discussion","Recall"}, RANDBETWEEN(1,5))</f>
        <v>New Patient Welcome</v>
      </c>
      <c r="CR169" s="1" t="str" cm="1">
        <f t="array" aca="1" ref="CR169" ca="1">INDEX({"Template","Script","Marketing","Custom"}, RANDBETWEEN(1,4))</f>
        <v>Custom</v>
      </c>
      <c r="CS169" s="1" t="str">
        <f t="shared" ca="1" si="143"/>
        <v>True</v>
      </c>
      <c r="CT169" s="1" t="str">
        <f t="shared" ca="1" si="144"/>
        <v>2022-08-10</v>
      </c>
      <c r="CU169" s="1" t="str">
        <f t="shared" ca="1" si="145"/>
        <v>1:45 PM</v>
      </c>
      <c r="CV169" s="1" t="str" cm="1">
        <f t="array" aca="1" ref="CV169" ca="1">IF(CS169="True",
   INDEX({"Cancelled","Confirmed","Rescheduled","Question Answered"}, RANDBETWEEN(1,4)),
   ""
)</f>
        <v>Confirmed</v>
      </c>
      <c r="CW169" s="1" t="str">
        <f t="shared" ca="1" si="146"/>
        <v>False</v>
      </c>
      <c r="CX169" s="1" t="str">
        <f t="shared" ca="1" si="147"/>
        <v/>
      </c>
      <c r="CY169" s="1" t="str" cm="1">
        <f t="array" aca="1" ref="CY169" ca="1">INDEX({"STF001","STF002","STF003","STF004","STF005"}, RANDBETWEEN(1,5))</f>
        <v>STF002</v>
      </c>
      <c r="CZ169" s="1" t="str">
        <f t="shared" ca="1" si="148"/>
        <v>True</v>
      </c>
      <c r="DA169" s="1" t="str" cm="1">
        <f t="array" aca="1" ref="DA169" ca="1">INDEX({"Westside Dental Group","Downtown Dental Center","Main Street Dental"}, RANDBETWEEN(1,3))</f>
        <v>Main Street Dental</v>
      </c>
      <c r="DB169" s="1" t="str" cm="1">
        <f t="array" aca="1" ref="DB169" ca="1">_xlfn.SWITCH(DA169,
   "Westside Dental Group",     "789 West Avenue",
   "Downtown Dental Center",    "456 Downtown Plaza",
   "Main Street Dental",        "123 Main Street",
   ""
)</f>
        <v>123 Main Street</v>
      </c>
      <c r="DC169" s="1" t="str" cm="1">
        <f t="array" aca="1" ref="DC169" ca="1">_xlfn.SWITCH(
   DA169,
   "Westside Dental Group",     "Riverside",
   "Downtown Dental Center",    "Springfield",
   "Main Street Dental",        "Springfield",
   ""
)</f>
        <v>Springfield</v>
      </c>
      <c r="DD169" s="1" t="s">
        <v>184</v>
      </c>
      <c r="DE169" s="1" t="str" cm="1">
        <f t="array" aca="1" ref="DE169" ca="1">_xlfn.SWITCH(
   DA169,
   "Westside Dental Group",     "62707",
   "Downtown Dental Center",    "62701",
   "Main Street Dental",        "62704",
   ""
)</f>
        <v>62704</v>
      </c>
      <c r="DF169" s="1" t="str" cm="1">
        <f t="array" aca="1" ref="DF169" ca="1">_xlfn.SWITCH(
   DA169,
   "Westside Dental Group",     "555-555-6666",
   "Downtown Dental Center",    "555-333-4444",
   "Main Street Dental",        "555-111-2222",
   ""
)</f>
        <v>555-111-2222</v>
      </c>
      <c r="DG169" s="1" t="str" cm="1">
        <f t="array" aca="1" ref="DG169" ca="1">_xlfn.SWITCH(
   DA169,
   "Westside Dental Group",     "Mon-Thu 9AM-6PM|Fri 9AM-4PM",
   "Downtown Dental Center",    "Mon-Thu 7AM-7PM|Fri 8AM-5PM|Sat 8AM-1PM",
   "Main Street Dental",        "Mon-Fri 8AM-5PM",
   ""
)</f>
        <v>Mon-Fri 8AM-5PM</v>
      </c>
      <c r="DH169" s="1" t="str" cm="1">
        <f t="array" aca="1" ref="DH169" ca="1">_xlfn.SWITCH(
   DA169,
   "Westside Dental Group",     "General|Periodontics|Endodontics",
   "Downtown Dental Center",    "General|Pediatric|Implants|Oral Surgery",
   "Main Street Dental",        "General|Cosmetic|Orthodontics",
   ""
)</f>
        <v>General|Cosmetic|Orthodontics</v>
      </c>
      <c r="DI169" s="1" t="str" cm="1">
        <f t="array" aca="1" ref="DI169" ca="1">_xlfn.SWITCH(
   DA169,
   "Westside Dental Group",     "General Dentistry|Periodontics|Endodontics",
   "Downtown Dental Center",    "General Dentistry|Oral Surgery|Pediatric Dentistry",
   "Main Street Dental",        "General Dentistry|Orthodontics",
   ""
)</f>
        <v>General Dentistry|Orthodontics</v>
      </c>
      <c r="DJ169" s="1" cm="1">
        <f t="array" aca="1" ref="DJ169" ca="1">_xlfn.SWITCH($DA169,
   "Westside Dental Group", 6,
   "Downtown Dental Center", 12,
   "Main Street Dental",     8,
   6
)</f>
        <v>8</v>
      </c>
      <c r="DK169" s="1" cm="1">
        <f t="array" aca="1" ref="DK169" ca="1">_xlfn.SWITCH($DA169,
   "Westside Dental Group", 4.7,
   "Downtown Dental Center", 4.6,
   "Main Street Dental",     4.8,
   4.7
)</f>
        <v>4.8</v>
      </c>
      <c r="DL169" s="1" t="s">
        <v>1807</v>
      </c>
      <c r="DM169" s="1" t="str">
        <f t="shared" ca="1" si="149"/>
        <v>2024-05-14</v>
      </c>
      <c r="DN169" s="1" t="str" cm="1">
        <f t="array" aca="1" ref="DN169" ca="1">INDEX({"In Progress","Accepted","Completed","Proposed"}, RANDBETWEEN(1,4))</f>
        <v>Accepted</v>
      </c>
      <c r="DO169" s="1">
        <f t="shared" ca="1" si="150"/>
        <v>2792.59</v>
      </c>
      <c r="DP169" s="1">
        <f t="shared" ca="1" si="151"/>
        <v>2234.0700000000002</v>
      </c>
      <c r="DQ169" s="1">
        <f t="shared" ca="1" si="152"/>
        <v>558.52</v>
      </c>
      <c r="DR169" s="1" t="str" cm="1">
        <f t="array" aca="1" ref="DR169" ca="1">INDEX({"N/A","CareCredit","QuickPay Discount","Monthly Payment"}, RANDBETWEEN(1,4))</f>
        <v>Monthly Payment</v>
      </c>
      <c r="DS169" s="2">
        <v>44640</v>
      </c>
      <c r="DT169" s="1" t="str">
        <f t="shared" ca="1" si="153"/>
        <v/>
      </c>
      <c r="DU169" s="1">
        <f t="shared" ca="1" si="154"/>
        <v>86</v>
      </c>
    </row>
    <row r="170" spans="1:125" x14ac:dyDescent="0.15">
      <c r="A170" s="1" t="s">
        <v>673</v>
      </c>
      <c r="B170" s="1" t="str" cm="1">
        <f t="array" aca="1" ref="B170" ca="1">INDEX({"Liam","Noah","Oliver","Elijah","William","James","Benjamin","Lucas","Henry","Alexander","Olivia","Emma","Ava","Charlotte","Sophia","Amelia","Isabella","Mia","Evelyn","Harper","Jameson","Aria","Scarlett","Luna","Mila","Abigail","Ella","Avery","Eleanor","Madison"}, RANDBETWEEN(1, 30))</f>
        <v>James</v>
      </c>
      <c r="C170" s="1" t="str" cm="1">
        <f t="array" aca="1" ref="C170" ca="1">INDEX({"Smith","Johnson","Williams","Jones","Brown","Davis","Miller","Wilson","Moore","Taylor","Anderson","Thomas","Jackson","White","Harris","Martin","Thompson","Garcia","Martinez","Robinson","Clark","Rodriguez","Lewis","Lee","Walker","Hall","Allen","Young","King","Wright"}, RANDBETWEEN(1, 30))</f>
        <v>Anderson</v>
      </c>
      <c r="D170" s="1" t="str">
        <f t="shared" ca="1" si="104"/>
        <v>1942-08-28</v>
      </c>
      <c r="E170" s="1">
        <f t="shared" ca="1" si="105"/>
        <v>82</v>
      </c>
      <c r="F170" s="1" t="str" cm="1">
        <f t="array" aca="1" ref="F170" ca="1">INDEX({"Male","Female","Non-Binary"}, RANDBETWEEN(1, 3))</f>
        <v>Female</v>
      </c>
      <c r="G170" s="1" t="str" cm="1">
        <f t="array" aca="1" ref="G170" ca="1">INDEX({"African American","Caucasian","Hispanic","Asian","Native American","Other"}, RANDBETWEEN(1,6))</f>
        <v>Native American</v>
      </c>
      <c r="H170" s="1" t="str" cm="1">
        <f t="array" aca="1" ref="H170" ca="1">RANDBETWEEN(1,1500) &amp; " " &amp; INDEX({"Main","Oak","Maple","Elm","Pine","Cedar","Rose","Hill","Park","Lake"}, RANDBETWEEN(1,10)) &amp; " " &amp; INDEX({"St","Rd","Ave"}, RANDBETWEEN(1,3))</f>
        <v>1311 Maple Rd</v>
      </c>
      <c r="I170" s="1" t="str" cm="1">
        <f t="array" aca="1" ref="I170" ca="1">INDEX({"Springfield","Riverside","Franklin","Clinton","Fairview"}, RANDBETWEEN(1,5))</f>
        <v>Springfield</v>
      </c>
      <c r="J170" s="1" t="str" cm="1">
        <f t="array" aca="1" ref="J170" ca="1">INDEX({"FL","IL","CA","NY","TX"}, RANDBETWEEN(1,5))</f>
        <v>FL</v>
      </c>
      <c r="K170" s="1" t="str">
        <f t="shared" ca="1" si="106"/>
        <v>89240</v>
      </c>
      <c r="L170" s="1" t="str">
        <f t="shared" ca="1" si="107"/>
        <v>james.anderson@email.com</v>
      </c>
      <c r="M170" s="1" t="str">
        <f t="shared" ca="1" si="108"/>
        <v>285-552-3272</v>
      </c>
      <c r="N170" s="1" t="str" cm="1">
        <f t="array" aca="1" ref="N170" ca="1">INDEX({"Linda","Karen","Susan","Nancy","Deborah"}, RANDBETWEEN(1,5)) &amp; " " &amp; C170</f>
        <v>Karen Anderson</v>
      </c>
      <c r="O170" s="1" t="str">
        <f t="shared" ca="1" si="109"/>
        <v>693-174-2948</v>
      </c>
      <c r="P170" s="1" t="s">
        <v>137</v>
      </c>
      <c r="Q170" s="1" t="str" cm="1">
        <f t="array" aca="1" ref="Q170" ca="1">INDEX({"Walk-in","Google","Website","Patient Referral","Doctor Referral","Insurance"}, RANDBETWEEN(1,5))</f>
        <v>Patient Referral</v>
      </c>
      <c r="R170" s="1" t="str">
        <f t="shared" ca="1" si="110"/>
        <v>2023-10-27</v>
      </c>
      <c r="S170" s="1" t="str" cm="1">
        <f t="array" aca="1" ref="S170" ca="1">INDEX({"LOC001","LOC002","LOC003"}, RANDBETWEEN(1,3))</f>
        <v>LOC002</v>
      </c>
      <c r="T170" s="1" t="str" cm="1">
        <f t="array" aca="1" ref="T170" ca="1">INDEX({"Mail","Phone","Patient Portal","Email"}, RANDBETWEEN(1,4))</f>
        <v>Email</v>
      </c>
      <c r="U170" s="1" t="str" cm="1">
        <f t="array" aca="1" ref="U170" ca="1">INDEX({"True","False"}, RANDBETWEEN(1,2))</f>
        <v>True</v>
      </c>
      <c r="V170" s="1" t="str" cm="1">
        <f t="array" aca="1" ref="V170" ca="1">INDEX({"True","False"}, RANDBETWEEN(1,2))</f>
        <v>True</v>
      </c>
      <c r="W170" s="1" t="str" cm="1">
        <f t="array" aca="1" ref="W170" ca="1">INDEX({"True","False"}, RANDBETWEEN(1,2))</f>
        <v>False</v>
      </c>
      <c r="X170" s="1" t="str" cm="1">
        <f t="array" aca="1" ref="X170" ca="1">INDEX({"True","False"}, RANDBETWEEN(1,2))</f>
        <v>False</v>
      </c>
      <c r="Y170" s="1" t="str" cm="1">
        <f t="array" aca="1" ref="Y170" ca="1">INDEX({"Codeine","Sulfa","Local Anesthetics","None","Latex","Penicillin"}, RANDBETWEEN(1,6))</f>
        <v>Penicillin</v>
      </c>
      <c r="Z170" s="1" t="str" cm="1">
        <f t="array" aca="1" ref="Z170" ca="1">INDEX({"None","Levothyroxine","Atorvastatin","Levothyroxine|Atorvastatin","Metformin|Lisinopril","Ibuprofen"}, RANDBETWEEN(1,6))</f>
        <v>Ibuprofen</v>
      </c>
      <c r="AA170" s="1" t="str" cm="1">
        <f t="array" aca="1" ref="AA170" ca="1">INDEX({"None","Wisdom teeth extraction (2020)","Cavity filling (2019)","Dental cleaning (2018)","Root canal (2021)"}, RANDBETWEEN(1,5))</f>
        <v>Cavity filling (2019)</v>
      </c>
      <c r="AB170" s="1" t="str">
        <f t="shared" ca="1" si="111"/>
        <v>2023-08-23</v>
      </c>
      <c r="AC170" s="1" t="str" cm="1">
        <f t="array" aca="1" ref="AC170" ca="1">INDEX({"N/A","No","Yes"}, RANDBETWEEN(1,3))</f>
        <v>N/A</v>
      </c>
      <c r="AD170" s="1" t="str" cm="1">
        <f t="array" aca="1" ref="AD170" ca="1">INDEX({"Non-smoker","Former-smoker","Current smoker"}, RANDBETWEEN(1,3))</f>
        <v>Current smoker</v>
      </c>
      <c r="AE170" s="1" t="str" cm="1">
        <f t="array" aca="1" ref="AE170" ca="1">INDEX({"None","Allergic to penicillin","Requires wheelchair accessibility","Use caution due to fall risk","Special diet required"}, RANDBETWEEN(1,5))</f>
        <v>Requires wheelchair accessibility</v>
      </c>
      <c r="AF170" s="1" t="s">
        <v>862</v>
      </c>
      <c r="AG170" s="1" t="str" cm="1">
        <f t="array" aca="1" ref="AG170" ca="1">INDEX({"Humana","Aetna","MetLife","Cigna","United Healthcare","Guardian"}, RANDBETWEEN(1,6))</f>
        <v>MetLife</v>
      </c>
      <c r="AH170" s="1" t="str" cm="1">
        <f t="array" aca="1" ref="AH170" ca="1">IF(AG170="Humana",
   INDEX({"HUM103","HUM523"}, RANDBETWEEN(1,2)),
IF(AG170="Aetna",
   INDEX({"AET532","AET548"}, RANDBETWEEN(1,2)),
IF(AG170="MetLife",
   "MET280",
IF(AG170="Cigna",
   "CIG881",
IF(AG170="United Healthcare",
   INDEX({"UNI967","UNI316"}, RANDBETWEEN(1,2)),
IF(AG170="Guardian",
   INDEX({"GUA459","GUA669"}, RANDBETWEEN(1,2)),
""))))))</f>
        <v>MET280</v>
      </c>
      <c r="AI170" s="1" t="str" cm="1">
        <f t="array" aca="1" ref="AI170" ca="1">_xlfn.SWITCH(
    AH170,
    "HUM103", "Humana Discount",
    "HUM523", "Humana PPO",
    "AET532", "Aetna HMO",
    "AET548", "Aetna Indemnity",
    "MET280", "MetLife Discount",
    "CIG881", "Cigna HMO",
    "UNI967", "United Healthcare DPPO",
    "UNI316", "United Healthcare DMO",
    "GUA459", "Guardian Discount",
    "GUA669", "Guardian PPO",
    ""
)</f>
        <v>MetLife Discount</v>
      </c>
      <c r="AJ170" s="1" t="str" cm="1">
        <f t="array" aca="1" ref="AJ170" ca="1">_xlfn.SWITCH(
    AH170,
    "HUM103", "HUM854639",
    "HUM523", "HUM296694",
    "AET532", "AET392075",
    "AET548", "AET837715",
    "MET280", "MET643118",
    "CIG881", "CIG755900",
    "UNI967", "UNI733052",
    "UNI316", "UNI442722",
    "GUA459", "GUA634150",
    "GUA669", "GUA641722",
    ""
)</f>
        <v>MET643118</v>
      </c>
      <c r="AK170" s="1" t="str" cm="1">
        <f t="array" aca="1" ref="AK170" ca="1">INDEX({"GRP370","GRP369","GRP573","GRP409","GRP509","GRP575","GRP445","GRP295","GRP316","GRP630"}, RANDBETWEEN(1,10))</f>
        <v>GRP370</v>
      </c>
      <c r="AL170" s="1" cm="1">
        <f t="array" aca="1" ref="AL170" ca="1">_xlfn.SWITCH(
  AK170,
  "GRP370", 1000,
  "GRP369", 3000,
  "GRP573", 1500,
  "GRP409", 3000,
  "GRP509", 3000,
  "GRP575", 1000,
  "GRP445", 2500,
  "GRP295", 1000,
  "GRP316", 2000,
  "GRP630", 2000,
  ""
)</f>
        <v>1000</v>
      </c>
      <c r="AM170" s="1" cm="1">
        <f t="array" aca="1" ref="AM170" ca="1">_xlfn.SWITCH(
  AK170,
  "GRP370", 729.73,
  "GRP369", 2285.89,
  "GRP573", 1311.73,
  "GRP409", 2951.56,
  "GRP509", 993.45,
  "GRP575", 557.41,
  "GRP445", 695.64,
  "GRP295", 241.36,
  "GRP316", 1320.86,
  "GRP630", 1245.27,
  ""
)</f>
        <v>729.73</v>
      </c>
      <c r="AN170" s="1" t="str" cm="1">
        <f t="array" aca="1" ref="AN170" ca="1">_xlfn.SWITCH(
  AK170,
  "GRP573", "Humana",
  "GRP509", "Aetna",
  "GRP316", "Aetna",
  ""
)</f>
        <v/>
      </c>
      <c r="AO170" s="1" t="str" cm="1">
        <f t="array" aca="1" ref="AO170" ca="1">_xlfn.SWITCH(
  AK170,
  "GRP573", "HUM982",
  "GRP509", "AET282",
  "GRP316", "AET665",
  ""
)</f>
        <v/>
      </c>
      <c r="AP170" s="1" t="str" cm="1">
        <f t="array" aca="1" ref="AP170" ca="1">_xlfn.SWITCH(
  AK170,
  "GRP573", "MAAN82132",
  "GRP509", "JOWI86099",
  "GRP316", "CHTA19838",
  ""
)</f>
        <v/>
      </c>
      <c r="AQ170" s="1" t="str" cm="1">
        <f t="array" aca="1" ref="AQ170" ca="1">INDEX({"Yes","No"},RANDBETWEEN(1,2))</f>
        <v>No</v>
      </c>
      <c r="AR170" s="1" t="str" cm="1">
        <f t="array" aca="1" ref="AR170" ca="1">INDEX({"Apple Pay","Credit Card","Debit Card"}, RANDBETWEEN(1,3))</f>
        <v>Credit Card</v>
      </c>
      <c r="AS170" s="1" t="s">
        <v>1051</v>
      </c>
      <c r="AT170" s="1" t="s">
        <v>1240</v>
      </c>
      <c r="AU170" s="1" t="str">
        <f t="shared" ca="1" si="112"/>
        <v>2025-05-10</v>
      </c>
      <c r="AV170" s="1" t="str">
        <f t="shared" ca="1" si="113"/>
        <v>2025-05-25</v>
      </c>
      <c r="AW170" s="1" t="str">
        <f t="shared" ca="1" si="114"/>
        <v>4:00 PM</v>
      </c>
      <c r="AX170" s="1" t="str">
        <f t="shared" ca="1" si="115"/>
        <v>3:50 PM</v>
      </c>
      <c r="AY170" s="1" t="str" cm="1">
        <f t="array" aca="1" ref="AY170" ca="1">INDEX({"LOC001","LOC002","LOC003"}, RANDBETWEEN(1,3))</f>
        <v>LOC001</v>
      </c>
      <c r="AZ170" s="1" t="str" cm="1">
        <f t="array" aca="1" ref="AZ170" ca="1">INDEX({"PRV001","PRV002","PRV003","PRV004","PRV005"}, RANDBETWEEN(1,5))</f>
        <v>PRV004</v>
      </c>
      <c r="BA170" s="1" t="str" cm="1">
        <f t="array" aca="1" ref="BA170" ca="1">INDEX({"AST001","AST002","AST003","AST004","AST005"}, RANDBETWEEN(1,5))</f>
        <v>AST005</v>
      </c>
      <c r="BB170" s="1" t="str" cm="1">
        <f t="array" aca="1" ref="BB170" ca="1">INDEX({"Room 1","Room 2","Room 3","Room 4","Room 5","Room 7","Room 8"}, RANDBETWEEN(1,7))</f>
        <v>Room 1</v>
      </c>
      <c r="BC170" s="1" t="str" cm="1">
        <f t="array" aca="1" ref="BC170" ca="1">INDEX({"Tooth Pain","Lost Filling","Cosmetic Concern","Sensitivity","Denture Adjustment","Jaw Pain","Routine Check-up"}, RANDBETWEEN(1,7))</f>
        <v>Routine Check-up</v>
      </c>
      <c r="BD170" s="1" cm="1">
        <f t="array" aca="1" ref="BD170" ca="1">INDEX({15,30,45,60,90,120}, RANDBETWEEN(1,6))</f>
        <v>15</v>
      </c>
      <c r="BE170" s="1">
        <f t="shared" ca="1" si="116"/>
        <v>17</v>
      </c>
      <c r="BF170" s="1" t="str">
        <f t="shared" ca="1" si="117"/>
        <v>True</v>
      </c>
      <c r="BG170" s="1" t="str">
        <f t="shared" ca="1" si="118"/>
        <v/>
      </c>
      <c r="BH170" s="1" t="str">
        <f t="shared" ca="1" si="119"/>
        <v>False</v>
      </c>
      <c r="BI170" s="1">
        <f t="shared" ca="1" si="120"/>
        <v>15</v>
      </c>
      <c r="BJ170" s="1" t="s">
        <v>1430</v>
      </c>
      <c r="BK170" s="1" t="str">
        <f t="shared" ca="1" si="121"/>
        <v>2025-05-25</v>
      </c>
      <c r="BL170" s="1" t="str" cm="1">
        <f t="array" aca="1" ref="BL170" ca="1">INDEX({"Orthodontic","Prosthodontic","Oral Surgery","Periodontic","Restorative"}, RANDBETWEEN(1,5))</f>
        <v>Periodontic</v>
      </c>
      <c r="BM170" s="1" t="str" cm="1">
        <f t="array" aca="1" ref="BM170" ca="1">INDEX({"D4341","D9110","D0274","D0120","D2330","D7140","D1110"}, RANDBETWEEN(1,7))</f>
        <v>D0274</v>
      </c>
      <c r="BN170" s="1" t="str" cm="1">
        <f t="array" aca="1" ref="BN170" ca="1">INDEX({"Periodontal Scaling &amp; Root Planing","Palliative Treatment","Bitewings - Four Films","Periodic Oral Evaluation","Resin Composite - One Surface","Extraction - Erupted Tooth","Adult Prophylaxis"}, RANDBETWEEN(1,7))</f>
        <v>Resin Composite - One Surface</v>
      </c>
      <c r="BO170" s="1">
        <f t="shared" ca="1" si="122"/>
        <v>1568.39</v>
      </c>
      <c r="BP170" s="1">
        <f t="shared" ca="1" si="123"/>
        <v>805.48</v>
      </c>
      <c r="BQ170" s="1">
        <f t="shared" ca="1" si="124"/>
        <v>998.78</v>
      </c>
      <c r="BR170" s="1">
        <f t="shared" ca="1" si="125"/>
        <v>160.16999999999999</v>
      </c>
      <c r="BS170" s="1">
        <f t="shared" ca="1" si="126"/>
        <v>44</v>
      </c>
      <c r="BT170" s="1" t="str">
        <f t="shared" ca="1" si="127"/>
        <v>2023-09-18</v>
      </c>
      <c r="BU170" s="1" t="str" cm="1">
        <f t="array" aca="1" ref="BU170" ca="1">INDEX({"Debit Card","Apple Pay","Credit Card","CareCredit"}, RANDBETWEEN(1,4))</f>
        <v>Debit Card</v>
      </c>
      <c r="BV170" s="1" t="str" cm="1">
        <f t="array" aca="1" ref="BV170" ca="1">INDEX({"Paid","Partial","Pending Insurance"}, RANDBETWEEN(1,3))</f>
        <v>Paid</v>
      </c>
      <c r="BW170" s="1">
        <f t="shared" ca="1" si="128"/>
        <v>0</v>
      </c>
      <c r="BX170" s="1" t="str">
        <f t="shared" ca="1" si="129"/>
        <v>Completed</v>
      </c>
      <c r="BY170" s="1" t="str" cm="1">
        <f t="array" aca="1" ref="BY170" ca="1">INDEX({"New","Returning"}, RANDBETWEEN(1,2))</f>
        <v>New</v>
      </c>
      <c r="BZ170" s="1">
        <f t="shared" ca="1" si="130"/>
        <v>2</v>
      </c>
      <c r="CA170" s="1">
        <f t="shared" ca="1" si="131"/>
        <v>4</v>
      </c>
      <c r="CB170" s="1" t="str">
        <f t="shared" ca="1" si="132"/>
        <v>2022-08-19</v>
      </c>
      <c r="CC170" s="1" t="str">
        <f t="shared" ca="1" si="133"/>
        <v>2024-06-21</v>
      </c>
      <c r="CD170" s="1">
        <f t="shared" ca="1" si="134"/>
        <v>8</v>
      </c>
      <c r="CE170" s="1">
        <f t="shared" ca="1" si="134"/>
        <v>3</v>
      </c>
      <c r="CF170" s="1">
        <f t="shared" ca="1" si="135"/>
        <v>2051.7800000000002</v>
      </c>
      <c r="CG170" s="1">
        <f t="shared" ca="1" si="136"/>
        <v>31</v>
      </c>
      <c r="CH170" s="1" t="str">
        <f t="shared" ca="1" si="137"/>
        <v>Medium</v>
      </c>
      <c r="CI170" s="1">
        <f t="shared" ca="1" si="138"/>
        <v>69</v>
      </c>
      <c r="CJ170" s="1" t="str">
        <f t="shared" ca="1" si="139"/>
        <v>True</v>
      </c>
      <c r="CK170" s="1" t="str" cm="1">
        <f t="array" aca="1" ref="CK170" ca="1">INDEX({"Basic","Silver","Gold","Platinum"}, RANDBETWEEN(1,4))</f>
        <v>Platinum</v>
      </c>
      <c r="CL170" s="1">
        <f t="shared" ca="1" si="140"/>
        <v>4</v>
      </c>
      <c r="CM170" s="1" t="s">
        <v>1619</v>
      </c>
      <c r="CN170" s="1" t="str">
        <f t="shared" ca="1" si="141"/>
        <v>2021-06-15</v>
      </c>
      <c r="CO170" s="1" t="str">
        <f t="shared" ca="1" si="142"/>
        <v>9:15 AM</v>
      </c>
      <c r="CP170" s="1" t="str" cm="1">
        <f t="array" aca="1" ref="CP170" ca="1">INDEX({"Patient Portal","Mail","Email","Phone","Text"}, RANDBETWEEN(1,5))</f>
        <v>Text</v>
      </c>
      <c r="CQ170" s="1" t="str" cm="1">
        <f t="array" aca="1" ref="CQ170" ca="1">INDEX({"Insurance Verification","Payment Reminder","New Patient Welcome","Treatment Plan Discussion","Recall"}, RANDBETWEEN(1,5))</f>
        <v>Insurance Verification</v>
      </c>
      <c r="CR170" s="1" t="str" cm="1">
        <f t="array" aca="1" ref="CR170" ca="1">INDEX({"Template","Script","Marketing","Custom"}, RANDBETWEEN(1,4))</f>
        <v>Custom</v>
      </c>
      <c r="CS170" s="1" t="str">
        <f t="shared" ca="1" si="143"/>
        <v>False</v>
      </c>
      <c r="CT170" s="1" t="str">
        <f t="shared" ca="1" si="144"/>
        <v/>
      </c>
      <c r="CU170" s="1" t="str">
        <f t="shared" ca="1" si="145"/>
        <v/>
      </c>
      <c r="CV170" s="1" t="str" cm="1">
        <f t="array" aca="1" ref="CV170" ca="1">IF(CS170="True",
   INDEX({"Cancelled","Confirmed","Rescheduled","Question Answered"}, RANDBETWEEN(1,4)),
   ""
)</f>
        <v/>
      </c>
      <c r="CW170" s="1" t="str">
        <f t="shared" ca="1" si="146"/>
        <v/>
      </c>
      <c r="CX170" s="1" t="str">
        <f t="shared" ca="1" si="147"/>
        <v/>
      </c>
      <c r="CY170" s="1" t="str" cm="1">
        <f t="array" aca="1" ref="CY170" ca="1">INDEX({"STF001","STF002","STF003","STF004","STF005"}, RANDBETWEEN(1,5))</f>
        <v>STF002</v>
      </c>
      <c r="CZ170" s="1" t="str">
        <f t="shared" ca="1" si="148"/>
        <v>True</v>
      </c>
      <c r="DA170" s="1" t="str" cm="1">
        <f t="array" aca="1" ref="DA170" ca="1">INDEX({"Westside Dental Group","Downtown Dental Center","Main Street Dental"}, RANDBETWEEN(1,3))</f>
        <v>Westside Dental Group</v>
      </c>
      <c r="DB170" s="1" t="str" cm="1">
        <f t="array" aca="1" ref="DB170" ca="1">_xlfn.SWITCH(DA170,
   "Westside Dental Group",     "789 West Avenue",
   "Downtown Dental Center",    "456 Downtown Plaza",
   "Main Street Dental",        "123 Main Street",
   ""
)</f>
        <v>789 West Avenue</v>
      </c>
      <c r="DC170" s="1" t="str" cm="1">
        <f t="array" aca="1" ref="DC170" ca="1">_xlfn.SWITCH(
   DA170,
   "Westside Dental Group",     "Riverside",
   "Downtown Dental Center",    "Springfield",
   "Main Street Dental",        "Springfield",
   ""
)</f>
        <v>Riverside</v>
      </c>
      <c r="DD170" s="1" t="s">
        <v>184</v>
      </c>
      <c r="DE170" s="1" t="str" cm="1">
        <f t="array" aca="1" ref="DE170" ca="1">_xlfn.SWITCH(
   DA170,
   "Westside Dental Group",     "62707",
   "Downtown Dental Center",    "62701",
   "Main Street Dental",        "62704",
   ""
)</f>
        <v>62707</v>
      </c>
      <c r="DF170" s="1" t="str" cm="1">
        <f t="array" aca="1" ref="DF170" ca="1">_xlfn.SWITCH(
   DA170,
   "Westside Dental Group",     "555-555-6666",
   "Downtown Dental Center",    "555-333-4444",
   "Main Street Dental",        "555-111-2222",
   ""
)</f>
        <v>555-555-6666</v>
      </c>
      <c r="DG170" s="1" t="str" cm="1">
        <f t="array" aca="1" ref="DG170" ca="1">_xlfn.SWITCH(
   DA170,
   "Westside Dental Group",     "Mon-Thu 9AM-6PM|Fri 9AM-4PM",
   "Downtown Dental Center",    "Mon-Thu 7AM-7PM|Fri 8AM-5PM|Sat 8AM-1PM",
   "Main Street Dental",        "Mon-Fri 8AM-5PM",
   ""
)</f>
        <v>Mon-Thu 9AM-6PM|Fri 9AM-4PM</v>
      </c>
      <c r="DH170" s="1" t="str" cm="1">
        <f t="array" aca="1" ref="DH170" ca="1">_xlfn.SWITCH(
   DA170,
   "Westside Dental Group",     "General|Periodontics|Endodontics",
   "Downtown Dental Center",    "General|Pediatric|Implants|Oral Surgery",
   "Main Street Dental",        "General|Cosmetic|Orthodontics",
   ""
)</f>
        <v>General|Periodontics|Endodontics</v>
      </c>
      <c r="DI170" s="1" t="str" cm="1">
        <f t="array" aca="1" ref="DI170" ca="1">_xlfn.SWITCH(
   DA170,
   "Westside Dental Group",     "General Dentistry|Periodontics|Endodontics",
   "Downtown Dental Center",    "General Dentistry|Oral Surgery|Pediatric Dentistry",
   "Main Street Dental",        "General Dentistry|Orthodontics",
   ""
)</f>
        <v>General Dentistry|Periodontics|Endodontics</v>
      </c>
      <c r="DJ170" s="1" cm="1">
        <f t="array" aca="1" ref="DJ170" ca="1">_xlfn.SWITCH($DA170,
   "Westside Dental Group", 6,
   "Downtown Dental Center", 12,
   "Main Street Dental",     8,
   6
)</f>
        <v>6</v>
      </c>
      <c r="DK170" s="1" cm="1">
        <f t="array" aca="1" ref="DK170" ca="1">_xlfn.SWITCH($DA170,
   "Westside Dental Group", 4.7,
   "Downtown Dental Center", 4.6,
   "Main Street Dental",     4.8,
   4.7
)</f>
        <v>4.7</v>
      </c>
      <c r="DL170" s="1" t="s">
        <v>1808</v>
      </c>
      <c r="DM170" s="1" t="str">
        <f t="shared" ca="1" si="149"/>
        <v>2022-06-12</v>
      </c>
      <c r="DN170" s="1" t="str" cm="1">
        <f t="array" aca="1" ref="DN170" ca="1">INDEX({"In Progress","Accepted","Completed","Proposed"}, RANDBETWEEN(1,4))</f>
        <v>In Progress</v>
      </c>
      <c r="DO170" s="1">
        <f t="shared" ca="1" si="150"/>
        <v>1506.57</v>
      </c>
      <c r="DP170" s="1">
        <f t="shared" ca="1" si="151"/>
        <v>934.07</v>
      </c>
      <c r="DQ170" s="1">
        <f t="shared" ca="1" si="152"/>
        <v>572.5</v>
      </c>
      <c r="DR170" s="1" t="str" cm="1">
        <f t="array" aca="1" ref="DR170" ca="1">INDEX({"N/A","CareCredit","QuickPay Discount","Monthly Payment"}, RANDBETWEEN(1,4))</f>
        <v>CareCredit</v>
      </c>
      <c r="DS170" s="2">
        <v>44641</v>
      </c>
      <c r="DT170" s="1" t="str">
        <f t="shared" ca="1" si="153"/>
        <v/>
      </c>
      <c r="DU170" s="1">
        <f t="shared" ca="1" si="154"/>
        <v>13</v>
      </c>
    </row>
    <row r="171" spans="1:125" x14ac:dyDescent="0.15">
      <c r="A171" s="1" t="s">
        <v>674</v>
      </c>
      <c r="B171" s="1" t="str" cm="1">
        <f t="array" aca="1" ref="B171" ca="1">INDEX({"Liam","Noah","Oliver","Elijah","William","James","Benjamin","Lucas","Henry","Alexander","Olivia","Emma","Ava","Charlotte","Sophia","Amelia","Isabella","Mia","Evelyn","Harper","Jameson","Aria","Scarlett","Luna","Mila","Abigail","Ella","Avery","Eleanor","Madison"}, RANDBETWEEN(1, 30))</f>
        <v>Sophia</v>
      </c>
      <c r="C171" s="1" t="str" cm="1">
        <f t="array" aca="1" ref="C171" ca="1">INDEX({"Smith","Johnson","Williams","Jones","Brown","Davis","Miller","Wilson","Moore","Taylor","Anderson","Thomas","Jackson","White","Harris","Martin","Thompson","Garcia","Martinez","Robinson","Clark","Rodriguez","Lewis","Lee","Walker","Hall","Allen","Young","King","Wright"}, RANDBETWEEN(1, 30))</f>
        <v>Brown</v>
      </c>
      <c r="D171" s="1" t="str">
        <f t="shared" ca="1" si="104"/>
        <v>1942-07-23</v>
      </c>
      <c r="E171" s="1">
        <f t="shared" ca="1" si="105"/>
        <v>82</v>
      </c>
      <c r="F171" s="1" t="str" cm="1">
        <f t="array" aca="1" ref="F171" ca="1">INDEX({"Male","Female","Non-Binary"}, RANDBETWEEN(1, 3))</f>
        <v>Female</v>
      </c>
      <c r="G171" s="1" t="str" cm="1">
        <f t="array" aca="1" ref="G171" ca="1">INDEX({"African American","Caucasian","Hispanic","Asian","Native American","Other"}, RANDBETWEEN(1,6))</f>
        <v>Native American</v>
      </c>
      <c r="H171" s="1" t="str" cm="1">
        <f t="array" aca="1" ref="H171" ca="1">RANDBETWEEN(1,1500) &amp; " " &amp; INDEX({"Main","Oak","Maple","Elm","Pine","Cedar","Rose","Hill","Park","Lake"}, RANDBETWEEN(1,10)) &amp; " " &amp; INDEX({"St","Rd","Ave"}, RANDBETWEEN(1,3))</f>
        <v>1257 Maple Ave</v>
      </c>
      <c r="I171" s="1" t="str" cm="1">
        <f t="array" aca="1" ref="I171" ca="1">INDEX({"Springfield","Riverside","Franklin","Clinton","Fairview"}, RANDBETWEEN(1,5))</f>
        <v>Springfield</v>
      </c>
      <c r="J171" s="1" t="str" cm="1">
        <f t="array" aca="1" ref="J171" ca="1">INDEX({"FL","IL","CA","NY","TX"}, RANDBETWEEN(1,5))</f>
        <v>NY</v>
      </c>
      <c r="K171" s="1" t="str">
        <f t="shared" ca="1" si="106"/>
        <v>34744</v>
      </c>
      <c r="L171" s="1" t="str">
        <f t="shared" ca="1" si="107"/>
        <v>sophia.brown@email.com</v>
      </c>
      <c r="M171" s="1" t="str">
        <f t="shared" ca="1" si="108"/>
        <v>619-638-7724</v>
      </c>
      <c r="N171" s="1" t="str" cm="1">
        <f t="array" aca="1" ref="N171" ca="1">INDEX({"Linda","Karen","Susan","Nancy","Deborah"}, RANDBETWEEN(1,5)) &amp; " " &amp; C171</f>
        <v>Karen Brown</v>
      </c>
      <c r="O171" s="1" t="str">
        <f t="shared" ca="1" si="109"/>
        <v>533-498-8350</v>
      </c>
      <c r="P171" s="1" t="s">
        <v>137</v>
      </c>
      <c r="Q171" s="1" t="str" cm="1">
        <f t="array" aca="1" ref="Q171" ca="1">INDEX({"Walk-in","Google","Website","Patient Referral","Doctor Referral","Insurance"}, RANDBETWEEN(1,5))</f>
        <v>Patient Referral</v>
      </c>
      <c r="R171" s="1" t="str">
        <f t="shared" ca="1" si="110"/>
        <v>2022-12-13</v>
      </c>
      <c r="S171" s="1" t="str" cm="1">
        <f t="array" aca="1" ref="S171" ca="1">INDEX({"LOC001","LOC002","LOC003"}, RANDBETWEEN(1,3))</f>
        <v>LOC001</v>
      </c>
      <c r="T171" s="1" t="str" cm="1">
        <f t="array" aca="1" ref="T171" ca="1">INDEX({"Mail","Phone","Patient Portal","Email"}, RANDBETWEEN(1,4))</f>
        <v>Mail</v>
      </c>
      <c r="U171" s="1" t="str" cm="1">
        <f t="array" aca="1" ref="U171" ca="1">INDEX({"True","False"}, RANDBETWEEN(1,2))</f>
        <v>True</v>
      </c>
      <c r="V171" s="1" t="str" cm="1">
        <f t="array" aca="1" ref="V171" ca="1">INDEX({"True","False"}, RANDBETWEEN(1,2))</f>
        <v>False</v>
      </c>
      <c r="W171" s="1" t="str" cm="1">
        <f t="array" aca="1" ref="W171" ca="1">INDEX({"True","False"}, RANDBETWEEN(1,2))</f>
        <v>False</v>
      </c>
      <c r="X171" s="1" t="str" cm="1">
        <f t="array" aca="1" ref="X171" ca="1">INDEX({"True","False"}, RANDBETWEEN(1,2))</f>
        <v>False</v>
      </c>
      <c r="Y171" s="1" t="str" cm="1">
        <f t="array" aca="1" ref="Y171" ca="1">INDEX({"Codeine","Sulfa","Local Anesthetics","None","Latex","Penicillin"}, RANDBETWEEN(1,6))</f>
        <v>Sulfa</v>
      </c>
      <c r="Z171" s="1" t="str" cm="1">
        <f t="array" aca="1" ref="Z171" ca="1">INDEX({"None","Levothyroxine","Atorvastatin","Levothyroxine|Atorvastatin","Metformin|Lisinopril","Ibuprofen"}, RANDBETWEEN(1,6))</f>
        <v>Levothyroxine</v>
      </c>
      <c r="AA171" s="1" t="str" cm="1">
        <f t="array" aca="1" ref="AA171" ca="1">INDEX({"None","Wisdom teeth extraction (2020)","Cavity filling (2019)","Dental cleaning (2018)","Root canal (2021)"}, RANDBETWEEN(1,5))</f>
        <v>None</v>
      </c>
      <c r="AB171" s="1" t="str">
        <f t="shared" ca="1" si="111"/>
        <v>2023-09-03</v>
      </c>
      <c r="AC171" s="1" t="str" cm="1">
        <f t="array" aca="1" ref="AC171" ca="1">INDEX({"N/A","No","Yes"}, RANDBETWEEN(1,3))</f>
        <v>Yes</v>
      </c>
      <c r="AD171" s="1" t="str" cm="1">
        <f t="array" aca="1" ref="AD171" ca="1">INDEX({"Non-smoker","Former-smoker","Current smoker"}, RANDBETWEEN(1,3))</f>
        <v>Former-smoker</v>
      </c>
      <c r="AE171" s="1" t="str" cm="1">
        <f t="array" aca="1" ref="AE171" ca="1">INDEX({"None","Allergic to penicillin","Requires wheelchair accessibility","Use caution due to fall risk","Special diet required"}, RANDBETWEEN(1,5))</f>
        <v>None</v>
      </c>
      <c r="AF171" s="1" t="s">
        <v>863</v>
      </c>
      <c r="AG171" s="1" t="str" cm="1">
        <f t="array" aca="1" ref="AG171" ca="1">INDEX({"Humana","Aetna","MetLife","Cigna","United Healthcare","Guardian"}, RANDBETWEEN(1,6))</f>
        <v>United Healthcare</v>
      </c>
      <c r="AH171" s="1" t="str" cm="1">
        <f t="array" aca="1" ref="AH171" ca="1">IF(AG171="Humana",
   INDEX({"HUM103","HUM523"}, RANDBETWEEN(1,2)),
IF(AG171="Aetna",
   INDEX({"AET532","AET548"}, RANDBETWEEN(1,2)),
IF(AG171="MetLife",
   "MET280",
IF(AG171="Cigna",
   "CIG881",
IF(AG171="United Healthcare",
   INDEX({"UNI967","UNI316"}, RANDBETWEEN(1,2)),
IF(AG171="Guardian",
   INDEX({"GUA459","GUA669"}, RANDBETWEEN(1,2)),
""))))))</f>
        <v>UNI316</v>
      </c>
      <c r="AI171" s="1" t="str" cm="1">
        <f t="array" aca="1" ref="AI171" ca="1">_xlfn.SWITCH(
    AH171,
    "HUM103", "Humana Discount",
    "HUM523", "Humana PPO",
    "AET532", "Aetna HMO",
    "AET548", "Aetna Indemnity",
    "MET280", "MetLife Discount",
    "CIG881", "Cigna HMO",
    "UNI967", "United Healthcare DPPO",
    "UNI316", "United Healthcare DMO",
    "GUA459", "Guardian Discount",
    "GUA669", "Guardian PPO",
    ""
)</f>
        <v>United Healthcare DMO</v>
      </c>
      <c r="AJ171" s="1" t="str" cm="1">
        <f t="array" aca="1" ref="AJ171" ca="1">_xlfn.SWITCH(
    AH171,
    "HUM103", "HUM854639",
    "HUM523", "HUM296694",
    "AET532", "AET392075",
    "AET548", "AET837715",
    "MET280", "MET643118",
    "CIG881", "CIG755900",
    "UNI967", "UNI733052",
    "UNI316", "UNI442722",
    "GUA459", "GUA634150",
    "GUA669", "GUA641722",
    ""
)</f>
        <v>UNI442722</v>
      </c>
      <c r="AK171" s="1" t="str" cm="1">
        <f t="array" aca="1" ref="AK171" ca="1">INDEX({"GRP370","GRP369","GRP573","GRP409","GRP509","GRP575","GRP445","GRP295","GRP316","GRP630"}, RANDBETWEEN(1,10))</f>
        <v>GRP575</v>
      </c>
      <c r="AL171" s="1" cm="1">
        <f t="array" aca="1" ref="AL171" ca="1">_xlfn.SWITCH(
  AK171,
  "GRP370", 1000,
  "GRP369", 3000,
  "GRP573", 1500,
  "GRP409", 3000,
  "GRP509", 3000,
  "GRP575", 1000,
  "GRP445", 2500,
  "GRP295", 1000,
  "GRP316", 2000,
  "GRP630", 2000,
  ""
)</f>
        <v>1000</v>
      </c>
      <c r="AM171" s="1" cm="1">
        <f t="array" aca="1" ref="AM171" ca="1">_xlfn.SWITCH(
  AK171,
  "GRP370", 729.73,
  "GRP369", 2285.89,
  "GRP573", 1311.73,
  "GRP409", 2951.56,
  "GRP509", 993.45,
  "GRP575", 557.41,
  "GRP445", 695.64,
  "GRP295", 241.36,
  "GRP316", 1320.86,
  "GRP630", 1245.27,
  ""
)</f>
        <v>557.41</v>
      </c>
      <c r="AN171" s="1" t="str" cm="1">
        <f t="array" aca="1" ref="AN171" ca="1">_xlfn.SWITCH(
  AK171,
  "GRP573", "Humana",
  "GRP509", "Aetna",
  "GRP316", "Aetna",
  ""
)</f>
        <v/>
      </c>
      <c r="AO171" s="1" t="str" cm="1">
        <f t="array" aca="1" ref="AO171" ca="1">_xlfn.SWITCH(
  AK171,
  "GRP573", "HUM982",
  "GRP509", "AET282",
  "GRP316", "AET665",
  ""
)</f>
        <v/>
      </c>
      <c r="AP171" s="1" t="str" cm="1">
        <f t="array" aca="1" ref="AP171" ca="1">_xlfn.SWITCH(
  AK171,
  "GRP573", "MAAN82132",
  "GRP509", "JOWI86099",
  "GRP316", "CHTA19838",
  ""
)</f>
        <v/>
      </c>
      <c r="AQ171" s="1" t="str" cm="1">
        <f t="array" aca="1" ref="AQ171" ca="1">INDEX({"Yes","No"},RANDBETWEEN(1,2))</f>
        <v>Yes</v>
      </c>
      <c r="AR171" s="1" t="str" cm="1">
        <f t="array" aca="1" ref="AR171" ca="1">INDEX({"Apple Pay","Credit Card","Debit Card"}, RANDBETWEEN(1,3))</f>
        <v>Credit Card</v>
      </c>
      <c r="AS171" s="1" t="s">
        <v>1052</v>
      </c>
      <c r="AT171" s="1" t="s">
        <v>1241</v>
      </c>
      <c r="AU171" s="1" t="str">
        <f t="shared" ca="1" si="112"/>
        <v>2025-04-19</v>
      </c>
      <c r="AV171" s="1" t="str">
        <f t="shared" ca="1" si="113"/>
        <v>2025-04-23</v>
      </c>
      <c r="AW171" s="1" t="str">
        <f t="shared" ca="1" si="114"/>
        <v>10:15 AM</v>
      </c>
      <c r="AX171" s="1" t="str">
        <f t="shared" ca="1" si="115"/>
        <v>10:07 AM</v>
      </c>
      <c r="AY171" s="1" t="str" cm="1">
        <f t="array" aca="1" ref="AY171" ca="1">INDEX({"LOC001","LOC002","LOC003"}, RANDBETWEEN(1,3))</f>
        <v>LOC001</v>
      </c>
      <c r="AZ171" s="1" t="str" cm="1">
        <f t="array" aca="1" ref="AZ171" ca="1">INDEX({"PRV001","PRV002","PRV003","PRV004","PRV005"}, RANDBETWEEN(1,5))</f>
        <v>PRV004</v>
      </c>
      <c r="BA171" s="1" t="str" cm="1">
        <f t="array" aca="1" ref="BA171" ca="1">INDEX({"AST001","AST002","AST003","AST004","AST005"}, RANDBETWEEN(1,5))</f>
        <v>AST002</v>
      </c>
      <c r="BB171" s="1" t="str" cm="1">
        <f t="array" aca="1" ref="BB171" ca="1">INDEX({"Room 1","Room 2","Room 3","Room 4","Room 5","Room 7","Room 8"}, RANDBETWEEN(1,7))</f>
        <v>Room 3</v>
      </c>
      <c r="BC171" s="1" t="str" cm="1">
        <f t="array" aca="1" ref="BC171" ca="1">INDEX({"Tooth Pain","Lost Filling","Cosmetic Concern","Sensitivity","Denture Adjustment","Jaw Pain","Routine Check-up"}, RANDBETWEEN(1,7))</f>
        <v>Denture Adjustment</v>
      </c>
      <c r="BD171" s="1" cm="1">
        <f t="array" aca="1" ref="BD171" ca="1">INDEX({15,30,45,60,90,120}, RANDBETWEEN(1,6))</f>
        <v>60</v>
      </c>
      <c r="BE171" s="1">
        <f t="shared" ca="1" si="116"/>
        <v>58</v>
      </c>
      <c r="BF171" s="1" t="str">
        <f t="shared" ca="1" si="117"/>
        <v>True</v>
      </c>
      <c r="BG171" s="1" t="str">
        <f t="shared" ca="1" si="118"/>
        <v/>
      </c>
      <c r="BH171" s="1" t="str">
        <f t="shared" ca="1" si="119"/>
        <v>False</v>
      </c>
      <c r="BI171" s="1">
        <f t="shared" ca="1" si="120"/>
        <v>4</v>
      </c>
      <c r="BJ171" s="1" t="s">
        <v>1431</v>
      </c>
      <c r="BK171" s="1" t="str">
        <f t="shared" ca="1" si="121"/>
        <v>2025-04-23</v>
      </c>
      <c r="BL171" s="1" t="str" cm="1">
        <f t="array" aca="1" ref="BL171" ca="1">INDEX({"Orthodontic","Prosthodontic","Oral Surgery","Periodontic","Restorative"}, RANDBETWEEN(1,5))</f>
        <v>Orthodontic</v>
      </c>
      <c r="BM171" s="1" t="str" cm="1">
        <f t="array" aca="1" ref="BM171" ca="1">INDEX({"D4341","D9110","D0274","D0120","D2330","D7140","D1110"}, RANDBETWEEN(1,7))</f>
        <v>D2330</v>
      </c>
      <c r="BN171" s="1" t="str" cm="1">
        <f t="array" aca="1" ref="BN171" ca="1">INDEX({"Periodontal Scaling &amp; Root Planing","Palliative Treatment","Bitewings - Four Films","Periodic Oral Evaluation","Resin Composite - One Surface","Extraction - Erupted Tooth","Adult Prophylaxis"}, RANDBETWEEN(1,7))</f>
        <v>Resin Composite - One Surface</v>
      </c>
      <c r="BO171" s="1">
        <f t="shared" ca="1" si="122"/>
        <v>779.96</v>
      </c>
      <c r="BP171" s="1">
        <f t="shared" ca="1" si="123"/>
        <v>927.56</v>
      </c>
      <c r="BQ171" s="1">
        <f t="shared" ca="1" si="124"/>
        <v>980.1</v>
      </c>
      <c r="BR171" s="1">
        <f t="shared" ca="1" si="125"/>
        <v>179.51</v>
      </c>
      <c r="BS171" s="1">
        <f t="shared" ca="1" si="126"/>
        <v>200.01</v>
      </c>
      <c r="BT171" s="1" t="str">
        <f t="shared" ca="1" si="127"/>
        <v>2024-02-16</v>
      </c>
      <c r="BU171" s="1" t="str" cm="1">
        <f t="array" aca="1" ref="BU171" ca="1">INDEX({"Debit Card","Apple Pay","Credit Card","CareCredit"}, RANDBETWEEN(1,4))</f>
        <v>Credit Card</v>
      </c>
      <c r="BV171" s="1" t="str" cm="1">
        <f t="array" aca="1" ref="BV171" ca="1">INDEX({"Paid","Partial","Pending Insurance"}, RANDBETWEEN(1,3))</f>
        <v>Pending Insurance</v>
      </c>
      <c r="BW171" s="1">
        <f t="shared" ca="1" si="128"/>
        <v>0</v>
      </c>
      <c r="BX171" s="1" t="str">
        <f t="shared" ca="1" si="129"/>
        <v>In Progress</v>
      </c>
      <c r="BY171" s="1" t="str" cm="1">
        <f t="array" aca="1" ref="BY171" ca="1">INDEX({"New","Returning"}, RANDBETWEEN(1,2))</f>
        <v>Returning</v>
      </c>
      <c r="BZ171" s="1">
        <f t="shared" ca="1" si="130"/>
        <v>0</v>
      </c>
      <c r="CA171" s="1">
        <f t="shared" ca="1" si="131"/>
        <v>0</v>
      </c>
      <c r="CB171" s="1" t="str">
        <f t="shared" ca="1" si="132"/>
        <v>2021-08-08</v>
      </c>
      <c r="CC171" s="1" t="str">
        <f t="shared" ca="1" si="133"/>
        <v>2024-02-06</v>
      </c>
      <c r="CD171" s="1">
        <f t="shared" ca="1" si="134"/>
        <v>6</v>
      </c>
      <c r="CE171" s="1">
        <f t="shared" ca="1" si="134"/>
        <v>10</v>
      </c>
      <c r="CF171" s="1">
        <f t="shared" ca="1" si="135"/>
        <v>5790.08</v>
      </c>
      <c r="CG171" s="1">
        <f t="shared" ca="1" si="136"/>
        <v>44</v>
      </c>
      <c r="CH171" s="1" t="str">
        <f t="shared" ca="1" si="137"/>
        <v>Low</v>
      </c>
      <c r="CI171" s="1">
        <f t="shared" ca="1" si="138"/>
        <v>88</v>
      </c>
      <c r="CJ171" s="1" t="str">
        <f t="shared" ca="1" si="139"/>
        <v>True</v>
      </c>
      <c r="CK171" s="1" t="str" cm="1">
        <f t="array" aca="1" ref="CK171" ca="1">INDEX({"Basic","Silver","Gold","Platinum"}, RANDBETWEEN(1,4))</f>
        <v>Gold</v>
      </c>
      <c r="CL171" s="1">
        <f t="shared" ca="1" si="140"/>
        <v>0</v>
      </c>
      <c r="CM171" s="1" t="s">
        <v>1620</v>
      </c>
      <c r="CN171" s="1" t="str">
        <f t="shared" ca="1" si="141"/>
        <v>2024-04-08</v>
      </c>
      <c r="CO171" s="1" t="str">
        <f t="shared" ca="1" si="142"/>
        <v>11:30 AM</v>
      </c>
      <c r="CP171" s="1" t="str" cm="1">
        <f t="array" aca="1" ref="CP171" ca="1">INDEX({"Patient Portal","Mail","Email","Phone","Text"}, RANDBETWEEN(1,5))</f>
        <v>Text</v>
      </c>
      <c r="CQ171" s="1" t="str" cm="1">
        <f t="array" aca="1" ref="CQ171" ca="1">INDEX({"Insurance Verification","Payment Reminder","New Patient Welcome","Treatment Plan Discussion","Recall"}, RANDBETWEEN(1,5))</f>
        <v>New Patient Welcome</v>
      </c>
      <c r="CR171" s="1" t="str" cm="1">
        <f t="array" aca="1" ref="CR171" ca="1">INDEX({"Template","Script","Marketing","Custom"}, RANDBETWEEN(1,4))</f>
        <v>Template</v>
      </c>
      <c r="CS171" s="1" t="str">
        <f t="shared" ca="1" si="143"/>
        <v>False</v>
      </c>
      <c r="CT171" s="1" t="str">
        <f t="shared" ca="1" si="144"/>
        <v/>
      </c>
      <c r="CU171" s="1" t="str">
        <f t="shared" ca="1" si="145"/>
        <v/>
      </c>
      <c r="CV171" s="1" t="str" cm="1">
        <f t="array" aca="1" ref="CV171" ca="1">IF(CS171="True",
   INDEX({"Cancelled","Confirmed","Rescheduled","Question Answered"}, RANDBETWEEN(1,4)),
   ""
)</f>
        <v/>
      </c>
      <c r="CW171" s="1" t="str">
        <f t="shared" ca="1" si="146"/>
        <v/>
      </c>
      <c r="CX171" s="1" t="str">
        <f t="shared" ca="1" si="147"/>
        <v/>
      </c>
      <c r="CY171" s="1" t="str" cm="1">
        <f t="array" aca="1" ref="CY171" ca="1">INDEX({"STF001","STF002","STF003","STF004","STF005"}, RANDBETWEEN(1,5))</f>
        <v>STF002</v>
      </c>
      <c r="CZ171" s="1" t="str">
        <f t="shared" ca="1" si="148"/>
        <v>True</v>
      </c>
      <c r="DA171" s="1" t="str" cm="1">
        <f t="array" aca="1" ref="DA171" ca="1">INDEX({"Westside Dental Group","Downtown Dental Center","Main Street Dental"}, RANDBETWEEN(1,3))</f>
        <v>Westside Dental Group</v>
      </c>
      <c r="DB171" s="1" t="str" cm="1">
        <f t="array" aca="1" ref="DB171" ca="1">_xlfn.SWITCH(DA171,
   "Westside Dental Group",     "789 West Avenue",
   "Downtown Dental Center",    "456 Downtown Plaza",
   "Main Street Dental",        "123 Main Street",
   ""
)</f>
        <v>789 West Avenue</v>
      </c>
      <c r="DC171" s="1" t="str" cm="1">
        <f t="array" aca="1" ref="DC171" ca="1">_xlfn.SWITCH(
   DA171,
   "Westside Dental Group",     "Riverside",
   "Downtown Dental Center",    "Springfield",
   "Main Street Dental",        "Springfield",
   ""
)</f>
        <v>Riverside</v>
      </c>
      <c r="DD171" s="1" t="s">
        <v>184</v>
      </c>
      <c r="DE171" s="1" t="str" cm="1">
        <f t="array" aca="1" ref="DE171" ca="1">_xlfn.SWITCH(
   DA171,
   "Westside Dental Group",     "62707",
   "Downtown Dental Center",    "62701",
   "Main Street Dental",        "62704",
   ""
)</f>
        <v>62707</v>
      </c>
      <c r="DF171" s="1" t="str" cm="1">
        <f t="array" aca="1" ref="DF171" ca="1">_xlfn.SWITCH(
   DA171,
   "Westside Dental Group",     "555-555-6666",
   "Downtown Dental Center",    "555-333-4444",
   "Main Street Dental",        "555-111-2222",
   ""
)</f>
        <v>555-555-6666</v>
      </c>
      <c r="DG171" s="1" t="str" cm="1">
        <f t="array" aca="1" ref="DG171" ca="1">_xlfn.SWITCH(
   DA171,
   "Westside Dental Group",     "Mon-Thu 9AM-6PM|Fri 9AM-4PM",
   "Downtown Dental Center",    "Mon-Thu 7AM-7PM|Fri 8AM-5PM|Sat 8AM-1PM",
   "Main Street Dental",        "Mon-Fri 8AM-5PM",
   ""
)</f>
        <v>Mon-Thu 9AM-6PM|Fri 9AM-4PM</v>
      </c>
      <c r="DH171" s="1" t="str" cm="1">
        <f t="array" aca="1" ref="DH171" ca="1">_xlfn.SWITCH(
   DA171,
   "Westside Dental Group",     "General|Periodontics|Endodontics",
   "Downtown Dental Center",    "General|Pediatric|Implants|Oral Surgery",
   "Main Street Dental",        "General|Cosmetic|Orthodontics",
   ""
)</f>
        <v>General|Periodontics|Endodontics</v>
      </c>
      <c r="DI171" s="1" t="str" cm="1">
        <f t="array" aca="1" ref="DI171" ca="1">_xlfn.SWITCH(
   DA171,
   "Westside Dental Group",     "General Dentistry|Periodontics|Endodontics",
   "Downtown Dental Center",    "General Dentistry|Oral Surgery|Pediatric Dentistry",
   "Main Street Dental",        "General Dentistry|Orthodontics",
   ""
)</f>
        <v>General Dentistry|Periodontics|Endodontics</v>
      </c>
      <c r="DJ171" s="1" cm="1">
        <f t="array" aca="1" ref="DJ171" ca="1">_xlfn.SWITCH($DA171,
   "Westside Dental Group", 6,
   "Downtown Dental Center", 12,
   "Main Street Dental",     8,
   6
)</f>
        <v>6</v>
      </c>
      <c r="DK171" s="1" cm="1">
        <f t="array" aca="1" ref="DK171" ca="1">_xlfn.SWITCH($DA171,
   "Westside Dental Group", 4.7,
   "Downtown Dental Center", 4.6,
   "Main Street Dental",     4.8,
   4.7
)</f>
        <v>4.7</v>
      </c>
      <c r="DL171" s="1" t="s">
        <v>1809</v>
      </c>
      <c r="DM171" s="1" t="str">
        <f t="shared" ca="1" si="149"/>
        <v>2021-09-10</v>
      </c>
      <c r="DN171" s="1" t="str" cm="1">
        <f t="array" aca="1" ref="DN171" ca="1">INDEX({"In Progress","Accepted","Completed","Proposed"}, RANDBETWEEN(1,4))</f>
        <v>Completed</v>
      </c>
      <c r="DO171" s="1">
        <f t="shared" ca="1" si="150"/>
        <v>3774.77</v>
      </c>
      <c r="DP171" s="1">
        <f t="shared" ca="1" si="151"/>
        <v>2831.08</v>
      </c>
      <c r="DQ171" s="1">
        <f t="shared" ca="1" si="152"/>
        <v>943.69</v>
      </c>
      <c r="DR171" s="1" t="str" cm="1">
        <f t="array" aca="1" ref="DR171" ca="1">INDEX({"N/A","CareCredit","QuickPay Discount","Monthly Payment"}, RANDBETWEEN(1,4))</f>
        <v>CareCredit</v>
      </c>
      <c r="DS171" s="2">
        <v>44642</v>
      </c>
      <c r="DT171" s="1" t="str">
        <f t="shared" ca="1" si="153"/>
        <v>2022-04-17</v>
      </c>
      <c r="DU171" s="1">
        <f t="shared" ca="1" si="154"/>
        <v>100</v>
      </c>
    </row>
    <row r="172" spans="1:125" x14ac:dyDescent="0.15">
      <c r="A172" s="1" t="s">
        <v>675</v>
      </c>
      <c r="B172" s="1" t="str" cm="1">
        <f t="array" aca="1" ref="B172" ca="1">INDEX({"Liam","Noah","Oliver","Elijah","William","James","Benjamin","Lucas","Henry","Alexander","Olivia","Emma","Ava","Charlotte","Sophia","Amelia","Isabella","Mia","Evelyn","Harper","Jameson","Aria","Scarlett","Luna","Mila","Abigail","Ella","Avery","Eleanor","Madison"}, RANDBETWEEN(1, 30))</f>
        <v>Liam</v>
      </c>
      <c r="C172" s="1" t="str" cm="1">
        <f t="array" aca="1" ref="C172" ca="1">INDEX({"Smith","Johnson","Williams","Jones","Brown","Davis","Miller","Wilson","Moore","Taylor","Anderson","Thomas","Jackson","White","Harris","Martin","Thompson","Garcia","Martinez","Robinson","Clark","Rodriguez","Lewis","Lee","Walker","Hall","Allen","Young","King","Wright"}, RANDBETWEEN(1, 30))</f>
        <v>Martinez</v>
      </c>
      <c r="D172" s="1" t="str">
        <f t="shared" ca="1" si="104"/>
        <v>1941-08-17</v>
      </c>
      <c r="E172" s="1">
        <f t="shared" ca="1" si="105"/>
        <v>83</v>
      </c>
      <c r="F172" s="1" t="str" cm="1">
        <f t="array" aca="1" ref="F172" ca="1">INDEX({"Male","Female","Non-Binary"}, RANDBETWEEN(1, 3))</f>
        <v>Non-Binary</v>
      </c>
      <c r="G172" s="1" t="str" cm="1">
        <f t="array" aca="1" ref="G172" ca="1">INDEX({"African American","Caucasian","Hispanic","Asian","Native American","Other"}, RANDBETWEEN(1,6))</f>
        <v>Hispanic</v>
      </c>
      <c r="H172" s="1" t="str" cm="1">
        <f t="array" aca="1" ref="H172" ca="1">RANDBETWEEN(1,1500) &amp; " " &amp; INDEX({"Main","Oak","Maple","Elm","Pine","Cedar","Rose","Hill","Park","Lake"}, RANDBETWEEN(1,10)) &amp; " " &amp; INDEX({"St","Rd","Ave"}, RANDBETWEEN(1,3))</f>
        <v>654 Maple St</v>
      </c>
      <c r="I172" s="1" t="str" cm="1">
        <f t="array" aca="1" ref="I172" ca="1">INDEX({"Springfield","Riverside","Franklin","Clinton","Fairview"}, RANDBETWEEN(1,5))</f>
        <v>Franklin</v>
      </c>
      <c r="J172" s="1" t="str" cm="1">
        <f t="array" aca="1" ref="J172" ca="1">INDEX({"FL","IL","CA","NY","TX"}, RANDBETWEEN(1,5))</f>
        <v>TX</v>
      </c>
      <c r="K172" s="1" t="str">
        <f t="shared" ca="1" si="106"/>
        <v>44707</v>
      </c>
      <c r="L172" s="1" t="str">
        <f t="shared" ca="1" si="107"/>
        <v>liam.martinez@email.com</v>
      </c>
      <c r="M172" s="1" t="str">
        <f t="shared" ca="1" si="108"/>
        <v>340-922-5875</v>
      </c>
      <c r="N172" s="1" t="str" cm="1">
        <f t="array" aca="1" ref="N172" ca="1">INDEX({"Linda","Karen","Susan","Nancy","Deborah"}, RANDBETWEEN(1,5)) &amp; " " &amp; C172</f>
        <v>Linda Martinez</v>
      </c>
      <c r="O172" s="1" t="str">
        <f t="shared" ca="1" si="109"/>
        <v>311-201-8685</v>
      </c>
      <c r="P172" s="1" t="s">
        <v>137</v>
      </c>
      <c r="Q172" s="1" t="str" cm="1">
        <f t="array" aca="1" ref="Q172" ca="1">INDEX({"Walk-in","Google","Website","Patient Referral","Doctor Referral","Insurance"}, RANDBETWEEN(1,5))</f>
        <v>Website</v>
      </c>
      <c r="R172" s="1" t="str">
        <f t="shared" ca="1" si="110"/>
        <v>2022-03-16</v>
      </c>
      <c r="S172" s="1" t="str" cm="1">
        <f t="array" aca="1" ref="S172" ca="1">INDEX({"LOC001","LOC002","LOC003"}, RANDBETWEEN(1,3))</f>
        <v>LOC001</v>
      </c>
      <c r="T172" s="1" t="str" cm="1">
        <f t="array" aca="1" ref="T172" ca="1">INDEX({"Mail","Phone","Patient Portal","Email"}, RANDBETWEEN(1,4))</f>
        <v>Mail</v>
      </c>
      <c r="U172" s="1" t="str" cm="1">
        <f t="array" aca="1" ref="U172" ca="1">INDEX({"True","False"}, RANDBETWEEN(1,2))</f>
        <v>True</v>
      </c>
      <c r="V172" s="1" t="str" cm="1">
        <f t="array" aca="1" ref="V172" ca="1">INDEX({"True","False"}, RANDBETWEEN(1,2))</f>
        <v>False</v>
      </c>
      <c r="W172" s="1" t="str" cm="1">
        <f t="array" aca="1" ref="W172" ca="1">INDEX({"True","False"}, RANDBETWEEN(1,2))</f>
        <v>False</v>
      </c>
      <c r="X172" s="1" t="str" cm="1">
        <f t="array" aca="1" ref="X172" ca="1">INDEX({"True","False"}, RANDBETWEEN(1,2))</f>
        <v>False</v>
      </c>
      <c r="Y172" s="1" t="str" cm="1">
        <f t="array" aca="1" ref="Y172" ca="1">INDEX({"Codeine","Sulfa","Local Anesthetics","None","Latex","Penicillin"}, RANDBETWEEN(1,6))</f>
        <v>Local Anesthetics</v>
      </c>
      <c r="Z172" s="1" t="str" cm="1">
        <f t="array" aca="1" ref="Z172" ca="1">INDEX({"None","Levothyroxine","Atorvastatin","Levothyroxine|Atorvastatin","Metformin|Lisinopril","Ibuprofen"}, RANDBETWEEN(1,6))</f>
        <v>Atorvastatin</v>
      </c>
      <c r="AA172" s="1" t="str" cm="1">
        <f t="array" aca="1" ref="AA172" ca="1">INDEX({"None","Wisdom teeth extraction (2020)","Cavity filling (2019)","Dental cleaning (2018)","Root canal (2021)"}, RANDBETWEEN(1,5))</f>
        <v>Dental cleaning (2018)</v>
      </c>
      <c r="AB172" s="1" t="str">
        <f t="shared" ca="1" si="111"/>
        <v>2024-04-17</v>
      </c>
      <c r="AC172" s="1" t="str" cm="1">
        <f t="array" aca="1" ref="AC172" ca="1">INDEX({"N/A","No","Yes"}, RANDBETWEEN(1,3))</f>
        <v>Yes</v>
      </c>
      <c r="AD172" s="1" t="str" cm="1">
        <f t="array" aca="1" ref="AD172" ca="1">INDEX({"Non-smoker","Former-smoker","Current smoker"}, RANDBETWEEN(1,3))</f>
        <v>Former-smoker</v>
      </c>
      <c r="AE172" s="1" t="str" cm="1">
        <f t="array" aca="1" ref="AE172" ca="1">INDEX({"None","Allergic to penicillin","Requires wheelchair accessibility","Use caution due to fall risk","Special diet required"}, RANDBETWEEN(1,5))</f>
        <v>Use caution due to fall risk</v>
      </c>
      <c r="AF172" s="1" t="s">
        <v>864</v>
      </c>
      <c r="AG172" s="1" t="str" cm="1">
        <f t="array" aca="1" ref="AG172" ca="1">INDEX({"Humana","Aetna","MetLife","Cigna","United Healthcare","Guardian"}, RANDBETWEEN(1,6))</f>
        <v>MetLife</v>
      </c>
      <c r="AH172" s="1" t="str" cm="1">
        <f t="array" aca="1" ref="AH172" ca="1">IF(AG172="Humana",
   INDEX({"HUM103","HUM523"}, RANDBETWEEN(1,2)),
IF(AG172="Aetna",
   INDEX({"AET532","AET548"}, RANDBETWEEN(1,2)),
IF(AG172="MetLife",
   "MET280",
IF(AG172="Cigna",
   "CIG881",
IF(AG172="United Healthcare",
   INDEX({"UNI967","UNI316"}, RANDBETWEEN(1,2)),
IF(AG172="Guardian",
   INDEX({"GUA459","GUA669"}, RANDBETWEEN(1,2)),
""))))))</f>
        <v>MET280</v>
      </c>
      <c r="AI172" s="1" t="str" cm="1">
        <f t="array" aca="1" ref="AI172" ca="1">_xlfn.SWITCH(
    AH172,
    "HUM103", "Humana Discount",
    "HUM523", "Humana PPO",
    "AET532", "Aetna HMO",
    "AET548", "Aetna Indemnity",
    "MET280", "MetLife Discount",
    "CIG881", "Cigna HMO",
    "UNI967", "United Healthcare DPPO",
    "UNI316", "United Healthcare DMO",
    "GUA459", "Guardian Discount",
    "GUA669", "Guardian PPO",
    ""
)</f>
        <v>MetLife Discount</v>
      </c>
      <c r="AJ172" s="1" t="str" cm="1">
        <f t="array" aca="1" ref="AJ172" ca="1">_xlfn.SWITCH(
    AH172,
    "HUM103", "HUM854639",
    "HUM523", "HUM296694",
    "AET532", "AET392075",
    "AET548", "AET837715",
    "MET280", "MET643118",
    "CIG881", "CIG755900",
    "UNI967", "UNI733052",
    "UNI316", "UNI442722",
    "GUA459", "GUA634150",
    "GUA669", "GUA641722",
    ""
)</f>
        <v>MET643118</v>
      </c>
      <c r="AK172" s="1" t="str" cm="1">
        <f t="array" aca="1" ref="AK172" ca="1">INDEX({"GRP370","GRP369","GRP573","GRP409","GRP509","GRP575","GRP445","GRP295","GRP316","GRP630"}, RANDBETWEEN(1,10))</f>
        <v>GRP575</v>
      </c>
      <c r="AL172" s="1" cm="1">
        <f t="array" aca="1" ref="AL172" ca="1">_xlfn.SWITCH(
  AK172,
  "GRP370", 1000,
  "GRP369", 3000,
  "GRP573", 1500,
  "GRP409", 3000,
  "GRP509", 3000,
  "GRP575", 1000,
  "GRP445", 2500,
  "GRP295", 1000,
  "GRP316", 2000,
  "GRP630", 2000,
  ""
)</f>
        <v>1000</v>
      </c>
      <c r="AM172" s="1" cm="1">
        <f t="array" aca="1" ref="AM172" ca="1">_xlfn.SWITCH(
  AK172,
  "GRP370", 729.73,
  "GRP369", 2285.89,
  "GRP573", 1311.73,
  "GRP409", 2951.56,
  "GRP509", 993.45,
  "GRP575", 557.41,
  "GRP445", 695.64,
  "GRP295", 241.36,
  "GRP316", 1320.86,
  "GRP630", 1245.27,
  ""
)</f>
        <v>557.41</v>
      </c>
      <c r="AN172" s="1" t="str" cm="1">
        <f t="array" aca="1" ref="AN172" ca="1">_xlfn.SWITCH(
  AK172,
  "GRP573", "Humana",
  "GRP509", "Aetna",
  "GRP316", "Aetna",
  ""
)</f>
        <v/>
      </c>
      <c r="AO172" s="1" t="str" cm="1">
        <f t="array" aca="1" ref="AO172" ca="1">_xlfn.SWITCH(
  AK172,
  "GRP573", "HUM982",
  "GRP509", "AET282",
  "GRP316", "AET665",
  ""
)</f>
        <v/>
      </c>
      <c r="AP172" s="1" t="str" cm="1">
        <f t="array" aca="1" ref="AP172" ca="1">_xlfn.SWITCH(
  AK172,
  "GRP573", "MAAN82132",
  "GRP509", "JOWI86099",
  "GRP316", "CHTA19838",
  ""
)</f>
        <v/>
      </c>
      <c r="AQ172" s="1" t="str" cm="1">
        <f t="array" aca="1" ref="AQ172" ca="1">INDEX({"Yes","No"},RANDBETWEEN(1,2))</f>
        <v>Yes</v>
      </c>
      <c r="AR172" s="1" t="str" cm="1">
        <f t="array" aca="1" ref="AR172" ca="1">INDEX({"Apple Pay","Credit Card","Debit Card"}, RANDBETWEEN(1,3))</f>
        <v>Credit Card</v>
      </c>
      <c r="AS172" s="1" t="s">
        <v>1053</v>
      </c>
      <c r="AT172" s="1" t="s">
        <v>1242</v>
      </c>
      <c r="AU172" s="1" t="str">
        <f t="shared" ca="1" si="112"/>
        <v>2025-05-05</v>
      </c>
      <c r="AV172" s="1" t="str">
        <f t="shared" ca="1" si="113"/>
        <v>2025-05-07</v>
      </c>
      <c r="AW172" s="1" t="str">
        <f t="shared" ca="1" si="114"/>
        <v>3:45 PM</v>
      </c>
      <c r="AX172" s="1" t="str">
        <f t="shared" ca="1" si="115"/>
        <v>3:38 PM</v>
      </c>
      <c r="AY172" s="1" t="str" cm="1">
        <f t="array" aca="1" ref="AY172" ca="1">INDEX({"LOC001","LOC002","LOC003"}, RANDBETWEEN(1,3))</f>
        <v>LOC002</v>
      </c>
      <c r="AZ172" s="1" t="str" cm="1">
        <f t="array" aca="1" ref="AZ172" ca="1">INDEX({"PRV001","PRV002","PRV003","PRV004","PRV005"}, RANDBETWEEN(1,5))</f>
        <v>PRV001</v>
      </c>
      <c r="BA172" s="1" t="str" cm="1">
        <f t="array" aca="1" ref="BA172" ca="1">INDEX({"AST001","AST002","AST003","AST004","AST005"}, RANDBETWEEN(1,5))</f>
        <v>AST005</v>
      </c>
      <c r="BB172" s="1" t="str" cm="1">
        <f t="array" aca="1" ref="BB172" ca="1">INDEX({"Room 1","Room 2","Room 3","Room 4","Room 5","Room 7","Room 8"}, RANDBETWEEN(1,7))</f>
        <v>Room 3</v>
      </c>
      <c r="BC172" s="1" t="str" cm="1">
        <f t="array" aca="1" ref="BC172" ca="1">INDEX({"Tooth Pain","Lost Filling","Cosmetic Concern","Sensitivity","Denture Adjustment","Jaw Pain","Routine Check-up"}, RANDBETWEEN(1,7))</f>
        <v>Cosmetic Concern</v>
      </c>
      <c r="BD172" s="1" cm="1">
        <f t="array" aca="1" ref="BD172" ca="1">INDEX({15,30,45,60,90,120}, RANDBETWEEN(1,6))</f>
        <v>90</v>
      </c>
      <c r="BE172" s="1">
        <f t="shared" ca="1" si="116"/>
        <v>87</v>
      </c>
      <c r="BF172" s="1" t="str">
        <f t="shared" ca="1" si="117"/>
        <v>True</v>
      </c>
      <c r="BG172" s="1" t="str">
        <f t="shared" ca="1" si="118"/>
        <v/>
      </c>
      <c r="BH172" s="1" t="str">
        <f t="shared" ca="1" si="119"/>
        <v>False</v>
      </c>
      <c r="BI172" s="1">
        <f t="shared" ca="1" si="120"/>
        <v>2</v>
      </c>
      <c r="BJ172" s="1" t="s">
        <v>1432</v>
      </c>
      <c r="BK172" s="1" t="str">
        <f t="shared" ca="1" si="121"/>
        <v>2025-05-07</v>
      </c>
      <c r="BL172" s="1" t="str" cm="1">
        <f t="array" aca="1" ref="BL172" ca="1">INDEX({"Orthodontic","Prosthodontic","Oral Surgery","Periodontic","Restorative"}, RANDBETWEEN(1,5))</f>
        <v>Orthodontic</v>
      </c>
      <c r="BM172" s="1" t="str" cm="1">
        <f t="array" aca="1" ref="BM172" ca="1">INDEX({"D4341","D9110","D0274","D0120","D2330","D7140","D1110"}, RANDBETWEEN(1,7))</f>
        <v>D7140</v>
      </c>
      <c r="BN172" s="1" t="str" cm="1">
        <f t="array" aca="1" ref="BN172" ca="1">INDEX({"Periodontal Scaling &amp; Root Planing","Palliative Treatment","Bitewings - Four Films","Periodic Oral Evaluation","Resin Composite - One Surface","Extraction - Erupted Tooth","Adult Prophylaxis"}, RANDBETWEEN(1,7))</f>
        <v>Extraction - Erupted Tooth</v>
      </c>
      <c r="BO172" s="1">
        <f t="shared" ca="1" si="122"/>
        <v>492.99</v>
      </c>
      <c r="BP172" s="1">
        <f t="shared" ca="1" si="123"/>
        <v>823.47</v>
      </c>
      <c r="BQ172" s="1">
        <f t="shared" ca="1" si="124"/>
        <v>498.05</v>
      </c>
      <c r="BR172" s="1">
        <f t="shared" ca="1" si="125"/>
        <v>188.74</v>
      </c>
      <c r="BS172" s="1">
        <f t="shared" ca="1" si="126"/>
        <v>153.61000000000001</v>
      </c>
      <c r="BT172" s="1" t="str">
        <f t="shared" ca="1" si="127"/>
        <v>2022-04-03</v>
      </c>
      <c r="BU172" s="1" t="str" cm="1">
        <f t="array" aca="1" ref="BU172" ca="1">INDEX({"Debit Card","Apple Pay","Credit Card","CareCredit"}, RANDBETWEEN(1,4))</f>
        <v>Apple Pay</v>
      </c>
      <c r="BV172" s="1" t="str" cm="1">
        <f t="array" aca="1" ref="BV172" ca="1">INDEX({"Paid","Partial","Pending Insurance"}, RANDBETWEEN(1,3))</f>
        <v>Pending Insurance</v>
      </c>
      <c r="BW172" s="1">
        <f t="shared" ca="1" si="128"/>
        <v>0</v>
      </c>
      <c r="BX172" s="1" t="str">
        <f t="shared" ca="1" si="129"/>
        <v>In Progress</v>
      </c>
      <c r="BY172" s="1" t="str" cm="1">
        <f t="array" aca="1" ref="BY172" ca="1">INDEX({"New","Returning"}, RANDBETWEEN(1,2))</f>
        <v>New</v>
      </c>
      <c r="BZ172" s="1">
        <f t="shared" ca="1" si="130"/>
        <v>3</v>
      </c>
      <c r="CA172" s="1">
        <f t="shared" ca="1" si="131"/>
        <v>6</v>
      </c>
      <c r="CB172" s="1" t="str">
        <f t="shared" ca="1" si="132"/>
        <v>2023-10-30</v>
      </c>
      <c r="CC172" s="1" t="str">
        <f t="shared" ca="1" si="133"/>
        <v>2025-02-20</v>
      </c>
      <c r="CD172" s="1">
        <f t="shared" ca="1" si="134"/>
        <v>4</v>
      </c>
      <c r="CE172" s="1">
        <f t="shared" ca="1" si="134"/>
        <v>6</v>
      </c>
      <c r="CF172" s="1">
        <f t="shared" ca="1" si="135"/>
        <v>3099.32</v>
      </c>
      <c r="CG172" s="1">
        <f t="shared" ca="1" si="136"/>
        <v>17</v>
      </c>
      <c r="CH172" s="1" t="str">
        <f t="shared" ca="1" si="137"/>
        <v>Low</v>
      </c>
      <c r="CI172" s="1">
        <f t="shared" ca="1" si="138"/>
        <v>100</v>
      </c>
      <c r="CJ172" s="1" t="str">
        <f t="shared" ca="1" si="139"/>
        <v>True</v>
      </c>
      <c r="CK172" s="1" t="str" cm="1">
        <f t="array" aca="1" ref="CK172" ca="1">INDEX({"Basic","Silver","Gold","Platinum"}, RANDBETWEEN(1,4))</f>
        <v>Gold</v>
      </c>
      <c r="CL172" s="1">
        <f t="shared" ca="1" si="140"/>
        <v>0</v>
      </c>
      <c r="CM172" s="1" t="s">
        <v>1621</v>
      </c>
      <c r="CN172" s="1" t="str">
        <f t="shared" ca="1" si="141"/>
        <v>2022-05-14</v>
      </c>
      <c r="CO172" s="1" t="str">
        <f t="shared" ca="1" si="142"/>
        <v>4:15 PM</v>
      </c>
      <c r="CP172" s="1" t="str" cm="1">
        <f t="array" aca="1" ref="CP172" ca="1">INDEX({"Patient Portal","Mail","Email","Phone","Text"}, RANDBETWEEN(1,5))</f>
        <v>Patient Portal</v>
      </c>
      <c r="CQ172" s="1" t="str" cm="1">
        <f t="array" aca="1" ref="CQ172" ca="1">INDEX({"Insurance Verification","Payment Reminder","New Patient Welcome","Treatment Plan Discussion","Recall"}, RANDBETWEEN(1,5))</f>
        <v>New Patient Welcome</v>
      </c>
      <c r="CR172" s="1" t="str" cm="1">
        <f t="array" aca="1" ref="CR172" ca="1">INDEX({"Template","Script","Marketing","Custom"}, RANDBETWEEN(1,4))</f>
        <v>Template</v>
      </c>
      <c r="CS172" s="1" t="str">
        <f t="shared" ca="1" si="143"/>
        <v>True</v>
      </c>
      <c r="CT172" s="1" t="str">
        <f t="shared" ca="1" si="144"/>
        <v>2022-05-14</v>
      </c>
      <c r="CU172" s="1" t="str">
        <f t="shared" ca="1" si="145"/>
        <v>11:00 AM</v>
      </c>
      <c r="CV172" s="1" t="str" cm="1">
        <f t="array" aca="1" ref="CV172" ca="1">IF(CS172="True",
   INDEX({"Cancelled","Confirmed","Rescheduled","Question Answered"}, RANDBETWEEN(1,4)),
   ""
)</f>
        <v>Cancelled</v>
      </c>
      <c r="CW172" s="1" t="str">
        <f t="shared" ca="1" si="146"/>
        <v>True</v>
      </c>
      <c r="CX172" s="1" t="str">
        <f t="shared" ca="1" si="147"/>
        <v>2022-05-16</v>
      </c>
      <c r="CY172" s="1" t="str" cm="1">
        <f t="array" aca="1" ref="CY172" ca="1">INDEX({"STF001","STF002","STF003","STF004","STF005"}, RANDBETWEEN(1,5))</f>
        <v>STF005</v>
      </c>
      <c r="CZ172" s="1" t="str">
        <f t="shared" ca="1" si="148"/>
        <v>True</v>
      </c>
      <c r="DA172" s="1" t="str" cm="1">
        <f t="array" aca="1" ref="DA172" ca="1">INDEX({"Westside Dental Group","Downtown Dental Center","Main Street Dental"}, RANDBETWEEN(1,3))</f>
        <v>Main Street Dental</v>
      </c>
      <c r="DB172" s="1" t="str" cm="1">
        <f t="array" aca="1" ref="DB172" ca="1">_xlfn.SWITCH(DA172,
   "Westside Dental Group",     "789 West Avenue",
   "Downtown Dental Center",    "456 Downtown Plaza",
   "Main Street Dental",        "123 Main Street",
   ""
)</f>
        <v>123 Main Street</v>
      </c>
      <c r="DC172" s="1" t="str" cm="1">
        <f t="array" aca="1" ref="DC172" ca="1">_xlfn.SWITCH(
   DA172,
   "Westside Dental Group",     "Riverside",
   "Downtown Dental Center",    "Springfield",
   "Main Street Dental",        "Springfield",
   ""
)</f>
        <v>Springfield</v>
      </c>
      <c r="DD172" s="1" t="s">
        <v>184</v>
      </c>
      <c r="DE172" s="1" t="str" cm="1">
        <f t="array" aca="1" ref="DE172" ca="1">_xlfn.SWITCH(
   DA172,
   "Westside Dental Group",     "62707",
   "Downtown Dental Center",    "62701",
   "Main Street Dental",        "62704",
   ""
)</f>
        <v>62704</v>
      </c>
      <c r="DF172" s="1" t="str" cm="1">
        <f t="array" aca="1" ref="DF172" ca="1">_xlfn.SWITCH(
   DA172,
   "Westside Dental Group",     "555-555-6666",
   "Downtown Dental Center",    "555-333-4444",
   "Main Street Dental",        "555-111-2222",
   ""
)</f>
        <v>555-111-2222</v>
      </c>
      <c r="DG172" s="1" t="str" cm="1">
        <f t="array" aca="1" ref="DG172" ca="1">_xlfn.SWITCH(
   DA172,
   "Westside Dental Group",     "Mon-Thu 9AM-6PM|Fri 9AM-4PM",
   "Downtown Dental Center",    "Mon-Thu 7AM-7PM|Fri 8AM-5PM|Sat 8AM-1PM",
   "Main Street Dental",        "Mon-Fri 8AM-5PM",
   ""
)</f>
        <v>Mon-Fri 8AM-5PM</v>
      </c>
      <c r="DH172" s="1" t="str" cm="1">
        <f t="array" aca="1" ref="DH172" ca="1">_xlfn.SWITCH(
   DA172,
   "Westside Dental Group",     "General|Periodontics|Endodontics",
   "Downtown Dental Center",    "General|Pediatric|Implants|Oral Surgery",
   "Main Street Dental",        "General|Cosmetic|Orthodontics",
   ""
)</f>
        <v>General|Cosmetic|Orthodontics</v>
      </c>
      <c r="DI172" s="1" t="str" cm="1">
        <f t="array" aca="1" ref="DI172" ca="1">_xlfn.SWITCH(
   DA172,
   "Westside Dental Group",     "General Dentistry|Periodontics|Endodontics",
   "Downtown Dental Center",    "General Dentistry|Oral Surgery|Pediatric Dentistry",
   "Main Street Dental",        "General Dentistry|Orthodontics",
   ""
)</f>
        <v>General Dentistry|Orthodontics</v>
      </c>
      <c r="DJ172" s="1" cm="1">
        <f t="array" aca="1" ref="DJ172" ca="1">_xlfn.SWITCH($DA172,
   "Westside Dental Group", 6,
   "Downtown Dental Center", 12,
   "Main Street Dental",     8,
   6
)</f>
        <v>8</v>
      </c>
      <c r="DK172" s="1" cm="1">
        <f t="array" aca="1" ref="DK172" ca="1">_xlfn.SWITCH($DA172,
   "Westside Dental Group", 4.7,
   "Downtown Dental Center", 4.6,
   "Main Street Dental",     4.8,
   4.7
)</f>
        <v>4.8</v>
      </c>
      <c r="DL172" s="1" t="s">
        <v>1810</v>
      </c>
      <c r="DM172" s="1" t="str">
        <f t="shared" ca="1" si="149"/>
        <v>2021-06-09</v>
      </c>
      <c r="DN172" s="1" t="str" cm="1">
        <f t="array" aca="1" ref="DN172" ca="1">INDEX({"In Progress","Accepted","Completed","Proposed"}, RANDBETWEEN(1,4))</f>
        <v>Accepted</v>
      </c>
      <c r="DO172" s="1">
        <f t="shared" ca="1" si="150"/>
        <v>3762.24</v>
      </c>
      <c r="DP172" s="1">
        <f t="shared" ca="1" si="151"/>
        <v>2972.17</v>
      </c>
      <c r="DQ172" s="1">
        <f t="shared" ca="1" si="152"/>
        <v>790.07</v>
      </c>
      <c r="DR172" s="1" t="str" cm="1">
        <f t="array" aca="1" ref="DR172" ca="1">INDEX({"N/A","CareCredit","QuickPay Discount","Monthly Payment"}, RANDBETWEEN(1,4))</f>
        <v>Monthly Payment</v>
      </c>
      <c r="DS172" s="2">
        <v>44643</v>
      </c>
      <c r="DT172" s="1" t="str">
        <f t="shared" ca="1" si="153"/>
        <v/>
      </c>
      <c r="DU172" s="1">
        <f t="shared" ca="1" si="154"/>
        <v>24</v>
      </c>
    </row>
    <row r="173" spans="1:125" x14ac:dyDescent="0.15">
      <c r="A173" s="1" t="s">
        <v>676</v>
      </c>
      <c r="B173" s="1" t="str" cm="1">
        <f t="array" aca="1" ref="B173" ca="1">INDEX({"Liam","Noah","Oliver","Elijah","William","James","Benjamin","Lucas","Henry","Alexander","Olivia","Emma","Ava","Charlotte","Sophia","Amelia","Isabella","Mia","Evelyn","Harper","Jameson","Aria","Scarlett","Luna","Mila","Abigail","Ella","Avery","Eleanor","Madison"}, RANDBETWEEN(1, 30))</f>
        <v>James</v>
      </c>
      <c r="C173" s="1" t="str" cm="1">
        <f t="array" aca="1" ref="C173" ca="1">INDEX({"Smith","Johnson","Williams","Jones","Brown","Davis","Miller","Wilson","Moore","Taylor","Anderson","Thomas","Jackson","White","Harris","Martin","Thompson","Garcia","Martinez","Robinson","Clark","Rodriguez","Lewis","Lee","Walker","Hall","Allen","Young","King","Wright"}, RANDBETWEEN(1, 30))</f>
        <v>Smith</v>
      </c>
      <c r="D173" s="1" t="str">
        <f t="shared" ca="1" si="104"/>
        <v>1946-05-19</v>
      </c>
      <c r="E173" s="1">
        <f t="shared" ca="1" si="105"/>
        <v>78</v>
      </c>
      <c r="F173" s="1" t="str" cm="1">
        <f t="array" aca="1" ref="F173" ca="1">INDEX({"Male","Female","Non-Binary"}, RANDBETWEEN(1, 3))</f>
        <v>Male</v>
      </c>
      <c r="G173" s="1" t="str" cm="1">
        <f t="array" aca="1" ref="G173" ca="1">INDEX({"African American","Caucasian","Hispanic","Asian","Native American","Other"}, RANDBETWEEN(1,6))</f>
        <v>Other</v>
      </c>
      <c r="H173" s="1" t="str" cm="1">
        <f t="array" aca="1" ref="H173" ca="1">RANDBETWEEN(1,1500) &amp; " " &amp; INDEX({"Main","Oak","Maple","Elm","Pine","Cedar","Rose","Hill","Park","Lake"}, RANDBETWEEN(1,10)) &amp; " " &amp; INDEX({"St","Rd","Ave"}, RANDBETWEEN(1,3))</f>
        <v>438 Rose Ave</v>
      </c>
      <c r="I173" s="1" t="str" cm="1">
        <f t="array" aca="1" ref="I173" ca="1">INDEX({"Springfield","Riverside","Franklin","Clinton","Fairview"}, RANDBETWEEN(1,5))</f>
        <v>Fairview</v>
      </c>
      <c r="J173" s="1" t="str" cm="1">
        <f t="array" aca="1" ref="J173" ca="1">INDEX({"FL","IL","CA","NY","TX"}, RANDBETWEEN(1,5))</f>
        <v>IL</v>
      </c>
      <c r="K173" s="1" t="str">
        <f t="shared" ca="1" si="106"/>
        <v>91078</v>
      </c>
      <c r="L173" s="1" t="str">
        <f t="shared" ca="1" si="107"/>
        <v>james.smith@email.com</v>
      </c>
      <c r="M173" s="1" t="str">
        <f t="shared" ca="1" si="108"/>
        <v>881-843-2070</v>
      </c>
      <c r="N173" s="1" t="str" cm="1">
        <f t="array" aca="1" ref="N173" ca="1">INDEX({"Linda","Karen","Susan","Nancy","Deborah"}, RANDBETWEEN(1,5)) &amp; " " &amp; C173</f>
        <v>Susan Smith</v>
      </c>
      <c r="O173" s="1" t="str">
        <f t="shared" ca="1" si="109"/>
        <v>702-553-6178</v>
      </c>
      <c r="P173" s="1" t="s">
        <v>137</v>
      </c>
      <c r="Q173" s="1" t="str" cm="1">
        <f t="array" aca="1" ref="Q173" ca="1">INDEX({"Walk-in","Google","Website","Patient Referral","Doctor Referral","Insurance"}, RANDBETWEEN(1,5))</f>
        <v>Website</v>
      </c>
      <c r="R173" s="1" t="str">
        <f t="shared" ca="1" si="110"/>
        <v>2022-01-03</v>
      </c>
      <c r="S173" s="1" t="str" cm="1">
        <f t="array" aca="1" ref="S173" ca="1">INDEX({"LOC001","LOC002","LOC003"}, RANDBETWEEN(1,3))</f>
        <v>LOC002</v>
      </c>
      <c r="T173" s="1" t="str" cm="1">
        <f t="array" aca="1" ref="T173" ca="1">INDEX({"Mail","Phone","Patient Portal","Email"}, RANDBETWEEN(1,4))</f>
        <v>Mail</v>
      </c>
      <c r="U173" s="1" t="str" cm="1">
        <f t="array" aca="1" ref="U173" ca="1">INDEX({"True","False"}, RANDBETWEEN(1,2))</f>
        <v>True</v>
      </c>
      <c r="V173" s="1" t="str" cm="1">
        <f t="array" aca="1" ref="V173" ca="1">INDEX({"True","False"}, RANDBETWEEN(1,2))</f>
        <v>True</v>
      </c>
      <c r="W173" s="1" t="str" cm="1">
        <f t="array" aca="1" ref="W173" ca="1">INDEX({"True","False"}, RANDBETWEEN(1,2))</f>
        <v>False</v>
      </c>
      <c r="X173" s="1" t="str" cm="1">
        <f t="array" aca="1" ref="X173" ca="1">INDEX({"True","False"}, RANDBETWEEN(1,2))</f>
        <v>True</v>
      </c>
      <c r="Y173" s="1" t="str" cm="1">
        <f t="array" aca="1" ref="Y173" ca="1">INDEX({"Codeine","Sulfa","Local Anesthetics","None","Latex","Penicillin"}, RANDBETWEEN(1,6))</f>
        <v>None</v>
      </c>
      <c r="Z173" s="1" t="str" cm="1">
        <f t="array" aca="1" ref="Z173" ca="1">INDEX({"None","Levothyroxine","Atorvastatin","Levothyroxine|Atorvastatin","Metformin|Lisinopril","Ibuprofen"}, RANDBETWEEN(1,6))</f>
        <v>Metformin|Lisinopril</v>
      </c>
      <c r="AA173" s="1" t="str" cm="1">
        <f t="array" aca="1" ref="AA173" ca="1">INDEX({"None","Wisdom teeth extraction (2020)","Cavity filling (2019)","Dental cleaning (2018)","Root canal (2021)"}, RANDBETWEEN(1,5))</f>
        <v>Wisdom teeth extraction (2020)</v>
      </c>
      <c r="AB173" s="1" t="str">
        <f t="shared" ca="1" si="111"/>
        <v>2024-04-19</v>
      </c>
      <c r="AC173" s="1" t="str" cm="1">
        <f t="array" aca="1" ref="AC173" ca="1">INDEX({"N/A","No","Yes"}, RANDBETWEEN(1,3))</f>
        <v>N/A</v>
      </c>
      <c r="AD173" s="1" t="str" cm="1">
        <f t="array" aca="1" ref="AD173" ca="1">INDEX({"Non-smoker","Former-smoker","Current smoker"}, RANDBETWEEN(1,3))</f>
        <v>Current smoker</v>
      </c>
      <c r="AE173" s="1" t="str" cm="1">
        <f t="array" aca="1" ref="AE173" ca="1">INDEX({"None","Allergic to penicillin","Requires wheelchair accessibility","Use caution due to fall risk","Special diet required"}, RANDBETWEEN(1,5))</f>
        <v>Special diet required</v>
      </c>
      <c r="AF173" s="1" t="s">
        <v>865</v>
      </c>
      <c r="AG173" s="1" t="str" cm="1">
        <f t="array" aca="1" ref="AG173" ca="1">INDEX({"Humana","Aetna","MetLife","Cigna","United Healthcare","Guardian"}, RANDBETWEEN(1,6))</f>
        <v>Aetna</v>
      </c>
      <c r="AH173" s="1" t="str" cm="1">
        <f t="array" aca="1" ref="AH173" ca="1">IF(AG173="Humana",
   INDEX({"HUM103","HUM523"}, RANDBETWEEN(1,2)),
IF(AG173="Aetna",
   INDEX({"AET532","AET548"}, RANDBETWEEN(1,2)),
IF(AG173="MetLife",
   "MET280",
IF(AG173="Cigna",
   "CIG881",
IF(AG173="United Healthcare",
   INDEX({"UNI967","UNI316"}, RANDBETWEEN(1,2)),
IF(AG173="Guardian",
   INDEX({"GUA459","GUA669"}, RANDBETWEEN(1,2)),
""))))))</f>
        <v>AET548</v>
      </c>
      <c r="AI173" s="1" t="str" cm="1">
        <f t="array" aca="1" ref="AI173" ca="1">_xlfn.SWITCH(
    AH173,
    "HUM103", "Humana Discount",
    "HUM523", "Humana PPO",
    "AET532", "Aetna HMO",
    "AET548", "Aetna Indemnity",
    "MET280", "MetLife Discount",
    "CIG881", "Cigna HMO",
    "UNI967", "United Healthcare DPPO",
    "UNI316", "United Healthcare DMO",
    "GUA459", "Guardian Discount",
    "GUA669", "Guardian PPO",
    ""
)</f>
        <v>Aetna Indemnity</v>
      </c>
      <c r="AJ173" s="1" t="str" cm="1">
        <f t="array" aca="1" ref="AJ173" ca="1">_xlfn.SWITCH(
    AH173,
    "HUM103", "HUM854639",
    "HUM523", "HUM296694",
    "AET532", "AET392075",
    "AET548", "AET837715",
    "MET280", "MET643118",
    "CIG881", "CIG755900",
    "UNI967", "UNI733052",
    "UNI316", "UNI442722",
    "GUA459", "GUA634150",
    "GUA669", "GUA641722",
    ""
)</f>
        <v>AET837715</v>
      </c>
      <c r="AK173" s="1" t="str" cm="1">
        <f t="array" aca="1" ref="AK173" ca="1">INDEX({"GRP370","GRP369","GRP573","GRP409","GRP509","GRP575","GRP445","GRP295","GRP316","GRP630"}, RANDBETWEEN(1,10))</f>
        <v>GRP573</v>
      </c>
      <c r="AL173" s="1" cm="1">
        <f t="array" aca="1" ref="AL173" ca="1">_xlfn.SWITCH(
  AK173,
  "GRP370", 1000,
  "GRP369", 3000,
  "GRP573", 1500,
  "GRP409", 3000,
  "GRP509", 3000,
  "GRP575", 1000,
  "GRP445", 2500,
  "GRP295", 1000,
  "GRP316", 2000,
  "GRP630", 2000,
  ""
)</f>
        <v>1500</v>
      </c>
      <c r="AM173" s="1" cm="1">
        <f t="array" aca="1" ref="AM173" ca="1">_xlfn.SWITCH(
  AK173,
  "GRP370", 729.73,
  "GRP369", 2285.89,
  "GRP573", 1311.73,
  "GRP409", 2951.56,
  "GRP509", 993.45,
  "GRP575", 557.41,
  "GRP445", 695.64,
  "GRP295", 241.36,
  "GRP316", 1320.86,
  "GRP630", 1245.27,
  ""
)</f>
        <v>1311.73</v>
      </c>
      <c r="AN173" s="1" t="str" cm="1">
        <f t="array" aca="1" ref="AN173" ca="1">_xlfn.SWITCH(
  AK173,
  "GRP573", "Humana",
  "GRP509", "Aetna",
  "GRP316", "Aetna",
  ""
)</f>
        <v>Humana</v>
      </c>
      <c r="AO173" s="1" t="str" cm="1">
        <f t="array" aca="1" ref="AO173" ca="1">_xlfn.SWITCH(
  AK173,
  "GRP573", "HUM982",
  "GRP509", "AET282",
  "GRP316", "AET665",
  ""
)</f>
        <v>HUM982</v>
      </c>
      <c r="AP173" s="1" t="str" cm="1">
        <f t="array" aca="1" ref="AP173" ca="1">_xlfn.SWITCH(
  AK173,
  "GRP573", "MAAN82132",
  "GRP509", "JOWI86099",
  "GRP316", "CHTA19838",
  ""
)</f>
        <v>MAAN82132</v>
      </c>
      <c r="AQ173" s="1" t="str" cm="1">
        <f t="array" aca="1" ref="AQ173" ca="1">INDEX({"Yes","No"},RANDBETWEEN(1,2))</f>
        <v>No</v>
      </c>
      <c r="AR173" s="1" t="str" cm="1">
        <f t="array" aca="1" ref="AR173" ca="1">INDEX({"Apple Pay","Credit Card","Debit Card"}, RANDBETWEEN(1,3))</f>
        <v>Credit Card</v>
      </c>
      <c r="AS173" s="1" t="s">
        <v>1054</v>
      </c>
      <c r="AT173" s="1" t="s">
        <v>1243</v>
      </c>
      <c r="AU173" s="1" t="str">
        <f t="shared" ca="1" si="112"/>
        <v>2025-05-21</v>
      </c>
      <c r="AV173" s="1" t="str">
        <f t="shared" ca="1" si="113"/>
        <v>2025-05-25</v>
      </c>
      <c r="AW173" s="1" t="str">
        <f t="shared" ca="1" si="114"/>
        <v>12:15 PM</v>
      </c>
      <c r="AX173" s="1" t="str">
        <f t="shared" ca="1" si="115"/>
        <v>12:04 PM</v>
      </c>
      <c r="AY173" s="1" t="str" cm="1">
        <f t="array" aca="1" ref="AY173" ca="1">INDEX({"LOC001","LOC002","LOC003"}, RANDBETWEEN(1,3))</f>
        <v>LOC001</v>
      </c>
      <c r="AZ173" s="1" t="str" cm="1">
        <f t="array" aca="1" ref="AZ173" ca="1">INDEX({"PRV001","PRV002","PRV003","PRV004","PRV005"}, RANDBETWEEN(1,5))</f>
        <v>PRV005</v>
      </c>
      <c r="BA173" s="1" t="str" cm="1">
        <f t="array" aca="1" ref="BA173" ca="1">INDEX({"AST001","AST002","AST003","AST004","AST005"}, RANDBETWEEN(1,5))</f>
        <v>AST005</v>
      </c>
      <c r="BB173" s="1" t="str" cm="1">
        <f t="array" aca="1" ref="BB173" ca="1">INDEX({"Room 1","Room 2","Room 3","Room 4","Room 5","Room 7","Room 8"}, RANDBETWEEN(1,7))</f>
        <v>Room 2</v>
      </c>
      <c r="BC173" s="1" t="str" cm="1">
        <f t="array" aca="1" ref="BC173" ca="1">INDEX({"Tooth Pain","Lost Filling","Cosmetic Concern","Sensitivity","Denture Adjustment","Jaw Pain","Routine Check-up"}, RANDBETWEEN(1,7))</f>
        <v>Lost Filling</v>
      </c>
      <c r="BD173" s="1" cm="1">
        <f t="array" aca="1" ref="BD173" ca="1">INDEX({15,30,45,60,90,120}, RANDBETWEEN(1,6))</f>
        <v>15</v>
      </c>
      <c r="BE173" s="1">
        <f t="shared" ca="1" si="116"/>
        <v>11</v>
      </c>
      <c r="BF173" s="1" t="str">
        <f t="shared" ca="1" si="117"/>
        <v>True</v>
      </c>
      <c r="BG173" s="1" t="str">
        <f t="shared" ca="1" si="118"/>
        <v/>
      </c>
      <c r="BH173" s="1" t="str">
        <f t="shared" ca="1" si="119"/>
        <v>False</v>
      </c>
      <c r="BI173" s="1">
        <f t="shared" ca="1" si="120"/>
        <v>4</v>
      </c>
      <c r="BJ173" s="1" t="s">
        <v>1433</v>
      </c>
      <c r="BK173" s="1" t="str">
        <f t="shared" ca="1" si="121"/>
        <v>2025-05-25</v>
      </c>
      <c r="BL173" s="1" t="str" cm="1">
        <f t="array" aca="1" ref="BL173" ca="1">INDEX({"Orthodontic","Prosthodontic","Oral Surgery","Periodontic","Restorative"}, RANDBETWEEN(1,5))</f>
        <v>Periodontic</v>
      </c>
      <c r="BM173" s="1" t="str" cm="1">
        <f t="array" aca="1" ref="BM173" ca="1">INDEX({"D4341","D9110","D0274","D0120","D2330","D7140","D1110"}, RANDBETWEEN(1,7))</f>
        <v>D9110</v>
      </c>
      <c r="BN173" s="1" t="str" cm="1">
        <f t="array" aca="1" ref="BN173" ca="1">INDEX({"Periodontal Scaling &amp; Root Planing","Palliative Treatment","Bitewings - Four Films","Periodic Oral Evaluation","Resin Composite - One Surface","Extraction - Erupted Tooth","Adult Prophylaxis"}, RANDBETWEEN(1,7))</f>
        <v>Periodic Oral Evaluation</v>
      </c>
      <c r="BO173" s="1">
        <f t="shared" ca="1" si="122"/>
        <v>814.66</v>
      </c>
      <c r="BP173" s="1">
        <f t="shared" ca="1" si="123"/>
        <v>1152.8399999999999</v>
      </c>
      <c r="BQ173" s="1">
        <f t="shared" ca="1" si="124"/>
        <v>536.13</v>
      </c>
      <c r="BR173" s="1">
        <f t="shared" ca="1" si="125"/>
        <v>433.09</v>
      </c>
      <c r="BS173" s="1">
        <f t="shared" ca="1" si="126"/>
        <v>250.43</v>
      </c>
      <c r="BT173" s="1" t="str">
        <f t="shared" ca="1" si="127"/>
        <v>2024-05-22</v>
      </c>
      <c r="BU173" s="1" t="str" cm="1">
        <f t="array" aca="1" ref="BU173" ca="1">INDEX({"Debit Card","Apple Pay","Credit Card","CareCredit"}, RANDBETWEEN(1,4))</f>
        <v>Apple Pay</v>
      </c>
      <c r="BV173" s="1" t="str" cm="1">
        <f t="array" aca="1" ref="BV173" ca="1">INDEX({"Paid","Partial","Pending Insurance"}, RANDBETWEEN(1,3))</f>
        <v>Pending Insurance</v>
      </c>
      <c r="BW173" s="1">
        <f t="shared" ca="1" si="128"/>
        <v>14.29</v>
      </c>
      <c r="BX173" s="1" t="str">
        <f t="shared" ca="1" si="129"/>
        <v>In Progress</v>
      </c>
      <c r="BY173" s="1" t="str" cm="1">
        <f t="array" aca="1" ref="BY173" ca="1">INDEX({"New","Returning"}, RANDBETWEEN(1,2))</f>
        <v>Returning</v>
      </c>
      <c r="BZ173" s="1">
        <f t="shared" ca="1" si="130"/>
        <v>1</v>
      </c>
      <c r="CA173" s="1">
        <f t="shared" ca="1" si="131"/>
        <v>1</v>
      </c>
      <c r="CB173" s="1" t="str">
        <f t="shared" ca="1" si="132"/>
        <v>2022-01-08</v>
      </c>
      <c r="CC173" s="1" t="str">
        <f t="shared" ca="1" si="133"/>
        <v>2025-03-20</v>
      </c>
      <c r="CD173" s="1">
        <f t="shared" ref="CD173:CE200" ca="1" si="155">RANDBETWEEN(1,10)</f>
        <v>7</v>
      </c>
      <c r="CE173" s="1">
        <f t="shared" ca="1" si="155"/>
        <v>3</v>
      </c>
      <c r="CF173" s="1">
        <f t="shared" ca="1" si="135"/>
        <v>5314.08</v>
      </c>
      <c r="CG173" s="1">
        <f t="shared" ca="1" si="136"/>
        <v>39</v>
      </c>
      <c r="CH173" s="1" t="str">
        <f t="shared" ca="1" si="137"/>
        <v>Medium</v>
      </c>
      <c r="CI173" s="1">
        <f t="shared" ca="1" si="138"/>
        <v>96</v>
      </c>
      <c r="CJ173" s="1" t="str">
        <f t="shared" ca="1" si="139"/>
        <v>True</v>
      </c>
      <c r="CK173" s="1" t="str" cm="1">
        <f t="array" aca="1" ref="CK173" ca="1">INDEX({"Basic","Silver","Gold","Platinum"}, RANDBETWEEN(1,4))</f>
        <v>Platinum</v>
      </c>
      <c r="CL173" s="1">
        <f t="shared" ca="1" si="140"/>
        <v>2</v>
      </c>
      <c r="CM173" s="1" t="s">
        <v>1622</v>
      </c>
      <c r="CN173" s="1" t="str">
        <f t="shared" ca="1" si="141"/>
        <v>2025-05-13</v>
      </c>
      <c r="CO173" s="1" t="str">
        <f t="shared" ca="1" si="142"/>
        <v>1:00 PM</v>
      </c>
      <c r="CP173" s="1" t="str" cm="1">
        <f t="array" aca="1" ref="CP173" ca="1">INDEX({"Patient Portal","Mail","Email","Phone","Text"}, RANDBETWEEN(1,5))</f>
        <v>Phone</v>
      </c>
      <c r="CQ173" s="1" t="str" cm="1">
        <f t="array" aca="1" ref="CQ173" ca="1">INDEX({"Insurance Verification","Payment Reminder","New Patient Welcome","Treatment Plan Discussion","Recall"}, RANDBETWEEN(1,5))</f>
        <v>Treatment Plan Discussion</v>
      </c>
      <c r="CR173" s="1" t="str" cm="1">
        <f t="array" aca="1" ref="CR173" ca="1">INDEX({"Template","Script","Marketing","Custom"}, RANDBETWEEN(1,4))</f>
        <v>Template</v>
      </c>
      <c r="CS173" s="1" t="str">
        <f t="shared" ca="1" si="143"/>
        <v>True</v>
      </c>
      <c r="CT173" s="1" t="str">
        <f t="shared" ca="1" si="144"/>
        <v>2025-05-18</v>
      </c>
      <c r="CU173" s="1" t="str">
        <f t="shared" ca="1" si="145"/>
        <v>12:00 PM</v>
      </c>
      <c r="CV173" s="1" t="str" cm="1">
        <f t="array" aca="1" ref="CV173" ca="1">IF(CS173="True",
   INDEX({"Cancelled","Confirmed","Rescheduled","Question Answered"}, RANDBETWEEN(1,4)),
   ""
)</f>
        <v>Confirmed</v>
      </c>
      <c r="CW173" s="1" t="str">
        <f t="shared" ca="1" si="146"/>
        <v>True</v>
      </c>
      <c r="CX173" s="1" t="str">
        <f t="shared" ca="1" si="147"/>
        <v>2025-05-25</v>
      </c>
      <c r="CY173" s="1" t="str" cm="1">
        <f t="array" aca="1" ref="CY173" ca="1">INDEX({"STF001","STF002","STF003","STF004","STF005"}, RANDBETWEEN(1,5))</f>
        <v>STF002</v>
      </c>
      <c r="CZ173" s="1" t="str">
        <f t="shared" ca="1" si="148"/>
        <v>False</v>
      </c>
      <c r="DA173" s="1" t="str" cm="1">
        <f t="array" aca="1" ref="DA173" ca="1">INDEX({"Westside Dental Group","Downtown Dental Center","Main Street Dental"}, RANDBETWEEN(1,3))</f>
        <v>Westside Dental Group</v>
      </c>
      <c r="DB173" s="1" t="str" cm="1">
        <f t="array" aca="1" ref="DB173" ca="1">_xlfn.SWITCH(DA173,
   "Westside Dental Group",     "789 West Avenue",
   "Downtown Dental Center",    "456 Downtown Plaza",
   "Main Street Dental",        "123 Main Street",
   ""
)</f>
        <v>789 West Avenue</v>
      </c>
      <c r="DC173" s="1" t="str" cm="1">
        <f t="array" aca="1" ref="DC173" ca="1">_xlfn.SWITCH(
   DA173,
   "Westside Dental Group",     "Riverside",
   "Downtown Dental Center",    "Springfield",
   "Main Street Dental",        "Springfield",
   ""
)</f>
        <v>Riverside</v>
      </c>
      <c r="DD173" s="1" t="s">
        <v>184</v>
      </c>
      <c r="DE173" s="1" t="str" cm="1">
        <f t="array" aca="1" ref="DE173" ca="1">_xlfn.SWITCH(
   DA173,
   "Westside Dental Group",     "62707",
   "Downtown Dental Center",    "62701",
   "Main Street Dental",        "62704",
   ""
)</f>
        <v>62707</v>
      </c>
      <c r="DF173" s="1" t="str" cm="1">
        <f t="array" aca="1" ref="DF173" ca="1">_xlfn.SWITCH(
   DA173,
   "Westside Dental Group",     "555-555-6666",
   "Downtown Dental Center",    "555-333-4444",
   "Main Street Dental",        "555-111-2222",
   ""
)</f>
        <v>555-555-6666</v>
      </c>
      <c r="DG173" s="1" t="str" cm="1">
        <f t="array" aca="1" ref="DG173" ca="1">_xlfn.SWITCH(
   DA173,
   "Westside Dental Group",     "Mon-Thu 9AM-6PM|Fri 9AM-4PM",
   "Downtown Dental Center",    "Mon-Thu 7AM-7PM|Fri 8AM-5PM|Sat 8AM-1PM",
   "Main Street Dental",        "Mon-Fri 8AM-5PM",
   ""
)</f>
        <v>Mon-Thu 9AM-6PM|Fri 9AM-4PM</v>
      </c>
      <c r="DH173" s="1" t="str" cm="1">
        <f t="array" aca="1" ref="DH173" ca="1">_xlfn.SWITCH(
   DA173,
   "Westside Dental Group",     "General|Periodontics|Endodontics",
   "Downtown Dental Center",    "General|Pediatric|Implants|Oral Surgery",
   "Main Street Dental",        "General|Cosmetic|Orthodontics",
   ""
)</f>
        <v>General|Periodontics|Endodontics</v>
      </c>
      <c r="DI173" s="1" t="str" cm="1">
        <f t="array" aca="1" ref="DI173" ca="1">_xlfn.SWITCH(
   DA173,
   "Westside Dental Group",     "General Dentistry|Periodontics|Endodontics",
   "Downtown Dental Center",    "General Dentistry|Oral Surgery|Pediatric Dentistry",
   "Main Street Dental",        "General Dentistry|Orthodontics",
   ""
)</f>
        <v>General Dentistry|Periodontics|Endodontics</v>
      </c>
      <c r="DJ173" s="1" cm="1">
        <f t="array" aca="1" ref="DJ173" ca="1">_xlfn.SWITCH($DA173,
   "Westside Dental Group", 6,
   "Downtown Dental Center", 12,
   "Main Street Dental",     8,
   6
)</f>
        <v>6</v>
      </c>
      <c r="DK173" s="1" cm="1">
        <f t="array" aca="1" ref="DK173" ca="1">_xlfn.SWITCH($DA173,
   "Westside Dental Group", 4.7,
   "Downtown Dental Center", 4.6,
   "Main Street Dental",     4.8,
   4.7
)</f>
        <v>4.7</v>
      </c>
      <c r="DL173" s="1" t="s">
        <v>1811</v>
      </c>
      <c r="DM173" s="1" t="str">
        <f t="shared" ca="1" si="149"/>
        <v>2022-08-11</v>
      </c>
      <c r="DN173" s="1" t="str" cm="1">
        <f t="array" aca="1" ref="DN173" ca="1">INDEX({"In Progress","Accepted","Completed","Proposed"}, RANDBETWEEN(1,4))</f>
        <v>Completed</v>
      </c>
      <c r="DO173" s="1">
        <f t="shared" ca="1" si="150"/>
        <v>4738.43</v>
      </c>
      <c r="DP173" s="1">
        <f t="shared" ca="1" si="151"/>
        <v>2653.52</v>
      </c>
      <c r="DQ173" s="1">
        <f t="shared" ca="1" si="152"/>
        <v>2084.91</v>
      </c>
      <c r="DR173" s="1" t="str" cm="1">
        <f t="array" aca="1" ref="DR173" ca="1">INDEX({"N/A","CareCredit","QuickPay Discount","Monthly Payment"}, RANDBETWEEN(1,4))</f>
        <v>N/A</v>
      </c>
      <c r="DS173" s="2">
        <v>44644</v>
      </c>
      <c r="DT173" s="1" t="str">
        <f t="shared" ca="1" si="153"/>
        <v>2022-04-07</v>
      </c>
      <c r="DU173" s="1">
        <f t="shared" ca="1" si="154"/>
        <v>100</v>
      </c>
    </row>
    <row r="174" spans="1:125" x14ac:dyDescent="0.15">
      <c r="A174" s="1" t="s">
        <v>677</v>
      </c>
      <c r="B174" s="1" t="str" cm="1">
        <f t="array" aca="1" ref="B174" ca="1">INDEX({"Liam","Noah","Oliver","Elijah","William","James","Benjamin","Lucas","Henry","Alexander","Olivia","Emma","Ava","Charlotte","Sophia","Amelia","Isabella","Mia","Evelyn","Harper","Jameson","Aria","Scarlett","Luna","Mila","Abigail","Ella","Avery","Eleanor","Madison"}, RANDBETWEEN(1, 30))</f>
        <v>Ava</v>
      </c>
      <c r="C174" s="1" t="str" cm="1">
        <f t="array" aca="1" ref="C174" ca="1">INDEX({"Smith","Johnson","Williams","Jones","Brown","Davis","Miller","Wilson","Moore","Taylor","Anderson","Thomas","Jackson","White","Harris","Martin","Thompson","Garcia","Martinez","Robinson","Clark","Rodriguez","Lewis","Lee","Walker","Hall","Allen","Young","King","Wright"}, RANDBETWEEN(1, 30))</f>
        <v>Clark</v>
      </c>
      <c r="D174" s="1" t="str">
        <f t="shared" ca="1" si="104"/>
        <v>1973-09-01</v>
      </c>
      <c r="E174" s="1">
        <f t="shared" ca="1" si="105"/>
        <v>51</v>
      </c>
      <c r="F174" s="1" t="str" cm="1">
        <f t="array" aca="1" ref="F174" ca="1">INDEX({"Male","Female","Non-Binary"}, RANDBETWEEN(1, 3))</f>
        <v>Male</v>
      </c>
      <c r="G174" s="1" t="str" cm="1">
        <f t="array" aca="1" ref="G174" ca="1">INDEX({"African American","Caucasian","Hispanic","Asian","Native American","Other"}, RANDBETWEEN(1,6))</f>
        <v>Other</v>
      </c>
      <c r="H174" s="1" t="str" cm="1">
        <f t="array" aca="1" ref="H174" ca="1">RANDBETWEEN(1,1500) &amp; " " &amp; INDEX({"Main","Oak","Maple","Elm","Pine","Cedar","Rose","Hill","Park","Lake"}, RANDBETWEEN(1,10)) &amp; " " &amp; INDEX({"St","Rd","Ave"}, RANDBETWEEN(1,3))</f>
        <v>907 Maple St</v>
      </c>
      <c r="I174" s="1" t="str" cm="1">
        <f t="array" aca="1" ref="I174" ca="1">INDEX({"Springfield","Riverside","Franklin","Clinton","Fairview"}, RANDBETWEEN(1,5))</f>
        <v>Franklin</v>
      </c>
      <c r="J174" s="1" t="str" cm="1">
        <f t="array" aca="1" ref="J174" ca="1">INDEX({"FL","IL","CA","NY","TX"}, RANDBETWEEN(1,5))</f>
        <v>TX</v>
      </c>
      <c r="K174" s="1" t="str">
        <f t="shared" ca="1" si="106"/>
        <v>96999</v>
      </c>
      <c r="L174" s="1" t="str">
        <f t="shared" ca="1" si="107"/>
        <v>ava.clark@email.com</v>
      </c>
      <c r="M174" s="1" t="str">
        <f t="shared" ca="1" si="108"/>
        <v>387-983-9164</v>
      </c>
      <c r="N174" s="1" t="str" cm="1">
        <f t="array" aca="1" ref="N174" ca="1">INDEX({"Linda","Karen","Susan","Nancy","Deborah"}, RANDBETWEEN(1,5)) &amp; " " &amp; C174</f>
        <v>Nancy Clark</v>
      </c>
      <c r="O174" s="1" t="str">
        <f t="shared" ca="1" si="109"/>
        <v>153-421-8856</v>
      </c>
      <c r="P174" s="1" t="s">
        <v>137</v>
      </c>
      <c r="Q174" s="1" t="str" cm="1">
        <f t="array" aca="1" ref="Q174" ca="1">INDEX({"Walk-in","Google","Website","Patient Referral","Doctor Referral","Insurance"}, RANDBETWEEN(1,5))</f>
        <v>Website</v>
      </c>
      <c r="R174" s="1" t="str">
        <f t="shared" ca="1" si="110"/>
        <v>2023-06-13</v>
      </c>
      <c r="S174" s="1" t="str" cm="1">
        <f t="array" aca="1" ref="S174" ca="1">INDEX({"LOC001","LOC002","LOC003"}, RANDBETWEEN(1,3))</f>
        <v>LOC001</v>
      </c>
      <c r="T174" s="1" t="str" cm="1">
        <f t="array" aca="1" ref="T174" ca="1">INDEX({"Mail","Phone","Patient Portal","Email"}, RANDBETWEEN(1,4))</f>
        <v>Email</v>
      </c>
      <c r="U174" s="1" t="str" cm="1">
        <f t="array" aca="1" ref="U174" ca="1">INDEX({"True","False"}, RANDBETWEEN(1,2))</f>
        <v>True</v>
      </c>
      <c r="V174" s="1" t="str" cm="1">
        <f t="array" aca="1" ref="V174" ca="1">INDEX({"True","False"}, RANDBETWEEN(1,2))</f>
        <v>True</v>
      </c>
      <c r="W174" s="1" t="str" cm="1">
        <f t="array" aca="1" ref="W174" ca="1">INDEX({"True","False"}, RANDBETWEEN(1,2))</f>
        <v>False</v>
      </c>
      <c r="X174" s="1" t="str" cm="1">
        <f t="array" aca="1" ref="X174" ca="1">INDEX({"True","False"}, RANDBETWEEN(1,2))</f>
        <v>False</v>
      </c>
      <c r="Y174" s="1" t="str" cm="1">
        <f t="array" aca="1" ref="Y174" ca="1">INDEX({"Codeine","Sulfa","Local Anesthetics","None","Latex","Penicillin"}, RANDBETWEEN(1,6))</f>
        <v>None</v>
      </c>
      <c r="Z174" s="1" t="str" cm="1">
        <f t="array" aca="1" ref="Z174" ca="1">INDEX({"None","Levothyroxine","Atorvastatin","Levothyroxine|Atorvastatin","Metformin|Lisinopril","Ibuprofen"}, RANDBETWEEN(1,6))</f>
        <v>Levothyroxine</v>
      </c>
      <c r="AA174" s="1" t="str" cm="1">
        <f t="array" aca="1" ref="AA174" ca="1">INDEX({"None","Wisdom teeth extraction (2020)","Cavity filling (2019)","Dental cleaning (2018)","Root canal (2021)"}, RANDBETWEEN(1,5))</f>
        <v>Cavity filling (2019)</v>
      </c>
      <c r="AB174" s="1" t="str">
        <f t="shared" ca="1" si="111"/>
        <v>2023-08-29</v>
      </c>
      <c r="AC174" s="1" t="str" cm="1">
        <f t="array" aca="1" ref="AC174" ca="1">INDEX({"N/A","No","Yes"}, RANDBETWEEN(1,3))</f>
        <v>N/A</v>
      </c>
      <c r="AD174" s="1" t="str" cm="1">
        <f t="array" aca="1" ref="AD174" ca="1">INDEX({"Non-smoker","Former-smoker","Current smoker"}, RANDBETWEEN(1,3))</f>
        <v>Non-smoker</v>
      </c>
      <c r="AE174" s="1" t="str" cm="1">
        <f t="array" aca="1" ref="AE174" ca="1">INDEX({"None","Allergic to penicillin","Requires wheelchair accessibility","Use caution due to fall risk","Special diet required"}, RANDBETWEEN(1,5))</f>
        <v>Allergic to penicillin</v>
      </c>
      <c r="AF174" s="1" t="s">
        <v>866</v>
      </c>
      <c r="AG174" s="1" t="str" cm="1">
        <f t="array" aca="1" ref="AG174" ca="1">INDEX({"Humana","Aetna","MetLife","Cigna","United Healthcare","Guardian"}, RANDBETWEEN(1,6))</f>
        <v>MetLife</v>
      </c>
      <c r="AH174" s="1" t="str" cm="1">
        <f t="array" aca="1" ref="AH174" ca="1">IF(AG174="Humana",
   INDEX({"HUM103","HUM523"}, RANDBETWEEN(1,2)),
IF(AG174="Aetna",
   INDEX({"AET532","AET548"}, RANDBETWEEN(1,2)),
IF(AG174="MetLife",
   "MET280",
IF(AG174="Cigna",
   "CIG881",
IF(AG174="United Healthcare",
   INDEX({"UNI967","UNI316"}, RANDBETWEEN(1,2)),
IF(AG174="Guardian",
   INDEX({"GUA459","GUA669"}, RANDBETWEEN(1,2)),
""))))))</f>
        <v>MET280</v>
      </c>
      <c r="AI174" s="1" t="str" cm="1">
        <f t="array" aca="1" ref="AI174" ca="1">_xlfn.SWITCH(
    AH174,
    "HUM103", "Humana Discount",
    "HUM523", "Humana PPO",
    "AET532", "Aetna HMO",
    "AET548", "Aetna Indemnity",
    "MET280", "MetLife Discount",
    "CIG881", "Cigna HMO",
    "UNI967", "United Healthcare DPPO",
    "UNI316", "United Healthcare DMO",
    "GUA459", "Guardian Discount",
    "GUA669", "Guardian PPO",
    ""
)</f>
        <v>MetLife Discount</v>
      </c>
      <c r="AJ174" s="1" t="str" cm="1">
        <f t="array" aca="1" ref="AJ174" ca="1">_xlfn.SWITCH(
    AH174,
    "HUM103", "HUM854639",
    "HUM523", "HUM296694",
    "AET532", "AET392075",
    "AET548", "AET837715",
    "MET280", "MET643118",
    "CIG881", "CIG755900",
    "UNI967", "UNI733052",
    "UNI316", "UNI442722",
    "GUA459", "GUA634150",
    "GUA669", "GUA641722",
    ""
)</f>
        <v>MET643118</v>
      </c>
      <c r="AK174" s="1" t="str" cm="1">
        <f t="array" aca="1" ref="AK174" ca="1">INDEX({"GRP370","GRP369","GRP573","GRP409","GRP509","GRP575","GRP445","GRP295","GRP316","GRP630"}, RANDBETWEEN(1,10))</f>
        <v>GRP509</v>
      </c>
      <c r="AL174" s="1" cm="1">
        <f t="array" aca="1" ref="AL174" ca="1">_xlfn.SWITCH(
  AK174,
  "GRP370", 1000,
  "GRP369", 3000,
  "GRP573", 1500,
  "GRP409", 3000,
  "GRP509", 3000,
  "GRP575", 1000,
  "GRP445", 2500,
  "GRP295", 1000,
  "GRP316", 2000,
  "GRP630", 2000,
  ""
)</f>
        <v>3000</v>
      </c>
      <c r="AM174" s="1" cm="1">
        <f t="array" aca="1" ref="AM174" ca="1">_xlfn.SWITCH(
  AK174,
  "GRP370", 729.73,
  "GRP369", 2285.89,
  "GRP573", 1311.73,
  "GRP409", 2951.56,
  "GRP509", 993.45,
  "GRP575", 557.41,
  "GRP445", 695.64,
  "GRP295", 241.36,
  "GRP316", 1320.86,
  "GRP630", 1245.27,
  ""
)</f>
        <v>993.45</v>
      </c>
      <c r="AN174" s="1" t="str" cm="1">
        <f t="array" aca="1" ref="AN174" ca="1">_xlfn.SWITCH(
  AK174,
  "GRP573", "Humana",
  "GRP509", "Aetna",
  "GRP316", "Aetna",
  ""
)</f>
        <v>Aetna</v>
      </c>
      <c r="AO174" s="1" t="str" cm="1">
        <f t="array" aca="1" ref="AO174" ca="1">_xlfn.SWITCH(
  AK174,
  "GRP573", "HUM982",
  "GRP509", "AET282",
  "GRP316", "AET665",
  ""
)</f>
        <v>AET282</v>
      </c>
      <c r="AP174" s="1" t="str" cm="1">
        <f t="array" aca="1" ref="AP174" ca="1">_xlfn.SWITCH(
  AK174,
  "GRP573", "MAAN82132",
  "GRP509", "JOWI86099",
  "GRP316", "CHTA19838",
  ""
)</f>
        <v>JOWI86099</v>
      </c>
      <c r="AQ174" s="1" t="str" cm="1">
        <f t="array" aca="1" ref="AQ174" ca="1">INDEX({"Yes","No"},RANDBETWEEN(1,2))</f>
        <v>No</v>
      </c>
      <c r="AR174" s="1" t="str" cm="1">
        <f t="array" aca="1" ref="AR174" ca="1">INDEX({"Apple Pay","Credit Card","Debit Card"}, RANDBETWEEN(1,3))</f>
        <v>Apple Pay</v>
      </c>
      <c r="AS174" s="1" t="s">
        <v>1055</v>
      </c>
      <c r="AT174" s="1" t="s">
        <v>1244</v>
      </c>
      <c r="AU174" s="1" t="str">
        <f t="shared" ca="1" si="112"/>
        <v>2025-05-26</v>
      </c>
      <c r="AV174" s="1" t="str">
        <f t="shared" ca="1" si="113"/>
        <v>2025-06-10</v>
      </c>
      <c r="AW174" s="1" t="str">
        <f t="shared" ca="1" si="114"/>
        <v>2:45 PM</v>
      </c>
      <c r="AX174" s="1" t="str">
        <f t="shared" ca="1" si="115"/>
        <v>2:35 PM</v>
      </c>
      <c r="AY174" s="1" t="str" cm="1">
        <f t="array" aca="1" ref="AY174" ca="1">INDEX({"LOC001","LOC002","LOC003"}, RANDBETWEEN(1,3))</f>
        <v>LOC001</v>
      </c>
      <c r="AZ174" s="1" t="str" cm="1">
        <f t="array" aca="1" ref="AZ174" ca="1">INDEX({"PRV001","PRV002","PRV003","PRV004","PRV005"}, RANDBETWEEN(1,5))</f>
        <v>PRV004</v>
      </c>
      <c r="BA174" s="1" t="str" cm="1">
        <f t="array" aca="1" ref="BA174" ca="1">INDEX({"AST001","AST002","AST003","AST004","AST005"}, RANDBETWEEN(1,5))</f>
        <v>AST002</v>
      </c>
      <c r="BB174" s="1" t="str" cm="1">
        <f t="array" aca="1" ref="BB174" ca="1">INDEX({"Room 1","Room 2","Room 3","Room 4","Room 5","Room 7","Room 8"}, RANDBETWEEN(1,7))</f>
        <v>Room 1</v>
      </c>
      <c r="BC174" s="1" t="str" cm="1">
        <f t="array" aca="1" ref="BC174" ca="1">INDEX({"Tooth Pain","Lost Filling","Cosmetic Concern","Sensitivity","Denture Adjustment","Jaw Pain","Routine Check-up"}, RANDBETWEEN(1,7))</f>
        <v>Denture Adjustment</v>
      </c>
      <c r="BD174" s="1" cm="1">
        <f t="array" aca="1" ref="BD174" ca="1">INDEX({15,30,45,60,90,120}, RANDBETWEEN(1,6))</f>
        <v>120</v>
      </c>
      <c r="BE174" s="1">
        <f t="shared" ca="1" si="116"/>
        <v>112</v>
      </c>
      <c r="BF174" s="1" t="str">
        <f t="shared" ca="1" si="117"/>
        <v>True</v>
      </c>
      <c r="BG174" s="1" t="str">
        <f t="shared" ca="1" si="118"/>
        <v/>
      </c>
      <c r="BH174" s="1" t="str">
        <f t="shared" ca="1" si="119"/>
        <v>False</v>
      </c>
      <c r="BI174" s="1">
        <f t="shared" ca="1" si="120"/>
        <v>15</v>
      </c>
      <c r="BJ174" s="1" t="s">
        <v>1434</v>
      </c>
      <c r="BK174" s="1" t="str">
        <f t="shared" ca="1" si="121"/>
        <v>2025-06-10</v>
      </c>
      <c r="BL174" s="1" t="str" cm="1">
        <f t="array" aca="1" ref="BL174" ca="1">INDEX({"Orthodontic","Prosthodontic","Oral Surgery","Periodontic","Restorative"}, RANDBETWEEN(1,5))</f>
        <v>Periodontic</v>
      </c>
      <c r="BM174" s="1" t="str" cm="1">
        <f t="array" aca="1" ref="BM174" ca="1">INDEX({"D4341","D9110","D0274","D0120","D2330","D7140","D1110"}, RANDBETWEEN(1,7))</f>
        <v>D7140</v>
      </c>
      <c r="BN174" s="1" t="str" cm="1">
        <f t="array" aca="1" ref="BN174" ca="1">INDEX({"Periodontal Scaling &amp; Root Planing","Palliative Treatment","Bitewings - Four Films","Periodic Oral Evaluation","Resin Composite - One Surface","Extraction - Erupted Tooth","Adult Prophylaxis"}, RANDBETWEEN(1,7))</f>
        <v>Bitewings - Four Films</v>
      </c>
      <c r="BO174" s="1">
        <f t="shared" ca="1" si="122"/>
        <v>1177.1199999999999</v>
      </c>
      <c r="BP174" s="1">
        <f t="shared" ca="1" si="123"/>
        <v>508.2</v>
      </c>
      <c r="BQ174" s="1">
        <f t="shared" ca="1" si="124"/>
        <v>48.09</v>
      </c>
      <c r="BR174" s="1">
        <f t="shared" ca="1" si="125"/>
        <v>143.29</v>
      </c>
      <c r="BS174" s="1">
        <f t="shared" ca="1" si="126"/>
        <v>69.34</v>
      </c>
      <c r="BT174" s="1" t="str">
        <f t="shared" ca="1" si="127"/>
        <v>2025-11-22</v>
      </c>
      <c r="BU174" s="1" t="str" cm="1">
        <f t="array" aca="1" ref="BU174" ca="1">INDEX({"Debit Card","Apple Pay","Credit Card","CareCredit"}, RANDBETWEEN(1,4))</f>
        <v>CareCredit</v>
      </c>
      <c r="BV174" s="1" t="str" cm="1">
        <f t="array" aca="1" ref="BV174" ca="1">INDEX({"Paid","Partial","Pending Insurance"}, RANDBETWEEN(1,3))</f>
        <v>Pending Insurance</v>
      </c>
      <c r="BW174" s="1">
        <f t="shared" ca="1" si="128"/>
        <v>0</v>
      </c>
      <c r="BX174" s="1" t="str">
        <f t="shared" ca="1" si="129"/>
        <v>In Progress</v>
      </c>
      <c r="BY174" s="1" t="str" cm="1">
        <f t="array" aca="1" ref="BY174" ca="1">INDEX({"New","Returning"}, RANDBETWEEN(1,2))</f>
        <v>Returning</v>
      </c>
      <c r="BZ174" s="1">
        <f t="shared" ca="1" si="130"/>
        <v>3</v>
      </c>
      <c r="CA174" s="1">
        <f t="shared" ca="1" si="131"/>
        <v>9</v>
      </c>
      <c r="CB174" s="1" t="str">
        <f t="shared" ca="1" si="132"/>
        <v>2023-02-05</v>
      </c>
      <c r="CC174" s="1" t="str">
        <f t="shared" ca="1" si="133"/>
        <v>2025-08-30</v>
      </c>
      <c r="CD174" s="1">
        <f t="shared" ca="1" si="155"/>
        <v>2</v>
      </c>
      <c r="CE174" s="1">
        <f t="shared" ca="1" si="155"/>
        <v>9</v>
      </c>
      <c r="CF174" s="1">
        <f t="shared" ca="1" si="135"/>
        <v>5622.53</v>
      </c>
      <c r="CG174" s="1">
        <f t="shared" ca="1" si="136"/>
        <v>26</v>
      </c>
      <c r="CH174" s="1" t="str">
        <f t="shared" ca="1" si="137"/>
        <v>Low</v>
      </c>
      <c r="CI174" s="1">
        <f t="shared" ca="1" si="138"/>
        <v>96</v>
      </c>
      <c r="CJ174" s="1" t="str">
        <f t="shared" ca="1" si="139"/>
        <v>True</v>
      </c>
      <c r="CK174" s="1" t="str" cm="1">
        <f t="array" aca="1" ref="CK174" ca="1">INDEX({"Basic","Silver","Gold","Platinum"}, RANDBETWEEN(1,4))</f>
        <v>Basic</v>
      </c>
      <c r="CL174" s="1">
        <f t="shared" ca="1" si="140"/>
        <v>0</v>
      </c>
      <c r="CM174" s="1" t="s">
        <v>1623</v>
      </c>
      <c r="CN174" s="1" t="str">
        <f t="shared" ca="1" si="141"/>
        <v>2024-04-22</v>
      </c>
      <c r="CO174" s="1" t="str">
        <f t="shared" ca="1" si="142"/>
        <v>1:00 PM</v>
      </c>
      <c r="CP174" s="1" t="str" cm="1">
        <f t="array" aca="1" ref="CP174" ca="1">INDEX({"Patient Portal","Mail","Email","Phone","Text"}, RANDBETWEEN(1,5))</f>
        <v>Email</v>
      </c>
      <c r="CQ174" s="1" t="str" cm="1">
        <f t="array" aca="1" ref="CQ174" ca="1">INDEX({"Insurance Verification","Payment Reminder","New Patient Welcome","Treatment Plan Discussion","Recall"}, RANDBETWEEN(1,5))</f>
        <v>Recall</v>
      </c>
      <c r="CR174" s="1" t="str" cm="1">
        <f t="array" aca="1" ref="CR174" ca="1">INDEX({"Template","Script","Marketing","Custom"}, RANDBETWEEN(1,4))</f>
        <v>Marketing</v>
      </c>
      <c r="CS174" s="1" t="str">
        <f t="shared" ca="1" si="143"/>
        <v>True</v>
      </c>
      <c r="CT174" s="1" t="str">
        <f t="shared" ca="1" si="144"/>
        <v>2024-04-26</v>
      </c>
      <c r="CU174" s="1" t="str">
        <f t="shared" ca="1" si="145"/>
        <v>11:00 AM</v>
      </c>
      <c r="CV174" s="1" t="str" cm="1">
        <f t="array" aca="1" ref="CV174" ca="1">IF(CS174="True",
   INDEX({"Cancelled","Confirmed","Rescheduled","Question Answered"}, RANDBETWEEN(1,4)),
   ""
)</f>
        <v>Rescheduled</v>
      </c>
      <c r="CW174" s="1" t="str">
        <f t="shared" ca="1" si="146"/>
        <v>False</v>
      </c>
      <c r="CX174" s="1" t="str">
        <f t="shared" ca="1" si="147"/>
        <v/>
      </c>
      <c r="CY174" s="1" t="str" cm="1">
        <f t="array" aca="1" ref="CY174" ca="1">INDEX({"STF001","STF002","STF003","STF004","STF005"}, RANDBETWEEN(1,5))</f>
        <v>STF004</v>
      </c>
      <c r="CZ174" s="1" t="str">
        <f t="shared" ca="1" si="148"/>
        <v>True</v>
      </c>
      <c r="DA174" s="1" t="str" cm="1">
        <f t="array" aca="1" ref="DA174" ca="1">INDEX({"Westside Dental Group","Downtown Dental Center","Main Street Dental"}, RANDBETWEEN(1,3))</f>
        <v>Westside Dental Group</v>
      </c>
      <c r="DB174" s="1" t="str" cm="1">
        <f t="array" aca="1" ref="DB174" ca="1">_xlfn.SWITCH(DA174,
   "Westside Dental Group",     "789 West Avenue",
   "Downtown Dental Center",    "456 Downtown Plaza",
   "Main Street Dental",        "123 Main Street",
   ""
)</f>
        <v>789 West Avenue</v>
      </c>
      <c r="DC174" s="1" t="str" cm="1">
        <f t="array" aca="1" ref="DC174" ca="1">_xlfn.SWITCH(
   DA174,
   "Westside Dental Group",     "Riverside",
   "Downtown Dental Center",    "Springfield",
   "Main Street Dental",        "Springfield",
   ""
)</f>
        <v>Riverside</v>
      </c>
      <c r="DD174" s="1" t="s">
        <v>184</v>
      </c>
      <c r="DE174" s="1" t="str" cm="1">
        <f t="array" aca="1" ref="DE174" ca="1">_xlfn.SWITCH(
   DA174,
   "Westside Dental Group",     "62707",
   "Downtown Dental Center",    "62701",
   "Main Street Dental",        "62704",
   ""
)</f>
        <v>62707</v>
      </c>
      <c r="DF174" s="1" t="str" cm="1">
        <f t="array" aca="1" ref="DF174" ca="1">_xlfn.SWITCH(
   DA174,
   "Westside Dental Group",     "555-555-6666",
   "Downtown Dental Center",    "555-333-4444",
   "Main Street Dental",        "555-111-2222",
   ""
)</f>
        <v>555-555-6666</v>
      </c>
      <c r="DG174" s="1" t="str" cm="1">
        <f t="array" aca="1" ref="DG174" ca="1">_xlfn.SWITCH(
   DA174,
   "Westside Dental Group",     "Mon-Thu 9AM-6PM|Fri 9AM-4PM",
   "Downtown Dental Center",    "Mon-Thu 7AM-7PM|Fri 8AM-5PM|Sat 8AM-1PM",
   "Main Street Dental",        "Mon-Fri 8AM-5PM",
   ""
)</f>
        <v>Mon-Thu 9AM-6PM|Fri 9AM-4PM</v>
      </c>
      <c r="DH174" s="1" t="str" cm="1">
        <f t="array" aca="1" ref="DH174" ca="1">_xlfn.SWITCH(
   DA174,
   "Westside Dental Group",     "General|Periodontics|Endodontics",
   "Downtown Dental Center",    "General|Pediatric|Implants|Oral Surgery",
   "Main Street Dental",        "General|Cosmetic|Orthodontics",
   ""
)</f>
        <v>General|Periodontics|Endodontics</v>
      </c>
      <c r="DI174" s="1" t="str" cm="1">
        <f t="array" aca="1" ref="DI174" ca="1">_xlfn.SWITCH(
   DA174,
   "Westside Dental Group",     "General Dentistry|Periodontics|Endodontics",
   "Downtown Dental Center",    "General Dentistry|Oral Surgery|Pediatric Dentistry",
   "Main Street Dental",        "General Dentistry|Orthodontics",
   ""
)</f>
        <v>General Dentistry|Periodontics|Endodontics</v>
      </c>
      <c r="DJ174" s="1" cm="1">
        <f t="array" aca="1" ref="DJ174" ca="1">_xlfn.SWITCH($DA174,
   "Westside Dental Group", 6,
   "Downtown Dental Center", 12,
   "Main Street Dental",     8,
   6
)</f>
        <v>6</v>
      </c>
      <c r="DK174" s="1" cm="1">
        <f t="array" aca="1" ref="DK174" ca="1">_xlfn.SWITCH($DA174,
   "Westside Dental Group", 4.7,
   "Downtown Dental Center", 4.6,
   "Main Street Dental",     4.8,
   4.7
)</f>
        <v>4.7</v>
      </c>
      <c r="DL174" s="1" t="s">
        <v>1812</v>
      </c>
      <c r="DM174" s="1" t="str">
        <f t="shared" ca="1" si="149"/>
        <v>2023-05-29</v>
      </c>
      <c r="DN174" s="1" t="str" cm="1">
        <f t="array" aca="1" ref="DN174" ca="1">INDEX({"In Progress","Accepted","Completed","Proposed"}, RANDBETWEEN(1,4))</f>
        <v>In Progress</v>
      </c>
      <c r="DO174" s="1">
        <f t="shared" ca="1" si="150"/>
        <v>2252.35</v>
      </c>
      <c r="DP174" s="1">
        <f t="shared" ca="1" si="151"/>
        <v>1509.07</v>
      </c>
      <c r="DQ174" s="1">
        <f t="shared" ca="1" si="152"/>
        <v>743.28</v>
      </c>
      <c r="DR174" s="1" t="str" cm="1">
        <f t="array" aca="1" ref="DR174" ca="1">INDEX({"N/A","CareCredit","QuickPay Discount","Monthly Payment"}, RANDBETWEEN(1,4))</f>
        <v>Monthly Payment</v>
      </c>
      <c r="DS174" s="2">
        <v>44645</v>
      </c>
      <c r="DT174" s="1" t="str">
        <f t="shared" ca="1" si="153"/>
        <v/>
      </c>
      <c r="DU174" s="1">
        <f t="shared" ca="1" si="154"/>
        <v>11</v>
      </c>
    </row>
    <row r="175" spans="1:125" x14ac:dyDescent="0.15">
      <c r="A175" s="1" t="s">
        <v>678</v>
      </c>
      <c r="B175" s="1" t="str" cm="1">
        <f t="array" aca="1" ref="B175" ca="1">INDEX({"Liam","Noah","Oliver","Elijah","William","James","Benjamin","Lucas","Henry","Alexander","Olivia","Emma","Ava","Charlotte","Sophia","Amelia","Isabella","Mia","Evelyn","Harper","Jameson","Aria","Scarlett","Luna","Mila","Abigail","Ella","Avery","Eleanor","Madison"}, RANDBETWEEN(1, 30))</f>
        <v>Alexander</v>
      </c>
      <c r="C175" s="1" t="str" cm="1">
        <f t="array" aca="1" ref="C175" ca="1">INDEX({"Smith","Johnson","Williams","Jones","Brown","Davis","Miller","Wilson","Moore","Taylor","Anderson","Thomas","Jackson","White","Harris","Martin","Thompson","Garcia","Martinez","Robinson","Clark","Rodriguez","Lewis","Lee","Walker","Hall","Allen","Young","King","Wright"}, RANDBETWEEN(1, 30))</f>
        <v>Taylor</v>
      </c>
      <c r="D175" s="1" t="str">
        <f t="shared" ca="1" si="104"/>
        <v>1968-05-02</v>
      </c>
      <c r="E175" s="1">
        <f t="shared" ca="1" si="105"/>
        <v>56</v>
      </c>
      <c r="F175" s="1" t="str" cm="1">
        <f t="array" aca="1" ref="F175" ca="1">INDEX({"Male","Female","Non-Binary"}, RANDBETWEEN(1, 3))</f>
        <v>Male</v>
      </c>
      <c r="G175" s="1" t="str" cm="1">
        <f t="array" aca="1" ref="G175" ca="1">INDEX({"African American","Caucasian","Hispanic","Asian","Native American","Other"}, RANDBETWEEN(1,6))</f>
        <v>Caucasian</v>
      </c>
      <c r="H175" s="1" t="str" cm="1">
        <f t="array" aca="1" ref="H175" ca="1">RANDBETWEEN(1,1500) &amp; " " &amp; INDEX({"Main","Oak","Maple","Elm","Pine","Cedar","Rose","Hill","Park","Lake"}, RANDBETWEEN(1,10)) &amp; " " &amp; INDEX({"St","Rd","Ave"}, RANDBETWEEN(1,3))</f>
        <v>248 Cedar St</v>
      </c>
      <c r="I175" s="1" t="str" cm="1">
        <f t="array" aca="1" ref="I175" ca="1">INDEX({"Springfield","Riverside","Franklin","Clinton","Fairview"}, RANDBETWEEN(1,5))</f>
        <v>Clinton</v>
      </c>
      <c r="J175" s="1" t="str" cm="1">
        <f t="array" aca="1" ref="J175" ca="1">INDEX({"FL","IL","CA","NY","TX"}, RANDBETWEEN(1,5))</f>
        <v>IL</v>
      </c>
      <c r="K175" s="1" t="str">
        <f t="shared" ca="1" si="106"/>
        <v>59165</v>
      </c>
      <c r="L175" s="1" t="str">
        <f t="shared" ca="1" si="107"/>
        <v>alexander.taylor@email.com</v>
      </c>
      <c r="M175" s="1" t="str">
        <f t="shared" ca="1" si="108"/>
        <v>964-902-9292</v>
      </c>
      <c r="N175" s="1" t="str" cm="1">
        <f t="array" aca="1" ref="N175" ca="1">INDEX({"Linda","Karen","Susan","Nancy","Deborah"}, RANDBETWEEN(1,5)) &amp; " " &amp; C175</f>
        <v>Karen Taylor</v>
      </c>
      <c r="O175" s="1" t="str">
        <f t="shared" ca="1" si="109"/>
        <v>336-263-7764</v>
      </c>
      <c r="P175" s="1" t="s">
        <v>137</v>
      </c>
      <c r="Q175" s="1" t="str" cm="1">
        <f t="array" aca="1" ref="Q175" ca="1">INDEX({"Walk-in","Google","Website","Patient Referral","Doctor Referral","Insurance"}, RANDBETWEEN(1,5))</f>
        <v>Google</v>
      </c>
      <c r="R175" s="1" t="str">
        <f t="shared" ca="1" si="110"/>
        <v>2022-08-06</v>
      </c>
      <c r="S175" s="1" t="str" cm="1">
        <f t="array" aca="1" ref="S175" ca="1">INDEX({"LOC001","LOC002","LOC003"}, RANDBETWEEN(1,3))</f>
        <v>LOC003</v>
      </c>
      <c r="T175" s="1" t="str" cm="1">
        <f t="array" aca="1" ref="T175" ca="1">INDEX({"Mail","Phone","Patient Portal","Email"}, RANDBETWEEN(1,4))</f>
        <v>Email</v>
      </c>
      <c r="U175" s="1" t="str" cm="1">
        <f t="array" aca="1" ref="U175" ca="1">INDEX({"True","False"}, RANDBETWEEN(1,2))</f>
        <v>False</v>
      </c>
      <c r="V175" s="1" t="str" cm="1">
        <f t="array" aca="1" ref="V175" ca="1">INDEX({"True","False"}, RANDBETWEEN(1,2))</f>
        <v>True</v>
      </c>
      <c r="W175" s="1" t="str" cm="1">
        <f t="array" aca="1" ref="W175" ca="1">INDEX({"True","False"}, RANDBETWEEN(1,2))</f>
        <v>True</v>
      </c>
      <c r="X175" s="1" t="str" cm="1">
        <f t="array" aca="1" ref="X175" ca="1">INDEX({"True","False"}, RANDBETWEEN(1,2))</f>
        <v>False</v>
      </c>
      <c r="Y175" s="1" t="str" cm="1">
        <f t="array" aca="1" ref="Y175" ca="1">INDEX({"Codeine","Sulfa","Local Anesthetics","None","Latex","Penicillin"}, RANDBETWEEN(1,6))</f>
        <v>Latex</v>
      </c>
      <c r="Z175" s="1" t="str" cm="1">
        <f t="array" aca="1" ref="Z175" ca="1">INDEX({"None","Levothyroxine","Atorvastatin","Levothyroxine|Atorvastatin","Metformin|Lisinopril","Ibuprofen"}, RANDBETWEEN(1,6))</f>
        <v>Levothyroxine|Atorvastatin</v>
      </c>
      <c r="AA175" s="1" t="str" cm="1">
        <f t="array" aca="1" ref="AA175" ca="1">INDEX({"None","Wisdom teeth extraction (2020)","Cavity filling (2019)","Dental cleaning (2018)","Root canal (2021)"}, RANDBETWEEN(1,5))</f>
        <v>Cavity filling (2019)</v>
      </c>
      <c r="AB175" s="1" t="str">
        <f t="shared" ca="1" si="111"/>
        <v>2024-07-10</v>
      </c>
      <c r="AC175" s="1" t="str" cm="1">
        <f t="array" aca="1" ref="AC175" ca="1">INDEX({"N/A","No","Yes"}, RANDBETWEEN(1,3))</f>
        <v>No</v>
      </c>
      <c r="AD175" s="1" t="str" cm="1">
        <f t="array" aca="1" ref="AD175" ca="1">INDEX({"Non-smoker","Former-smoker","Current smoker"}, RANDBETWEEN(1,3))</f>
        <v>Former-smoker</v>
      </c>
      <c r="AE175" s="1" t="str" cm="1">
        <f t="array" aca="1" ref="AE175" ca="1">INDEX({"None","Allergic to penicillin","Requires wheelchair accessibility","Use caution due to fall risk","Special diet required"}, RANDBETWEEN(1,5))</f>
        <v>Requires wheelchair accessibility</v>
      </c>
      <c r="AF175" s="1" t="s">
        <v>867</v>
      </c>
      <c r="AG175" s="1" t="str" cm="1">
        <f t="array" aca="1" ref="AG175" ca="1">INDEX({"Humana","Aetna","MetLife","Cigna","United Healthcare","Guardian"}, RANDBETWEEN(1,6))</f>
        <v>Guardian</v>
      </c>
      <c r="AH175" s="1" t="str" cm="1">
        <f t="array" aca="1" ref="AH175" ca="1">IF(AG175="Humana",
   INDEX({"HUM103","HUM523"}, RANDBETWEEN(1,2)),
IF(AG175="Aetna",
   INDEX({"AET532","AET548"}, RANDBETWEEN(1,2)),
IF(AG175="MetLife",
   "MET280",
IF(AG175="Cigna",
   "CIG881",
IF(AG175="United Healthcare",
   INDEX({"UNI967","UNI316"}, RANDBETWEEN(1,2)),
IF(AG175="Guardian",
   INDEX({"GUA459","GUA669"}, RANDBETWEEN(1,2)),
""))))))</f>
        <v>GUA669</v>
      </c>
      <c r="AI175" s="1" t="str" cm="1">
        <f t="array" aca="1" ref="AI175" ca="1">_xlfn.SWITCH(
    AH175,
    "HUM103", "Humana Discount",
    "HUM523", "Humana PPO",
    "AET532", "Aetna HMO",
    "AET548", "Aetna Indemnity",
    "MET280", "MetLife Discount",
    "CIG881", "Cigna HMO",
    "UNI967", "United Healthcare DPPO",
    "UNI316", "United Healthcare DMO",
    "GUA459", "Guardian Discount",
    "GUA669", "Guardian PPO",
    ""
)</f>
        <v>Guardian PPO</v>
      </c>
      <c r="AJ175" s="1" t="str" cm="1">
        <f t="array" aca="1" ref="AJ175" ca="1">_xlfn.SWITCH(
    AH175,
    "HUM103", "HUM854639",
    "HUM523", "HUM296694",
    "AET532", "AET392075",
    "AET548", "AET837715",
    "MET280", "MET643118",
    "CIG881", "CIG755900",
    "UNI967", "UNI733052",
    "UNI316", "UNI442722",
    "GUA459", "GUA634150",
    "GUA669", "GUA641722",
    ""
)</f>
        <v>GUA641722</v>
      </c>
      <c r="AK175" s="1" t="str" cm="1">
        <f t="array" aca="1" ref="AK175" ca="1">INDEX({"GRP370","GRP369","GRP573","GRP409","GRP509","GRP575","GRP445","GRP295","GRP316","GRP630"}, RANDBETWEEN(1,10))</f>
        <v>GRP573</v>
      </c>
      <c r="AL175" s="1" cm="1">
        <f t="array" aca="1" ref="AL175" ca="1">_xlfn.SWITCH(
  AK175,
  "GRP370", 1000,
  "GRP369", 3000,
  "GRP573", 1500,
  "GRP409", 3000,
  "GRP509", 3000,
  "GRP575", 1000,
  "GRP445", 2500,
  "GRP295", 1000,
  "GRP316", 2000,
  "GRP630", 2000,
  ""
)</f>
        <v>1500</v>
      </c>
      <c r="AM175" s="1" cm="1">
        <f t="array" aca="1" ref="AM175" ca="1">_xlfn.SWITCH(
  AK175,
  "GRP370", 729.73,
  "GRP369", 2285.89,
  "GRP573", 1311.73,
  "GRP409", 2951.56,
  "GRP509", 993.45,
  "GRP575", 557.41,
  "GRP445", 695.64,
  "GRP295", 241.36,
  "GRP316", 1320.86,
  "GRP630", 1245.27,
  ""
)</f>
        <v>1311.73</v>
      </c>
      <c r="AN175" s="1" t="str" cm="1">
        <f t="array" aca="1" ref="AN175" ca="1">_xlfn.SWITCH(
  AK175,
  "GRP573", "Humana",
  "GRP509", "Aetna",
  "GRP316", "Aetna",
  ""
)</f>
        <v>Humana</v>
      </c>
      <c r="AO175" s="1" t="str" cm="1">
        <f t="array" aca="1" ref="AO175" ca="1">_xlfn.SWITCH(
  AK175,
  "GRP573", "HUM982",
  "GRP509", "AET282",
  "GRP316", "AET665",
  ""
)</f>
        <v>HUM982</v>
      </c>
      <c r="AP175" s="1" t="str" cm="1">
        <f t="array" aca="1" ref="AP175" ca="1">_xlfn.SWITCH(
  AK175,
  "GRP573", "MAAN82132",
  "GRP509", "JOWI86099",
  "GRP316", "CHTA19838",
  ""
)</f>
        <v>MAAN82132</v>
      </c>
      <c r="AQ175" s="1" t="str" cm="1">
        <f t="array" aca="1" ref="AQ175" ca="1">INDEX({"Yes","No"},RANDBETWEEN(1,2))</f>
        <v>Yes</v>
      </c>
      <c r="AR175" s="1" t="str" cm="1">
        <f t="array" aca="1" ref="AR175" ca="1">INDEX({"Apple Pay","Credit Card","Debit Card"}, RANDBETWEEN(1,3))</f>
        <v>Credit Card</v>
      </c>
      <c r="AS175" s="1" t="s">
        <v>1056</v>
      </c>
      <c r="AT175" s="1" t="s">
        <v>1245</v>
      </c>
      <c r="AU175" s="1" t="str">
        <f t="shared" ca="1" si="112"/>
        <v>2025-04-27</v>
      </c>
      <c r="AV175" s="1" t="str">
        <f t="shared" ca="1" si="113"/>
        <v>2025-05-12</v>
      </c>
      <c r="AW175" s="1" t="str">
        <f t="shared" ca="1" si="114"/>
        <v>5:45 PM</v>
      </c>
      <c r="AX175" s="1" t="str">
        <f t="shared" ca="1" si="115"/>
        <v>5:39 PM</v>
      </c>
      <c r="AY175" s="1" t="str" cm="1">
        <f t="array" aca="1" ref="AY175" ca="1">INDEX({"LOC001","LOC002","LOC003"}, RANDBETWEEN(1,3))</f>
        <v>LOC002</v>
      </c>
      <c r="AZ175" s="1" t="str" cm="1">
        <f t="array" aca="1" ref="AZ175" ca="1">INDEX({"PRV001","PRV002","PRV003","PRV004","PRV005"}, RANDBETWEEN(1,5))</f>
        <v>PRV005</v>
      </c>
      <c r="BA175" s="1" t="str" cm="1">
        <f t="array" aca="1" ref="BA175" ca="1">INDEX({"AST001","AST002","AST003","AST004","AST005"}, RANDBETWEEN(1,5))</f>
        <v>AST001</v>
      </c>
      <c r="BB175" s="1" t="str" cm="1">
        <f t="array" aca="1" ref="BB175" ca="1">INDEX({"Room 1","Room 2","Room 3","Room 4","Room 5","Room 7","Room 8"}, RANDBETWEEN(1,7))</f>
        <v>Room 8</v>
      </c>
      <c r="BC175" s="1" t="str" cm="1">
        <f t="array" aca="1" ref="BC175" ca="1">INDEX({"Tooth Pain","Lost Filling","Cosmetic Concern","Sensitivity","Denture Adjustment","Jaw Pain","Routine Check-up"}, RANDBETWEEN(1,7))</f>
        <v>Denture Adjustment</v>
      </c>
      <c r="BD175" s="1" cm="1">
        <f t="array" aca="1" ref="BD175" ca="1">INDEX({15,30,45,60,90,120}, RANDBETWEEN(1,6))</f>
        <v>120</v>
      </c>
      <c r="BE175" s="1">
        <f t="shared" ca="1" si="116"/>
        <v>118</v>
      </c>
      <c r="BF175" s="1" t="str">
        <f t="shared" ca="1" si="117"/>
        <v>True</v>
      </c>
      <c r="BG175" s="1" t="str">
        <f t="shared" ca="1" si="118"/>
        <v/>
      </c>
      <c r="BH175" s="1" t="str">
        <f t="shared" ca="1" si="119"/>
        <v>False</v>
      </c>
      <c r="BI175" s="1">
        <f t="shared" ca="1" si="120"/>
        <v>15</v>
      </c>
      <c r="BJ175" s="1" t="s">
        <v>1435</v>
      </c>
      <c r="BK175" s="1" t="str">
        <f t="shared" ca="1" si="121"/>
        <v>2025-05-12</v>
      </c>
      <c r="BL175" s="1" t="str" cm="1">
        <f t="array" aca="1" ref="BL175" ca="1">INDEX({"Orthodontic","Prosthodontic","Oral Surgery","Periodontic","Restorative"}, RANDBETWEEN(1,5))</f>
        <v>Oral Surgery</v>
      </c>
      <c r="BM175" s="1" t="str" cm="1">
        <f t="array" aca="1" ref="BM175" ca="1">INDEX({"D4341","D9110","D0274","D0120","D2330","D7140","D1110"}, RANDBETWEEN(1,7))</f>
        <v>D2330</v>
      </c>
      <c r="BN175" s="1" t="str" cm="1">
        <f t="array" aca="1" ref="BN175" ca="1">INDEX({"Periodontal Scaling &amp; Root Planing","Palliative Treatment","Bitewings - Four Films","Periodic Oral Evaluation","Resin Composite - One Surface","Extraction - Erupted Tooth","Adult Prophylaxis"}, RANDBETWEEN(1,7))</f>
        <v>Resin Composite - One Surface</v>
      </c>
      <c r="BO175" s="1">
        <f t="shared" ca="1" si="122"/>
        <v>1422.09</v>
      </c>
      <c r="BP175" s="1">
        <f t="shared" ca="1" si="123"/>
        <v>1018.67</v>
      </c>
      <c r="BQ175" s="1">
        <f t="shared" ca="1" si="124"/>
        <v>442.08</v>
      </c>
      <c r="BR175" s="1">
        <f t="shared" ca="1" si="125"/>
        <v>91.09</v>
      </c>
      <c r="BS175" s="1">
        <f t="shared" ca="1" si="126"/>
        <v>53.68</v>
      </c>
      <c r="BT175" s="1" t="str">
        <f t="shared" ca="1" si="127"/>
        <v>2025-04-19</v>
      </c>
      <c r="BU175" s="1" t="str" cm="1">
        <f t="array" aca="1" ref="BU175" ca="1">INDEX({"Debit Card","Apple Pay","Credit Card","CareCredit"}, RANDBETWEEN(1,4))</f>
        <v>Debit Card</v>
      </c>
      <c r="BV175" s="1" t="str" cm="1">
        <f t="array" aca="1" ref="BV175" ca="1">INDEX({"Paid","Partial","Pending Insurance"}, RANDBETWEEN(1,3))</f>
        <v>Paid</v>
      </c>
      <c r="BW175" s="1">
        <f t="shared" ca="1" si="128"/>
        <v>0</v>
      </c>
      <c r="BX175" s="1" t="str">
        <f t="shared" ca="1" si="129"/>
        <v>Completed</v>
      </c>
      <c r="BY175" s="1" t="str" cm="1">
        <f t="array" aca="1" ref="BY175" ca="1">INDEX({"New","Returning"}, RANDBETWEEN(1,2))</f>
        <v>Returning</v>
      </c>
      <c r="BZ175" s="1">
        <f t="shared" ca="1" si="130"/>
        <v>1</v>
      </c>
      <c r="CA175" s="1">
        <f t="shared" ca="1" si="131"/>
        <v>2</v>
      </c>
      <c r="CB175" s="1" t="str">
        <f t="shared" ca="1" si="132"/>
        <v>2022-04-23</v>
      </c>
      <c r="CC175" s="1" t="str">
        <f t="shared" ca="1" si="133"/>
        <v>2024-03-17</v>
      </c>
      <c r="CD175" s="1">
        <f t="shared" ca="1" si="155"/>
        <v>2</v>
      </c>
      <c r="CE175" s="1">
        <f t="shared" ca="1" si="155"/>
        <v>8</v>
      </c>
      <c r="CF175" s="1">
        <f t="shared" ca="1" si="135"/>
        <v>2679.43</v>
      </c>
      <c r="CG175" s="1">
        <f t="shared" ca="1" si="136"/>
        <v>35</v>
      </c>
      <c r="CH175" s="1" t="str">
        <f t="shared" ca="1" si="137"/>
        <v>Low</v>
      </c>
      <c r="CI175" s="1">
        <f t="shared" ca="1" si="138"/>
        <v>91</v>
      </c>
      <c r="CJ175" s="1" t="str">
        <f t="shared" ca="1" si="139"/>
        <v>True</v>
      </c>
      <c r="CK175" s="1" t="str" cm="1">
        <f t="array" aca="1" ref="CK175" ca="1">INDEX({"Basic","Silver","Gold","Platinum"}, RANDBETWEEN(1,4))</f>
        <v>Silver</v>
      </c>
      <c r="CL175" s="1">
        <f t="shared" ca="1" si="140"/>
        <v>2</v>
      </c>
      <c r="CM175" s="1" t="s">
        <v>1624</v>
      </c>
      <c r="CN175" s="1" t="str">
        <f t="shared" ca="1" si="141"/>
        <v>2022-10-01</v>
      </c>
      <c r="CO175" s="1" t="str">
        <f t="shared" ca="1" si="142"/>
        <v>12:15 PM</v>
      </c>
      <c r="CP175" s="1" t="str" cm="1">
        <f t="array" aca="1" ref="CP175" ca="1">INDEX({"Patient Portal","Mail","Email","Phone","Text"}, RANDBETWEEN(1,5))</f>
        <v>Patient Portal</v>
      </c>
      <c r="CQ175" s="1" t="str" cm="1">
        <f t="array" aca="1" ref="CQ175" ca="1">INDEX({"Insurance Verification","Payment Reminder","New Patient Welcome","Treatment Plan Discussion","Recall"}, RANDBETWEEN(1,5))</f>
        <v>Recall</v>
      </c>
      <c r="CR175" s="1" t="str" cm="1">
        <f t="array" aca="1" ref="CR175" ca="1">INDEX({"Template","Script","Marketing","Custom"}, RANDBETWEEN(1,4))</f>
        <v>Template</v>
      </c>
      <c r="CS175" s="1" t="str">
        <f t="shared" ca="1" si="143"/>
        <v>False</v>
      </c>
      <c r="CT175" s="1" t="str">
        <f t="shared" ca="1" si="144"/>
        <v/>
      </c>
      <c r="CU175" s="1" t="str">
        <f t="shared" ca="1" si="145"/>
        <v/>
      </c>
      <c r="CV175" s="1" t="str" cm="1">
        <f t="array" aca="1" ref="CV175" ca="1">IF(CS175="True",
   INDEX({"Cancelled","Confirmed","Rescheduled","Question Answered"}, RANDBETWEEN(1,4)),
   ""
)</f>
        <v/>
      </c>
      <c r="CW175" s="1" t="str">
        <f t="shared" ca="1" si="146"/>
        <v/>
      </c>
      <c r="CX175" s="1" t="str">
        <f t="shared" ca="1" si="147"/>
        <v/>
      </c>
      <c r="CY175" s="1" t="str" cm="1">
        <f t="array" aca="1" ref="CY175" ca="1">INDEX({"STF001","STF002","STF003","STF004","STF005"}, RANDBETWEEN(1,5))</f>
        <v>STF005</v>
      </c>
      <c r="CZ175" s="1" t="str">
        <f t="shared" ca="1" si="148"/>
        <v>True</v>
      </c>
      <c r="DA175" s="1" t="str" cm="1">
        <f t="array" aca="1" ref="DA175" ca="1">INDEX({"Westside Dental Group","Downtown Dental Center","Main Street Dental"}, RANDBETWEEN(1,3))</f>
        <v>Westside Dental Group</v>
      </c>
      <c r="DB175" s="1" t="str" cm="1">
        <f t="array" aca="1" ref="DB175" ca="1">_xlfn.SWITCH(DA175,
   "Westside Dental Group",     "789 West Avenue",
   "Downtown Dental Center",    "456 Downtown Plaza",
   "Main Street Dental",        "123 Main Street",
   ""
)</f>
        <v>789 West Avenue</v>
      </c>
      <c r="DC175" s="1" t="str" cm="1">
        <f t="array" aca="1" ref="DC175" ca="1">_xlfn.SWITCH(
   DA175,
   "Westside Dental Group",     "Riverside",
   "Downtown Dental Center",    "Springfield",
   "Main Street Dental",        "Springfield",
   ""
)</f>
        <v>Riverside</v>
      </c>
      <c r="DD175" s="1" t="s">
        <v>184</v>
      </c>
      <c r="DE175" s="1" t="str" cm="1">
        <f t="array" aca="1" ref="DE175" ca="1">_xlfn.SWITCH(
   DA175,
   "Westside Dental Group",     "62707",
   "Downtown Dental Center",    "62701",
   "Main Street Dental",        "62704",
   ""
)</f>
        <v>62707</v>
      </c>
      <c r="DF175" s="1" t="str" cm="1">
        <f t="array" aca="1" ref="DF175" ca="1">_xlfn.SWITCH(
   DA175,
   "Westside Dental Group",     "555-555-6666",
   "Downtown Dental Center",    "555-333-4444",
   "Main Street Dental",        "555-111-2222",
   ""
)</f>
        <v>555-555-6666</v>
      </c>
      <c r="DG175" s="1" t="str" cm="1">
        <f t="array" aca="1" ref="DG175" ca="1">_xlfn.SWITCH(
   DA175,
   "Westside Dental Group",     "Mon-Thu 9AM-6PM|Fri 9AM-4PM",
   "Downtown Dental Center",    "Mon-Thu 7AM-7PM|Fri 8AM-5PM|Sat 8AM-1PM",
   "Main Street Dental",        "Mon-Fri 8AM-5PM",
   ""
)</f>
        <v>Mon-Thu 9AM-6PM|Fri 9AM-4PM</v>
      </c>
      <c r="DH175" s="1" t="str" cm="1">
        <f t="array" aca="1" ref="DH175" ca="1">_xlfn.SWITCH(
   DA175,
   "Westside Dental Group",     "General|Periodontics|Endodontics",
   "Downtown Dental Center",    "General|Pediatric|Implants|Oral Surgery",
   "Main Street Dental",        "General|Cosmetic|Orthodontics",
   ""
)</f>
        <v>General|Periodontics|Endodontics</v>
      </c>
      <c r="DI175" s="1" t="str" cm="1">
        <f t="array" aca="1" ref="DI175" ca="1">_xlfn.SWITCH(
   DA175,
   "Westside Dental Group",     "General Dentistry|Periodontics|Endodontics",
   "Downtown Dental Center",    "General Dentistry|Oral Surgery|Pediatric Dentistry",
   "Main Street Dental",        "General Dentistry|Orthodontics",
   ""
)</f>
        <v>General Dentistry|Periodontics|Endodontics</v>
      </c>
      <c r="DJ175" s="1" cm="1">
        <f t="array" aca="1" ref="DJ175" ca="1">_xlfn.SWITCH($DA175,
   "Westside Dental Group", 6,
   "Downtown Dental Center", 12,
   "Main Street Dental",     8,
   6
)</f>
        <v>6</v>
      </c>
      <c r="DK175" s="1" cm="1">
        <f t="array" aca="1" ref="DK175" ca="1">_xlfn.SWITCH($DA175,
   "Westside Dental Group", 4.7,
   "Downtown Dental Center", 4.6,
   "Main Street Dental",     4.8,
   4.7
)</f>
        <v>4.7</v>
      </c>
      <c r="DL175" s="1" t="s">
        <v>1813</v>
      </c>
      <c r="DM175" s="1" t="str">
        <f t="shared" ca="1" si="149"/>
        <v>2021-09-25</v>
      </c>
      <c r="DN175" s="1" t="str" cm="1">
        <f t="array" aca="1" ref="DN175" ca="1">INDEX({"In Progress","Accepted","Completed","Proposed"}, RANDBETWEEN(1,4))</f>
        <v>In Progress</v>
      </c>
      <c r="DO175" s="1">
        <f t="shared" ca="1" si="150"/>
        <v>975.27</v>
      </c>
      <c r="DP175" s="1">
        <f t="shared" ca="1" si="151"/>
        <v>594.91</v>
      </c>
      <c r="DQ175" s="1">
        <f t="shared" ca="1" si="152"/>
        <v>380.36</v>
      </c>
      <c r="DR175" s="1" t="str" cm="1">
        <f t="array" aca="1" ref="DR175" ca="1">INDEX({"N/A","CareCredit","QuickPay Discount","Monthly Payment"}, RANDBETWEEN(1,4))</f>
        <v>QuickPay Discount</v>
      </c>
      <c r="DS175" s="2">
        <v>44646</v>
      </c>
      <c r="DT175" s="1" t="str">
        <f t="shared" ca="1" si="153"/>
        <v/>
      </c>
      <c r="DU175" s="1">
        <f t="shared" ca="1" si="154"/>
        <v>15</v>
      </c>
    </row>
    <row r="176" spans="1:125" x14ac:dyDescent="0.15">
      <c r="A176" s="1" t="s">
        <v>679</v>
      </c>
      <c r="B176" s="1" t="str" cm="1">
        <f t="array" aca="1" ref="B176" ca="1">INDEX({"Liam","Noah","Oliver","Elijah","William","James","Benjamin","Lucas","Henry","Alexander","Olivia","Emma","Ava","Charlotte","Sophia","Amelia","Isabella","Mia","Evelyn","Harper","Jameson","Aria","Scarlett","Luna","Mila","Abigail","Ella","Avery","Eleanor","Madison"}, RANDBETWEEN(1, 30))</f>
        <v>Abigail</v>
      </c>
      <c r="C176" s="1" t="str" cm="1">
        <f t="array" aca="1" ref="C176" ca="1">INDEX({"Smith","Johnson","Williams","Jones","Brown","Davis","Miller","Wilson","Moore","Taylor","Anderson","Thomas","Jackson","White","Harris","Martin","Thompson","Garcia","Martinez","Robinson","Clark","Rodriguez","Lewis","Lee","Walker","Hall","Allen","Young","King","Wright"}, RANDBETWEEN(1, 30))</f>
        <v>Harris</v>
      </c>
      <c r="D176" s="1" t="str">
        <f t="shared" ca="1" si="104"/>
        <v>1950-12-07</v>
      </c>
      <c r="E176" s="1">
        <f t="shared" ca="1" si="105"/>
        <v>74</v>
      </c>
      <c r="F176" s="1" t="str" cm="1">
        <f t="array" aca="1" ref="F176" ca="1">INDEX({"Male","Female","Non-Binary"}, RANDBETWEEN(1, 3))</f>
        <v>Female</v>
      </c>
      <c r="G176" s="1" t="str" cm="1">
        <f t="array" aca="1" ref="G176" ca="1">INDEX({"African American","Caucasian","Hispanic","Asian","Native American","Other"}, RANDBETWEEN(1,6))</f>
        <v>Asian</v>
      </c>
      <c r="H176" s="1" t="str" cm="1">
        <f t="array" aca="1" ref="H176" ca="1">RANDBETWEEN(1,1500) &amp; " " &amp; INDEX({"Main","Oak","Maple","Elm","Pine","Cedar","Rose","Hill","Park","Lake"}, RANDBETWEEN(1,10)) &amp; " " &amp; INDEX({"St","Rd","Ave"}, RANDBETWEEN(1,3))</f>
        <v>527 Pine St</v>
      </c>
      <c r="I176" s="1" t="str" cm="1">
        <f t="array" aca="1" ref="I176" ca="1">INDEX({"Springfield","Riverside","Franklin","Clinton","Fairview"}, RANDBETWEEN(1,5))</f>
        <v>Franklin</v>
      </c>
      <c r="J176" s="1" t="str" cm="1">
        <f t="array" aca="1" ref="J176" ca="1">INDEX({"FL","IL","CA","NY","TX"}, RANDBETWEEN(1,5))</f>
        <v>TX</v>
      </c>
      <c r="K176" s="1" t="str">
        <f t="shared" ca="1" si="106"/>
        <v>71008</v>
      </c>
      <c r="L176" s="1" t="str">
        <f t="shared" ca="1" si="107"/>
        <v>abigail.harris@email.com</v>
      </c>
      <c r="M176" s="1" t="str">
        <f t="shared" ca="1" si="108"/>
        <v>248-893-4830</v>
      </c>
      <c r="N176" s="1" t="str" cm="1">
        <f t="array" aca="1" ref="N176" ca="1">INDEX({"Linda","Karen","Susan","Nancy","Deborah"}, RANDBETWEEN(1,5)) &amp; " " &amp; C176</f>
        <v>Nancy Harris</v>
      </c>
      <c r="O176" s="1" t="str">
        <f t="shared" ca="1" si="109"/>
        <v>355-749-3896</v>
      </c>
      <c r="P176" s="1" t="s">
        <v>137</v>
      </c>
      <c r="Q176" s="1" t="str" cm="1">
        <f t="array" aca="1" ref="Q176" ca="1">INDEX({"Walk-in","Google","Website","Patient Referral","Doctor Referral","Insurance"}, RANDBETWEEN(1,5))</f>
        <v>Website</v>
      </c>
      <c r="R176" s="1" t="str">
        <f t="shared" ca="1" si="110"/>
        <v>2022-05-08</v>
      </c>
      <c r="S176" s="1" t="str" cm="1">
        <f t="array" aca="1" ref="S176" ca="1">INDEX({"LOC001","LOC002","LOC003"}, RANDBETWEEN(1,3))</f>
        <v>LOC003</v>
      </c>
      <c r="T176" s="1" t="str" cm="1">
        <f t="array" aca="1" ref="T176" ca="1">INDEX({"Mail","Phone","Patient Portal","Email"}, RANDBETWEEN(1,4))</f>
        <v>Patient Portal</v>
      </c>
      <c r="U176" s="1" t="str" cm="1">
        <f t="array" aca="1" ref="U176" ca="1">INDEX({"True","False"}, RANDBETWEEN(1,2))</f>
        <v>True</v>
      </c>
      <c r="V176" s="1" t="str" cm="1">
        <f t="array" aca="1" ref="V176" ca="1">INDEX({"True","False"}, RANDBETWEEN(1,2))</f>
        <v>True</v>
      </c>
      <c r="W176" s="1" t="str" cm="1">
        <f t="array" aca="1" ref="W176" ca="1">INDEX({"True","False"}, RANDBETWEEN(1,2))</f>
        <v>True</v>
      </c>
      <c r="X176" s="1" t="str" cm="1">
        <f t="array" aca="1" ref="X176" ca="1">INDEX({"True","False"}, RANDBETWEEN(1,2))</f>
        <v>True</v>
      </c>
      <c r="Y176" s="1" t="str" cm="1">
        <f t="array" aca="1" ref="Y176" ca="1">INDEX({"Codeine","Sulfa","Local Anesthetics","None","Latex","Penicillin"}, RANDBETWEEN(1,6))</f>
        <v>Sulfa</v>
      </c>
      <c r="Z176" s="1" t="str" cm="1">
        <f t="array" aca="1" ref="Z176" ca="1">INDEX({"None","Levothyroxine","Atorvastatin","Levothyroxine|Atorvastatin","Metformin|Lisinopril","Ibuprofen"}, RANDBETWEEN(1,6))</f>
        <v>Ibuprofen</v>
      </c>
      <c r="AA176" s="1" t="str" cm="1">
        <f t="array" aca="1" ref="AA176" ca="1">INDEX({"None","Wisdom teeth extraction (2020)","Cavity filling (2019)","Dental cleaning (2018)","Root canal (2021)"}, RANDBETWEEN(1,5))</f>
        <v>Wisdom teeth extraction (2020)</v>
      </c>
      <c r="AB176" s="1" t="str">
        <f t="shared" ca="1" si="111"/>
        <v>2025-03-03</v>
      </c>
      <c r="AC176" s="1" t="str" cm="1">
        <f t="array" aca="1" ref="AC176" ca="1">INDEX({"N/A","No","Yes"}, RANDBETWEEN(1,3))</f>
        <v>Yes</v>
      </c>
      <c r="AD176" s="1" t="str" cm="1">
        <f t="array" aca="1" ref="AD176" ca="1">INDEX({"Non-smoker","Former-smoker","Current smoker"}, RANDBETWEEN(1,3))</f>
        <v>Non-smoker</v>
      </c>
      <c r="AE176" s="1" t="str" cm="1">
        <f t="array" aca="1" ref="AE176" ca="1">INDEX({"None","Allergic to penicillin","Requires wheelchair accessibility","Use caution due to fall risk","Special diet required"}, RANDBETWEEN(1,5))</f>
        <v>Use caution due to fall risk</v>
      </c>
      <c r="AF176" s="1" t="s">
        <v>868</v>
      </c>
      <c r="AG176" s="1" t="str" cm="1">
        <f t="array" aca="1" ref="AG176" ca="1">INDEX({"Humana","Aetna","MetLife","Cigna","United Healthcare","Guardian"}, RANDBETWEEN(1,6))</f>
        <v>United Healthcare</v>
      </c>
      <c r="AH176" s="1" t="str" cm="1">
        <f t="array" aca="1" ref="AH176" ca="1">IF(AG176="Humana",
   INDEX({"HUM103","HUM523"}, RANDBETWEEN(1,2)),
IF(AG176="Aetna",
   INDEX({"AET532","AET548"}, RANDBETWEEN(1,2)),
IF(AG176="MetLife",
   "MET280",
IF(AG176="Cigna",
   "CIG881",
IF(AG176="United Healthcare",
   INDEX({"UNI967","UNI316"}, RANDBETWEEN(1,2)),
IF(AG176="Guardian",
   INDEX({"GUA459","GUA669"}, RANDBETWEEN(1,2)),
""))))))</f>
        <v>UNI316</v>
      </c>
      <c r="AI176" s="1" t="str" cm="1">
        <f t="array" aca="1" ref="AI176" ca="1">_xlfn.SWITCH(
    AH176,
    "HUM103", "Humana Discount",
    "HUM523", "Humana PPO",
    "AET532", "Aetna HMO",
    "AET548", "Aetna Indemnity",
    "MET280", "MetLife Discount",
    "CIG881", "Cigna HMO",
    "UNI967", "United Healthcare DPPO",
    "UNI316", "United Healthcare DMO",
    "GUA459", "Guardian Discount",
    "GUA669", "Guardian PPO",
    ""
)</f>
        <v>United Healthcare DMO</v>
      </c>
      <c r="AJ176" s="1" t="str" cm="1">
        <f t="array" aca="1" ref="AJ176" ca="1">_xlfn.SWITCH(
    AH176,
    "HUM103", "HUM854639",
    "HUM523", "HUM296694",
    "AET532", "AET392075",
    "AET548", "AET837715",
    "MET280", "MET643118",
    "CIG881", "CIG755900",
    "UNI967", "UNI733052",
    "UNI316", "UNI442722",
    "GUA459", "GUA634150",
    "GUA669", "GUA641722",
    ""
)</f>
        <v>UNI442722</v>
      </c>
      <c r="AK176" s="1" t="str" cm="1">
        <f t="array" aca="1" ref="AK176" ca="1">INDEX({"GRP370","GRP369","GRP573","GRP409","GRP509","GRP575","GRP445","GRP295","GRP316","GRP630"}, RANDBETWEEN(1,10))</f>
        <v>GRP573</v>
      </c>
      <c r="AL176" s="1" cm="1">
        <f t="array" aca="1" ref="AL176" ca="1">_xlfn.SWITCH(
  AK176,
  "GRP370", 1000,
  "GRP369", 3000,
  "GRP573", 1500,
  "GRP409", 3000,
  "GRP509", 3000,
  "GRP575", 1000,
  "GRP445", 2500,
  "GRP295", 1000,
  "GRP316", 2000,
  "GRP630", 2000,
  ""
)</f>
        <v>1500</v>
      </c>
      <c r="AM176" s="1" cm="1">
        <f t="array" aca="1" ref="AM176" ca="1">_xlfn.SWITCH(
  AK176,
  "GRP370", 729.73,
  "GRP369", 2285.89,
  "GRP573", 1311.73,
  "GRP409", 2951.56,
  "GRP509", 993.45,
  "GRP575", 557.41,
  "GRP445", 695.64,
  "GRP295", 241.36,
  "GRP316", 1320.86,
  "GRP630", 1245.27,
  ""
)</f>
        <v>1311.73</v>
      </c>
      <c r="AN176" s="1" t="str" cm="1">
        <f t="array" aca="1" ref="AN176" ca="1">_xlfn.SWITCH(
  AK176,
  "GRP573", "Humana",
  "GRP509", "Aetna",
  "GRP316", "Aetna",
  ""
)</f>
        <v>Humana</v>
      </c>
      <c r="AO176" s="1" t="str" cm="1">
        <f t="array" aca="1" ref="AO176" ca="1">_xlfn.SWITCH(
  AK176,
  "GRP573", "HUM982",
  "GRP509", "AET282",
  "GRP316", "AET665",
  ""
)</f>
        <v>HUM982</v>
      </c>
      <c r="AP176" s="1" t="str" cm="1">
        <f t="array" aca="1" ref="AP176" ca="1">_xlfn.SWITCH(
  AK176,
  "GRP573", "MAAN82132",
  "GRP509", "JOWI86099",
  "GRP316", "CHTA19838",
  ""
)</f>
        <v>MAAN82132</v>
      </c>
      <c r="AQ176" s="1" t="str" cm="1">
        <f t="array" aca="1" ref="AQ176" ca="1">INDEX({"Yes","No"},RANDBETWEEN(1,2))</f>
        <v>No</v>
      </c>
      <c r="AR176" s="1" t="str" cm="1">
        <f t="array" aca="1" ref="AR176" ca="1">INDEX({"Apple Pay","Credit Card","Debit Card"}, RANDBETWEEN(1,3))</f>
        <v>Debit Card</v>
      </c>
      <c r="AS176" s="1" t="s">
        <v>1057</v>
      </c>
      <c r="AT176" s="1" t="s">
        <v>1246</v>
      </c>
      <c r="AU176" s="1" t="str">
        <f t="shared" ca="1" si="112"/>
        <v>2025-05-22</v>
      </c>
      <c r="AV176" s="1" t="str">
        <f t="shared" ca="1" si="113"/>
        <v>2025-05-25</v>
      </c>
      <c r="AW176" s="1" t="str">
        <f t="shared" ca="1" si="114"/>
        <v>11:00 AM</v>
      </c>
      <c r="AX176" s="1" t="str">
        <f t="shared" ca="1" si="115"/>
        <v>10:46 AM</v>
      </c>
      <c r="AY176" s="1" t="str" cm="1">
        <f t="array" aca="1" ref="AY176" ca="1">INDEX({"LOC001","LOC002","LOC003"}, RANDBETWEEN(1,3))</f>
        <v>LOC001</v>
      </c>
      <c r="AZ176" s="1" t="str" cm="1">
        <f t="array" aca="1" ref="AZ176" ca="1">INDEX({"PRV001","PRV002","PRV003","PRV004","PRV005"}, RANDBETWEEN(1,5))</f>
        <v>PRV003</v>
      </c>
      <c r="BA176" s="1" t="str" cm="1">
        <f t="array" aca="1" ref="BA176" ca="1">INDEX({"AST001","AST002","AST003","AST004","AST005"}, RANDBETWEEN(1,5))</f>
        <v>AST002</v>
      </c>
      <c r="BB176" s="1" t="str" cm="1">
        <f t="array" aca="1" ref="BB176" ca="1">INDEX({"Room 1","Room 2","Room 3","Room 4","Room 5","Room 7","Room 8"}, RANDBETWEEN(1,7))</f>
        <v>Room 8</v>
      </c>
      <c r="BC176" s="1" t="str" cm="1">
        <f t="array" aca="1" ref="BC176" ca="1">INDEX({"Tooth Pain","Lost Filling","Cosmetic Concern","Sensitivity","Denture Adjustment","Jaw Pain","Routine Check-up"}, RANDBETWEEN(1,7))</f>
        <v>Jaw Pain</v>
      </c>
      <c r="BD176" s="1" cm="1">
        <f t="array" aca="1" ref="BD176" ca="1">INDEX({15,30,45,60,90,120}, RANDBETWEEN(1,6))</f>
        <v>30</v>
      </c>
      <c r="BE176" s="1">
        <f t="shared" ca="1" si="116"/>
        <v>36</v>
      </c>
      <c r="BF176" s="1" t="str">
        <f t="shared" ca="1" si="117"/>
        <v>True</v>
      </c>
      <c r="BG176" s="1" t="str">
        <f t="shared" ca="1" si="118"/>
        <v/>
      </c>
      <c r="BH176" s="1" t="str">
        <f t="shared" ca="1" si="119"/>
        <v>False</v>
      </c>
      <c r="BI176" s="1">
        <f t="shared" ca="1" si="120"/>
        <v>3</v>
      </c>
      <c r="BJ176" s="1" t="s">
        <v>1436</v>
      </c>
      <c r="BK176" s="1" t="str">
        <f t="shared" ca="1" si="121"/>
        <v>2025-05-25</v>
      </c>
      <c r="BL176" s="1" t="str" cm="1">
        <f t="array" aca="1" ref="BL176" ca="1">INDEX({"Orthodontic","Prosthodontic","Oral Surgery","Periodontic","Restorative"}, RANDBETWEEN(1,5))</f>
        <v>Prosthodontic</v>
      </c>
      <c r="BM176" s="1" t="str" cm="1">
        <f t="array" aca="1" ref="BM176" ca="1">INDEX({"D4341","D9110","D0274","D0120","D2330","D7140","D1110"}, RANDBETWEEN(1,7))</f>
        <v>D0274</v>
      </c>
      <c r="BN176" s="1" t="str" cm="1">
        <f t="array" aca="1" ref="BN176" ca="1">INDEX({"Periodontal Scaling &amp; Root Planing","Palliative Treatment","Bitewings - Four Films","Periodic Oral Evaluation","Resin Composite - One Surface","Extraction - Erupted Tooth","Adult Prophylaxis"}, RANDBETWEEN(1,7))</f>
        <v>Periodontal Scaling &amp; Root Planing</v>
      </c>
      <c r="BO176" s="1">
        <f t="shared" ca="1" si="122"/>
        <v>1715.42</v>
      </c>
      <c r="BP176" s="1">
        <f t="shared" ca="1" si="123"/>
        <v>405.85</v>
      </c>
      <c r="BQ176" s="1">
        <f t="shared" ca="1" si="124"/>
        <v>621.91</v>
      </c>
      <c r="BR176" s="1">
        <f t="shared" ca="1" si="125"/>
        <v>183.34</v>
      </c>
      <c r="BS176" s="1">
        <f t="shared" ca="1" si="126"/>
        <v>65.23</v>
      </c>
      <c r="BT176" s="1" t="str">
        <f t="shared" ca="1" si="127"/>
        <v>2023-04-07</v>
      </c>
      <c r="BU176" s="1" t="str" cm="1">
        <f t="array" aca="1" ref="BU176" ca="1">INDEX({"Debit Card","Apple Pay","Credit Card","CareCredit"}, RANDBETWEEN(1,4))</f>
        <v>Credit Card</v>
      </c>
      <c r="BV176" s="1" t="str" cm="1">
        <f t="array" aca="1" ref="BV176" ca="1">INDEX({"Paid","Partial","Pending Insurance"}, RANDBETWEEN(1,3))</f>
        <v>Pending Insurance</v>
      </c>
      <c r="BW176" s="1">
        <f t="shared" ca="1" si="128"/>
        <v>0</v>
      </c>
      <c r="BX176" s="1" t="str">
        <f t="shared" ca="1" si="129"/>
        <v>In Progress</v>
      </c>
      <c r="BY176" s="1" t="str" cm="1">
        <f t="array" aca="1" ref="BY176" ca="1">INDEX({"New","Returning"}, RANDBETWEEN(1,2))</f>
        <v>Returning</v>
      </c>
      <c r="BZ176" s="1">
        <f t="shared" ca="1" si="130"/>
        <v>2</v>
      </c>
      <c r="CA176" s="1">
        <f t="shared" ca="1" si="131"/>
        <v>6</v>
      </c>
      <c r="CB176" s="1" t="str">
        <f t="shared" ca="1" si="132"/>
        <v>2022-08-20</v>
      </c>
      <c r="CC176" s="1" t="str">
        <f t="shared" ca="1" si="133"/>
        <v>2025-09-29</v>
      </c>
      <c r="CD176" s="1">
        <f t="shared" ca="1" si="155"/>
        <v>8</v>
      </c>
      <c r="CE176" s="1">
        <f t="shared" ca="1" si="155"/>
        <v>6</v>
      </c>
      <c r="CF176" s="1">
        <f t="shared" ca="1" si="135"/>
        <v>1585.24</v>
      </c>
      <c r="CG176" s="1">
        <f t="shared" ca="1" si="136"/>
        <v>31</v>
      </c>
      <c r="CH176" s="1" t="str">
        <f t="shared" ca="1" si="137"/>
        <v>Medium</v>
      </c>
      <c r="CI176" s="1">
        <f t="shared" ca="1" si="138"/>
        <v>89</v>
      </c>
      <c r="CJ176" s="1" t="str">
        <f t="shared" ca="1" si="139"/>
        <v>True</v>
      </c>
      <c r="CK176" s="1" t="str" cm="1">
        <f t="array" aca="1" ref="CK176" ca="1">INDEX({"Basic","Silver","Gold","Platinum"}, RANDBETWEEN(1,4))</f>
        <v>Basic</v>
      </c>
      <c r="CL176" s="1">
        <f t="shared" ca="1" si="140"/>
        <v>2</v>
      </c>
      <c r="CM176" s="1" t="s">
        <v>1625</v>
      </c>
      <c r="CN176" s="1" t="str">
        <f t="shared" ca="1" si="141"/>
        <v>2021-07-07</v>
      </c>
      <c r="CO176" s="1" t="str">
        <f t="shared" ca="1" si="142"/>
        <v>1:30 PM</v>
      </c>
      <c r="CP176" s="1" t="str" cm="1">
        <f t="array" aca="1" ref="CP176" ca="1">INDEX({"Patient Portal","Mail","Email","Phone","Text"}, RANDBETWEEN(1,5))</f>
        <v>Mail</v>
      </c>
      <c r="CQ176" s="1" t="str" cm="1">
        <f t="array" aca="1" ref="CQ176" ca="1">INDEX({"Insurance Verification","Payment Reminder","New Patient Welcome","Treatment Plan Discussion","Recall"}, RANDBETWEEN(1,5))</f>
        <v>Treatment Plan Discussion</v>
      </c>
      <c r="CR176" s="1" t="str" cm="1">
        <f t="array" aca="1" ref="CR176" ca="1">INDEX({"Template","Script","Marketing","Custom"}, RANDBETWEEN(1,4))</f>
        <v>Marketing</v>
      </c>
      <c r="CS176" s="1" t="str">
        <f t="shared" ca="1" si="143"/>
        <v>True</v>
      </c>
      <c r="CT176" s="1" t="str">
        <f t="shared" ca="1" si="144"/>
        <v>2021-07-07</v>
      </c>
      <c r="CU176" s="1" t="str">
        <f t="shared" ca="1" si="145"/>
        <v>2:30 PM</v>
      </c>
      <c r="CV176" s="1" t="str" cm="1">
        <f t="array" aca="1" ref="CV176" ca="1">IF(CS176="True",
   INDEX({"Cancelled","Confirmed","Rescheduled","Question Answered"}, RANDBETWEEN(1,4)),
   ""
)</f>
        <v>Confirmed</v>
      </c>
      <c r="CW176" s="1" t="str">
        <f t="shared" ca="1" si="146"/>
        <v>True</v>
      </c>
      <c r="CX176" s="1" t="str">
        <f t="shared" ca="1" si="147"/>
        <v>2021-07-11</v>
      </c>
      <c r="CY176" s="1" t="str" cm="1">
        <f t="array" aca="1" ref="CY176" ca="1">INDEX({"STF001","STF002","STF003","STF004","STF005"}, RANDBETWEEN(1,5))</f>
        <v>STF003</v>
      </c>
      <c r="CZ176" s="1" t="str">
        <f t="shared" ca="1" si="148"/>
        <v>True</v>
      </c>
      <c r="DA176" s="1" t="str" cm="1">
        <f t="array" aca="1" ref="DA176" ca="1">INDEX({"Westside Dental Group","Downtown Dental Center","Main Street Dental"}, RANDBETWEEN(1,3))</f>
        <v>Westside Dental Group</v>
      </c>
      <c r="DB176" s="1" t="str" cm="1">
        <f t="array" aca="1" ref="DB176" ca="1">_xlfn.SWITCH(DA176,
   "Westside Dental Group",     "789 West Avenue",
   "Downtown Dental Center",    "456 Downtown Plaza",
   "Main Street Dental",        "123 Main Street",
   ""
)</f>
        <v>789 West Avenue</v>
      </c>
      <c r="DC176" s="1" t="str" cm="1">
        <f t="array" aca="1" ref="DC176" ca="1">_xlfn.SWITCH(
   DA176,
   "Westside Dental Group",     "Riverside",
   "Downtown Dental Center",    "Springfield",
   "Main Street Dental",        "Springfield",
   ""
)</f>
        <v>Riverside</v>
      </c>
      <c r="DD176" s="1" t="s">
        <v>184</v>
      </c>
      <c r="DE176" s="1" t="str" cm="1">
        <f t="array" aca="1" ref="DE176" ca="1">_xlfn.SWITCH(
   DA176,
   "Westside Dental Group",     "62707",
   "Downtown Dental Center",    "62701",
   "Main Street Dental",        "62704",
   ""
)</f>
        <v>62707</v>
      </c>
      <c r="DF176" s="1" t="str" cm="1">
        <f t="array" aca="1" ref="DF176" ca="1">_xlfn.SWITCH(
   DA176,
   "Westside Dental Group",     "555-555-6666",
   "Downtown Dental Center",    "555-333-4444",
   "Main Street Dental",        "555-111-2222",
   ""
)</f>
        <v>555-555-6666</v>
      </c>
      <c r="DG176" s="1" t="str" cm="1">
        <f t="array" aca="1" ref="DG176" ca="1">_xlfn.SWITCH(
   DA176,
   "Westside Dental Group",     "Mon-Thu 9AM-6PM|Fri 9AM-4PM",
   "Downtown Dental Center",    "Mon-Thu 7AM-7PM|Fri 8AM-5PM|Sat 8AM-1PM",
   "Main Street Dental",        "Mon-Fri 8AM-5PM",
   ""
)</f>
        <v>Mon-Thu 9AM-6PM|Fri 9AM-4PM</v>
      </c>
      <c r="DH176" s="1" t="str" cm="1">
        <f t="array" aca="1" ref="DH176" ca="1">_xlfn.SWITCH(
   DA176,
   "Westside Dental Group",     "General|Periodontics|Endodontics",
   "Downtown Dental Center",    "General|Pediatric|Implants|Oral Surgery",
   "Main Street Dental",        "General|Cosmetic|Orthodontics",
   ""
)</f>
        <v>General|Periodontics|Endodontics</v>
      </c>
      <c r="DI176" s="1" t="str" cm="1">
        <f t="array" aca="1" ref="DI176" ca="1">_xlfn.SWITCH(
   DA176,
   "Westside Dental Group",     "General Dentistry|Periodontics|Endodontics",
   "Downtown Dental Center",    "General Dentistry|Oral Surgery|Pediatric Dentistry",
   "Main Street Dental",        "General Dentistry|Orthodontics",
   ""
)</f>
        <v>General Dentistry|Periodontics|Endodontics</v>
      </c>
      <c r="DJ176" s="1" cm="1">
        <f t="array" aca="1" ref="DJ176" ca="1">_xlfn.SWITCH($DA176,
   "Westside Dental Group", 6,
   "Downtown Dental Center", 12,
   "Main Street Dental",     8,
   6
)</f>
        <v>6</v>
      </c>
      <c r="DK176" s="1" cm="1">
        <f t="array" aca="1" ref="DK176" ca="1">_xlfn.SWITCH($DA176,
   "Westside Dental Group", 4.7,
   "Downtown Dental Center", 4.6,
   "Main Street Dental",     4.8,
   4.7
)</f>
        <v>4.7</v>
      </c>
      <c r="DL176" s="1" t="s">
        <v>1814</v>
      </c>
      <c r="DM176" s="1" t="str">
        <f t="shared" ca="1" si="149"/>
        <v>2021-10-23</v>
      </c>
      <c r="DN176" s="1" t="str" cm="1">
        <f t="array" aca="1" ref="DN176" ca="1">INDEX({"In Progress","Accepted","Completed","Proposed"}, RANDBETWEEN(1,4))</f>
        <v>Accepted</v>
      </c>
      <c r="DO176" s="1">
        <f t="shared" ca="1" si="150"/>
        <v>2530.0300000000002</v>
      </c>
      <c r="DP176" s="1">
        <f t="shared" ca="1" si="151"/>
        <v>1796.32</v>
      </c>
      <c r="DQ176" s="1">
        <f t="shared" ca="1" si="152"/>
        <v>733.71</v>
      </c>
      <c r="DR176" s="1" t="str" cm="1">
        <f t="array" aca="1" ref="DR176" ca="1">INDEX({"N/A","CareCredit","QuickPay Discount","Monthly Payment"}, RANDBETWEEN(1,4))</f>
        <v>CareCredit</v>
      </c>
      <c r="DS176" s="2">
        <v>44647</v>
      </c>
      <c r="DT176" s="1" t="str">
        <f t="shared" ca="1" si="153"/>
        <v/>
      </c>
      <c r="DU176" s="1">
        <f t="shared" ca="1" si="154"/>
        <v>45</v>
      </c>
    </row>
    <row r="177" spans="1:125" x14ac:dyDescent="0.15">
      <c r="A177" s="1" t="s">
        <v>680</v>
      </c>
      <c r="B177" s="1" t="str" cm="1">
        <f t="array" aca="1" ref="B177" ca="1">INDEX({"Liam","Noah","Oliver","Elijah","William","James","Benjamin","Lucas","Henry","Alexander","Olivia","Emma","Ava","Charlotte","Sophia","Amelia","Isabella","Mia","Evelyn","Harper","Jameson","Aria","Scarlett","Luna","Mila","Abigail","Ella","Avery","Eleanor","Madison"}, RANDBETWEEN(1, 30))</f>
        <v>Luna</v>
      </c>
      <c r="C177" s="1" t="str" cm="1">
        <f t="array" aca="1" ref="C177" ca="1">INDEX({"Smith","Johnson","Williams","Jones","Brown","Davis","Miller","Wilson","Moore","Taylor","Anderson","Thomas","Jackson","White","Harris","Martin","Thompson","Garcia","Martinez","Robinson","Clark","Rodriguez","Lewis","Lee","Walker","Hall","Allen","Young","King","Wright"}, RANDBETWEEN(1, 30))</f>
        <v>Miller</v>
      </c>
      <c r="D177" s="1" t="str">
        <f t="shared" ca="1" si="104"/>
        <v>1945-10-11</v>
      </c>
      <c r="E177" s="1">
        <f t="shared" ca="1" si="105"/>
        <v>79</v>
      </c>
      <c r="F177" s="1" t="str" cm="1">
        <f t="array" aca="1" ref="F177" ca="1">INDEX({"Male","Female","Non-Binary"}, RANDBETWEEN(1, 3))</f>
        <v>Non-Binary</v>
      </c>
      <c r="G177" s="1" t="str" cm="1">
        <f t="array" aca="1" ref="G177" ca="1">INDEX({"African American","Caucasian","Hispanic","Asian","Native American","Other"}, RANDBETWEEN(1,6))</f>
        <v>Hispanic</v>
      </c>
      <c r="H177" s="1" t="str" cm="1">
        <f t="array" aca="1" ref="H177" ca="1">RANDBETWEEN(1,1500) &amp; " " &amp; INDEX({"Main","Oak","Maple","Elm","Pine","Cedar","Rose","Hill","Park","Lake"}, RANDBETWEEN(1,10)) &amp; " " &amp; INDEX({"St","Rd","Ave"}, RANDBETWEEN(1,3))</f>
        <v>640 Hill St</v>
      </c>
      <c r="I177" s="1" t="str" cm="1">
        <f t="array" aca="1" ref="I177" ca="1">INDEX({"Springfield","Riverside","Franklin","Clinton","Fairview"}, RANDBETWEEN(1,5))</f>
        <v>Fairview</v>
      </c>
      <c r="J177" s="1" t="str" cm="1">
        <f t="array" aca="1" ref="J177" ca="1">INDEX({"FL","IL","CA","NY","TX"}, RANDBETWEEN(1,5))</f>
        <v>NY</v>
      </c>
      <c r="K177" s="1" t="str">
        <f t="shared" ca="1" si="106"/>
        <v>81082</v>
      </c>
      <c r="L177" s="1" t="str">
        <f t="shared" ca="1" si="107"/>
        <v>luna.miller@email.com</v>
      </c>
      <c r="M177" s="1" t="str">
        <f t="shared" ca="1" si="108"/>
        <v>437-895-4756</v>
      </c>
      <c r="N177" s="1" t="str" cm="1">
        <f t="array" aca="1" ref="N177" ca="1">INDEX({"Linda","Karen","Susan","Nancy","Deborah"}, RANDBETWEEN(1,5)) &amp; " " &amp; C177</f>
        <v>Nancy Miller</v>
      </c>
      <c r="O177" s="1" t="str">
        <f t="shared" ca="1" si="109"/>
        <v>525-543-6112</v>
      </c>
      <c r="P177" s="1" t="s">
        <v>137</v>
      </c>
      <c r="Q177" s="1" t="str" cm="1">
        <f t="array" aca="1" ref="Q177" ca="1">INDEX({"Walk-in","Google","Website","Patient Referral","Doctor Referral","Insurance"}, RANDBETWEEN(1,5))</f>
        <v>Patient Referral</v>
      </c>
      <c r="R177" s="1" t="str">
        <f t="shared" ca="1" si="110"/>
        <v>2022-08-01</v>
      </c>
      <c r="S177" s="1" t="str" cm="1">
        <f t="array" aca="1" ref="S177" ca="1">INDEX({"LOC001","LOC002","LOC003"}, RANDBETWEEN(1,3))</f>
        <v>LOC001</v>
      </c>
      <c r="T177" s="1" t="str" cm="1">
        <f t="array" aca="1" ref="T177" ca="1">INDEX({"Mail","Phone","Patient Portal","Email"}, RANDBETWEEN(1,4))</f>
        <v>Patient Portal</v>
      </c>
      <c r="U177" s="1" t="str" cm="1">
        <f t="array" aca="1" ref="U177" ca="1">INDEX({"True","False"}, RANDBETWEEN(1,2))</f>
        <v>False</v>
      </c>
      <c r="V177" s="1" t="str" cm="1">
        <f t="array" aca="1" ref="V177" ca="1">INDEX({"True","False"}, RANDBETWEEN(1,2))</f>
        <v>False</v>
      </c>
      <c r="W177" s="1" t="str" cm="1">
        <f t="array" aca="1" ref="W177" ca="1">INDEX({"True","False"}, RANDBETWEEN(1,2))</f>
        <v>False</v>
      </c>
      <c r="X177" s="1" t="str" cm="1">
        <f t="array" aca="1" ref="X177" ca="1">INDEX({"True","False"}, RANDBETWEEN(1,2))</f>
        <v>True</v>
      </c>
      <c r="Y177" s="1" t="str" cm="1">
        <f t="array" aca="1" ref="Y177" ca="1">INDEX({"Codeine","Sulfa","Local Anesthetics","None","Latex","Penicillin"}, RANDBETWEEN(1,6))</f>
        <v>Penicillin</v>
      </c>
      <c r="Z177" s="1" t="str" cm="1">
        <f t="array" aca="1" ref="Z177" ca="1">INDEX({"None","Levothyroxine","Atorvastatin","Levothyroxine|Atorvastatin","Metformin|Lisinopril","Ibuprofen"}, RANDBETWEEN(1,6))</f>
        <v>Atorvastatin</v>
      </c>
      <c r="AA177" s="1" t="str" cm="1">
        <f t="array" aca="1" ref="AA177" ca="1">INDEX({"None","Wisdom teeth extraction (2020)","Cavity filling (2019)","Dental cleaning (2018)","Root canal (2021)"}, RANDBETWEEN(1,5))</f>
        <v>Wisdom teeth extraction (2020)</v>
      </c>
      <c r="AB177" s="1" t="str">
        <f t="shared" ca="1" si="111"/>
        <v>2025-03-22</v>
      </c>
      <c r="AC177" s="1" t="str" cm="1">
        <f t="array" aca="1" ref="AC177" ca="1">INDEX({"N/A","No","Yes"}, RANDBETWEEN(1,3))</f>
        <v>N/A</v>
      </c>
      <c r="AD177" s="1" t="str" cm="1">
        <f t="array" aca="1" ref="AD177" ca="1">INDEX({"Non-smoker","Former-smoker","Current smoker"}, RANDBETWEEN(1,3))</f>
        <v>Non-smoker</v>
      </c>
      <c r="AE177" s="1" t="str" cm="1">
        <f t="array" aca="1" ref="AE177" ca="1">INDEX({"None","Allergic to penicillin","Requires wheelchair accessibility","Use caution due to fall risk","Special diet required"}, RANDBETWEEN(1,5))</f>
        <v>None</v>
      </c>
      <c r="AF177" s="1" t="s">
        <v>869</v>
      </c>
      <c r="AG177" s="1" t="str" cm="1">
        <f t="array" aca="1" ref="AG177" ca="1">INDEX({"Humana","Aetna","MetLife","Cigna","United Healthcare","Guardian"}, RANDBETWEEN(1,6))</f>
        <v>Cigna</v>
      </c>
      <c r="AH177" s="1" t="str" cm="1">
        <f t="array" aca="1" ref="AH177" ca="1">IF(AG177="Humana",
   INDEX({"HUM103","HUM523"}, RANDBETWEEN(1,2)),
IF(AG177="Aetna",
   INDEX({"AET532","AET548"}, RANDBETWEEN(1,2)),
IF(AG177="MetLife",
   "MET280",
IF(AG177="Cigna",
   "CIG881",
IF(AG177="United Healthcare",
   INDEX({"UNI967","UNI316"}, RANDBETWEEN(1,2)),
IF(AG177="Guardian",
   INDEX({"GUA459","GUA669"}, RANDBETWEEN(1,2)),
""))))))</f>
        <v>CIG881</v>
      </c>
      <c r="AI177" s="1" t="str" cm="1">
        <f t="array" aca="1" ref="AI177" ca="1">_xlfn.SWITCH(
    AH177,
    "HUM103", "Humana Discount",
    "HUM523", "Humana PPO",
    "AET532", "Aetna HMO",
    "AET548", "Aetna Indemnity",
    "MET280", "MetLife Discount",
    "CIG881", "Cigna HMO",
    "UNI967", "United Healthcare DPPO",
    "UNI316", "United Healthcare DMO",
    "GUA459", "Guardian Discount",
    "GUA669", "Guardian PPO",
    ""
)</f>
        <v>Cigna HMO</v>
      </c>
      <c r="AJ177" s="1" t="str" cm="1">
        <f t="array" aca="1" ref="AJ177" ca="1">_xlfn.SWITCH(
    AH177,
    "HUM103", "HUM854639",
    "HUM523", "HUM296694",
    "AET532", "AET392075",
    "AET548", "AET837715",
    "MET280", "MET643118",
    "CIG881", "CIG755900",
    "UNI967", "UNI733052",
    "UNI316", "UNI442722",
    "GUA459", "GUA634150",
    "GUA669", "GUA641722",
    ""
)</f>
        <v>CIG755900</v>
      </c>
      <c r="AK177" s="1" t="str" cm="1">
        <f t="array" aca="1" ref="AK177" ca="1">INDEX({"GRP370","GRP369","GRP573","GRP409","GRP509","GRP575","GRP445","GRP295","GRP316","GRP630"}, RANDBETWEEN(1,10))</f>
        <v>GRP295</v>
      </c>
      <c r="AL177" s="1" cm="1">
        <f t="array" aca="1" ref="AL177" ca="1">_xlfn.SWITCH(
  AK177,
  "GRP370", 1000,
  "GRP369", 3000,
  "GRP573", 1500,
  "GRP409", 3000,
  "GRP509", 3000,
  "GRP575", 1000,
  "GRP445", 2500,
  "GRP295", 1000,
  "GRP316", 2000,
  "GRP630", 2000,
  ""
)</f>
        <v>1000</v>
      </c>
      <c r="AM177" s="1" cm="1">
        <f t="array" aca="1" ref="AM177" ca="1">_xlfn.SWITCH(
  AK177,
  "GRP370", 729.73,
  "GRP369", 2285.89,
  "GRP573", 1311.73,
  "GRP409", 2951.56,
  "GRP509", 993.45,
  "GRP575", 557.41,
  "GRP445", 695.64,
  "GRP295", 241.36,
  "GRP316", 1320.86,
  "GRP630", 1245.27,
  ""
)</f>
        <v>241.36</v>
      </c>
      <c r="AN177" s="1" t="str" cm="1">
        <f t="array" aca="1" ref="AN177" ca="1">_xlfn.SWITCH(
  AK177,
  "GRP573", "Humana",
  "GRP509", "Aetna",
  "GRP316", "Aetna",
  ""
)</f>
        <v/>
      </c>
      <c r="AO177" s="1" t="str" cm="1">
        <f t="array" aca="1" ref="AO177" ca="1">_xlfn.SWITCH(
  AK177,
  "GRP573", "HUM982",
  "GRP509", "AET282",
  "GRP316", "AET665",
  ""
)</f>
        <v/>
      </c>
      <c r="AP177" s="1" t="str" cm="1">
        <f t="array" aca="1" ref="AP177" ca="1">_xlfn.SWITCH(
  AK177,
  "GRP573", "MAAN82132",
  "GRP509", "JOWI86099",
  "GRP316", "CHTA19838",
  ""
)</f>
        <v/>
      </c>
      <c r="AQ177" s="1" t="str" cm="1">
        <f t="array" aca="1" ref="AQ177" ca="1">INDEX({"Yes","No"},RANDBETWEEN(1,2))</f>
        <v>No</v>
      </c>
      <c r="AR177" s="1" t="str" cm="1">
        <f t="array" aca="1" ref="AR177" ca="1">INDEX({"Apple Pay","Credit Card","Debit Card"}, RANDBETWEEN(1,3))</f>
        <v>Apple Pay</v>
      </c>
      <c r="AS177" s="1" t="s">
        <v>1058</v>
      </c>
      <c r="AT177" s="1" t="s">
        <v>1247</v>
      </c>
      <c r="AU177" s="1" t="str">
        <f t="shared" ca="1" si="112"/>
        <v>2025-05-12</v>
      </c>
      <c r="AV177" s="1" t="str">
        <f t="shared" ca="1" si="113"/>
        <v>2025-05-24</v>
      </c>
      <c r="AW177" s="1" t="str">
        <f t="shared" ca="1" si="114"/>
        <v>2:15 PM</v>
      </c>
      <c r="AX177" s="1" t="str">
        <f t="shared" ca="1" si="115"/>
        <v>2:08 PM</v>
      </c>
      <c r="AY177" s="1" t="str" cm="1">
        <f t="array" aca="1" ref="AY177" ca="1">INDEX({"LOC001","LOC002","LOC003"}, RANDBETWEEN(1,3))</f>
        <v>LOC002</v>
      </c>
      <c r="AZ177" s="1" t="str" cm="1">
        <f t="array" aca="1" ref="AZ177" ca="1">INDEX({"PRV001","PRV002","PRV003","PRV004","PRV005"}, RANDBETWEEN(1,5))</f>
        <v>PRV003</v>
      </c>
      <c r="BA177" s="1" t="str" cm="1">
        <f t="array" aca="1" ref="BA177" ca="1">INDEX({"AST001","AST002","AST003","AST004","AST005"}, RANDBETWEEN(1,5))</f>
        <v>AST003</v>
      </c>
      <c r="BB177" s="1" t="str" cm="1">
        <f t="array" aca="1" ref="BB177" ca="1">INDEX({"Room 1","Room 2","Room 3","Room 4","Room 5","Room 7","Room 8"}, RANDBETWEEN(1,7))</f>
        <v>Room 4</v>
      </c>
      <c r="BC177" s="1" t="str" cm="1">
        <f t="array" aca="1" ref="BC177" ca="1">INDEX({"Tooth Pain","Lost Filling","Cosmetic Concern","Sensitivity","Denture Adjustment","Jaw Pain","Routine Check-up"}, RANDBETWEEN(1,7))</f>
        <v>Cosmetic Concern</v>
      </c>
      <c r="BD177" s="1" cm="1">
        <f t="array" aca="1" ref="BD177" ca="1">INDEX({15,30,45,60,90,120}, RANDBETWEEN(1,6))</f>
        <v>45</v>
      </c>
      <c r="BE177" s="1">
        <f t="shared" ca="1" si="116"/>
        <v>48</v>
      </c>
      <c r="BF177" s="1" t="str">
        <f t="shared" ca="1" si="117"/>
        <v>True</v>
      </c>
      <c r="BG177" s="1" t="str">
        <f t="shared" ca="1" si="118"/>
        <v/>
      </c>
      <c r="BH177" s="1" t="str">
        <f t="shared" ca="1" si="119"/>
        <v>False</v>
      </c>
      <c r="BI177" s="1">
        <f t="shared" ca="1" si="120"/>
        <v>12</v>
      </c>
      <c r="BJ177" s="1" t="s">
        <v>1437</v>
      </c>
      <c r="BK177" s="1" t="str">
        <f t="shared" ca="1" si="121"/>
        <v>2025-05-24</v>
      </c>
      <c r="BL177" s="1" t="str" cm="1">
        <f t="array" aca="1" ref="BL177" ca="1">INDEX({"Orthodontic","Prosthodontic","Oral Surgery","Periodontic","Restorative"}, RANDBETWEEN(1,5))</f>
        <v>Periodontic</v>
      </c>
      <c r="BM177" s="1" t="str" cm="1">
        <f t="array" aca="1" ref="BM177" ca="1">INDEX({"D4341","D9110","D0274","D0120","D2330","D7140","D1110"}, RANDBETWEEN(1,7))</f>
        <v>D1110</v>
      </c>
      <c r="BN177" s="1" t="str" cm="1">
        <f t="array" aca="1" ref="BN177" ca="1">INDEX({"Periodontal Scaling &amp; Root Planing","Palliative Treatment","Bitewings - Four Films","Periodic Oral Evaluation","Resin Composite - One Surface","Extraction - Erupted Tooth","Adult Prophylaxis"}, RANDBETWEEN(1,7))</f>
        <v>Periodic Oral Evaluation</v>
      </c>
      <c r="BO177" s="1">
        <f t="shared" ca="1" si="122"/>
        <v>187.43</v>
      </c>
      <c r="BP177" s="1">
        <f t="shared" ca="1" si="123"/>
        <v>695.66</v>
      </c>
      <c r="BQ177" s="1">
        <f t="shared" ca="1" si="124"/>
        <v>377.46</v>
      </c>
      <c r="BR177" s="1">
        <f t="shared" ca="1" si="125"/>
        <v>318.61</v>
      </c>
      <c r="BS177" s="1">
        <f t="shared" ca="1" si="126"/>
        <v>197.75</v>
      </c>
      <c r="BT177" s="1" t="str">
        <f t="shared" ca="1" si="127"/>
        <v>2021-01-09</v>
      </c>
      <c r="BU177" s="1" t="str" cm="1">
        <f t="array" aca="1" ref="BU177" ca="1">INDEX({"Debit Card","Apple Pay","Credit Card","CareCredit"}, RANDBETWEEN(1,4))</f>
        <v>Apple Pay</v>
      </c>
      <c r="BV177" s="1" t="str" cm="1">
        <f t="array" aca="1" ref="BV177" ca="1">INDEX({"Paid","Partial","Pending Insurance"}, RANDBETWEEN(1,3))</f>
        <v>Paid</v>
      </c>
      <c r="BW177" s="1">
        <f t="shared" ca="1" si="128"/>
        <v>0</v>
      </c>
      <c r="BX177" s="1" t="str">
        <f t="shared" ca="1" si="129"/>
        <v>Completed</v>
      </c>
      <c r="BY177" s="1" t="str" cm="1">
        <f t="array" aca="1" ref="BY177" ca="1">INDEX({"New","Returning"}, RANDBETWEEN(1,2))</f>
        <v>Returning</v>
      </c>
      <c r="BZ177" s="1">
        <f t="shared" ca="1" si="130"/>
        <v>2</v>
      </c>
      <c r="CA177" s="1">
        <f t="shared" ca="1" si="131"/>
        <v>6</v>
      </c>
      <c r="CB177" s="1" t="str">
        <f t="shared" ca="1" si="132"/>
        <v>2022-07-24</v>
      </c>
      <c r="CC177" s="1" t="str">
        <f t="shared" ca="1" si="133"/>
        <v>2024-10-02</v>
      </c>
      <c r="CD177" s="1">
        <f t="shared" ca="1" si="155"/>
        <v>2</v>
      </c>
      <c r="CE177" s="1">
        <f t="shared" ca="1" si="155"/>
        <v>1</v>
      </c>
      <c r="CF177" s="1">
        <f t="shared" ca="1" si="135"/>
        <v>2753.08</v>
      </c>
      <c r="CG177" s="1">
        <f t="shared" ca="1" si="136"/>
        <v>32</v>
      </c>
      <c r="CH177" s="1" t="str">
        <f t="shared" ca="1" si="137"/>
        <v>Low</v>
      </c>
      <c r="CI177" s="1">
        <f t="shared" ca="1" si="138"/>
        <v>89</v>
      </c>
      <c r="CJ177" s="1" t="str">
        <f t="shared" ca="1" si="139"/>
        <v>False</v>
      </c>
      <c r="CK177" s="1" t="str" cm="1">
        <f t="array" aca="1" ref="CK177" ca="1">INDEX({"Basic","Silver","Gold","Platinum"}, RANDBETWEEN(1,4))</f>
        <v>Basic</v>
      </c>
      <c r="CL177" s="1">
        <f t="shared" ca="1" si="140"/>
        <v>3</v>
      </c>
      <c r="CM177" s="1" t="s">
        <v>1626</v>
      </c>
      <c r="CN177" s="1" t="str">
        <f t="shared" ca="1" si="141"/>
        <v>2025-02-05</v>
      </c>
      <c r="CO177" s="1" t="str">
        <f t="shared" ca="1" si="142"/>
        <v>11:45 AM</v>
      </c>
      <c r="CP177" s="1" t="str" cm="1">
        <f t="array" aca="1" ref="CP177" ca="1">INDEX({"Patient Portal","Mail","Email","Phone","Text"}, RANDBETWEEN(1,5))</f>
        <v>Phone</v>
      </c>
      <c r="CQ177" s="1" t="str" cm="1">
        <f t="array" aca="1" ref="CQ177" ca="1">INDEX({"Insurance Verification","Payment Reminder","New Patient Welcome","Treatment Plan Discussion","Recall"}, RANDBETWEEN(1,5))</f>
        <v>Recall</v>
      </c>
      <c r="CR177" s="1" t="str" cm="1">
        <f t="array" aca="1" ref="CR177" ca="1">INDEX({"Template","Script","Marketing","Custom"}, RANDBETWEEN(1,4))</f>
        <v>Marketing</v>
      </c>
      <c r="CS177" s="1" t="str">
        <f t="shared" ca="1" si="143"/>
        <v>False</v>
      </c>
      <c r="CT177" s="1" t="str">
        <f t="shared" ca="1" si="144"/>
        <v/>
      </c>
      <c r="CU177" s="1" t="str">
        <f t="shared" ca="1" si="145"/>
        <v/>
      </c>
      <c r="CV177" s="1" t="str" cm="1">
        <f t="array" aca="1" ref="CV177" ca="1">IF(CS177="True",
   INDEX({"Cancelled","Confirmed","Rescheduled","Question Answered"}, RANDBETWEEN(1,4)),
   ""
)</f>
        <v/>
      </c>
      <c r="CW177" s="1" t="str">
        <f t="shared" ca="1" si="146"/>
        <v/>
      </c>
      <c r="CX177" s="1" t="str">
        <f t="shared" ca="1" si="147"/>
        <v/>
      </c>
      <c r="CY177" s="1" t="str" cm="1">
        <f t="array" aca="1" ref="CY177" ca="1">INDEX({"STF001","STF002","STF003","STF004","STF005"}, RANDBETWEEN(1,5))</f>
        <v>STF002</v>
      </c>
      <c r="CZ177" s="1" t="str">
        <f t="shared" ca="1" si="148"/>
        <v>False</v>
      </c>
      <c r="DA177" s="1" t="str" cm="1">
        <f t="array" aca="1" ref="DA177" ca="1">INDEX({"Westside Dental Group","Downtown Dental Center","Main Street Dental"}, RANDBETWEEN(1,3))</f>
        <v>Downtown Dental Center</v>
      </c>
      <c r="DB177" s="1" t="str" cm="1">
        <f t="array" aca="1" ref="DB177" ca="1">_xlfn.SWITCH(DA177,
   "Westside Dental Group",     "789 West Avenue",
   "Downtown Dental Center",    "456 Downtown Plaza",
   "Main Street Dental",        "123 Main Street",
   ""
)</f>
        <v>456 Downtown Plaza</v>
      </c>
      <c r="DC177" s="1" t="str" cm="1">
        <f t="array" aca="1" ref="DC177" ca="1">_xlfn.SWITCH(
   DA177,
   "Westside Dental Group",     "Riverside",
   "Downtown Dental Center",    "Springfield",
   "Main Street Dental",        "Springfield",
   ""
)</f>
        <v>Springfield</v>
      </c>
      <c r="DD177" s="1" t="s">
        <v>184</v>
      </c>
      <c r="DE177" s="1" t="str" cm="1">
        <f t="array" aca="1" ref="DE177" ca="1">_xlfn.SWITCH(
   DA177,
   "Westside Dental Group",     "62707",
   "Downtown Dental Center",    "62701",
   "Main Street Dental",        "62704",
   ""
)</f>
        <v>62701</v>
      </c>
      <c r="DF177" s="1" t="str" cm="1">
        <f t="array" aca="1" ref="DF177" ca="1">_xlfn.SWITCH(
   DA177,
   "Westside Dental Group",     "555-555-6666",
   "Downtown Dental Center",    "555-333-4444",
   "Main Street Dental",        "555-111-2222",
   ""
)</f>
        <v>555-333-4444</v>
      </c>
      <c r="DG177" s="1" t="str" cm="1">
        <f t="array" aca="1" ref="DG177" ca="1">_xlfn.SWITCH(
   DA177,
   "Westside Dental Group",     "Mon-Thu 9AM-6PM|Fri 9AM-4PM",
   "Downtown Dental Center",    "Mon-Thu 7AM-7PM|Fri 8AM-5PM|Sat 8AM-1PM",
   "Main Street Dental",        "Mon-Fri 8AM-5PM",
   ""
)</f>
        <v>Mon-Thu 7AM-7PM|Fri 8AM-5PM|Sat 8AM-1PM</v>
      </c>
      <c r="DH177" s="1" t="str" cm="1">
        <f t="array" aca="1" ref="DH177" ca="1">_xlfn.SWITCH(
   DA177,
   "Westside Dental Group",     "General|Periodontics|Endodontics",
   "Downtown Dental Center",    "General|Pediatric|Implants|Oral Surgery",
   "Main Street Dental",        "General|Cosmetic|Orthodontics",
   ""
)</f>
        <v>General|Pediatric|Implants|Oral Surgery</v>
      </c>
      <c r="DI177" s="1" t="str" cm="1">
        <f t="array" aca="1" ref="DI177" ca="1">_xlfn.SWITCH(
   DA177,
   "Westside Dental Group",     "General Dentistry|Periodontics|Endodontics",
   "Downtown Dental Center",    "General Dentistry|Oral Surgery|Pediatric Dentistry",
   "Main Street Dental",        "General Dentistry|Orthodontics",
   ""
)</f>
        <v>General Dentistry|Oral Surgery|Pediatric Dentistry</v>
      </c>
      <c r="DJ177" s="1" cm="1">
        <f t="array" aca="1" ref="DJ177" ca="1">_xlfn.SWITCH($DA177,
   "Westside Dental Group", 6,
   "Downtown Dental Center", 12,
   "Main Street Dental",     8,
   6
)</f>
        <v>12</v>
      </c>
      <c r="DK177" s="1" cm="1">
        <f t="array" aca="1" ref="DK177" ca="1">_xlfn.SWITCH($DA177,
   "Westside Dental Group", 4.7,
   "Downtown Dental Center", 4.6,
   "Main Street Dental",     4.8,
   4.7
)</f>
        <v>4.5999999999999996</v>
      </c>
      <c r="DL177" s="1" t="s">
        <v>1815</v>
      </c>
      <c r="DM177" s="1" t="str">
        <f t="shared" ca="1" si="149"/>
        <v>2021-12-15</v>
      </c>
      <c r="DN177" s="1" t="str" cm="1">
        <f t="array" aca="1" ref="DN177" ca="1">INDEX({"In Progress","Accepted","Completed","Proposed"}, RANDBETWEEN(1,4))</f>
        <v>Accepted</v>
      </c>
      <c r="DO177" s="1">
        <f t="shared" ca="1" si="150"/>
        <v>2711.06</v>
      </c>
      <c r="DP177" s="1">
        <f t="shared" ca="1" si="151"/>
        <v>1545.3</v>
      </c>
      <c r="DQ177" s="1">
        <f t="shared" ca="1" si="152"/>
        <v>1165.76</v>
      </c>
      <c r="DR177" s="1" t="str" cm="1">
        <f t="array" aca="1" ref="DR177" ca="1">INDEX({"N/A","CareCredit","QuickPay Discount","Monthly Payment"}, RANDBETWEEN(1,4))</f>
        <v>QuickPay Discount</v>
      </c>
      <c r="DS177" s="2">
        <v>44648</v>
      </c>
      <c r="DT177" s="1" t="str">
        <f t="shared" ca="1" si="153"/>
        <v/>
      </c>
      <c r="DU177" s="1">
        <f t="shared" ca="1" si="154"/>
        <v>38</v>
      </c>
    </row>
    <row r="178" spans="1:125" x14ac:dyDescent="0.15">
      <c r="A178" s="1" t="s">
        <v>681</v>
      </c>
      <c r="B178" s="1" t="str" cm="1">
        <f t="array" aca="1" ref="B178" ca="1">INDEX({"Liam","Noah","Oliver","Elijah","William","James","Benjamin","Lucas","Henry","Alexander","Olivia","Emma","Ava","Charlotte","Sophia","Amelia","Isabella","Mia","Evelyn","Harper","Jameson","Aria","Scarlett","Luna","Mila","Abigail","Ella","Avery","Eleanor","Madison"}, RANDBETWEEN(1, 30))</f>
        <v>Olivia</v>
      </c>
      <c r="C178" s="1" t="str" cm="1">
        <f t="array" aca="1" ref="C178" ca="1">INDEX({"Smith","Johnson","Williams","Jones","Brown","Davis","Miller","Wilson","Moore","Taylor","Anderson","Thomas","Jackson","White","Harris","Martin","Thompson","Garcia","Martinez","Robinson","Clark","Rodriguez","Lewis","Lee","Walker","Hall","Allen","Young","King","Wright"}, RANDBETWEEN(1, 30))</f>
        <v>Jackson</v>
      </c>
      <c r="D178" s="1" t="str">
        <f t="shared" ca="1" si="104"/>
        <v>1960-12-11</v>
      </c>
      <c r="E178" s="1">
        <f t="shared" ca="1" si="105"/>
        <v>64</v>
      </c>
      <c r="F178" s="1" t="str" cm="1">
        <f t="array" aca="1" ref="F178" ca="1">INDEX({"Male","Female","Non-Binary"}, RANDBETWEEN(1, 3))</f>
        <v>Male</v>
      </c>
      <c r="G178" s="1" t="str" cm="1">
        <f t="array" aca="1" ref="G178" ca="1">INDEX({"African American","Caucasian","Hispanic","Asian","Native American","Other"}, RANDBETWEEN(1,6))</f>
        <v>Hispanic</v>
      </c>
      <c r="H178" s="1" t="str" cm="1">
        <f t="array" aca="1" ref="H178" ca="1">RANDBETWEEN(1,1500) &amp; " " &amp; INDEX({"Main","Oak","Maple","Elm","Pine","Cedar","Rose","Hill","Park","Lake"}, RANDBETWEEN(1,10)) &amp; " " &amp; INDEX({"St","Rd","Ave"}, RANDBETWEEN(1,3))</f>
        <v>1280 Cedar Rd</v>
      </c>
      <c r="I178" s="1" t="str" cm="1">
        <f t="array" aca="1" ref="I178" ca="1">INDEX({"Springfield","Riverside","Franklin","Clinton","Fairview"}, RANDBETWEEN(1,5))</f>
        <v>Franklin</v>
      </c>
      <c r="J178" s="1" t="str" cm="1">
        <f t="array" aca="1" ref="J178" ca="1">INDEX({"FL","IL","CA","NY","TX"}, RANDBETWEEN(1,5))</f>
        <v>CA</v>
      </c>
      <c r="K178" s="1" t="str">
        <f t="shared" ca="1" si="106"/>
        <v>83371</v>
      </c>
      <c r="L178" s="1" t="str">
        <f t="shared" ca="1" si="107"/>
        <v>olivia.jackson@email.com</v>
      </c>
      <c r="M178" s="1" t="str">
        <f t="shared" ca="1" si="108"/>
        <v>107-587-6668</v>
      </c>
      <c r="N178" s="1" t="str" cm="1">
        <f t="array" aca="1" ref="N178" ca="1">INDEX({"Linda","Karen","Susan","Nancy","Deborah"}, RANDBETWEEN(1,5)) &amp; " " &amp; C178</f>
        <v>Linda Jackson</v>
      </c>
      <c r="O178" s="1" t="str">
        <f t="shared" ca="1" si="109"/>
        <v>408-765-8093</v>
      </c>
      <c r="P178" s="1" t="s">
        <v>137</v>
      </c>
      <c r="Q178" s="1" t="str" cm="1">
        <f t="array" aca="1" ref="Q178" ca="1">INDEX({"Walk-in","Google","Website","Patient Referral","Doctor Referral","Insurance"}, RANDBETWEEN(1,5))</f>
        <v>Google</v>
      </c>
      <c r="R178" s="1" t="str">
        <f t="shared" ca="1" si="110"/>
        <v>2023-05-30</v>
      </c>
      <c r="S178" s="1" t="str" cm="1">
        <f t="array" aca="1" ref="S178" ca="1">INDEX({"LOC001","LOC002","LOC003"}, RANDBETWEEN(1,3))</f>
        <v>LOC001</v>
      </c>
      <c r="T178" s="1" t="str" cm="1">
        <f t="array" aca="1" ref="T178" ca="1">INDEX({"Mail","Phone","Patient Portal","Email"}, RANDBETWEEN(1,4))</f>
        <v>Phone</v>
      </c>
      <c r="U178" s="1" t="str" cm="1">
        <f t="array" aca="1" ref="U178" ca="1">INDEX({"True","False"}, RANDBETWEEN(1,2))</f>
        <v>False</v>
      </c>
      <c r="V178" s="1" t="str" cm="1">
        <f t="array" aca="1" ref="V178" ca="1">INDEX({"True","False"}, RANDBETWEEN(1,2))</f>
        <v>False</v>
      </c>
      <c r="W178" s="1" t="str" cm="1">
        <f t="array" aca="1" ref="W178" ca="1">INDEX({"True","False"}, RANDBETWEEN(1,2))</f>
        <v>True</v>
      </c>
      <c r="X178" s="1" t="str" cm="1">
        <f t="array" aca="1" ref="X178" ca="1">INDEX({"True","False"}, RANDBETWEEN(1,2))</f>
        <v>True</v>
      </c>
      <c r="Y178" s="1" t="str" cm="1">
        <f t="array" aca="1" ref="Y178" ca="1">INDEX({"Codeine","Sulfa","Local Anesthetics","None","Latex","Penicillin"}, RANDBETWEEN(1,6))</f>
        <v>Penicillin</v>
      </c>
      <c r="Z178" s="1" t="str" cm="1">
        <f t="array" aca="1" ref="Z178" ca="1">INDEX({"None","Levothyroxine","Atorvastatin","Levothyroxine|Atorvastatin","Metformin|Lisinopril","Ibuprofen"}, RANDBETWEEN(1,6))</f>
        <v>Levothyroxine|Atorvastatin</v>
      </c>
      <c r="AA178" s="1" t="str" cm="1">
        <f t="array" aca="1" ref="AA178" ca="1">INDEX({"None","Wisdom teeth extraction (2020)","Cavity filling (2019)","Dental cleaning (2018)","Root canal (2021)"}, RANDBETWEEN(1,5))</f>
        <v>None</v>
      </c>
      <c r="AB178" s="1" t="str">
        <f t="shared" ca="1" si="111"/>
        <v>2023-04-06</v>
      </c>
      <c r="AC178" s="1" t="str" cm="1">
        <f t="array" aca="1" ref="AC178" ca="1">INDEX({"N/A","No","Yes"}, RANDBETWEEN(1,3))</f>
        <v>N/A</v>
      </c>
      <c r="AD178" s="1" t="str" cm="1">
        <f t="array" aca="1" ref="AD178" ca="1">INDEX({"Non-smoker","Former-smoker","Current smoker"}, RANDBETWEEN(1,3))</f>
        <v>Non-smoker</v>
      </c>
      <c r="AE178" s="1" t="str" cm="1">
        <f t="array" aca="1" ref="AE178" ca="1">INDEX({"None","Allergic to penicillin","Requires wheelchair accessibility","Use caution due to fall risk","Special diet required"}, RANDBETWEEN(1,5))</f>
        <v>Use caution due to fall risk</v>
      </c>
      <c r="AF178" s="1" t="s">
        <v>870</v>
      </c>
      <c r="AG178" s="1" t="str" cm="1">
        <f t="array" aca="1" ref="AG178" ca="1">INDEX({"Humana","Aetna","MetLife","Cigna","United Healthcare","Guardian"}, RANDBETWEEN(1,6))</f>
        <v>Humana</v>
      </c>
      <c r="AH178" s="1" t="str" cm="1">
        <f t="array" aca="1" ref="AH178" ca="1">IF(AG178="Humana",
   INDEX({"HUM103","HUM523"}, RANDBETWEEN(1,2)),
IF(AG178="Aetna",
   INDEX({"AET532","AET548"}, RANDBETWEEN(1,2)),
IF(AG178="MetLife",
   "MET280",
IF(AG178="Cigna",
   "CIG881",
IF(AG178="United Healthcare",
   INDEX({"UNI967","UNI316"}, RANDBETWEEN(1,2)),
IF(AG178="Guardian",
   INDEX({"GUA459","GUA669"}, RANDBETWEEN(1,2)),
""))))))</f>
        <v>HUM103</v>
      </c>
      <c r="AI178" s="1" t="str" cm="1">
        <f t="array" aca="1" ref="AI178" ca="1">_xlfn.SWITCH(
    AH178,
    "HUM103", "Humana Discount",
    "HUM523", "Humana PPO",
    "AET532", "Aetna HMO",
    "AET548", "Aetna Indemnity",
    "MET280", "MetLife Discount",
    "CIG881", "Cigna HMO",
    "UNI967", "United Healthcare DPPO",
    "UNI316", "United Healthcare DMO",
    "GUA459", "Guardian Discount",
    "GUA669", "Guardian PPO",
    ""
)</f>
        <v>Humana Discount</v>
      </c>
      <c r="AJ178" s="1" t="str" cm="1">
        <f t="array" aca="1" ref="AJ178" ca="1">_xlfn.SWITCH(
    AH178,
    "HUM103", "HUM854639",
    "HUM523", "HUM296694",
    "AET532", "AET392075",
    "AET548", "AET837715",
    "MET280", "MET643118",
    "CIG881", "CIG755900",
    "UNI967", "UNI733052",
    "UNI316", "UNI442722",
    "GUA459", "GUA634150",
    "GUA669", "GUA641722",
    ""
)</f>
        <v>HUM854639</v>
      </c>
      <c r="AK178" s="1" t="str" cm="1">
        <f t="array" aca="1" ref="AK178" ca="1">INDEX({"GRP370","GRP369","GRP573","GRP409","GRP509","GRP575","GRP445","GRP295","GRP316","GRP630"}, RANDBETWEEN(1,10))</f>
        <v>GRP370</v>
      </c>
      <c r="AL178" s="1" cm="1">
        <f t="array" aca="1" ref="AL178" ca="1">_xlfn.SWITCH(
  AK178,
  "GRP370", 1000,
  "GRP369", 3000,
  "GRP573", 1500,
  "GRP409", 3000,
  "GRP509", 3000,
  "GRP575", 1000,
  "GRP445", 2500,
  "GRP295", 1000,
  "GRP316", 2000,
  "GRP630", 2000,
  ""
)</f>
        <v>1000</v>
      </c>
      <c r="AM178" s="1" cm="1">
        <f t="array" aca="1" ref="AM178" ca="1">_xlfn.SWITCH(
  AK178,
  "GRP370", 729.73,
  "GRP369", 2285.89,
  "GRP573", 1311.73,
  "GRP409", 2951.56,
  "GRP509", 993.45,
  "GRP575", 557.41,
  "GRP445", 695.64,
  "GRP295", 241.36,
  "GRP316", 1320.86,
  "GRP630", 1245.27,
  ""
)</f>
        <v>729.73</v>
      </c>
      <c r="AN178" s="1" t="str" cm="1">
        <f t="array" aca="1" ref="AN178" ca="1">_xlfn.SWITCH(
  AK178,
  "GRP573", "Humana",
  "GRP509", "Aetna",
  "GRP316", "Aetna",
  ""
)</f>
        <v/>
      </c>
      <c r="AO178" s="1" t="str" cm="1">
        <f t="array" aca="1" ref="AO178" ca="1">_xlfn.SWITCH(
  AK178,
  "GRP573", "HUM982",
  "GRP509", "AET282",
  "GRP316", "AET665",
  ""
)</f>
        <v/>
      </c>
      <c r="AP178" s="1" t="str" cm="1">
        <f t="array" aca="1" ref="AP178" ca="1">_xlfn.SWITCH(
  AK178,
  "GRP573", "MAAN82132",
  "GRP509", "JOWI86099",
  "GRP316", "CHTA19838",
  ""
)</f>
        <v/>
      </c>
      <c r="AQ178" s="1" t="str" cm="1">
        <f t="array" aca="1" ref="AQ178" ca="1">INDEX({"Yes","No"},RANDBETWEEN(1,2))</f>
        <v>Yes</v>
      </c>
      <c r="AR178" s="1" t="str" cm="1">
        <f t="array" aca="1" ref="AR178" ca="1">INDEX({"Apple Pay","Credit Card","Debit Card"}, RANDBETWEEN(1,3))</f>
        <v>Credit Card</v>
      </c>
      <c r="AS178" s="1" t="s">
        <v>1059</v>
      </c>
      <c r="AT178" s="1" t="s">
        <v>1248</v>
      </c>
      <c r="AU178" s="1" t="str">
        <f t="shared" ca="1" si="112"/>
        <v>2025-04-27</v>
      </c>
      <c r="AV178" s="1" t="str">
        <f t="shared" ca="1" si="113"/>
        <v>2025-05-12</v>
      </c>
      <c r="AW178" s="1" t="str">
        <f t="shared" ca="1" si="114"/>
        <v>2:30 PM</v>
      </c>
      <c r="AX178" s="1" t="str">
        <f t="shared" ca="1" si="115"/>
        <v>2:15 PM</v>
      </c>
      <c r="AY178" s="1" t="str" cm="1">
        <f t="array" aca="1" ref="AY178" ca="1">INDEX({"LOC001","LOC002","LOC003"}, RANDBETWEEN(1,3))</f>
        <v>LOC003</v>
      </c>
      <c r="AZ178" s="1" t="str" cm="1">
        <f t="array" aca="1" ref="AZ178" ca="1">INDEX({"PRV001","PRV002","PRV003","PRV004","PRV005"}, RANDBETWEEN(1,5))</f>
        <v>PRV001</v>
      </c>
      <c r="BA178" s="1" t="str" cm="1">
        <f t="array" aca="1" ref="BA178" ca="1">INDEX({"AST001","AST002","AST003","AST004","AST005"}, RANDBETWEEN(1,5))</f>
        <v>AST002</v>
      </c>
      <c r="BB178" s="1" t="str" cm="1">
        <f t="array" aca="1" ref="BB178" ca="1">INDEX({"Room 1","Room 2","Room 3","Room 4","Room 5","Room 7","Room 8"}, RANDBETWEEN(1,7))</f>
        <v>Room 4</v>
      </c>
      <c r="BC178" s="1" t="str" cm="1">
        <f t="array" aca="1" ref="BC178" ca="1">INDEX({"Tooth Pain","Lost Filling","Cosmetic Concern","Sensitivity","Denture Adjustment","Jaw Pain","Routine Check-up"}, RANDBETWEEN(1,7))</f>
        <v>Routine Check-up</v>
      </c>
      <c r="BD178" s="1" cm="1">
        <f t="array" aca="1" ref="BD178" ca="1">INDEX({15,30,45,60,90,120}, RANDBETWEEN(1,6))</f>
        <v>90</v>
      </c>
      <c r="BE178" s="1">
        <f t="shared" ca="1" si="116"/>
        <v>91</v>
      </c>
      <c r="BF178" s="1" t="str">
        <f t="shared" ca="1" si="117"/>
        <v>True</v>
      </c>
      <c r="BG178" s="1" t="str">
        <f t="shared" ca="1" si="118"/>
        <v/>
      </c>
      <c r="BH178" s="1" t="str">
        <f t="shared" ca="1" si="119"/>
        <v>False</v>
      </c>
      <c r="BI178" s="1">
        <f t="shared" ca="1" si="120"/>
        <v>15</v>
      </c>
      <c r="BJ178" s="1" t="s">
        <v>1438</v>
      </c>
      <c r="BK178" s="1" t="str">
        <f t="shared" ca="1" si="121"/>
        <v>2025-05-12</v>
      </c>
      <c r="BL178" s="1" t="str" cm="1">
        <f t="array" aca="1" ref="BL178" ca="1">INDEX({"Orthodontic","Prosthodontic","Oral Surgery","Periodontic","Restorative"}, RANDBETWEEN(1,5))</f>
        <v>Orthodontic</v>
      </c>
      <c r="BM178" s="1" t="str" cm="1">
        <f t="array" aca="1" ref="BM178" ca="1">INDEX({"D4341","D9110","D0274","D0120","D2330","D7140","D1110"}, RANDBETWEEN(1,7))</f>
        <v>D7140</v>
      </c>
      <c r="BN178" s="1" t="str" cm="1">
        <f t="array" aca="1" ref="BN178" ca="1">INDEX({"Periodontal Scaling &amp; Root Planing","Palliative Treatment","Bitewings - Four Films","Periodic Oral Evaluation","Resin Composite - One Surface","Extraction - Erupted Tooth","Adult Prophylaxis"}, RANDBETWEEN(1,7))</f>
        <v>Palliative Treatment</v>
      </c>
      <c r="BO178" s="1">
        <f t="shared" ca="1" si="122"/>
        <v>1146.77</v>
      </c>
      <c r="BP178" s="1">
        <f t="shared" ca="1" si="123"/>
        <v>369.83</v>
      </c>
      <c r="BQ178" s="1">
        <f t="shared" ca="1" si="124"/>
        <v>377.72</v>
      </c>
      <c r="BR178" s="1">
        <f t="shared" ca="1" si="125"/>
        <v>478.35</v>
      </c>
      <c r="BS178" s="1">
        <f t="shared" ca="1" si="126"/>
        <v>250.52</v>
      </c>
      <c r="BT178" s="1" t="str">
        <f t="shared" ca="1" si="127"/>
        <v>2021-04-23</v>
      </c>
      <c r="BU178" s="1" t="str" cm="1">
        <f t="array" aca="1" ref="BU178" ca="1">INDEX({"Debit Card","Apple Pay","Credit Card","CareCredit"}, RANDBETWEEN(1,4))</f>
        <v>Debit Card</v>
      </c>
      <c r="BV178" s="1" t="str" cm="1">
        <f t="array" aca="1" ref="BV178" ca="1">INDEX({"Paid","Partial","Pending Insurance"}, RANDBETWEEN(1,3))</f>
        <v>Pending Insurance</v>
      </c>
      <c r="BW178" s="1">
        <f t="shared" ca="1" si="128"/>
        <v>91.21</v>
      </c>
      <c r="BX178" s="1" t="str">
        <f t="shared" ca="1" si="129"/>
        <v>In Progress</v>
      </c>
      <c r="BY178" s="1" t="str" cm="1">
        <f t="array" aca="1" ref="BY178" ca="1">INDEX({"New","Returning"}, RANDBETWEEN(1,2))</f>
        <v>New</v>
      </c>
      <c r="BZ178" s="1">
        <f t="shared" ca="1" si="130"/>
        <v>1</v>
      </c>
      <c r="CA178" s="1">
        <f t="shared" ca="1" si="131"/>
        <v>1</v>
      </c>
      <c r="CB178" s="1" t="str">
        <f t="shared" ca="1" si="132"/>
        <v>2021-10-05</v>
      </c>
      <c r="CC178" s="1" t="str">
        <f t="shared" ca="1" si="133"/>
        <v>2025-11-15</v>
      </c>
      <c r="CD178" s="1">
        <f t="shared" ca="1" si="155"/>
        <v>4</v>
      </c>
      <c r="CE178" s="1">
        <f t="shared" ca="1" si="155"/>
        <v>7</v>
      </c>
      <c r="CF178" s="1">
        <f t="shared" ca="1" si="135"/>
        <v>2560.17</v>
      </c>
      <c r="CG178" s="1">
        <f t="shared" ca="1" si="136"/>
        <v>42</v>
      </c>
      <c r="CH178" s="1" t="str">
        <f t="shared" ca="1" si="137"/>
        <v>Low</v>
      </c>
      <c r="CI178" s="1">
        <f t="shared" ca="1" si="138"/>
        <v>60</v>
      </c>
      <c r="CJ178" s="1" t="str">
        <f t="shared" ca="1" si="139"/>
        <v>True</v>
      </c>
      <c r="CK178" s="1" t="str" cm="1">
        <f t="array" aca="1" ref="CK178" ca="1">INDEX({"Basic","Silver","Gold","Platinum"}, RANDBETWEEN(1,4))</f>
        <v>Basic</v>
      </c>
      <c r="CL178" s="1">
        <f t="shared" ca="1" si="140"/>
        <v>1</v>
      </c>
      <c r="CM178" s="1" t="s">
        <v>1627</v>
      </c>
      <c r="CN178" s="1" t="str">
        <f t="shared" ca="1" si="141"/>
        <v>2023-03-09</v>
      </c>
      <c r="CO178" s="1" t="str">
        <f t="shared" ca="1" si="142"/>
        <v>5:00 PM</v>
      </c>
      <c r="CP178" s="1" t="str" cm="1">
        <f t="array" aca="1" ref="CP178" ca="1">INDEX({"Patient Portal","Mail","Email","Phone","Text"}, RANDBETWEEN(1,5))</f>
        <v>Patient Portal</v>
      </c>
      <c r="CQ178" s="1" t="str" cm="1">
        <f t="array" aca="1" ref="CQ178" ca="1">INDEX({"Insurance Verification","Payment Reminder","New Patient Welcome","Treatment Plan Discussion","Recall"}, RANDBETWEEN(1,5))</f>
        <v>Insurance Verification</v>
      </c>
      <c r="CR178" s="1" t="str" cm="1">
        <f t="array" aca="1" ref="CR178" ca="1">INDEX({"Template","Script","Marketing","Custom"}, RANDBETWEEN(1,4))</f>
        <v>Template</v>
      </c>
      <c r="CS178" s="1" t="str">
        <f t="shared" ca="1" si="143"/>
        <v>True</v>
      </c>
      <c r="CT178" s="1" t="str">
        <f t="shared" ca="1" si="144"/>
        <v>2023-03-09</v>
      </c>
      <c r="CU178" s="1" t="str">
        <f t="shared" ca="1" si="145"/>
        <v>10:00 AM</v>
      </c>
      <c r="CV178" s="1" t="str" cm="1">
        <f t="array" aca="1" ref="CV178" ca="1">IF(CS178="True",
   INDEX({"Cancelled","Confirmed","Rescheduled","Question Answered"}, RANDBETWEEN(1,4)),
   ""
)</f>
        <v>Rescheduled</v>
      </c>
      <c r="CW178" s="1" t="str">
        <f t="shared" ca="1" si="146"/>
        <v>True</v>
      </c>
      <c r="CX178" s="1" t="str">
        <f t="shared" ca="1" si="147"/>
        <v>2023-03-11</v>
      </c>
      <c r="CY178" s="1" t="str" cm="1">
        <f t="array" aca="1" ref="CY178" ca="1">INDEX({"STF001","STF002","STF003","STF004","STF005"}, RANDBETWEEN(1,5))</f>
        <v>STF003</v>
      </c>
      <c r="CZ178" s="1" t="str">
        <f t="shared" ca="1" si="148"/>
        <v>False</v>
      </c>
      <c r="DA178" s="1" t="str" cm="1">
        <f t="array" aca="1" ref="DA178" ca="1">INDEX({"Westside Dental Group","Downtown Dental Center","Main Street Dental"}, RANDBETWEEN(1,3))</f>
        <v>Main Street Dental</v>
      </c>
      <c r="DB178" s="1" t="str" cm="1">
        <f t="array" aca="1" ref="DB178" ca="1">_xlfn.SWITCH(DA178,
   "Westside Dental Group",     "789 West Avenue",
   "Downtown Dental Center",    "456 Downtown Plaza",
   "Main Street Dental",        "123 Main Street",
   ""
)</f>
        <v>123 Main Street</v>
      </c>
      <c r="DC178" s="1" t="str" cm="1">
        <f t="array" aca="1" ref="DC178" ca="1">_xlfn.SWITCH(
   DA178,
   "Westside Dental Group",     "Riverside",
   "Downtown Dental Center",    "Springfield",
   "Main Street Dental",        "Springfield",
   ""
)</f>
        <v>Springfield</v>
      </c>
      <c r="DD178" s="1" t="s">
        <v>184</v>
      </c>
      <c r="DE178" s="1" t="str" cm="1">
        <f t="array" aca="1" ref="DE178" ca="1">_xlfn.SWITCH(
   DA178,
   "Westside Dental Group",     "62707",
   "Downtown Dental Center",    "62701",
   "Main Street Dental",        "62704",
   ""
)</f>
        <v>62704</v>
      </c>
      <c r="DF178" s="1" t="str" cm="1">
        <f t="array" aca="1" ref="DF178" ca="1">_xlfn.SWITCH(
   DA178,
   "Westside Dental Group",     "555-555-6666",
   "Downtown Dental Center",    "555-333-4444",
   "Main Street Dental",        "555-111-2222",
   ""
)</f>
        <v>555-111-2222</v>
      </c>
      <c r="DG178" s="1" t="str" cm="1">
        <f t="array" aca="1" ref="DG178" ca="1">_xlfn.SWITCH(
   DA178,
   "Westside Dental Group",     "Mon-Thu 9AM-6PM|Fri 9AM-4PM",
   "Downtown Dental Center",    "Mon-Thu 7AM-7PM|Fri 8AM-5PM|Sat 8AM-1PM",
   "Main Street Dental",        "Mon-Fri 8AM-5PM",
   ""
)</f>
        <v>Mon-Fri 8AM-5PM</v>
      </c>
      <c r="DH178" s="1" t="str" cm="1">
        <f t="array" aca="1" ref="DH178" ca="1">_xlfn.SWITCH(
   DA178,
   "Westside Dental Group",     "General|Periodontics|Endodontics",
   "Downtown Dental Center",    "General|Pediatric|Implants|Oral Surgery",
   "Main Street Dental",        "General|Cosmetic|Orthodontics",
   ""
)</f>
        <v>General|Cosmetic|Orthodontics</v>
      </c>
      <c r="DI178" s="1" t="str" cm="1">
        <f t="array" aca="1" ref="DI178" ca="1">_xlfn.SWITCH(
   DA178,
   "Westside Dental Group",     "General Dentistry|Periodontics|Endodontics",
   "Downtown Dental Center",    "General Dentistry|Oral Surgery|Pediatric Dentistry",
   "Main Street Dental",        "General Dentistry|Orthodontics",
   ""
)</f>
        <v>General Dentistry|Orthodontics</v>
      </c>
      <c r="DJ178" s="1" cm="1">
        <f t="array" aca="1" ref="DJ178" ca="1">_xlfn.SWITCH($DA178,
   "Westside Dental Group", 6,
   "Downtown Dental Center", 12,
   "Main Street Dental",     8,
   6
)</f>
        <v>8</v>
      </c>
      <c r="DK178" s="1" cm="1">
        <f t="array" aca="1" ref="DK178" ca="1">_xlfn.SWITCH($DA178,
   "Westside Dental Group", 4.7,
   "Downtown Dental Center", 4.6,
   "Main Street Dental",     4.8,
   4.7
)</f>
        <v>4.8</v>
      </c>
      <c r="DL178" s="1" t="s">
        <v>1816</v>
      </c>
      <c r="DM178" s="1" t="str">
        <f t="shared" ca="1" si="149"/>
        <v>2024-02-08</v>
      </c>
      <c r="DN178" s="1" t="str" cm="1">
        <f t="array" aca="1" ref="DN178" ca="1">INDEX({"In Progress","Accepted","Completed","Proposed"}, RANDBETWEEN(1,4))</f>
        <v>In Progress</v>
      </c>
      <c r="DO178" s="1">
        <f t="shared" ca="1" si="150"/>
        <v>849.07</v>
      </c>
      <c r="DP178" s="1">
        <f t="shared" ca="1" si="151"/>
        <v>611.33000000000004</v>
      </c>
      <c r="DQ178" s="1">
        <f t="shared" ca="1" si="152"/>
        <v>237.74</v>
      </c>
      <c r="DR178" s="1" t="str" cm="1">
        <f t="array" aca="1" ref="DR178" ca="1">INDEX({"N/A","CareCredit","QuickPay Discount","Monthly Payment"}, RANDBETWEEN(1,4))</f>
        <v>Monthly Payment</v>
      </c>
      <c r="DS178" s="2">
        <v>44649</v>
      </c>
      <c r="DT178" s="1" t="str">
        <f t="shared" ca="1" si="153"/>
        <v/>
      </c>
      <c r="DU178" s="1">
        <f t="shared" ca="1" si="154"/>
        <v>12</v>
      </c>
    </row>
    <row r="179" spans="1:125" x14ac:dyDescent="0.15">
      <c r="A179" s="1" t="s">
        <v>682</v>
      </c>
      <c r="B179" s="1" t="str" cm="1">
        <f t="array" aca="1" ref="B179" ca="1">INDEX({"Liam","Noah","Oliver","Elijah","William","James","Benjamin","Lucas","Henry","Alexander","Olivia","Emma","Ava","Charlotte","Sophia","Amelia","Isabella","Mia","Evelyn","Harper","Jameson","Aria","Scarlett","Luna","Mila","Abigail","Ella","Avery","Eleanor","Madison"}, RANDBETWEEN(1, 30))</f>
        <v>Isabella</v>
      </c>
      <c r="C179" s="1" t="str" cm="1">
        <f t="array" aca="1" ref="C179" ca="1">INDEX({"Smith","Johnson","Williams","Jones","Brown","Davis","Miller","Wilson","Moore","Taylor","Anderson","Thomas","Jackson","White","Harris","Martin","Thompson","Garcia","Martinez","Robinson","Clark","Rodriguez","Lewis","Lee","Walker","Hall","Allen","Young","King","Wright"}, RANDBETWEEN(1, 30))</f>
        <v>Thompson</v>
      </c>
      <c r="D179" s="1" t="str">
        <f t="shared" ca="1" si="104"/>
        <v>2002-06-13</v>
      </c>
      <c r="E179" s="1">
        <f t="shared" ca="1" si="105"/>
        <v>22</v>
      </c>
      <c r="F179" s="1" t="str" cm="1">
        <f t="array" aca="1" ref="F179" ca="1">INDEX({"Male","Female","Non-Binary"}, RANDBETWEEN(1, 3))</f>
        <v>Female</v>
      </c>
      <c r="G179" s="1" t="str" cm="1">
        <f t="array" aca="1" ref="G179" ca="1">INDEX({"African American","Caucasian","Hispanic","Asian","Native American","Other"}, RANDBETWEEN(1,6))</f>
        <v>Caucasian</v>
      </c>
      <c r="H179" s="1" t="str" cm="1">
        <f t="array" aca="1" ref="H179" ca="1">RANDBETWEEN(1,1500) &amp; " " &amp; INDEX({"Main","Oak","Maple","Elm","Pine","Cedar","Rose","Hill","Park","Lake"}, RANDBETWEEN(1,10)) &amp; " " &amp; INDEX({"St","Rd","Ave"}, RANDBETWEEN(1,3))</f>
        <v>1385 Elm Rd</v>
      </c>
      <c r="I179" s="1" t="str" cm="1">
        <f t="array" aca="1" ref="I179" ca="1">INDEX({"Springfield","Riverside","Franklin","Clinton","Fairview"}, RANDBETWEEN(1,5))</f>
        <v>Clinton</v>
      </c>
      <c r="J179" s="1" t="str" cm="1">
        <f t="array" aca="1" ref="J179" ca="1">INDEX({"FL","IL","CA","NY","TX"}, RANDBETWEEN(1,5))</f>
        <v>TX</v>
      </c>
      <c r="K179" s="1" t="str">
        <f t="shared" ca="1" si="106"/>
        <v>99602</v>
      </c>
      <c r="L179" s="1" t="str">
        <f t="shared" ca="1" si="107"/>
        <v>isabella.thompson@email.com</v>
      </c>
      <c r="M179" s="1" t="str">
        <f t="shared" ca="1" si="108"/>
        <v>491-496-2091</v>
      </c>
      <c r="N179" s="1" t="str" cm="1">
        <f t="array" aca="1" ref="N179" ca="1">INDEX({"Linda","Karen","Susan","Nancy","Deborah"}, RANDBETWEEN(1,5)) &amp; " " &amp; C179</f>
        <v>Deborah Thompson</v>
      </c>
      <c r="O179" s="1" t="str">
        <f t="shared" ca="1" si="109"/>
        <v>742-299-9713</v>
      </c>
      <c r="P179" s="1" t="s">
        <v>137</v>
      </c>
      <c r="Q179" s="1" t="str" cm="1">
        <f t="array" aca="1" ref="Q179" ca="1">INDEX({"Walk-in","Google","Website","Patient Referral","Doctor Referral","Insurance"}, RANDBETWEEN(1,5))</f>
        <v>Patient Referral</v>
      </c>
      <c r="R179" s="1" t="str">
        <f t="shared" ca="1" si="110"/>
        <v>2022-05-31</v>
      </c>
      <c r="S179" s="1" t="str" cm="1">
        <f t="array" aca="1" ref="S179" ca="1">INDEX({"LOC001","LOC002","LOC003"}, RANDBETWEEN(1,3))</f>
        <v>LOC001</v>
      </c>
      <c r="T179" s="1" t="str" cm="1">
        <f t="array" aca="1" ref="T179" ca="1">INDEX({"Mail","Phone","Patient Portal","Email"}, RANDBETWEEN(1,4))</f>
        <v>Phone</v>
      </c>
      <c r="U179" s="1" t="str" cm="1">
        <f t="array" aca="1" ref="U179" ca="1">INDEX({"True","False"}, RANDBETWEEN(1,2))</f>
        <v>True</v>
      </c>
      <c r="V179" s="1" t="str" cm="1">
        <f t="array" aca="1" ref="V179" ca="1">INDEX({"True","False"}, RANDBETWEEN(1,2))</f>
        <v>True</v>
      </c>
      <c r="W179" s="1" t="str" cm="1">
        <f t="array" aca="1" ref="W179" ca="1">INDEX({"True","False"}, RANDBETWEEN(1,2))</f>
        <v>True</v>
      </c>
      <c r="X179" s="1" t="str" cm="1">
        <f t="array" aca="1" ref="X179" ca="1">INDEX({"True","False"}, RANDBETWEEN(1,2))</f>
        <v>False</v>
      </c>
      <c r="Y179" s="1" t="str" cm="1">
        <f t="array" aca="1" ref="Y179" ca="1">INDEX({"Codeine","Sulfa","Local Anesthetics","None","Latex","Penicillin"}, RANDBETWEEN(1,6))</f>
        <v>Sulfa</v>
      </c>
      <c r="Z179" s="1" t="str" cm="1">
        <f t="array" aca="1" ref="Z179" ca="1">INDEX({"None","Levothyroxine","Atorvastatin","Levothyroxine|Atorvastatin","Metformin|Lisinopril","Ibuprofen"}, RANDBETWEEN(1,6))</f>
        <v>None</v>
      </c>
      <c r="AA179" s="1" t="str" cm="1">
        <f t="array" aca="1" ref="AA179" ca="1">INDEX({"None","Wisdom teeth extraction (2020)","Cavity filling (2019)","Dental cleaning (2018)","Root canal (2021)"}, RANDBETWEEN(1,5))</f>
        <v>Root canal (2021)</v>
      </c>
      <c r="AB179" s="1" t="str">
        <f t="shared" ca="1" si="111"/>
        <v>2025-02-07</v>
      </c>
      <c r="AC179" s="1" t="str" cm="1">
        <f t="array" aca="1" ref="AC179" ca="1">INDEX({"N/A","No","Yes"}, RANDBETWEEN(1,3))</f>
        <v>Yes</v>
      </c>
      <c r="AD179" s="1" t="str" cm="1">
        <f t="array" aca="1" ref="AD179" ca="1">INDEX({"Non-smoker","Former-smoker","Current smoker"}, RANDBETWEEN(1,3))</f>
        <v>Current smoker</v>
      </c>
      <c r="AE179" s="1" t="str" cm="1">
        <f t="array" aca="1" ref="AE179" ca="1">INDEX({"None","Allergic to penicillin","Requires wheelchair accessibility","Use caution due to fall risk","Special diet required"}, RANDBETWEEN(1,5))</f>
        <v>Use caution due to fall risk</v>
      </c>
      <c r="AF179" s="1" t="s">
        <v>871</v>
      </c>
      <c r="AG179" s="1" t="str" cm="1">
        <f t="array" aca="1" ref="AG179" ca="1">INDEX({"Humana","Aetna","MetLife","Cigna","United Healthcare","Guardian"}, RANDBETWEEN(1,6))</f>
        <v>United Healthcare</v>
      </c>
      <c r="AH179" s="1" t="str" cm="1">
        <f t="array" aca="1" ref="AH179" ca="1">IF(AG179="Humana",
   INDEX({"HUM103","HUM523"}, RANDBETWEEN(1,2)),
IF(AG179="Aetna",
   INDEX({"AET532","AET548"}, RANDBETWEEN(1,2)),
IF(AG179="MetLife",
   "MET280",
IF(AG179="Cigna",
   "CIG881",
IF(AG179="United Healthcare",
   INDEX({"UNI967","UNI316"}, RANDBETWEEN(1,2)),
IF(AG179="Guardian",
   INDEX({"GUA459","GUA669"}, RANDBETWEEN(1,2)),
""))))))</f>
        <v>UNI967</v>
      </c>
      <c r="AI179" s="1" t="str" cm="1">
        <f t="array" aca="1" ref="AI179" ca="1">_xlfn.SWITCH(
    AH179,
    "HUM103", "Humana Discount",
    "HUM523", "Humana PPO",
    "AET532", "Aetna HMO",
    "AET548", "Aetna Indemnity",
    "MET280", "MetLife Discount",
    "CIG881", "Cigna HMO",
    "UNI967", "United Healthcare DPPO",
    "UNI316", "United Healthcare DMO",
    "GUA459", "Guardian Discount",
    "GUA669", "Guardian PPO",
    ""
)</f>
        <v>United Healthcare DPPO</v>
      </c>
      <c r="AJ179" s="1" t="str" cm="1">
        <f t="array" aca="1" ref="AJ179" ca="1">_xlfn.SWITCH(
    AH179,
    "HUM103", "HUM854639",
    "HUM523", "HUM296694",
    "AET532", "AET392075",
    "AET548", "AET837715",
    "MET280", "MET643118",
    "CIG881", "CIG755900",
    "UNI967", "UNI733052",
    "UNI316", "UNI442722",
    "GUA459", "GUA634150",
    "GUA669", "GUA641722",
    ""
)</f>
        <v>UNI733052</v>
      </c>
      <c r="AK179" s="1" t="str" cm="1">
        <f t="array" aca="1" ref="AK179" ca="1">INDEX({"GRP370","GRP369","GRP573","GRP409","GRP509","GRP575","GRP445","GRP295","GRP316","GRP630"}, RANDBETWEEN(1,10))</f>
        <v>GRP575</v>
      </c>
      <c r="AL179" s="1" cm="1">
        <f t="array" aca="1" ref="AL179" ca="1">_xlfn.SWITCH(
  AK179,
  "GRP370", 1000,
  "GRP369", 3000,
  "GRP573", 1500,
  "GRP409", 3000,
  "GRP509", 3000,
  "GRP575", 1000,
  "GRP445", 2500,
  "GRP295", 1000,
  "GRP316", 2000,
  "GRP630", 2000,
  ""
)</f>
        <v>1000</v>
      </c>
      <c r="AM179" s="1" cm="1">
        <f t="array" aca="1" ref="AM179" ca="1">_xlfn.SWITCH(
  AK179,
  "GRP370", 729.73,
  "GRP369", 2285.89,
  "GRP573", 1311.73,
  "GRP409", 2951.56,
  "GRP509", 993.45,
  "GRP575", 557.41,
  "GRP445", 695.64,
  "GRP295", 241.36,
  "GRP316", 1320.86,
  "GRP630", 1245.27,
  ""
)</f>
        <v>557.41</v>
      </c>
      <c r="AN179" s="1" t="str" cm="1">
        <f t="array" aca="1" ref="AN179" ca="1">_xlfn.SWITCH(
  AK179,
  "GRP573", "Humana",
  "GRP509", "Aetna",
  "GRP316", "Aetna",
  ""
)</f>
        <v/>
      </c>
      <c r="AO179" s="1" t="str" cm="1">
        <f t="array" aca="1" ref="AO179" ca="1">_xlfn.SWITCH(
  AK179,
  "GRP573", "HUM982",
  "GRP509", "AET282",
  "GRP316", "AET665",
  ""
)</f>
        <v/>
      </c>
      <c r="AP179" s="1" t="str" cm="1">
        <f t="array" aca="1" ref="AP179" ca="1">_xlfn.SWITCH(
  AK179,
  "GRP573", "MAAN82132",
  "GRP509", "JOWI86099",
  "GRP316", "CHTA19838",
  ""
)</f>
        <v/>
      </c>
      <c r="AQ179" s="1" t="str" cm="1">
        <f t="array" aca="1" ref="AQ179" ca="1">INDEX({"Yes","No"},RANDBETWEEN(1,2))</f>
        <v>No</v>
      </c>
      <c r="AR179" s="1" t="str" cm="1">
        <f t="array" aca="1" ref="AR179" ca="1">INDEX({"Apple Pay","Credit Card","Debit Card"}, RANDBETWEEN(1,3))</f>
        <v>Credit Card</v>
      </c>
      <c r="AS179" s="1" t="s">
        <v>1060</v>
      </c>
      <c r="AT179" s="1" t="s">
        <v>1249</v>
      </c>
      <c r="AU179" s="1" t="str">
        <f t="shared" ca="1" si="112"/>
        <v>2025-05-05</v>
      </c>
      <c r="AV179" s="1" t="str">
        <f t="shared" ca="1" si="113"/>
        <v>2025-05-16</v>
      </c>
      <c r="AW179" s="1" t="str">
        <f t="shared" ca="1" si="114"/>
        <v>12:30 PM</v>
      </c>
      <c r="AX179" s="1" t="str">
        <f t="shared" ca="1" si="115"/>
        <v>12:16 PM</v>
      </c>
      <c r="AY179" s="1" t="str" cm="1">
        <f t="array" aca="1" ref="AY179" ca="1">INDEX({"LOC001","LOC002","LOC003"}, RANDBETWEEN(1,3))</f>
        <v>LOC002</v>
      </c>
      <c r="AZ179" s="1" t="str" cm="1">
        <f t="array" aca="1" ref="AZ179" ca="1">INDEX({"PRV001","PRV002","PRV003","PRV004","PRV005"}, RANDBETWEEN(1,5))</f>
        <v>PRV004</v>
      </c>
      <c r="BA179" s="1" t="str" cm="1">
        <f t="array" aca="1" ref="BA179" ca="1">INDEX({"AST001","AST002","AST003","AST004","AST005"}, RANDBETWEEN(1,5))</f>
        <v>AST005</v>
      </c>
      <c r="BB179" s="1" t="str" cm="1">
        <f t="array" aca="1" ref="BB179" ca="1">INDEX({"Room 1","Room 2","Room 3","Room 4","Room 5","Room 7","Room 8"}, RANDBETWEEN(1,7))</f>
        <v>Room 3</v>
      </c>
      <c r="BC179" s="1" t="str" cm="1">
        <f t="array" aca="1" ref="BC179" ca="1">INDEX({"Tooth Pain","Lost Filling","Cosmetic Concern","Sensitivity","Denture Adjustment","Jaw Pain","Routine Check-up"}, RANDBETWEEN(1,7))</f>
        <v>Jaw Pain</v>
      </c>
      <c r="BD179" s="1" cm="1">
        <f t="array" aca="1" ref="BD179" ca="1">INDEX({15,30,45,60,90,120}, RANDBETWEEN(1,6))</f>
        <v>45</v>
      </c>
      <c r="BE179" s="1">
        <f t="shared" ca="1" si="116"/>
        <v>35</v>
      </c>
      <c r="BF179" s="1" t="str">
        <f t="shared" ca="1" si="117"/>
        <v>False</v>
      </c>
      <c r="BG179" s="1" t="str">
        <f t="shared" ca="1" si="118"/>
        <v>Illness</v>
      </c>
      <c r="BH179" s="1" t="str">
        <f t="shared" ca="1" si="119"/>
        <v>True</v>
      </c>
      <c r="BI179" s="1">
        <f t="shared" ca="1" si="120"/>
        <v>11</v>
      </c>
      <c r="BJ179" s="1" t="s">
        <v>1439</v>
      </c>
      <c r="BK179" s="1" t="str">
        <f t="shared" ca="1" si="121"/>
        <v>N/A</v>
      </c>
      <c r="BL179" s="1" t="str" cm="1">
        <f t="array" aca="1" ref="BL179" ca="1">INDEX({"Orthodontic","Prosthodontic","Oral Surgery","Periodontic","Restorative"}, RANDBETWEEN(1,5))</f>
        <v>Restorative</v>
      </c>
      <c r="BM179" s="1" t="str" cm="1">
        <f t="array" aca="1" ref="BM179" ca="1">INDEX({"D4341","D9110","D0274","D0120","D2330","D7140","D1110"}, RANDBETWEEN(1,7))</f>
        <v>D7140</v>
      </c>
      <c r="BN179" s="1" t="str" cm="1">
        <f t="array" aca="1" ref="BN179" ca="1">INDEX({"Periodontal Scaling &amp; Root Planing","Palliative Treatment","Bitewings - Four Films","Periodic Oral Evaluation","Resin Composite - One Surface","Extraction - Erupted Tooth","Adult Prophylaxis"}, RANDBETWEEN(1,7))</f>
        <v>Palliative Treatment</v>
      </c>
      <c r="BO179" s="1">
        <f t="shared" ca="1" si="122"/>
        <v>177.01</v>
      </c>
      <c r="BP179" s="1">
        <f t="shared" ca="1" si="123"/>
        <v>155.79</v>
      </c>
      <c r="BQ179" s="1">
        <f t="shared" ca="1" si="124"/>
        <v>468.96</v>
      </c>
      <c r="BR179" s="1">
        <f t="shared" ca="1" si="125"/>
        <v>340.12</v>
      </c>
      <c r="BS179" s="1">
        <f t="shared" ca="1" si="126"/>
        <v>158.6</v>
      </c>
      <c r="BT179" s="1" t="str">
        <f t="shared" ca="1" si="127"/>
        <v>2023-02-28</v>
      </c>
      <c r="BU179" s="1" t="str" cm="1">
        <f t="array" aca="1" ref="BU179" ca="1">INDEX({"Debit Card","Apple Pay","Credit Card","CareCredit"}, RANDBETWEEN(1,4))</f>
        <v>Apple Pay</v>
      </c>
      <c r="BV179" s="1" t="str" cm="1">
        <f t="array" aca="1" ref="BV179" ca="1">INDEX({"Paid","Partial","Pending Insurance"}, RANDBETWEEN(1,3))</f>
        <v>Partial</v>
      </c>
      <c r="BW179" s="1">
        <f t="shared" ca="1" si="128"/>
        <v>0</v>
      </c>
      <c r="BX179" s="1" t="str">
        <f t="shared" ca="1" si="129"/>
        <v>In Progress</v>
      </c>
      <c r="BY179" s="1" t="str" cm="1">
        <f t="array" aca="1" ref="BY179" ca="1">INDEX({"New","Returning"}, RANDBETWEEN(1,2))</f>
        <v>Returning</v>
      </c>
      <c r="BZ179" s="1">
        <f t="shared" ca="1" si="130"/>
        <v>2</v>
      </c>
      <c r="CA179" s="1">
        <f t="shared" ca="1" si="131"/>
        <v>6</v>
      </c>
      <c r="CB179" s="1" t="str">
        <f t="shared" ca="1" si="132"/>
        <v>2023-03-24</v>
      </c>
      <c r="CC179" s="1" t="str">
        <f t="shared" ca="1" si="133"/>
        <v>2025-01-04</v>
      </c>
      <c r="CD179" s="1">
        <f t="shared" ca="1" si="155"/>
        <v>6</v>
      </c>
      <c r="CE179" s="1">
        <f t="shared" ca="1" si="155"/>
        <v>2</v>
      </c>
      <c r="CF179" s="1">
        <f t="shared" ca="1" si="135"/>
        <v>3827.76</v>
      </c>
      <c r="CG179" s="1">
        <f t="shared" ca="1" si="136"/>
        <v>24</v>
      </c>
      <c r="CH179" s="1" t="str">
        <f t="shared" ca="1" si="137"/>
        <v>Low</v>
      </c>
      <c r="CI179" s="1">
        <f t="shared" ca="1" si="138"/>
        <v>90</v>
      </c>
      <c r="CJ179" s="1" t="str">
        <f t="shared" ca="1" si="139"/>
        <v>True</v>
      </c>
      <c r="CK179" s="1" t="str" cm="1">
        <f t="array" aca="1" ref="CK179" ca="1">INDEX({"Basic","Silver","Gold","Platinum"}, RANDBETWEEN(1,4))</f>
        <v>Platinum</v>
      </c>
      <c r="CL179" s="1">
        <f t="shared" ca="1" si="140"/>
        <v>2</v>
      </c>
      <c r="CM179" s="1" t="s">
        <v>1628</v>
      </c>
      <c r="CN179" s="1" t="str">
        <f t="shared" ca="1" si="141"/>
        <v>2023-12-22</v>
      </c>
      <c r="CO179" s="1" t="str">
        <f t="shared" ca="1" si="142"/>
        <v>8:30 AM</v>
      </c>
      <c r="CP179" s="1" t="str" cm="1">
        <f t="array" aca="1" ref="CP179" ca="1">INDEX({"Patient Portal","Mail","Email","Phone","Text"}, RANDBETWEEN(1,5))</f>
        <v>Patient Portal</v>
      </c>
      <c r="CQ179" s="1" t="str" cm="1">
        <f t="array" aca="1" ref="CQ179" ca="1">INDEX({"Insurance Verification","Payment Reminder","New Patient Welcome","Treatment Plan Discussion","Recall"}, RANDBETWEEN(1,5))</f>
        <v>New Patient Welcome</v>
      </c>
      <c r="CR179" s="1" t="str" cm="1">
        <f t="array" aca="1" ref="CR179" ca="1">INDEX({"Template","Script","Marketing","Custom"}, RANDBETWEEN(1,4))</f>
        <v>Template</v>
      </c>
      <c r="CS179" s="1" t="str">
        <f t="shared" ca="1" si="143"/>
        <v>True</v>
      </c>
      <c r="CT179" s="1" t="str">
        <f t="shared" ca="1" si="144"/>
        <v>2023-12-22</v>
      </c>
      <c r="CU179" s="1" t="str">
        <f t="shared" ca="1" si="145"/>
        <v>9:45 AM</v>
      </c>
      <c r="CV179" s="1" t="str" cm="1">
        <f t="array" aca="1" ref="CV179" ca="1">IF(CS179="True",
   INDEX({"Cancelled","Confirmed","Rescheduled","Question Answered"}, RANDBETWEEN(1,4)),
   ""
)</f>
        <v>Confirmed</v>
      </c>
      <c r="CW179" s="1" t="str">
        <f t="shared" ca="1" si="146"/>
        <v>True</v>
      </c>
      <c r="CX179" s="1" t="str">
        <f t="shared" ca="1" si="147"/>
        <v>2023-12-26</v>
      </c>
      <c r="CY179" s="1" t="str" cm="1">
        <f t="array" aca="1" ref="CY179" ca="1">INDEX({"STF001","STF002","STF003","STF004","STF005"}, RANDBETWEEN(1,5))</f>
        <v>STF001</v>
      </c>
      <c r="CZ179" s="1" t="str">
        <f t="shared" ca="1" si="148"/>
        <v>False</v>
      </c>
      <c r="DA179" s="1" t="str" cm="1">
        <f t="array" aca="1" ref="DA179" ca="1">INDEX({"Westside Dental Group","Downtown Dental Center","Main Street Dental"}, RANDBETWEEN(1,3))</f>
        <v>Downtown Dental Center</v>
      </c>
      <c r="DB179" s="1" t="str" cm="1">
        <f t="array" aca="1" ref="DB179" ca="1">_xlfn.SWITCH(DA179,
   "Westside Dental Group",     "789 West Avenue",
   "Downtown Dental Center",    "456 Downtown Plaza",
   "Main Street Dental",        "123 Main Street",
   ""
)</f>
        <v>456 Downtown Plaza</v>
      </c>
      <c r="DC179" s="1" t="str" cm="1">
        <f t="array" aca="1" ref="DC179" ca="1">_xlfn.SWITCH(
   DA179,
   "Westside Dental Group",     "Riverside",
   "Downtown Dental Center",    "Springfield",
   "Main Street Dental",        "Springfield",
   ""
)</f>
        <v>Springfield</v>
      </c>
      <c r="DD179" s="1" t="s">
        <v>184</v>
      </c>
      <c r="DE179" s="1" t="str" cm="1">
        <f t="array" aca="1" ref="DE179" ca="1">_xlfn.SWITCH(
   DA179,
   "Westside Dental Group",     "62707",
   "Downtown Dental Center",    "62701",
   "Main Street Dental",        "62704",
   ""
)</f>
        <v>62701</v>
      </c>
      <c r="DF179" s="1" t="str" cm="1">
        <f t="array" aca="1" ref="DF179" ca="1">_xlfn.SWITCH(
   DA179,
   "Westside Dental Group",     "555-555-6666",
   "Downtown Dental Center",    "555-333-4444",
   "Main Street Dental",        "555-111-2222",
   ""
)</f>
        <v>555-333-4444</v>
      </c>
      <c r="DG179" s="1" t="str" cm="1">
        <f t="array" aca="1" ref="DG179" ca="1">_xlfn.SWITCH(
   DA179,
   "Westside Dental Group",     "Mon-Thu 9AM-6PM|Fri 9AM-4PM",
   "Downtown Dental Center",    "Mon-Thu 7AM-7PM|Fri 8AM-5PM|Sat 8AM-1PM",
   "Main Street Dental",        "Mon-Fri 8AM-5PM",
   ""
)</f>
        <v>Mon-Thu 7AM-7PM|Fri 8AM-5PM|Sat 8AM-1PM</v>
      </c>
      <c r="DH179" s="1" t="str" cm="1">
        <f t="array" aca="1" ref="DH179" ca="1">_xlfn.SWITCH(
   DA179,
   "Westside Dental Group",     "General|Periodontics|Endodontics",
   "Downtown Dental Center",    "General|Pediatric|Implants|Oral Surgery",
   "Main Street Dental",        "General|Cosmetic|Orthodontics",
   ""
)</f>
        <v>General|Pediatric|Implants|Oral Surgery</v>
      </c>
      <c r="DI179" s="1" t="str" cm="1">
        <f t="array" aca="1" ref="DI179" ca="1">_xlfn.SWITCH(
   DA179,
   "Westside Dental Group",     "General Dentistry|Periodontics|Endodontics",
   "Downtown Dental Center",    "General Dentistry|Oral Surgery|Pediatric Dentistry",
   "Main Street Dental",        "General Dentistry|Orthodontics",
   ""
)</f>
        <v>General Dentistry|Oral Surgery|Pediatric Dentistry</v>
      </c>
      <c r="DJ179" s="1" cm="1">
        <f t="array" aca="1" ref="DJ179" ca="1">_xlfn.SWITCH($DA179,
   "Westside Dental Group", 6,
   "Downtown Dental Center", 12,
   "Main Street Dental",     8,
   6
)</f>
        <v>12</v>
      </c>
      <c r="DK179" s="1" cm="1">
        <f t="array" aca="1" ref="DK179" ca="1">_xlfn.SWITCH($DA179,
   "Westside Dental Group", 4.7,
   "Downtown Dental Center", 4.6,
   "Main Street Dental",     4.8,
   4.7
)</f>
        <v>4.5999999999999996</v>
      </c>
      <c r="DL179" s="1" t="s">
        <v>1817</v>
      </c>
      <c r="DM179" s="1" t="str">
        <f t="shared" ca="1" si="149"/>
        <v>2021-01-30</v>
      </c>
      <c r="DN179" s="1" t="str" cm="1">
        <f t="array" aca="1" ref="DN179" ca="1">INDEX({"In Progress","Accepted","Completed","Proposed"}, RANDBETWEEN(1,4))</f>
        <v>Accepted</v>
      </c>
      <c r="DO179" s="1">
        <f t="shared" ca="1" si="150"/>
        <v>1658.6</v>
      </c>
      <c r="DP179" s="1">
        <f t="shared" ca="1" si="151"/>
        <v>1028.33</v>
      </c>
      <c r="DQ179" s="1">
        <f t="shared" ca="1" si="152"/>
        <v>630.27</v>
      </c>
      <c r="DR179" s="1" t="str" cm="1">
        <f t="array" aca="1" ref="DR179" ca="1">INDEX({"N/A","CareCredit","QuickPay Discount","Monthly Payment"}, RANDBETWEEN(1,4))</f>
        <v>QuickPay Discount</v>
      </c>
      <c r="DS179" s="2">
        <v>44650</v>
      </c>
      <c r="DT179" s="1" t="str">
        <f t="shared" ca="1" si="153"/>
        <v/>
      </c>
      <c r="DU179" s="1">
        <f t="shared" ca="1" si="154"/>
        <v>17</v>
      </c>
    </row>
    <row r="180" spans="1:125" x14ac:dyDescent="0.15">
      <c r="A180" s="1" t="s">
        <v>683</v>
      </c>
      <c r="B180" s="1" t="str" cm="1">
        <f t="array" aca="1" ref="B180" ca="1">INDEX({"Liam","Noah","Oliver","Elijah","William","James","Benjamin","Lucas","Henry","Alexander","Olivia","Emma","Ava","Charlotte","Sophia","Amelia","Isabella","Mia","Evelyn","Harper","Jameson","Aria","Scarlett","Luna","Mila","Abigail","Ella","Avery","Eleanor","Madison"}, RANDBETWEEN(1, 30))</f>
        <v>Mia</v>
      </c>
      <c r="C180" s="1" t="str" cm="1">
        <f t="array" aca="1" ref="C180" ca="1">INDEX({"Smith","Johnson","Williams","Jones","Brown","Davis","Miller","Wilson","Moore","Taylor","Anderson","Thomas","Jackson","White","Harris","Martin","Thompson","Garcia","Martinez","Robinson","Clark","Rodriguez","Lewis","Lee","Walker","Hall","Allen","Young","King","Wright"}, RANDBETWEEN(1, 30))</f>
        <v>Miller</v>
      </c>
      <c r="D180" s="1" t="str">
        <f t="shared" ca="1" si="104"/>
        <v>1949-01-06</v>
      </c>
      <c r="E180" s="1">
        <f t="shared" ca="1" si="105"/>
        <v>76</v>
      </c>
      <c r="F180" s="1" t="str" cm="1">
        <f t="array" aca="1" ref="F180" ca="1">INDEX({"Male","Female","Non-Binary"}, RANDBETWEEN(1, 3))</f>
        <v>Female</v>
      </c>
      <c r="G180" s="1" t="str" cm="1">
        <f t="array" aca="1" ref="G180" ca="1">INDEX({"African American","Caucasian","Hispanic","Asian","Native American","Other"}, RANDBETWEEN(1,6))</f>
        <v>Caucasian</v>
      </c>
      <c r="H180" s="1" t="str" cm="1">
        <f t="array" aca="1" ref="H180" ca="1">RANDBETWEEN(1,1500) &amp; " " &amp; INDEX({"Main","Oak","Maple","Elm","Pine","Cedar","Rose","Hill","Park","Lake"}, RANDBETWEEN(1,10)) &amp; " " &amp; INDEX({"St","Rd","Ave"}, RANDBETWEEN(1,3))</f>
        <v>327 Oak St</v>
      </c>
      <c r="I180" s="1" t="str" cm="1">
        <f t="array" aca="1" ref="I180" ca="1">INDEX({"Springfield","Riverside","Franklin","Clinton","Fairview"}, RANDBETWEEN(1,5))</f>
        <v>Fairview</v>
      </c>
      <c r="J180" s="1" t="str" cm="1">
        <f t="array" aca="1" ref="J180" ca="1">INDEX({"FL","IL","CA","NY","TX"}, RANDBETWEEN(1,5))</f>
        <v>IL</v>
      </c>
      <c r="K180" s="1" t="str">
        <f t="shared" ca="1" si="106"/>
        <v>10448</v>
      </c>
      <c r="L180" s="1" t="str">
        <f t="shared" ca="1" si="107"/>
        <v>mia.miller@email.com</v>
      </c>
      <c r="M180" s="1" t="str">
        <f t="shared" ca="1" si="108"/>
        <v>850-195-7211</v>
      </c>
      <c r="N180" s="1" t="str" cm="1">
        <f t="array" aca="1" ref="N180" ca="1">INDEX({"Linda","Karen","Susan","Nancy","Deborah"}, RANDBETWEEN(1,5)) &amp; " " &amp; C180</f>
        <v>Karen Miller</v>
      </c>
      <c r="O180" s="1" t="str">
        <f t="shared" ca="1" si="109"/>
        <v>312-960-3953</v>
      </c>
      <c r="P180" s="1" t="s">
        <v>137</v>
      </c>
      <c r="Q180" s="1" t="str" cm="1">
        <f t="array" aca="1" ref="Q180" ca="1">INDEX({"Walk-in","Google","Website","Patient Referral","Doctor Referral","Insurance"}, RANDBETWEEN(1,5))</f>
        <v>Doctor Referral</v>
      </c>
      <c r="R180" s="1" t="str">
        <f t="shared" ca="1" si="110"/>
        <v>2022-11-29</v>
      </c>
      <c r="S180" s="1" t="str" cm="1">
        <f t="array" aca="1" ref="S180" ca="1">INDEX({"LOC001","LOC002","LOC003"}, RANDBETWEEN(1,3))</f>
        <v>LOC002</v>
      </c>
      <c r="T180" s="1" t="str" cm="1">
        <f t="array" aca="1" ref="T180" ca="1">INDEX({"Mail","Phone","Patient Portal","Email"}, RANDBETWEEN(1,4))</f>
        <v>Email</v>
      </c>
      <c r="U180" s="1" t="str" cm="1">
        <f t="array" aca="1" ref="U180" ca="1">INDEX({"True","False"}, RANDBETWEEN(1,2))</f>
        <v>False</v>
      </c>
      <c r="V180" s="1" t="str" cm="1">
        <f t="array" aca="1" ref="V180" ca="1">INDEX({"True","False"}, RANDBETWEEN(1,2))</f>
        <v>False</v>
      </c>
      <c r="W180" s="1" t="str" cm="1">
        <f t="array" aca="1" ref="W180" ca="1">INDEX({"True","False"}, RANDBETWEEN(1,2))</f>
        <v>True</v>
      </c>
      <c r="X180" s="1" t="str" cm="1">
        <f t="array" aca="1" ref="X180" ca="1">INDEX({"True","False"}, RANDBETWEEN(1,2))</f>
        <v>True</v>
      </c>
      <c r="Y180" s="1" t="str" cm="1">
        <f t="array" aca="1" ref="Y180" ca="1">INDEX({"Codeine","Sulfa","Local Anesthetics","None","Latex","Penicillin"}, RANDBETWEEN(1,6))</f>
        <v>Sulfa</v>
      </c>
      <c r="Z180" s="1" t="str" cm="1">
        <f t="array" aca="1" ref="Z180" ca="1">INDEX({"None","Levothyroxine","Atorvastatin","Levothyroxine|Atorvastatin","Metformin|Lisinopril","Ibuprofen"}, RANDBETWEEN(1,6))</f>
        <v>Ibuprofen</v>
      </c>
      <c r="AA180" s="1" t="str" cm="1">
        <f t="array" aca="1" ref="AA180" ca="1">INDEX({"None","Wisdom teeth extraction (2020)","Cavity filling (2019)","Dental cleaning (2018)","Root canal (2021)"}, RANDBETWEEN(1,5))</f>
        <v>Root canal (2021)</v>
      </c>
      <c r="AB180" s="1" t="str">
        <f t="shared" ca="1" si="111"/>
        <v>2023-07-18</v>
      </c>
      <c r="AC180" s="1" t="str" cm="1">
        <f t="array" aca="1" ref="AC180" ca="1">INDEX({"N/A","No","Yes"}, RANDBETWEEN(1,3))</f>
        <v>Yes</v>
      </c>
      <c r="AD180" s="1" t="str" cm="1">
        <f t="array" aca="1" ref="AD180" ca="1">INDEX({"Non-smoker","Former-smoker","Current smoker"}, RANDBETWEEN(1,3))</f>
        <v>Current smoker</v>
      </c>
      <c r="AE180" s="1" t="str" cm="1">
        <f t="array" aca="1" ref="AE180" ca="1">INDEX({"None","Allergic to penicillin","Requires wheelchair accessibility","Use caution due to fall risk","Special diet required"}, RANDBETWEEN(1,5))</f>
        <v>Use caution due to fall risk</v>
      </c>
      <c r="AF180" s="1" t="s">
        <v>872</v>
      </c>
      <c r="AG180" s="1" t="str" cm="1">
        <f t="array" aca="1" ref="AG180" ca="1">INDEX({"Humana","Aetna","MetLife","Cigna","United Healthcare","Guardian"}, RANDBETWEEN(1,6))</f>
        <v>Guardian</v>
      </c>
      <c r="AH180" s="1" t="str" cm="1">
        <f t="array" aca="1" ref="AH180" ca="1">IF(AG180="Humana",
   INDEX({"HUM103","HUM523"}, RANDBETWEEN(1,2)),
IF(AG180="Aetna",
   INDEX({"AET532","AET548"}, RANDBETWEEN(1,2)),
IF(AG180="MetLife",
   "MET280",
IF(AG180="Cigna",
   "CIG881",
IF(AG180="United Healthcare",
   INDEX({"UNI967","UNI316"}, RANDBETWEEN(1,2)),
IF(AG180="Guardian",
   INDEX({"GUA459","GUA669"}, RANDBETWEEN(1,2)),
""))))))</f>
        <v>GUA459</v>
      </c>
      <c r="AI180" s="1" t="str" cm="1">
        <f t="array" aca="1" ref="AI180" ca="1">_xlfn.SWITCH(
    AH180,
    "HUM103", "Humana Discount",
    "HUM523", "Humana PPO",
    "AET532", "Aetna HMO",
    "AET548", "Aetna Indemnity",
    "MET280", "MetLife Discount",
    "CIG881", "Cigna HMO",
    "UNI967", "United Healthcare DPPO",
    "UNI316", "United Healthcare DMO",
    "GUA459", "Guardian Discount",
    "GUA669", "Guardian PPO",
    ""
)</f>
        <v>Guardian Discount</v>
      </c>
      <c r="AJ180" s="1" t="str" cm="1">
        <f t="array" aca="1" ref="AJ180" ca="1">_xlfn.SWITCH(
    AH180,
    "HUM103", "HUM854639",
    "HUM523", "HUM296694",
    "AET532", "AET392075",
    "AET548", "AET837715",
    "MET280", "MET643118",
    "CIG881", "CIG755900",
    "UNI967", "UNI733052",
    "UNI316", "UNI442722",
    "GUA459", "GUA634150",
    "GUA669", "GUA641722",
    ""
)</f>
        <v>GUA634150</v>
      </c>
      <c r="AK180" s="1" t="str" cm="1">
        <f t="array" aca="1" ref="AK180" ca="1">INDEX({"GRP370","GRP369","GRP573","GRP409","GRP509","GRP575","GRP445","GRP295","GRP316","GRP630"}, RANDBETWEEN(1,10))</f>
        <v>GRP573</v>
      </c>
      <c r="AL180" s="1" cm="1">
        <f t="array" aca="1" ref="AL180" ca="1">_xlfn.SWITCH(
  AK180,
  "GRP370", 1000,
  "GRP369", 3000,
  "GRP573", 1500,
  "GRP409", 3000,
  "GRP509", 3000,
  "GRP575", 1000,
  "GRP445", 2500,
  "GRP295", 1000,
  "GRP316", 2000,
  "GRP630", 2000,
  ""
)</f>
        <v>1500</v>
      </c>
      <c r="AM180" s="1" cm="1">
        <f t="array" aca="1" ref="AM180" ca="1">_xlfn.SWITCH(
  AK180,
  "GRP370", 729.73,
  "GRP369", 2285.89,
  "GRP573", 1311.73,
  "GRP409", 2951.56,
  "GRP509", 993.45,
  "GRP575", 557.41,
  "GRP445", 695.64,
  "GRP295", 241.36,
  "GRP316", 1320.86,
  "GRP630", 1245.27,
  ""
)</f>
        <v>1311.73</v>
      </c>
      <c r="AN180" s="1" t="str" cm="1">
        <f t="array" aca="1" ref="AN180" ca="1">_xlfn.SWITCH(
  AK180,
  "GRP573", "Humana",
  "GRP509", "Aetna",
  "GRP316", "Aetna",
  ""
)</f>
        <v>Humana</v>
      </c>
      <c r="AO180" s="1" t="str" cm="1">
        <f t="array" aca="1" ref="AO180" ca="1">_xlfn.SWITCH(
  AK180,
  "GRP573", "HUM982",
  "GRP509", "AET282",
  "GRP316", "AET665",
  ""
)</f>
        <v>HUM982</v>
      </c>
      <c r="AP180" s="1" t="str" cm="1">
        <f t="array" aca="1" ref="AP180" ca="1">_xlfn.SWITCH(
  AK180,
  "GRP573", "MAAN82132",
  "GRP509", "JOWI86099",
  "GRP316", "CHTA19838",
  ""
)</f>
        <v>MAAN82132</v>
      </c>
      <c r="AQ180" s="1" t="str" cm="1">
        <f t="array" aca="1" ref="AQ180" ca="1">INDEX({"Yes","No"},RANDBETWEEN(1,2))</f>
        <v>Yes</v>
      </c>
      <c r="AR180" s="1" t="str" cm="1">
        <f t="array" aca="1" ref="AR180" ca="1">INDEX({"Apple Pay","Credit Card","Debit Card"}, RANDBETWEEN(1,3))</f>
        <v>Debit Card</v>
      </c>
      <c r="AS180" s="1" t="s">
        <v>1061</v>
      </c>
      <c r="AT180" s="1" t="s">
        <v>1250</v>
      </c>
      <c r="AU180" s="1" t="str">
        <f t="shared" ca="1" si="112"/>
        <v>2025-04-30</v>
      </c>
      <c r="AV180" s="1" t="str">
        <f t="shared" ca="1" si="113"/>
        <v>2025-05-09</v>
      </c>
      <c r="AW180" s="1" t="str">
        <f t="shared" ca="1" si="114"/>
        <v>11:45 AM</v>
      </c>
      <c r="AX180" s="1" t="str">
        <f t="shared" ca="1" si="115"/>
        <v>11:37 AM</v>
      </c>
      <c r="AY180" s="1" t="str" cm="1">
        <f t="array" aca="1" ref="AY180" ca="1">INDEX({"LOC001","LOC002","LOC003"}, RANDBETWEEN(1,3))</f>
        <v>LOC002</v>
      </c>
      <c r="AZ180" s="1" t="str" cm="1">
        <f t="array" aca="1" ref="AZ180" ca="1">INDEX({"PRV001","PRV002","PRV003","PRV004","PRV005"}, RANDBETWEEN(1,5))</f>
        <v>PRV005</v>
      </c>
      <c r="BA180" s="1" t="str" cm="1">
        <f t="array" aca="1" ref="BA180" ca="1">INDEX({"AST001","AST002","AST003","AST004","AST005"}, RANDBETWEEN(1,5))</f>
        <v>AST002</v>
      </c>
      <c r="BB180" s="1" t="str" cm="1">
        <f t="array" aca="1" ref="BB180" ca="1">INDEX({"Room 1","Room 2","Room 3","Room 4","Room 5","Room 7","Room 8"}, RANDBETWEEN(1,7))</f>
        <v>Room 7</v>
      </c>
      <c r="BC180" s="1" t="str" cm="1">
        <f t="array" aca="1" ref="BC180" ca="1">INDEX({"Tooth Pain","Lost Filling","Cosmetic Concern","Sensitivity","Denture Adjustment","Jaw Pain","Routine Check-up"}, RANDBETWEEN(1,7))</f>
        <v>Sensitivity</v>
      </c>
      <c r="BD180" s="1" cm="1">
        <f t="array" aca="1" ref="BD180" ca="1">INDEX({15,30,45,60,90,120}, RANDBETWEEN(1,6))</f>
        <v>30</v>
      </c>
      <c r="BE180" s="1">
        <f t="shared" ca="1" si="116"/>
        <v>22</v>
      </c>
      <c r="BF180" s="1" t="str">
        <f t="shared" ca="1" si="117"/>
        <v>True</v>
      </c>
      <c r="BG180" s="1" t="str">
        <f t="shared" ca="1" si="118"/>
        <v/>
      </c>
      <c r="BH180" s="1" t="str">
        <f t="shared" ca="1" si="119"/>
        <v>False</v>
      </c>
      <c r="BI180" s="1">
        <f t="shared" ca="1" si="120"/>
        <v>9</v>
      </c>
      <c r="BJ180" s="1" t="s">
        <v>1440</v>
      </c>
      <c r="BK180" s="1" t="str">
        <f t="shared" ca="1" si="121"/>
        <v>2025-05-09</v>
      </c>
      <c r="BL180" s="1" t="str" cm="1">
        <f t="array" aca="1" ref="BL180" ca="1">INDEX({"Orthodontic","Prosthodontic","Oral Surgery","Periodontic","Restorative"}, RANDBETWEEN(1,5))</f>
        <v>Orthodontic</v>
      </c>
      <c r="BM180" s="1" t="str" cm="1">
        <f t="array" aca="1" ref="BM180" ca="1">INDEX({"D4341","D9110","D0274","D0120","D2330","D7140","D1110"}, RANDBETWEEN(1,7))</f>
        <v>D0120</v>
      </c>
      <c r="BN180" s="1" t="str" cm="1">
        <f t="array" aca="1" ref="BN180" ca="1">INDEX({"Periodontal Scaling &amp; Root Planing","Palliative Treatment","Bitewings - Four Films","Periodic Oral Evaluation","Resin Composite - One Surface","Extraction - Erupted Tooth","Adult Prophylaxis"}, RANDBETWEEN(1,7))</f>
        <v>Bitewings - Four Films</v>
      </c>
      <c r="BO180" s="1">
        <f t="shared" ca="1" si="122"/>
        <v>685.5</v>
      </c>
      <c r="BP180" s="1">
        <f t="shared" ca="1" si="123"/>
        <v>1275.02</v>
      </c>
      <c r="BQ180" s="1">
        <f t="shared" ca="1" si="124"/>
        <v>687.97</v>
      </c>
      <c r="BR180" s="1">
        <f t="shared" ca="1" si="125"/>
        <v>320.51</v>
      </c>
      <c r="BS180" s="1">
        <f t="shared" ca="1" si="126"/>
        <v>203.09</v>
      </c>
      <c r="BT180" s="1" t="str">
        <f t="shared" ca="1" si="127"/>
        <v>2021-06-26</v>
      </c>
      <c r="BU180" s="1" t="str" cm="1">
        <f t="array" aca="1" ref="BU180" ca="1">INDEX({"Debit Card","Apple Pay","Credit Card","CareCredit"}, RANDBETWEEN(1,4))</f>
        <v>Credit Card</v>
      </c>
      <c r="BV180" s="1" t="str" cm="1">
        <f t="array" aca="1" ref="BV180" ca="1">INDEX({"Paid","Partial","Pending Insurance"}, RANDBETWEEN(1,3))</f>
        <v>Partial</v>
      </c>
      <c r="BW180" s="1">
        <f t="shared" ca="1" si="128"/>
        <v>61.6</v>
      </c>
      <c r="BX180" s="1" t="str">
        <f t="shared" ca="1" si="129"/>
        <v>In Progress</v>
      </c>
      <c r="BY180" s="1" t="str" cm="1">
        <f t="array" aca="1" ref="BY180" ca="1">INDEX({"New","Returning"}, RANDBETWEEN(1,2))</f>
        <v>Returning</v>
      </c>
      <c r="BZ180" s="1">
        <f t="shared" ca="1" si="130"/>
        <v>3</v>
      </c>
      <c r="CA180" s="1">
        <f t="shared" ca="1" si="131"/>
        <v>9</v>
      </c>
      <c r="CB180" s="1" t="str">
        <f t="shared" ca="1" si="132"/>
        <v>2021-10-17</v>
      </c>
      <c r="CC180" s="1" t="str">
        <f t="shared" ca="1" si="133"/>
        <v>2025-04-07</v>
      </c>
      <c r="CD180" s="1">
        <f t="shared" ca="1" si="155"/>
        <v>8</v>
      </c>
      <c r="CE180" s="1">
        <f t="shared" ca="1" si="155"/>
        <v>7</v>
      </c>
      <c r="CF180" s="1">
        <f t="shared" ca="1" si="135"/>
        <v>4971.8500000000004</v>
      </c>
      <c r="CG180" s="1">
        <f t="shared" ca="1" si="136"/>
        <v>41</v>
      </c>
      <c r="CH180" s="1" t="str">
        <f t="shared" ca="1" si="137"/>
        <v>Medium</v>
      </c>
      <c r="CI180" s="1">
        <f t="shared" ca="1" si="138"/>
        <v>94</v>
      </c>
      <c r="CJ180" s="1" t="str">
        <f t="shared" ca="1" si="139"/>
        <v>True</v>
      </c>
      <c r="CK180" s="1" t="str" cm="1">
        <f t="array" aca="1" ref="CK180" ca="1">INDEX({"Basic","Silver","Gold","Platinum"}, RANDBETWEEN(1,4))</f>
        <v>Basic</v>
      </c>
      <c r="CL180" s="1">
        <f t="shared" ca="1" si="140"/>
        <v>3</v>
      </c>
      <c r="CM180" s="1" t="s">
        <v>1629</v>
      </c>
      <c r="CN180" s="1" t="str">
        <f t="shared" ca="1" si="141"/>
        <v>2022-01-14</v>
      </c>
      <c r="CO180" s="1" t="str">
        <f t="shared" ca="1" si="142"/>
        <v>11:30 AM</v>
      </c>
      <c r="CP180" s="1" t="str" cm="1">
        <f t="array" aca="1" ref="CP180" ca="1">INDEX({"Patient Portal","Mail","Email","Phone","Text"}, RANDBETWEEN(1,5))</f>
        <v>Mail</v>
      </c>
      <c r="CQ180" s="1" t="str" cm="1">
        <f t="array" aca="1" ref="CQ180" ca="1">INDEX({"Insurance Verification","Payment Reminder","New Patient Welcome","Treatment Plan Discussion","Recall"}, RANDBETWEEN(1,5))</f>
        <v>Treatment Plan Discussion</v>
      </c>
      <c r="CR180" s="1" t="str" cm="1">
        <f t="array" aca="1" ref="CR180" ca="1">INDEX({"Template","Script","Marketing","Custom"}, RANDBETWEEN(1,4))</f>
        <v>Template</v>
      </c>
      <c r="CS180" s="1" t="str">
        <f t="shared" ca="1" si="143"/>
        <v>True</v>
      </c>
      <c r="CT180" s="1" t="str">
        <f t="shared" ca="1" si="144"/>
        <v>2022-01-17</v>
      </c>
      <c r="CU180" s="1" t="str">
        <f t="shared" ca="1" si="145"/>
        <v>3:45 PM</v>
      </c>
      <c r="CV180" s="1" t="str" cm="1">
        <f t="array" aca="1" ref="CV180" ca="1">IF(CS180="True",
   INDEX({"Cancelled","Confirmed","Rescheduled","Question Answered"}, RANDBETWEEN(1,4)),
   ""
)</f>
        <v>Rescheduled</v>
      </c>
      <c r="CW180" s="1" t="str">
        <f t="shared" ca="1" si="146"/>
        <v>False</v>
      </c>
      <c r="CX180" s="1" t="str">
        <f t="shared" ca="1" si="147"/>
        <v/>
      </c>
      <c r="CY180" s="1" t="str" cm="1">
        <f t="array" aca="1" ref="CY180" ca="1">INDEX({"STF001","STF002","STF003","STF004","STF005"}, RANDBETWEEN(1,5))</f>
        <v>STF001</v>
      </c>
      <c r="CZ180" s="1" t="str">
        <f t="shared" ca="1" si="148"/>
        <v>False</v>
      </c>
      <c r="DA180" s="1" t="str" cm="1">
        <f t="array" aca="1" ref="DA180" ca="1">INDEX({"Westside Dental Group","Downtown Dental Center","Main Street Dental"}, RANDBETWEEN(1,3))</f>
        <v>Main Street Dental</v>
      </c>
      <c r="DB180" s="1" t="str" cm="1">
        <f t="array" aca="1" ref="DB180" ca="1">_xlfn.SWITCH(DA180,
   "Westside Dental Group",     "789 West Avenue",
   "Downtown Dental Center",    "456 Downtown Plaza",
   "Main Street Dental",        "123 Main Street",
   ""
)</f>
        <v>123 Main Street</v>
      </c>
      <c r="DC180" s="1" t="str" cm="1">
        <f t="array" aca="1" ref="DC180" ca="1">_xlfn.SWITCH(
   DA180,
   "Westside Dental Group",     "Riverside",
   "Downtown Dental Center",    "Springfield",
   "Main Street Dental",        "Springfield",
   ""
)</f>
        <v>Springfield</v>
      </c>
      <c r="DD180" s="1" t="s">
        <v>184</v>
      </c>
      <c r="DE180" s="1" t="str" cm="1">
        <f t="array" aca="1" ref="DE180" ca="1">_xlfn.SWITCH(
   DA180,
   "Westside Dental Group",     "62707",
   "Downtown Dental Center",    "62701",
   "Main Street Dental",        "62704",
   ""
)</f>
        <v>62704</v>
      </c>
      <c r="DF180" s="1" t="str" cm="1">
        <f t="array" aca="1" ref="DF180" ca="1">_xlfn.SWITCH(
   DA180,
   "Westside Dental Group",     "555-555-6666",
   "Downtown Dental Center",    "555-333-4444",
   "Main Street Dental",        "555-111-2222",
   ""
)</f>
        <v>555-111-2222</v>
      </c>
      <c r="DG180" s="1" t="str" cm="1">
        <f t="array" aca="1" ref="DG180" ca="1">_xlfn.SWITCH(
   DA180,
   "Westside Dental Group",     "Mon-Thu 9AM-6PM|Fri 9AM-4PM",
   "Downtown Dental Center",    "Mon-Thu 7AM-7PM|Fri 8AM-5PM|Sat 8AM-1PM",
   "Main Street Dental",        "Mon-Fri 8AM-5PM",
   ""
)</f>
        <v>Mon-Fri 8AM-5PM</v>
      </c>
      <c r="DH180" s="1" t="str" cm="1">
        <f t="array" aca="1" ref="DH180" ca="1">_xlfn.SWITCH(
   DA180,
   "Westside Dental Group",     "General|Periodontics|Endodontics",
   "Downtown Dental Center",    "General|Pediatric|Implants|Oral Surgery",
   "Main Street Dental",        "General|Cosmetic|Orthodontics",
   ""
)</f>
        <v>General|Cosmetic|Orthodontics</v>
      </c>
      <c r="DI180" s="1" t="str" cm="1">
        <f t="array" aca="1" ref="DI180" ca="1">_xlfn.SWITCH(
   DA180,
   "Westside Dental Group",     "General Dentistry|Periodontics|Endodontics",
   "Downtown Dental Center",    "General Dentistry|Oral Surgery|Pediatric Dentistry",
   "Main Street Dental",        "General Dentistry|Orthodontics",
   ""
)</f>
        <v>General Dentistry|Orthodontics</v>
      </c>
      <c r="DJ180" s="1" cm="1">
        <f t="array" aca="1" ref="DJ180" ca="1">_xlfn.SWITCH($DA180,
   "Westside Dental Group", 6,
   "Downtown Dental Center", 12,
   "Main Street Dental",     8,
   6
)</f>
        <v>8</v>
      </c>
      <c r="DK180" s="1" cm="1">
        <f t="array" aca="1" ref="DK180" ca="1">_xlfn.SWITCH($DA180,
   "Westside Dental Group", 4.7,
   "Downtown Dental Center", 4.6,
   "Main Street Dental",     4.8,
   4.7
)</f>
        <v>4.8</v>
      </c>
      <c r="DL180" s="1" t="s">
        <v>1818</v>
      </c>
      <c r="DM180" s="1" t="str">
        <f t="shared" ca="1" si="149"/>
        <v>2021-11-28</v>
      </c>
      <c r="DN180" s="1" t="str" cm="1">
        <f t="array" aca="1" ref="DN180" ca="1">INDEX({"In Progress","Accepted","Completed","Proposed"}, RANDBETWEEN(1,4))</f>
        <v>In Progress</v>
      </c>
      <c r="DO180" s="1">
        <f t="shared" ca="1" si="150"/>
        <v>3405.87</v>
      </c>
      <c r="DP180" s="1">
        <f t="shared" ca="1" si="151"/>
        <v>2554.4</v>
      </c>
      <c r="DQ180" s="1">
        <f t="shared" ca="1" si="152"/>
        <v>851.47</v>
      </c>
      <c r="DR180" s="1" t="str" cm="1">
        <f t="array" aca="1" ref="DR180" ca="1">INDEX({"N/A","CareCredit","QuickPay Discount","Monthly Payment"}, RANDBETWEEN(1,4))</f>
        <v>Monthly Payment</v>
      </c>
      <c r="DS180" s="2">
        <v>44651</v>
      </c>
      <c r="DT180" s="1" t="str">
        <f t="shared" ca="1" si="153"/>
        <v/>
      </c>
      <c r="DU180" s="1">
        <f t="shared" ca="1" si="154"/>
        <v>21</v>
      </c>
    </row>
    <row r="181" spans="1:125" x14ac:dyDescent="0.15">
      <c r="A181" s="1" t="s">
        <v>684</v>
      </c>
      <c r="B181" s="1" t="str" cm="1">
        <f t="array" aca="1" ref="B181" ca="1">INDEX({"Liam","Noah","Oliver","Elijah","William","James","Benjamin","Lucas","Henry","Alexander","Olivia","Emma","Ava","Charlotte","Sophia","Amelia","Isabella","Mia","Evelyn","Harper","Jameson","Aria","Scarlett","Luna","Mila","Abigail","Ella","Avery","Eleanor","Madison"}, RANDBETWEEN(1, 30))</f>
        <v>Liam</v>
      </c>
      <c r="C181" s="1" t="str" cm="1">
        <f t="array" aca="1" ref="C181" ca="1">INDEX({"Smith","Johnson","Williams","Jones","Brown","Davis","Miller","Wilson","Moore","Taylor","Anderson","Thomas","Jackson","White","Harris","Martin","Thompson","Garcia","Martinez","Robinson","Clark","Rodriguez","Lewis","Lee","Walker","Hall","Allen","Young","King","Wright"}, RANDBETWEEN(1, 30))</f>
        <v>Martinez</v>
      </c>
      <c r="D181" s="1" t="str">
        <f t="shared" ca="1" si="104"/>
        <v>1966-08-03</v>
      </c>
      <c r="E181" s="1">
        <f t="shared" ca="1" si="105"/>
        <v>58</v>
      </c>
      <c r="F181" s="1" t="str" cm="1">
        <f t="array" aca="1" ref="F181" ca="1">INDEX({"Male","Female","Non-Binary"}, RANDBETWEEN(1, 3))</f>
        <v>Non-Binary</v>
      </c>
      <c r="G181" s="1" t="str" cm="1">
        <f t="array" aca="1" ref="G181" ca="1">INDEX({"African American","Caucasian","Hispanic","Asian","Native American","Other"}, RANDBETWEEN(1,6))</f>
        <v>Asian</v>
      </c>
      <c r="H181" s="1" t="str" cm="1">
        <f t="array" aca="1" ref="H181" ca="1">RANDBETWEEN(1,1500) &amp; " " &amp; INDEX({"Main","Oak","Maple","Elm","Pine","Cedar","Rose","Hill","Park","Lake"}, RANDBETWEEN(1,10)) &amp; " " &amp; INDEX({"St","Rd","Ave"}, RANDBETWEEN(1,3))</f>
        <v>164 Rose St</v>
      </c>
      <c r="I181" s="1" t="str" cm="1">
        <f t="array" aca="1" ref="I181" ca="1">INDEX({"Springfield","Riverside","Franklin","Clinton","Fairview"}, RANDBETWEEN(1,5))</f>
        <v>Springfield</v>
      </c>
      <c r="J181" s="1" t="str" cm="1">
        <f t="array" aca="1" ref="J181" ca="1">INDEX({"FL","IL","CA","NY","TX"}, RANDBETWEEN(1,5))</f>
        <v>IL</v>
      </c>
      <c r="K181" s="1" t="str">
        <f t="shared" ca="1" si="106"/>
        <v>14468</v>
      </c>
      <c r="L181" s="1" t="str">
        <f t="shared" ca="1" si="107"/>
        <v>liam.martinez@email.com</v>
      </c>
      <c r="M181" s="1" t="str">
        <f t="shared" ca="1" si="108"/>
        <v>873-221-9963</v>
      </c>
      <c r="N181" s="1" t="str" cm="1">
        <f t="array" aca="1" ref="N181" ca="1">INDEX({"Linda","Karen","Susan","Nancy","Deborah"}, RANDBETWEEN(1,5)) &amp; " " &amp; C181</f>
        <v>Deborah Martinez</v>
      </c>
      <c r="O181" s="1" t="str">
        <f t="shared" ca="1" si="109"/>
        <v>166-314-1354</v>
      </c>
      <c r="P181" s="1" t="s">
        <v>137</v>
      </c>
      <c r="Q181" s="1" t="str" cm="1">
        <f t="array" aca="1" ref="Q181" ca="1">INDEX({"Walk-in","Google","Website","Patient Referral","Doctor Referral","Insurance"}, RANDBETWEEN(1,5))</f>
        <v>Patient Referral</v>
      </c>
      <c r="R181" s="1" t="str">
        <f t="shared" ca="1" si="110"/>
        <v>2023-10-12</v>
      </c>
      <c r="S181" s="1" t="str" cm="1">
        <f t="array" aca="1" ref="S181" ca="1">INDEX({"LOC001","LOC002","LOC003"}, RANDBETWEEN(1,3))</f>
        <v>LOC002</v>
      </c>
      <c r="T181" s="1" t="str" cm="1">
        <f t="array" aca="1" ref="T181" ca="1">INDEX({"Mail","Phone","Patient Portal","Email"}, RANDBETWEEN(1,4))</f>
        <v>Phone</v>
      </c>
      <c r="U181" s="1" t="str" cm="1">
        <f t="array" aca="1" ref="U181" ca="1">INDEX({"True","False"}, RANDBETWEEN(1,2))</f>
        <v>False</v>
      </c>
      <c r="V181" s="1" t="str" cm="1">
        <f t="array" aca="1" ref="V181" ca="1">INDEX({"True","False"}, RANDBETWEEN(1,2))</f>
        <v>False</v>
      </c>
      <c r="W181" s="1" t="str" cm="1">
        <f t="array" aca="1" ref="W181" ca="1">INDEX({"True","False"}, RANDBETWEEN(1,2))</f>
        <v>True</v>
      </c>
      <c r="X181" s="1" t="str" cm="1">
        <f t="array" aca="1" ref="X181" ca="1">INDEX({"True","False"}, RANDBETWEEN(1,2))</f>
        <v>False</v>
      </c>
      <c r="Y181" s="1" t="str" cm="1">
        <f t="array" aca="1" ref="Y181" ca="1">INDEX({"Codeine","Sulfa","Local Anesthetics","None","Latex","Penicillin"}, RANDBETWEEN(1,6))</f>
        <v>None</v>
      </c>
      <c r="Z181" s="1" t="str" cm="1">
        <f t="array" aca="1" ref="Z181" ca="1">INDEX({"None","Levothyroxine","Atorvastatin","Levothyroxine|Atorvastatin","Metformin|Lisinopril","Ibuprofen"}, RANDBETWEEN(1,6))</f>
        <v>None</v>
      </c>
      <c r="AA181" s="1" t="str" cm="1">
        <f t="array" aca="1" ref="AA181" ca="1">INDEX({"None","Wisdom teeth extraction (2020)","Cavity filling (2019)","Dental cleaning (2018)","Root canal (2021)"}, RANDBETWEEN(1,5))</f>
        <v>Wisdom teeth extraction (2020)</v>
      </c>
      <c r="AB181" s="1" t="str">
        <f t="shared" ca="1" si="111"/>
        <v>2024-11-23</v>
      </c>
      <c r="AC181" s="1" t="str" cm="1">
        <f t="array" aca="1" ref="AC181" ca="1">INDEX({"N/A","No","Yes"}, RANDBETWEEN(1,3))</f>
        <v>Yes</v>
      </c>
      <c r="AD181" s="1" t="str" cm="1">
        <f t="array" aca="1" ref="AD181" ca="1">INDEX({"Non-smoker","Former-smoker","Current smoker"}, RANDBETWEEN(1,3))</f>
        <v>Current smoker</v>
      </c>
      <c r="AE181" s="1" t="str" cm="1">
        <f t="array" aca="1" ref="AE181" ca="1">INDEX({"None","Allergic to penicillin","Requires wheelchair accessibility","Use caution due to fall risk","Special diet required"}, RANDBETWEEN(1,5))</f>
        <v>None</v>
      </c>
      <c r="AF181" s="1" t="s">
        <v>873</v>
      </c>
      <c r="AG181" s="1" t="str" cm="1">
        <f t="array" aca="1" ref="AG181" ca="1">INDEX({"Humana","Aetna","MetLife","Cigna","United Healthcare","Guardian"}, RANDBETWEEN(1,6))</f>
        <v>Guardian</v>
      </c>
      <c r="AH181" s="1" t="str" cm="1">
        <f t="array" aca="1" ref="AH181" ca="1">IF(AG181="Humana",
   INDEX({"HUM103","HUM523"}, RANDBETWEEN(1,2)),
IF(AG181="Aetna",
   INDEX({"AET532","AET548"}, RANDBETWEEN(1,2)),
IF(AG181="MetLife",
   "MET280",
IF(AG181="Cigna",
   "CIG881",
IF(AG181="United Healthcare",
   INDEX({"UNI967","UNI316"}, RANDBETWEEN(1,2)),
IF(AG181="Guardian",
   INDEX({"GUA459","GUA669"}, RANDBETWEEN(1,2)),
""))))))</f>
        <v>GUA669</v>
      </c>
      <c r="AI181" s="1" t="str" cm="1">
        <f t="array" aca="1" ref="AI181" ca="1">_xlfn.SWITCH(
    AH181,
    "HUM103", "Humana Discount",
    "HUM523", "Humana PPO",
    "AET532", "Aetna HMO",
    "AET548", "Aetna Indemnity",
    "MET280", "MetLife Discount",
    "CIG881", "Cigna HMO",
    "UNI967", "United Healthcare DPPO",
    "UNI316", "United Healthcare DMO",
    "GUA459", "Guardian Discount",
    "GUA669", "Guardian PPO",
    ""
)</f>
        <v>Guardian PPO</v>
      </c>
      <c r="AJ181" s="1" t="str" cm="1">
        <f t="array" aca="1" ref="AJ181" ca="1">_xlfn.SWITCH(
    AH181,
    "HUM103", "HUM854639",
    "HUM523", "HUM296694",
    "AET532", "AET392075",
    "AET548", "AET837715",
    "MET280", "MET643118",
    "CIG881", "CIG755900",
    "UNI967", "UNI733052",
    "UNI316", "UNI442722",
    "GUA459", "GUA634150",
    "GUA669", "GUA641722",
    ""
)</f>
        <v>GUA641722</v>
      </c>
      <c r="AK181" s="1" t="str" cm="1">
        <f t="array" aca="1" ref="AK181" ca="1">INDEX({"GRP370","GRP369","GRP573","GRP409","GRP509","GRP575","GRP445","GRP295","GRP316","GRP630"}, RANDBETWEEN(1,10))</f>
        <v>GRP295</v>
      </c>
      <c r="AL181" s="1" cm="1">
        <f t="array" aca="1" ref="AL181" ca="1">_xlfn.SWITCH(
  AK181,
  "GRP370", 1000,
  "GRP369", 3000,
  "GRP573", 1500,
  "GRP409", 3000,
  "GRP509", 3000,
  "GRP575", 1000,
  "GRP445", 2500,
  "GRP295", 1000,
  "GRP316", 2000,
  "GRP630", 2000,
  ""
)</f>
        <v>1000</v>
      </c>
      <c r="AM181" s="1" cm="1">
        <f t="array" aca="1" ref="AM181" ca="1">_xlfn.SWITCH(
  AK181,
  "GRP370", 729.73,
  "GRP369", 2285.89,
  "GRP573", 1311.73,
  "GRP409", 2951.56,
  "GRP509", 993.45,
  "GRP575", 557.41,
  "GRP445", 695.64,
  "GRP295", 241.36,
  "GRP316", 1320.86,
  "GRP630", 1245.27,
  ""
)</f>
        <v>241.36</v>
      </c>
      <c r="AN181" s="1" t="str" cm="1">
        <f t="array" aca="1" ref="AN181" ca="1">_xlfn.SWITCH(
  AK181,
  "GRP573", "Humana",
  "GRP509", "Aetna",
  "GRP316", "Aetna",
  ""
)</f>
        <v/>
      </c>
      <c r="AO181" s="1" t="str" cm="1">
        <f t="array" aca="1" ref="AO181" ca="1">_xlfn.SWITCH(
  AK181,
  "GRP573", "HUM982",
  "GRP509", "AET282",
  "GRP316", "AET665",
  ""
)</f>
        <v/>
      </c>
      <c r="AP181" s="1" t="str" cm="1">
        <f t="array" aca="1" ref="AP181" ca="1">_xlfn.SWITCH(
  AK181,
  "GRP573", "MAAN82132",
  "GRP509", "JOWI86099",
  "GRP316", "CHTA19838",
  ""
)</f>
        <v/>
      </c>
      <c r="AQ181" s="1" t="str" cm="1">
        <f t="array" aca="1" ref="AQ181" ca="1">INDEX({"Yes","No"},RANDBETWEEN(1,2))</f>
        <v>Yes</v>
      </c>
      <c r="AR181" s="1" t="str" cm="1">
        <f t="array" aca="1" ref="AR181" ca="1">INDEX({"Apple Pay","Credit Card","Debit Card"}, RANDBETWEEN(1,3))</f>
        <v>Apple Pay</v>
      </c>
      <c r="AS181" s="1" t="s">
        <v>1062</v>
      </c>
      <c r="AT181" s="1" t="s">
        <v>1251</v>
      </c>
      <c r="AU181" s="1" t="str">
        <f t="shared" ca="1" si="112"/>
        <v>2025-05-19</v>
      </c>
      <c r="AV181" s="1" t="str">
        <f t="shared" ca="1" si="113"/>
        <v>2025-06-03</v>
      </c>
      <c r="AW181" s="1" t="str">
        <f t="shared" ca="1" si="114"/>
        <v>11:30 AM</v>
      </c>
      <c r="AX181" s="1" t="str">
        <f t="shared" ca="1" si="115"/>
        <v>11:25 AM</v>
      </c>
      <c r="AY181" s="1" t="str" cm="1">
        <f t="array" aca="1" ref="AY181" ca="1">INDEX({"LOC001","LOC002","LOC003"}, RANDBETWEEN(1,3))</f>
        <v>LOC002</v>
      </c>
      <c r="AZ181" s="1" t="str" cm="1">
        <f t="array" aca="1" ref="AZ181" ca="1">INDEX({"PRV001","PRV002","PRV003","PRV004","PRV005"}, RANDBETWEEN(1,5))</f>
        <v>PRV001</v>
      </c>
      <c r="BA181" s="1" t="str" cm="1">
        <f t="array" aca="1" ref="BA181" ca="1">INDEX({"AST001","AST002","AST003","AST004","AST005"}, RANDBETWEEN(1,5))</f>
        <v>AST002</v>
      </c>
      <c r="BB181" s="1" t="str" cm="1">
        <f t="array" aca="1" ref="BB181" ca="1">INDEX({"Room 1","Room 2","Room 3","Room 4","Room 5","Room 7","Room 8"}, RANDBETWEEN(1,7))</f>
        <v>Room 5</v>
      </c>
      <c r="BC181" s="1" t="str" cm="1">
        <f t="array" aca="1" ref="BC181" ca="1">INDEX({"Tooth Pain","Lost Filling","Cosmetic Concern","Sensitivity","Denture Adjustment","Jaw Pain","Routine Check-up"}, RANDBETWEEN(1,7))</f>
        <v>Sensitivity</v>
      </c>
      <c r="BD181" s="1" cm="1">
        <f t="array" aca="1" ref="BD181" ca="1">INDEX({15,30,45,60,90,120}, RANDBETWEEN(1,6))</f>
        <v>60</v>
      </c>
      <c r="BE181" s="1">
        <f t="shared" ca="1" si="116"/>
        <v>50</v>
      </c>
      <c r="BF181" s="1" t="str">
        <f t="shared" ca="1" si="117"/>
        <v>False</v>
      </c>
      <c r="BG181" s="1" t="str">
        <f t="shared" ca="1" si="118"/>
        <v>Illness</v>
      </c>
      <c r="BH181" s="1" t="str">
        <f t="shared" ca="1" si="119"/>
        <v>True</v>
      </c>
      <c r="BI181" s="1">
        <f t="shared" ca="1" si="120"/>
        <v>15</v>
      </c>
      <c r="BJ181" s="1" t="s">
        <v>1441</v>
      </c>
      <c r="BK181" s="1" t="str">
        <f t="shared" ca="1" si="121"/>
        <v>N/A</v>
      </c>
      <c r="BL181" s="1" t="str" cm="1">
        <f t="array" aca="1" ref="BL181" ca="1">INDEX({"Orthodontic","Prosthodontic","Oral Surgery","Periodontic","Restorative"}, RANDBETWEEN(1,5))</f>
        <v>Prosthodontic</v>
      </c>
      <c r="BM181" s="1" t="str" cm="1">
        <f t="array" aca="1" ref="BM181" ca="1">INDEX({"D4341","D9110","D0274","D0120","D2330","D7140","D1110"}, RANDBETWEEN(1,7))</f>
        <v>D7140</v>
      </c>
      <c r="BN181" s="1" t="str" cm="1">
        <f t="array" aca="1" ref="BN181" ca="1">INDEX({"Periodontal Scaling &amp; Root Planing","Palliative Treatment","Bitewings - Four Films","Periodic Oral Evaluation","Resin Composite - One Surface","Extraction - Erupted Tooth","Adult Prophylaxis"}, RANDBETWEEN(1,7))</f>
        <v>Periodic Oral Evaluation</v>
      </c>
      <c r="BO181" s="1">
        <f t="shared" ca="1" si="122"/>
        <v>1073.8699999999999</v>
      </c>
      <c r="BP181" s="1">
        <f t="shared" ca="1" si="123"/>
        <v>639.9</v>
      </c>
      <c r="BQ181" s="1">
        <f t="shared" ca="1" si="124"/>
        <v>907.6</v>
      </c>
      <c r="BR181" s="1">
        <f t="shared" ca="1" si="125"/>
        <v>64.62</v>
      </c>
      <c r="BS181" s="1">
        <f t="shared" ca="1" si="126"/>
        <v>28.15</v>
      </c>
      <c r="BT181" s="1" t="str">
        <f t="shared" ca="1" si="127"/>
        <v>2021-03-23</v>
      </c>
      <c r="BU181" s="1" t="str" cm="1">
        <f t="array" aca="1" ref="BU181" ca="1">INDEX({"Debit Card","Apple Pay","Credit Card","CareCredit"}, RANDBETWEEN(1,4))</f>
        <v>Apple Pay</v>
      </c>
      <c r="BV181" s="1" t="str" cm="1">
        <f t="array" aca="1" ref="BV181" ca="1">INDEX({"Paid","Partial","Pending Insurance"}, RANDBETWEEN(1,3))</f>
        <v>Pending Insurance</v>
      </c>
      <c r="BW181" s="1">
        <f t="shared" ca="1" si="128"/>
        <v>0</v>
      </c>
      <c r="BX181" s="1" t="str">
        <f t="shared" ca="1" si="129"/>
        <v>In Progress</v>
      </c>
      <c r="BY181" s="1" t="str" cm="1">
        <f t="array" aca="1" ref="BY181" ca="1">INDEX({"New","Returning"}, RANDBETWEEN(1,2))</f>
        <v>New</v>
      </c>
      <c r="BZ181" s="1">
        <f t="shared" ca="1" si="130"/>
        <v>0</v>
      </c>
      <c r="CA181" s="1">
        <f t="shared" ca="1" si="131"/>
        <v>0</v>
      </c>
      <c r="CB181" s="1" t="str">
        <f t="shared" ca="1" si="132"/>
        <v>2023-09-23</v>
      </c>
      <c r="CC181" s="1" t="str">
        <f t="shared" ca="1" si="133"/>
        <v>2024-01-24</v>
      </c>
      <c r="CD181" s="1">
        <f t="shared" ca="1" si="155"/>
        <v>9</v>
      </c>
      <c r="CE181" s="1">
        <f t="shared" ca="1" si="155"/>
        <v>6</v>
      </c>
      <c r="CF181" s="1">
        <f t="shared" ca="1" si="135"/>
        <v>3549.01</v>
      </c>
      <c r="CG181" s="1">
        <f t="shared" ca="1" si="136"/>
        <v>18</v>
      </c>
      <c r="CH181" s="1" t="str">
        <f t="shared" ca="1" si="137"/>
        <v>Medium</v>
      </c>
      <c r="CI181" s="1">
        <f t="shared" ca="1" si="138"/>
        <v>76</v>
      </c>
      <c r="CJ181" s="1" t="str">
        <f t="shared" ca="1" si="139"/>
        <v>False</v>
      </c>
      <c r="CK181" s="1" t="str" cm="1">
        <f t="array" aca="1" ref="CK181" ca="1">INDEX({"Basic","Silver","Gold","Platinum"}, RANDBETWEEN(1,4))</f>
        <v>Platinum</v>
      </c>
      <c r="CL181" s="1">
        <f t="shared" ca="1" si="140"/>
        <v>4</v>
      </c>
      <c r="CM181" s="1" t="s">
        <v>1630</v>
      </c>
      <c r="CN181" s="1" t="str">
        <f t="shared" ca="1" si="141"/>
        <v>2021-06-25</v>
      </c>
      <c r="CO181" s="1" t="str">
        <f t="shared" ca="1" si="142"/>
        <v>8:30 AM</v>
      </c>
      <c r="CP181" s="1" t="str" cm="1">
        <f t="array" aca="1" ref="CP181" ca="1">INDEX({"Patient Portal","Mail","Email","Phone","Text"}, RANDBETWEEN(1,5))</f>
        <v>Patient Portal</v>
      </c>
      <c r="CQ181" s="1" t="str" cm="1">
        <f t="array" aca="1" ref="CQ181" ca="1">INDEX({"Insurance Verification","Payment Reminder","New Patient Welcome","Treatment Plan Discussion","Recall"}, RANDBETWEEN(1,5))</f>
        <v>Treatment Plan Discussion</v>
      </c>
      <c r="CR181" s="1" t="str" cm="1">
        <f t="array" aca="1" ref="CR181" ca="1">INDEX({"Template","Script","Marketing","Custom"}, RANDBETWEEN(1,4))</f>
        <v>Template</v>
      </c>
      <c r="CS181" s="1" t="str">
        <f t="shared" ca="1" si="143"/>
        <v>True</v>
      </c>
      <c r="CT181" s="1" t="str">
        <f t="shared" ca="1" si="144"/>
        <v>2021-06-29</v>
      </c>
      <c r="CU181" s="1" t="str">
        <f t="shared" ca="1" si="145"/>
        <v>1:30 PM</v>
      </c>
      <c r="CV181" s="1" t="str" cm="1">
        <f t="array" aca="1" ref="CV181" ca="1">IF(CS181="True",
   INDEX({"Cancelled","Confirmed","Rescheduled","Question Answered"}, RANDBETWEEN(1,4)),
   ""
)</f>
        <v>Rescheduled</v>
      </c>
      <c r="CW181" s="1" t="str">
        <f t="shared" ca="1" si="146"/>
        <v>True</v>
      </c>
      <c r="CX181" s="1" t="str">
        <f t="shared" ca="1" si="147"/>
        <v>2021-07-06</v>
      </c>
      <c r="CY181" s="1" t="str" cm="1">
        <f t="array" aca="1" ref="CY181" ca="1">INDEX({"STF001","STF002","STF003","STF004","STF005"}, RANDBETWEEN(1,5))</f>
        <v>STF001</v>
      </c>
      <c r="CZ181" s="1" t="str">
        <f t="shared" ca="1" si="148"/>
        <v>True</v>
      </c>
      <c r="DA181" s="1" t="str" cm="1">
        <f t="array" aca="1" ref="DA181" ca="1">INDEX({"Westside Dental Group","Downtown Dental Center","Main Street Dental"}, RANDBETWEEN(1,3))</f>
        <v>Westside Dental Group</v>
      </c>
      <c r="DB181" s="1" t="str" cm="1">
        <f t="array" aca="1" ref="DB181" ca="1">_xlfn.SWITCH(DA181,
   "Westside Dental Group",     "789 West Avenue",
   "Downtown Dental Center",    "456 Downtown Plaza",
   "Main Street Dental",        "123 Main Street",
   ""
)</f>
        <v>789 West Avenue</v>
      </c>
      <c r="DC181" s="1" t="str" cm="1">
        <f t="array" aca="1" ref="DC181" ca="1">_xlfn.SWITCH(
   DA181,
   "Westside Dental Group",     "Riverside",
   "Downtown Dental Center",    "Springfield",
   "Main Street Dental",        "Springfield",
   ""
)</f>
        <v>Riverside</v>
      </c>
      <c r="DD181" s="1" t="s">
        <v>184</v>
      </c>
      <c r="DE181" s="1" t="str" cm="1">
        <f t="array" aca="1" ref="DE181" ca="1">_xlfn.SWITCH(
   DA181,
   "Westside Dental Group",     "62707",
   "Downtown Dental Center",    "62701",
   "Main Street Dental",        "62704",
   ""
)</f>
        <v>62707</v>
      </c>
      <c r="DF181" s="1" t="str" cm="1">
        <f t="array" aca="1" ref="DF181" ca="1">_xlfn.SWITCH(
   DA181,
   "Westside Dental Group",     "555-555-6666",
   "Downtown Dental Center",    "555-333-4444",
   "Main Street Dental",        "555-111-2222",
   ""
)</f>
        <v>555-555-6666</v>
      </c>
      <c r="DG181" s="1" t="str" cm="1">
        <f t="array" aca="1" ref="DG181" ca="1">_xlfn.SWITCH(
   DA181,
   "Westside Dental Group",     "Mon-Thu 9AM-6PM|Fri 9AM-4PM",
   "Downtown Dental Center",    "Mon-Thu 7AM-7PM|Fri 8AM-5PM|Sat 8AM-1PM",
   "Main Street Dental",        "Mon-Fri 8AM-5PM",
   ""
)</f>
        <v>Mon-Thu 9AM-6PM|Fri 9AM-4PM</v>
      </c>
      <c r="DH181" s="1" t="str" cm="1">
        <f t="array" aca="1" ref="DH181" ca="1">_xlfn.SWITCH(
   DA181,
   "Westside Dental Group",     "General|Periodontics|Endodontics",
   "Downtown Dental Center",    "General|Pediatric|Implants|Oral Surgery",
   "Main Street Dental",        "General|Cosmetic|Orthodontics",
   ""
)</f>
        <v>General|Periodontics|Endodontics</v>
      </c>
      <c r="DI181" s="1" t="str" cm="1">
        <f t="array" aca="1" ref="DI181" ca="1">_xlfn.SWITCH(
   DA181,
   "Westside Dental Group",     "General Dentistry|Periodontics|Endodontics",
   "Downtown Dental Center",    "General Dentistry|Oral Surgery|Pediatric Dentistry",
   "Main Street Dental",        "General Dentistry|Orthodontics",
   ""
)</f>
        <v>General Dentistry|Periodontics|Endodontics</v>
      </c>
      <c r="DJ181" s="1" cm="1">
        <f t="array" aca="1" ref="DJ181" ca="1">_xlfn.SWITCH($DA181,
   "Westside Dental Group", 6,
   "Downtown Dental Center", 12,
   "Main Street Dental",     8,
   6
)</f>
        <v>6</v>
      </c>
      <c r="DK181" s="1" cm="1">
        <f t="array" aca="1" ref="DK181" ca="1">_xlfn.SWITCH($DA181,
   "Westside Dental Group", 4.7,
   "Downtown Dental Center", 4.6,
   "Main Street Dental",     4.8,
   4.7
)</f>
        <v>4.7</v>
      </c>
      <c r="DL181" s="1" t="s">
        <v>1819</v>
      </c>
      <c r="DM181" s="1" t="str">
        <f t="shared" ca="1" si="149"/>
        <v>2021-01-26</v>
      </c>
      <c r="DN181" s="1" t="str" cm="1">
        <f t="array" aca="1" ref="DN181" ca="1">INDEX({"In Progress","Accepted","Completed","Proposed"}, RANDBETWEEN(1,4))</f>
        <v>Proposed</v>
      </c>
      <c r="DO181" s="1">
        <f t="shared" ca="1" si="150"/>
        <v>4333.01</v>
      </c>
      <c r="DP181" s="1">
        <f t="shared" ca="1" si="151"/>
        <v>2339.83</v>
      </c>
      <c r="DQ181" s="1">
        <f t="shared" ca="1" si="152"/>
        <v>1993.18</v>
      </c>
      <c r="DR181" s="1" t="str" cm="1">
        <f t="array" aca="1" ref="DR181" ca="1">INDEX({"N/A","CareCredit","QuickPay Discount","Monthly Payment"}, RANDBETWEEN(1,4))</f>
        <v>QuickPay Discount</v>
      </c>
      <c r="DS181" s="2">
        <v>44652</v>
      </c>
      <c r="DT181" s="1" t="str">
        <f t="shared" ca="1" si="153"/>
        <v/>
      </c>
      <c r="DU181" s="1">
        <f t="shared" ca="1" si="154"/>
        <v>0</v>
      </c>
    </row>
    <row r="182" spans="1:125" x14ac:dyDescent="0.15">
      <c r="A182" s="1" t="s">
        <v>685</v>
      </c>
      <c r="B182" s="1" t="str" cm="1">
        <f t="array" aca="1" ref="B182" ca="1">INDEX({"Liam","Noah","Oliver","Elijah","William","James","Benjamin","Lucas","Henry","Alexander","Olivia","Emma","Ava","Charlotte","Sophia","Amelia","Isabella","Mia","Evelyn","Harper","Jameson","Aria","Scarlett","Luna","Mila","Abigail","Ella","Avery","Eleanor","Madison"}, RANDBETWEEN(1, 30))</f>
        <v>Emma</v>
      </c>
      <c r="C182" s="1" t="str" cm="1">
        <f t="array" aca="1" ref="C182" ca="1">INDEX({"Smith","Johnson","Williams","Jones","Brown","Davis","Miller","Wilson","Moore","Taylor","Anderson","Thomas","Jackson","White","Harris","Martin","Thompson","Garcia","Martinez","Robinson","Clark","Rodriguez","Lewis","Lee","Walker","Hall","Allen","Young","King","Wright"}, RANDBETWEEN(1, 30))</f>
        <v>Thomas</v>
      </c>
      <c r="D182" s="1" t="str">
        <f t="shared" ca="1" si="104"/>
        <v>1961-11-14</v>
      </c>
      <c r="E182" s="1">
        <f t="shared" ca="1" si="105"/>
        <v>63</v>
      </c>
      <c r="F182" s="1" t="str" cm="1">
        <f t="array" aca="1" ref="F182" ca="1">INDEX({"Male","Female","Non-Binary"}, RANDBETWEEN(1, 3))</f>
        <v>Female</v>
      </c>
      <c r="G182" s="1" t="str" cm="1">
        <f t="array" aca="1" ref="G182" ca="1">INDEX({"African American","Caucasian","Hispanic","Asian","Native American","Other"}, RANDBETWEEN(1,6))</f>
        <v>Hispanic</v>
      </c>
      <c r="H182" s="1" t="str" cm="1">
        <f t="array" aca="1" ref="H182" ca="1">RANDBETWEEN(1,1500) &amp; " " &amp; INDEX({"Main","Oak","Maple","Elm","Pine","Cedar","Rose","Hill","Park","Lake"}, RANDBETWEEN(1,10)) &amp; " " &amp; INDEX({"St","Rd","Ave"}, RANDBETWEEN(1,3))</f>
        <v>1401 Lake St</v>
      </c>
      <c r="I182" s="1" t="str" cm="1">
        <f t="array" aca="1" ref="I182" ca="1">INDEX({"Springfield","Riverside","Franklin","Clinton","Fairview"}, RANDBETWEEN(1,5))</f>
        <v>Fairview</v>
      </c>
      <c r="J182" s="1" t="str" cm="1">
        <f t="array" aca="1" ref="J182" ca="1">INDEX({"FL","IL","CA","NY","TX"}, RANDBETWEEN(1,5))</f>
        <v>FL</v>
      </c>
      <c r="K182" s="1" t="str">
        <f t="shared" ca="1" si="106"/>
        <v>16453</v>
      </c>
      <c r="L182" s="1" t="str">
        <f t="shared" ca="1" si="107"/>
        <v>emma.thomas@email.com</v>
      </c>
      <c r="M182" s="1" t="str">
        <f t="shared" ca="1" si="108"/>
        <v>678-290-2947</v>
      </c>
      <c r="N182" s="1" t="str" cm="1">
        <f t="array" aca="1" ref="N182" ca="1">INDEX({"Linda","Karen","Susan","Nancy","Deborah"}, RANDBETWEEN(1,5)) &amp; " " &amp; C182</f>
        <v>Karen Thomas</v>
      </c>
      <c r="O182" s="1" t="str">
        <f t="shared" ca="1" si="109"/>
        <v>707-512-9926</v>
      </c>
      <c r="P182" s="1" t="s">
        <v>137</v>
      </c>
      <c r="Q182" s="1" t="str" cm="1">
        <f t="array" aca="1" ref="Q182" ca="1">INDEX({"Walk-in","Google","Website","Patient Referral","Doctor Referral","Insurance"}, RANDBETWEEN(1,5))</f>
        <v>Patient Referral</v>
      </c>
      <c r="R182" s="1" t="str">
        <f t="shared" ca="1" si="110"/>
        <v>2023-01-08</v>
      </c>
      <c r="S182" s="1" t="str" cm="1">
        <f t="array" aca="1" ref="S182" ca="1">INDEX({"LOC001","LOC002","LOC003"}, RANDBETWEEN(1,3))</f>
        <v>LOC003</v>
      </c>
      <c r="T182" s="1" t="str" cm="1">
        <f t="array" aca="1" ref="T182" ca="1">INDEX({"Mail","Phone","Patient Portal","Email"}, RANDBETWEEN(1,4))</f>
        <v>Phone</v>
      </c>
      <c r="U182" s="1" t="str" cm="1">
        <f t="array" aca="1" ref="U182" ca="1">INDEX({"True","False"}, RANDBETWEEN(1,2))</f>
        <v>True</v>
      </c>
      <c r="V182" s="1" t="str" cm="1">
        <f t="array" aca="1" ref="V182" ca="1">INDEX({"True","False"}, RANDBETWEEN(1,2))</f>
        <v>True</v>
      </c>
      <c r="W182" s="1" t="str" cm="1">
        <f t="array" aca="1" ref="W182" ca="1">INDEX({"True","False"}, RANDBETWEEN(1,2))</f>
        <v>True</v>
      </c>
      <c r="X182" s="1" t="str" cm="1">
        <f t="array" aca="1" ref="X182" ca="1">INDEX({"True","False"}, RANDBETWEEN(1,2))</f>
        <v>True</v>
      </c>
      <c r="Y182" s="1" t="str" cm="1">
        <f t="array" aca="1" ref="Y182" ca="1">INDEX({"Codeine","Sulfa","Local Anesthetics","None","Latex","Penicillin"}, RANDBETWEEN(1,6))</f>
        <v>Sulfa</v>
      </c>
      <c r="Z182" s="1" t="str" cm="1">
        <f t="array" aca="1" ref="Z182" ca="1">INDEX({"None","Levothyroxine","Atorvastatin","Levothyroxine|Atorvastatin","Metformin|Lisinopril","Ibuprofen"}, RANDBETWEEN(1,6))</f>
        <v>Ibuprofen</v>
      </c>
      <c r="AA182" s="1" t="str" cm="1">
        <f t="array" aca="1" ref="AA182" ca="1">INDEX({"None","Wisdom teeth extraction (2020)","Cavity filling (2019)","Dental cleaning (2018)","Root canal (2021)"}, RANDBETWEEN(1,5))</f>
        <v>Root canal (2021)</v>
      </c>
      <c r="AB182" s="1" t="str">
        <f t="shared" ca="1" si="111"/>
        <v>2024-04-04</v>
      </c>
      <c r="AC182" s="1" t="str" cm="1">
        <f t="array" aca="1" ref="AC182" ca="1">INDEX({"N/A","No","Yes"}, RANDBETWEEN(1,3))</f>
        <v>N/A</v>
      </c>
      <c r="AD182" s="1" t="str" cm="1">
        <f t="array" aca="1" ref="AD182" ca="1">INDEX({"Non-smoker","Former-smoker","Current smoker"}, RANDBETWEEN(1,3))</f>
        <v>Non-smoker</v>
      </c>
      <c r="AE182" s="1" t="str" cm="1">
        <f t="array" aca="1" ref="AE182" ca="1">INDEX({"None","Allergic to penicillin","Requires wheelchair accessibility","Use caution due to fall risk","Special diet required"}, RANDBETWEEN(1,5))</f>
        <v>Special diet required</v>
      </c>
      <c r="AF182" s="1" t="s">
        <v>874</v>
      </c>
      <c r="AG182" s="1" t="str" cm="1">
        <f t="array" aca="1" ref="AG182" ca="1">INDEX({"Humana","Aetna","MetLife","Cigna","United Healthcare","Guardian"}, RANDBETWEEN(1,6))</f>
        <v>Cigna</v>
      </c>
      <c r="AH182" s="1" t="str" cm="1">
        <f t="array" aca="1" ref="AH182" ca="1">IF(AG182="Humana",
   INDEX({"HUM103","HUM523"}, RANDBETWEEN(1,2)),
IF(AG182="Aetna",
   INDEX({"AET532","AET548"}, RANDBETWEEN(1,2)),
IF(AG182="MetLife",
   "MET280",
IF(AG182="Cigna",
   "CIG881",
IF(AG182="United Healthcare",
   INDEX({"UNI967","UNI316"}, RANDBETWEEN(1,2)),
IF(AG182="Guardian",
   INDEX({"GUA459","GUA669"}, RANDBETWEEN(1,2)),
""))))))</f>
        <v>CIG881</v>
      </c>
      <c r="AI182" s="1" t="str" cm="1">
        <f t="array" aca="1" ref="AI182" ca="1">_xlfn.SWITCH(
    AH182,
    "HUM103", "Humana Discount",
    "HUM523", "Humana PPO",
    "AET532", "Aetna HMO",
    "AET548", "Aetna Indemnity",
    "MET280", "MetLife Discount",
    "CIG881", "Cigna HMO",
    "UNI967", "United Healthcare DPPO",
    "UNI316", "United Healthcare DMO",
    "GUA459", "Guardian Discount",
    "GUA669", "Guardian PPO",
    ""
)</f>
        <v>Cigna HMO</v>
      </c>
      <c r="AJ182" s="1" t="str" cm="1">
        <f t="array" aca="1" ref="AJ182" ca="1">_xlfn.SWITCH(
    AH182,
    "HUM103", "HUM854639",
    "HUM523", "HUM296694",
    "AET532", "AET392075",
    "AET548", "AET837715",
    "MET280", "MET643118",
    "CIG881", "CIG755900",
    "UNI967", "UNI733052",
    "UNI316", "UNI442722",
    "GUA459", "GUA634150",
    "GUA669", "GUA641722",
    ""
)</f>
        <v>CIG755900</v>
      </c>
      <c r="AK182" s="1" t="str" cm="1">
        <f t="array" aca="1" ref="AK182" ca="1">INDEX({"GRP370","GRP369","GRP573","GRP409","GRP509","GRP575","GRP445","GRP295","GRP316","GRP630"}, RANDBETWEEN(1,10))</f>
        <v>GRP316</v>
      </c>
      <c r="AL182" s="1" cm="1">
        <f t="array" aca="1" ref="AL182" ca="1">_xlfn.SWITCH(
  AK182,
  "GRP370", 1000,
  "GRP369", 3000,
  "GRP573", 1500,
  "GRP409", 3000,
  "GRP509", 3000,
  "GRP575", 1000,
  "GRP445", 2500,
  "GRP295", 1000,
  "GRP316", 2000,
  "GRP630", 2000,
  ""
)</f>
        <v>2000</v>
      </c>
      <c r="AM182" s="1" cm="1">
        <f t="array" aca="1" ref="AM182" ca="1">_xlfn.SWITCH(
  AK182,
  "GRP370", 729.73,
  "GRP369", 2285.89,
  "GRP573", 1311.73,
  "GRP409", 2951.56,
  "GRP509", 993.45,
  "GRP575", 557.41,
  "GRP445", 695.64,
  "GRP295", 241.36,
  "GRP316", 1320.86,
  "GRP630", 1245.27,
  ""
)</f>
        <v>1320.86</v>
      </c>
      <c r="AN182" s="1" t="str" cm="1">
        <f t="array" aca="1" ref="AN182" ca="1">_xlfn.SWITCH(
  AK182,
  "GRP573", "Humana",
  "GRP509", "Aetna",
  "GRP316", "Aetna",
  ""
)</f>
        <v>Aetna</v>
      </c>
      <c r="AO182" s="1" t="str" cm="1">
        <f t="array" aca="1" ref="AO182" ca="1">_xlfn.SWITCH(
  AK182,
  "GRP573", "HUM982",
  "GRP509", "AET282",
  "GRP316", "AET665",
  ""
)</f>
        <v>AET665</v>
      </c>
      <c r="AP182" s="1" t="str" cm="1">
        <f t="array" aca="1" ref="AP182" ca="1">_xlfn.SWITCH(
  AK182,
  "GRP573", "MAAN82132",
  "GRP509", "JOWI86099",
  "GRP316", "CHTA19838",
  ""
)</f>
        <v>CHTA19838</v>
      </c>
      <c r="AQ182" s="1" t="str" cm="1">
        <f t="array" aca="1" ref="AQ182" ca="1">INDEX({"Yes","No"},RANDBETWEEN(1,2))</f>
        <v>Yes</v>
      </c>
      <c r="AR182" s="1" t="str" cm="1">
        <f t="array" aca="1" ref="AR182" ca="1">INDEX({"Apple Pay","Credit Card","Debit Card"}, RANDBETWEEN(1,3))</f>
        <v>Debit Card</v>
      </c>
      <c r="AS182" s="1" t="s">
        <v>1063</v>
      </c>
      <c r="AT182" s="1" t="s">
        <v>1252</v>
      </c>
      <c r="AU182" s="1" t="str">
        <f t="shared" ca="1" si="112"/>
        <v>2025-05-04</v>
      </c>
      <c r="AV182" s="1" t="str">
        <f t="shared" ca="1" si="113"/>
        <v>2025-05-15</v>
      </c>
      <c r="AW182" s="1" t="str">
        <f t="shared" ca="1" si="114"/>
        <v>5:00 PM</v>
      </c>
      <c r="AX182" s="1" t="str">
        <f t="shared" ca="1" si="115"/>
        <v>4:50 PM</v>
      </c>
      <c r="AY182" s="1" t="str" cm="1">
        <f t="array" aca="1" ref="AY182" ca="1">INDEX({"LOC001","LOC002","LOC003"}, RANDBETWEEN(1,3))</f>
        <v>LOC002</v>
      </c>
      <c r="AZ182" s="1" t="str" cm="1">
        <f t="array" aca="1" ref="AZ182" ca="1">INDEX({"PRV001","PRV002","PRV003","PRV004","PRV005"}, RANDBETWEEN(1,5))</f>
        <v>PRV004</v>
      </c>
      <c r="BA182" s="1" t="str" cm="1">
        <f t="array" aca="1" ref="BA182" ca="1">INDEX({"AST001","AST002","AST003","AST004","AST005"}, RANDBETWEEN(1,5))</f>
        <v>AST002</v>
      </c>
      <c r="BB182" s="1" t="str" cm="1">
        <f t="array" aca="1" ref="BB182" ca="1">INDEX({"Room 1","Room 2","Room 3","Room 4","Room 5","Room 7","Room 8"}, RANDBETWEEN(1,7))</f>
        <v>Room 1</v>
      </c>
      <c r="BC182" s="1" t="str" cm="1">
        <f t="array" aca="1" ref="BC182" ca="1">INDEX({"Tooth Pain","Lost Filling","Cosmetic Concern","Sensitivity","Denture Adjustment","Jaw Pain","Routine Check-up"}, RANDBETWEEN(1,7))</f>
        <v>Denture Adjustment</v>
      </c>
      <c r="BD182" s="1" cm="1">
        <f t="array" aca="1" ref="BD182" ca="1">INDEX({15,30,45,60,90,120}, RANDBETWEEN(1,6))</f>
        <v>15</v>
      </c>
      <c r="BE182" s="1">
        <f t="shared" ca="1" si="116"/>
        <v>13</v>
      </c>
      <c r="BF182" s="1" t="str">
        <f t="shared" ca="1" si="117"/>
        <v>True</v>
      </c>
      <c r="BG182" s="1" t="str">
        <f t="shared" ca="1" si="118"/>
        <v/>
      </c>
      <c r="BH182" s="1" t="str">
        <f t="shared" ca="1" si="119"/>
        <v>False</v>
      </c>
      <c r="BI182" s="1">
        <f t="shared" ca="1" si="120"/>
        <v>11</v>
      </c>
      <c r="BJ182" s="1" t="s">
        <v>1442</v>
      </c>
      <c r="BK182" s="1" t="str">
        <f t="shared" ca="1" si="121"/>
        <v>2025-05-15</v>
      </c>
      <c r="BL182" s="1" t="str" cm="1">
        <f t="array" aca="1" ref="BL182" ca="1">INDEX({"Orthodontic","Prosthodontic","Oral Surgery","Periodontic","Restorative"}, RANDBETWEEN(1,5))</f>
        <v>Periodontic</v>
      </c>
      <c r="BM182" s="1" t="str" cm="1">
        <f t="array" aca="1" ref="BM182" ca="1">INDEX({"D4341","D9110","D0274","D0120","D2330","D7140","D1110"}, RANDBETWEEN(1,7))</f>
        <v>D4341</v>
      </c>
      <c r="BN182" s="1" t="str" cm="1">
        <f t="array" aca="1" ref="BN182" ca="1">INDEX({"Periodontal Scaling &amp; Root Planing","Palliative Treatment","Bitewings - Four Films","Periodic Oral Evaluation","Resin Composite - One Surface","Extraction - Erupted Tooth","Adult Prophylaxis"}, RANDBETWEEN(1,7))</f>
        <v>Adult Prophylaxis</v>
      </c>
      <c r="BO182" s="1">
        <f t="shared" ca="1" si="122"/>
        <v>647.79999999999995</v>
      </c>
      <c r="BP182" s="1">
        <f t="shared" ca="1" si="123"/>
        <v>990.88</v>
      </c>
      <c r="BQ182" s="1">
        <f t="shared" ca="1" si="124"/>
        <v>649.44000000000005</v>
      </c>
      <c r="BR182" s="1">
        <f t="shared" ca="1" si="125"/>
        <v>453.56</v>
      </c>
      <c r="BS182" s="1">
        <f t="shared" ca="1" si="126"/>
        <v>93.93</v>
      </c>
      <c r="BT182" s="1" t="str">
        <f t="shared" ca="1" si="127"/>
        <v>2024-10-09</v>
      </c>
      <c r="BU182" s="1" t="str" cm="1">
        <f t="array" aca="1" ref="BU182" ca="1">INDEX({"Debit Card","Apple Pay","Credit Card","CareCredit"}, RANDBETWEEN(1,4))</f>
        <v>Credit Card</v>
      </c>
      <c r="BV182" s="1" t="str" cm="1">
        <f t="array" aca="1" ref="BV182" ca="1">INDEX({"Paid","Partial","Pending Insurance"}, RANDBETWEEN(1,3))</f>
        <v>Partial</v>
      </c>
      <c r="BW182" s="1">
        <f t="shared" ca="1" si="128"/>
        <v>0</v>
      </c>
      <c r="BX182" s="1" t="str">
        <f t="shared" ca="1" si="129"/>
        <v>In Progress</v>
      </c>
      <c r="BY182" s="1" t="str" cm="1">
        <f t="array" aca="1" ref="BY182" ca="1">INDEX({"New","Returning"}, RANDBETWEEN(1,2))</f>
        <v>New</v>
      </c>
      <c r="BZ182" s="1">
        <f t="shared" ca="1" si="130"/>
        <v>3</v>
      </c>
      <c r="CA182" s="1">
        <f t="shared" ca="1" si="131"/>
        <v>6</v>
      </c>
      <c r="CB182" s="1" t="str">
        <f t="shared" ca="1" si="132"/>
        <v>2022-07-23</v>
      </c>
      <c r="CC182" s="1" t="str">
        <f t="shared" ca="1" si="133"/>
        <v>2024-12-24</v>
      </c>
      <c r="CD182" s="1">
        <f t="shared" ca="1" si="155"/>
        <v>1</v>
      </c>
      <c r="CE182" s="1">
        <f t="shared" ca="1" si="155"/>
        <v>4</v>
      </c>
      <c r="CF182" s="1">
        <f t="shared" ca="1" si="135"/>
        <v>4799.58</v>
      </c>
      <c r="CG182" s="1">
        <f t="shared" ca="1" si="136"/>
        <v>32</v>
      </c>
      <c r="CH182" s="1" t="str">
        <f t="shared" ca="1" si="137"/>
        <v>Low</v>
      </c>
      <c r="CI182" s="1">
        <f t="shared" ca="1" si="138"/>
        <v>89</v>
      </c>
      <c r="CJ182" s="1" t="str">
        <f t="shared" ca="1" si="139"/>
        <v>True</v>
      </c>
      <c r="CK182" s="1" t="str" cm="1">
        <f t="array" aca="1" ref="CK182" ca="1">INDEX({"Basic","Silver","Gold","Platinum"}, RANDBETWEEN(1,4))</f>
        <v>Silver</v>
      </c>
      <c r="CL182" s="1">
        <f t="shared" ca="1" si="140"/>
        <v>5</v>
      </c>
      <c r="CM182" s="1" t="s">
        <v>1631</v>
      </c>
      <c r="CN182" s="1" t="str">
        <f t="shared" ca="1" si="141"/>
        <v>2023-01-03</v>
      </c>
      <c r="CO182" s="1" t="str">
        <f t="shared" ca="1" si="142"/>
        <v>10:30 AM</v>
      </c>
      <c r="CP182" s="1" t="str" cm="1">
        <f t="array" aca="1" ref="CP182" ca="1">INDEX({"Patient Portal","Mail","Email","Phone","Text"}, RANDBETWEEN(1,5))</f>
        <v>Phone</v>
      </c>
      <c r="CQ182" s="1" t="str" cm="1">
        <f t="array" aca="1" ref="CQ182" ca="1">INDEX({"Insurance Verification","Payment Reminder","New Patient Welcome","Treatment Plan Discussion","Recall"}, RANDBETWEEN(1,5))</f>
        <v>New Patient Welcome</v>
      </c>
      <c r="CR182" s="1" t="str" cm="1">
        <f t="array" aca="1" ref="CR182" ca="1">INDEX({"Template","Script","Marketing","Custom"}, RANDBETWEEN(1,4))</f>
        <v>Template</v>
      </c>
      <c r="CS182" s="1" t="str">
        <f t="shared" ca="1" si="143"/>
        <v>True</v>
      </c>
      <c r="CT182" s="1" t="str">
        <f t="shared" ca="1" si="144"/>
        <v>2023-01-05</v>
      </c>
      <c r="CU182" s="1" t="str">
        <f t="shared" ca="1" si="145"/>
        <v>1:45 PM</v>
      </c>
      <c r="CV182" s="1" t="str" cm="1">
        <f t="array" aca="1" ref="CV182" ca="1">IF(CS182="True",
   INDEX({"Cancelled","Confirmed","Rescheduled","Question Answered"}, RANDBETWEEN(1,4)),
   ""
)</f>
        <v>Confirmed</v>
      </c>
      <c r="CW182" s="1" t="str">
        <f t="shared" ca="1" si="146"/>
        <v>True</v>
      </c>
      <c r="CX182" s="1" t="str">
        <f t="shared" ca="1" si="147"/>
        <v>2023-01-12</v>
      </c>
      <c r="CY182" s="1" t="str" cm="1">
        <f t="array" aca="1" ref="CY182" ca="1">INDEX({"STF001","STF002","STF003","STF004","STF005"}, RANDBETWEEN(1,5))</f>
        <v>STF005</v>
      </c>
      <c r="CZ182" s="1" t="str">
        <f t="shared" ca="1" si="148"/>
        <v>True</v>
      </c>
      <c r="DA182" s="1" t="str" cm="1">
        <f t="array" aca="1" ref="DA182" ca="1">INDEX({"Westside Dental Group","Downtown Dental Center","Main Street Dental"}, RANDBETWEEN(1,3))</f>
        <v>Downtown Dental Center</v>
      </c>
      <c r="DB182" s="1" t="str" cm="1">
        <f t="array" aca="1" ref="DB182" ca="1">_xlfn.SWITCH(DA182,
   "Westside Dental Group",     "789 West Avenue",
   "Downtown Dental Center",    "456 Downtown Plaza",
   "Main Street Dental",        "123 Main Street",
   ""
)</f>
        <v>456 Downtown Plaza</v>
      </c>
      <c r="DC182" s="1" t="str" cm="1">
        <f t="array" aca="1" ref="DC182" ca="1">_xlfn.SWITCH(
   DA182,
   "Westside Dental Group",     "Riverside",
   "Downtown Dental Center",    "Springfield",
   "Main Street Dental",        "Springfield",
   ""
)</f>
        <v>Springfield</v>
      </c>
      <c r="DD182" s="1" t="s">
        <v>184</v>
      </c>
      <c r="DE182" s="1" t="str" cm="1">
        <f t="array" aca="1" ref="DE182" ca="1">_xlfn.SWITCH(
   DA182,
   "Westside Dental Group",     "62707",
   "Downtown Dental Center",    "62701",
   "Main Street Dental",        "62704",
   ""
)</f>
        <v>62701</v>
      </c>
      <c r="DF182" s="1" t="str" cm="1">
        <f t="array" aca="1" ref="DF182" ca="1">_xlfn.SWITCH(
   DA182,
   "Westside Dental Group",     "555-555-6666",
   "Downtown Dental Center",    "555-333-4444",
   "Main Street Dental",        "555-111-2222",
   ""
)</f>
        <v>555-333-4444</v>
      </c>
      <c r="DG182" s="1" t="str" cm="1">
        <f t="array" aca="1" ref="DG182" ca="1">_xlfn.SWITCH(
   DA182,
   "Westside Dental Group",     "Mon-Thu 9AM-6PM|Fri 9AM-4PM",
   "Downtown Dental Center",    "Mon-Thu 7AM-7PM|Fri 8AM-5PM|Sat 8AM-1PM",
   "Main Street Dental",        "Mon-Fri 8AM-5PM",
   ""
)</f>
        <v>Mon-Thu 7AM-7PM|Fri 8AM-5PM|Sat 8AM-1PM</v>
      </c>
      <c r="DH182" s="1" t="str" cm="1">
        <f t="array" aca="1" ref="DH182" ca="1">_xlfn.SWITCH(
   DA182,
   "Westside Dental Group",     "General|Periodontics|Endodontics",
   "Downtown Dental Center",    "General|Pediatric|Implants|Oral Surgery",
   "Main Street Dental",        "General|Cosmetic|Orthodontics",
   ""
)</f>
        <v>General|Pediatric|Implants|Oral Surgery</v>
      </c>
      <c r="DI182" s="1" t="str" cm="1">
        <f t="array" aca="1" ref="DI182" ca="1">_xlfn.SWITCH(
   DA182,
   "Westside Dental Group",     "General Dentistry|Periodontics|Endodontics",
   "Downtown Dental Center",    "General Dentistry|Oral Surgery|Pediatric Dentistry",
   "Main Street Dental",        "General Dentistry|Orthodontics",
   ""
)</f>
        <v>General Dentistry|Oral Surgery|Pediatric Dentistry</v>
      </c>
      <c r="DJ182" s="1" cm="1">
        <f t="array" aca="1" ref="DJ182" ca="1">_xlfn.SWITCH($DA182,
   "Westside Dental Group", 6,
   "Downtown Dental Center", 12,
   "Main Street Dental",     8,
   6
)</f>
        <v>12</v>
      </c>
      <c r="DK182" s="1" cm="1">
        <f t="array" aca="1" ref="DK182" ca="1">_xlfn.SWITCH($DA182,
   "Westside Dental Group", 4.7,
   "Downtown Dental Center", 4.6,
   "Main Street Dental",     4.8,
   4.7
)</f>
        <v>4.5999999999999996</v>
      </c>
      <c r="DL182" s="1" t="s">
        <v>1820</v>
      </c>
      <c r="DM182" s="1" t="str">
        <f t="shared" ca="1" si="149"/>
        <v>2023-07-20</v>
      </c>
      <c r="DN182" s="1" t="str" cm="1">
        <f t="array" aca="1" ref="DN182" ca="1">INDEX({"In Progress","Accepted","Completed","Proposed"}, RANDBETWEEN(1,4))</f>
        <v>In Progress</v>
      </c>
      <c r="DO182" s="1">
        <f t="shared" ca="1" si="150"/>
        <v>4867.1899999999996</v>
      </c>
      <c r="DP182" s="1">
        <f t="shared" ca="1" si="151"/>
        <v>3017.66</v>
      </c>
      <c r="DQ182" s="1">
        <f t="shared" ca="1" si="152"/>
        <v>1849.53</v>
      </c>
      <c r="DR182" s="1" t="str" cm="1">
        <f t="array" aca="1" ref="DR182" ca="1">INDEX({"N/A","CareCredit","QuickPay Discount","Monthly Payment"}, RANDBETWEEN(1,4))</f>
        <v>CareCredit</v>
      </c>
      <c r="DS182" s="2">
        <v>44653</v>
      </c>
      <c r="DT182" s="1" t="str">
        <f t="shared" ca="1" si="153"/>
        <v/>
      </c>
      <c r="DU182" s="1">
        <f t="shared" ca="1" si="154"/>
        <v>37</v>
      </c>
    </row>
    <row r="183" spans="1:125" x14ac:dyDescent="0.15">
      <c r="A183" s="1" t="s">
        <v>686</v>
      </c>
      <c r="B183" s="1" t="str" cm="1">
        <f t="array" aca="1" ref="B183" ca="1">INDEX({"Liam","Noah","Oliver","Elijah","William","James","Benjamin","Lucas","Henry","Alexander","Olivia","Emma","Ava","Charlotte","Sophia","Amelia","Isabella","Mia","Evelyn","Harper","Jameson","Aria","Scarlett","Luna","Mila","Abigail","Ella","Avery","Eleanor","Madison"}, RANDBETWEEN(1, 30))</f>
        <v>Emma</v>
      </c>
      <c r="C183" s="1" t="str" cm="1">
        <f t="array" aca="1" ref="C183" ca="1">INDEX({"Smith","Johnson","Williams","Jones","Brown","Davis","Miller","Wilson","Moore","Taylor","Anderson","Thomas","Jackson","White","Harris","Martin","Thompson","Garcia","Martinez","Robinson","Clark","Rodriguez","Lewis","Lee","Walker","Hall","Allen","Young","King","Wright"}, RANDBETWEEN(1, 30))</f>
        <v>Williams</v>
      </c>
      <c r="D183" s="1" t="str">
        <f t="shared" ca="1" si="104"/>
        <v>1949-07-23</v>
      </c>
      <c r="E183" s="1">
        <f t="shared" ca="1" si="105"/>
        <v>75</v>
      </c>
      <c r="F183" s="1" t="str" cm="1">
        <f t="array" aca="1" ref="F183" ca="1">INDEX({"Male","Female","Non-Binary"}, RANDBETWEEN(1, 3))</f>
        <v>Non-Binary</v>
      </c>
      <c r="G183" s="1" t="str" cm="1">
        <f t="array" aca="1" ref="G183" ca="1">INDEX({"African American","Caucasian","Hispanic","Asian","Native American","Other"}, RANDBETWEEN(1,6))</f>
        <v>Native American</v>
      </c>
      <c r="H183" s="1" t="str" cm="1">
        <f t="array" aca="1" ref="H183" ca="1">RANDBETWEEN(1,1500) &amp; " " &amp; INDEX({"Main","Oak","Maple","Elm","Pine","Cedar","Rose","Hill","Park","Lake"}, RANDBETWEEN(1,10)) &amp; " " &amp; INDEX({"St","Rd","Ave"}, RANDBETWEEN(1,3))</f>
        <v>727 Oak Rd</v>
      </c>
      <c r="I183" s="1" t="str" cm="1">
        <f t="array" aca="1" ref="I183" ca="1">INDEX({"Springfield","Riverside","Franklin","Clinton","Fairview"}, RANDBETWEEN(1,5))</f>
        <v>Fairview</v>
      </c>
      <c r="J183" s="1" t="str" cm="1">
        <f t="array" aca="1" ref="J183" ca="1">INDEX({"FL","IL","CA","NY","TX"}, RANDBETWEEN(1,5))</f>
        <v>FL</v>
      </c>
      <c r="K183" s="1" t="str">
        <f t="shared" ca="1" si="106"/>
        <v>77127</v>
      </c>
      <c r="L183" s="1" t="str">
        <f t="shared" ca="1" si="107"/>
        <v>emma.williams@email.com</v>
      </c>
      <c r="M183" s="1" t="str">
        <f t="shared" ca="1" si="108"/>
        <v>884-140-2685</v>
      </c>
      <c r="N183" s="1" t="str" cm="1">
        <f t="array" aca="1" ref="N183" ca="1">INDEX({"Linda","Karen","Susan","Nancy","Deborah"}, RANDBETWEEN(1,5)) &amp; " " &amp; C183</f>
        <v>Susan Williams</v>
      </c>
      <c r="O183" s="1" t="str">
        <f t="shared" ca="1" si="109"/>
        <v>493-414-3987</v>
      </c>
      <c r="P183" s="1" t="s">
        <v>137</v>
      </c>
      <c r="Q183" s="1" t="str" cm="1">
        <f t="array" aca="1" ref="Q183" ca="1">INDEX({"Walk-in","Google","Website","Patient Referral","Doctor Referral","Insurance"}, RANDBETWEEN(1,5))</f>
        <v>Google</v>
      </c>
      <c r="R183" s="1" t="str">
        <f t="shared" ca="1" si="110"/>
        <v>2022-12-24</v>
      </c>
      <c r="S183" s="1" t="str" cm="1">
        <f t="array" aca="1" ref="S183" ca="1">INDEX({"LOC001","LOC002","LOC003"}, RANDBETWEEN(1,3))</f>
        <v>LOC003</v>
      </c>
      <c r="T183" s="1" t="str" cm="1">
        <f t="array" aca="1" ref="T183" ca="1">INDEX({"Mail","Phone","Patient Portal","Email"}, RANDBETWEEN(1,4))</f>
        <v>Email</v>
      </c>
      <c r="U183" s="1" t="str" cm="1">
        <f t="array" aca="1" ref="U183" ca="1">INDEX({"True","False"}, RANDBETWEEN(1,2))</f>
        <v>False</v>
      </c>
      <c r="V183" s="1" t="str" cm="1">
        <f t="array" aca="1" ref="V183" ca="1">INDEX({"True","False"}, RANDBETWEEN(1,2))</f>
        <v>True</v>
      </c>
      <c r="W183" s="1" t="str" cm="1">
        <f t="array" aca="1" ref="W183" ca="1">INDEX({"True","False"}, RANDBETWEEN(1,2))</f>
        <v>True</v>
      </c>
      <c r="X183" s="1" t="str" cm="1">
        <f t="array" aca="1" ref="X183" ca="1">INDEX({"True","False"}, RANDBETWEEN(1,2))</f>
        <v>True</v>
      </c>
      <c r="Y183" s="1" t="str" cm="1">
        <f t="array" aca="1" ref="Y183" ca="1">INDEX({"Codeine","Sulfa","Local Anesthetics","None","Latex","Penicillin"}, RANDBETWEEN(1,6))</f>
        <v>Local Anesthetics</v>
      </c>
      <c r="Z183" s="1" t="str" cm="1">
        <f t="array" aca="1" ref="Z183" ca="1">INDEX({"None","Levothyroxine","Atorvastatin","Levothyroxine|Atorvastatin","Metformin|Lisinopril","Ibuprofen"}, RANDBETWEEN(1,6))</f>
        <v>Ibuprofen</v>
      </c>
      <c r="AA183" s="1" t="str" cm="1">
        <f t="array" aca="1" ref="AA183" ca="1">INDEX({"None","Wisdom teeth extraction (2020)","Cavity filling (2019)","Dental cleaning (2018)","Root canal (2021)"}, RANDBETWEEN(1,5))</f>
        <v>Wisdom teeth extraction (2020)</v>
      </c>
      <c r="AB183" s="1" t="str">
        <f t="shared" ca="1" si="111"/>
        <v>2025-02-21</v>
      </c>
      <c r="AC183" s="1" t="str" cm="1">
        <f t="array" aca="1" ref="AC183" ca="1">INDEX({"N/A","No","Yes"}, RANDBETWEEN(1,3))</f>
        <v>No</v>
      </c>
      <c r="AD183" s="1" t="str" cm="1">
        <f t="array" aca="1" ref="AD183" ca="1">INDEX({"Non-smoker","Former-smoker","Current smoker"}, RANDBETWEEN(1,3))</f>
        <v>Current smoker</v>
      </c>
      <c r="AE183" s="1" t="str" cm="1">
        <f t="array" aca="1" ref="AE183" ca="1">INDEX({"None","Allergic to penicillin","Requires wheelchair accessibility","Use caution due to fall risk","Special diet required"}, RANDBETWEEN(1,5))</f>
        <v>Special diet required</v>
      </c>
      <c r="AF183" s="1" t="s">
        <v>875</v>
      </c>
      <c r="AG183" s="1" t="str" cm="1">
        <f t="array" aca="1" ref="AG183" ca="1">INDEX({"Humana","Aetna","MetLife","Cigna","United Healthcare","Guardian"}, RANDBETWEEN(1,6))</f>
        <v>United Healthcare</v>
      </c>
      <c r="AH183" s="1" t="str" cm="1">
        <f t="array" aca="1" ref="AH183" ca="1">IF(AG183="Humana",
   INDEX({"HUM103","HUM523"}, RANDBETWEEN(1,2)),
IF(AG183="Aetna",
   INDEX({"AET532","AET548"}, RANDBETWEEN(1,2)),
IF(AG183="MetLife",
   "MET280",
IF(AG183="Cigna",
   "CIG881",
IF(AG183="United Healthcare",
   INDEX({"UNI967","UNI316"}, RANDBETWEEN(1,2)),
IF(AG183="Guardian",
   INDEX({"GUA459","GUA669"}, RANDBETWEEN(1,2)),
""))))))</f>
        <v>UNI967</v>
      </c>
      <c r="AI183" s="1" t="str" cm="1">
        <f t="array" aca="1" ref="AI183" ca="1">_xlfn.SWITCH(
    AH183,
    "HUM103", "Humana Discount",
    "HUM523", "Humana PPO",
    "AET532", "Aetna HMO",
    "AET548", "Aetna Indemnity",
    "MET280", "MetLife Discount",
    "CIG881", "Cigna HMO",
    "UNI967", "United Healthcare DPPO",
    "UNI316", "United Healthcare DMO",
    "GUA459", "Guardian Discount",
    "GUA669", "Guardian PPO",
    ""
)</f>
        <v>United Healthcare DPPO</v>
      </c>
      <c r="AJ183" s="1" t="str" cm="1">
        <f t="array" aca="1" ref="AJ183" ca="1">_xlfn.SWITCH(
    AH183,
    "HUM103", "HUM854639",
    "HUM523", "HUM296694",
    "AET532", "AET392075",
    "AET548", "AET837715",
    "MET280", "MET643118",
    "CIG881", "CIG755900",
    "UNI967", "UNI733052",
    "UNI316", "UNI442722",
    "GUA459", "GUA634150",
    "GUA669", "GUA641722",
    ""
)</f>
        <v>UNI733052</v>
      </c>
      <c r="AK183" s="1" t="str" cm="1">
        <f t="array" aca="1" ref="AK183" ca="1">INDEX({"GRP370","GRP369","GRP573","GRP409","GRP509","GRP575","GRP445","GRP295","GRP316","GRP630"}, RANDBETWEEN(1,10))</f>
        <v>GRP369</v>
      </c>
      <c r="AL183" s="1" cm="1">
        <f t="array" aca="1" ref="AL183" ca="1">_xlfn.SWITCH(
  AK183,
  "GRP370", 1000,
  "GRP369", 3000,
  "GRP573", 1500,
  "GRP409", 3000,
  "GRP509", 3000,
  "GRP575", 1000,
  "GRP445", 2500,
  "GRP295", 1000,
  "GRP316", 2000,
  "GRP630", 2000,
  ""
)</f>
        <v>3000</v>
      </c>
      <c r="AM183" s="1" cm="1">
        <f t="array" aca="1" ref="AM183" ca="1">_xlfn.SWITCH(
  AK183,
  "GRP370", 729.73,
  "GRP369", 2285.89,
  "GRP573", 1311.73,
  "GRP409", 2951.56,
  "GRP509", 993.45,
  "GRP575", 557.41,
  "GRP445", 695.64,
  "GRP295", 241.36,
  "GRP316", 1320.86,
  "GRP630", 1245.27,
  ""
)</f>
        <v>2285.89</v>
      </c>
      <c r="AN183" s="1" t="str" cm="1">
        <f t="array" aca="1" ref="AN183" ca="1">_xlfn.SWITCH(
  AK183,
  "GRP573", "Humana",
  "GRP509", "Aetna",
  "GRP316", "Aetna",
  ""
)</f>
        <v/>
      </c>
      <c r="AO183" s="1" t="str" cm="1">
        <f t="array" aca="1" ref="AO183" ca="1">_xlfn.SWITCH(
  AK183,
  "GRP573", "HUM982",
  "GRP509", "AET282",
  "GRP316", "AET665",
  ""
)</f>
        <v/>
      </c>
      <c r="AP183" s="1" t="str" cm="1">
        <f t="array" aca="1" ref="AP183" ca="1">_xlfn.SWITCH(
  AK183,
  "GRP573", "MAAN82132",
  "GRP509", "JOWI86099",
  "GRP316", "CHTA19838",
  ""
)</f>
        <v/>
      </c>
      <c r="AQ183" s="1" t="str" cm="1">
        <f t="array" aca="1" ref="AQ183" ca="1">INDEX({"Yes","No"},RANDBETWEEN(1,2))</f>
        <v>Yes</v>
      </c>
      <c r="AR183" s="1" t="str" cm="1">
        <f t="array" aca="1" ref="AR183" ca="1">INDEX({"Apple Pay","Credit Card","Debit Card"}, RANDBETWEEN(1,3))</f>
        <v>Apple Pay</v>
      </c>
      <c r="AS183" s="1" t="s">
        <v>1064</v>
      </c>
      <c r="AT183" s="1" t="s">
        <v>1253</v>
      </c>
      <c r="AU183" s="1" t="str">
        <f t="shared" ca="1" si="112"/>
        <v>2025-05-09</v>
      </c>
      <c r="AV183" s="1" t="str">
        <f t="shared" ca="1" si="113"/>
        <v>2025-05-12</v>
      </c>
      <c r="AW183" s="1" t="str">
        <f t="shared" ca="1" si="114"/>
        <v>9:30 AM</v>
      </c>
      <c r="AX183" s="1" t="str">
        <f t="shared" ca="1" si="115"/>
        <v>9:15 AM</v>
      </c>
      <c r="AY183" s="1" t="str" cm="1">
        <f t="array" aca="1" ref="AY183" ca="1">INDEX({"LOC001","LOC002","LOC003"}, RANDBETWEEN(1,3))</f>
        <v>LOC001</v>
      </c>
      <c r="AZ183" s="1" t="str" cm="1">
        <f t="array" aca="1" ref="AZ183" ca="1">INDEX({"PRV001","PRV002","PRV003","PRV004","PRV005"}, RANDBETWEEN(1,5))</f>
        <v>PRV002</v>
      </c>
      <c r="BA183" s="1" t="str" cm="1">
        <f t="array" aca="1" ref="BA183" ca="1">INDEX({"AST001","AST002","AST003","AST004","AST005"}, RANDBETWEEN(1,5))</f>
        <v>AST001</v>
      </c>
      <c r="BB183" s="1" t="str" cm="1">
        <f t="array" aca="1" ref="BB183" ca="1">INDEX({"Room 1","Room 2","Room 3","Room 4","Room 5","Room 7","Room 8"}, RANDBETWEEN(1,7))</f>
        <v>Room 2</v>
      </c>
      <c r="BC183" s="1" t="str" cm="1">
        <f t="array" aca="1" ref="BC183" ca="1">INDEX({"Tooth Pain","Lost Filling","Cosmetic Concern","Sensitivity","Denture Adjustment","Jaw Pain","Routine Check-up"}, RANDBETWEEN(1,7))</f>
        <v>Cosmetic Concern</v>
      </c>
      <c r="BD183" s="1" cm="1">
        <f t="array" aca="1" ref="BD183" ca="1">INDEX({15,30,45,60,90,120}, RANDBETWEEN(1,6))</f>
        <v>15</v>
      </c>
      <c r="BE183" s="1">
        <f t="shared" ca="1" si="116"/>
        <v>5</v>
      </c>
      <c r="BF183" s="1" t="str">
        <f t="shared" ca="1" si="117"/>
        <v>True</v>
      </c>
      <c r="BG183" s="1" t="str">
        <f t="shared" ca="1" si="118"/>
        <v/>
      </c>
      <c r="BH183" s="1" t="str">
        <f t="shared" ca="1" si="119"/>
        <v>False</v>
      </c>
      <c r="BI183" s="1">
        <f t="shared" ca="1" si="120"/>
        <v>3</v>
      </c>
      <c r="BJ183" s="1" t="s">
        <v>1443</v>
      </c>
      <c r="BK183" s="1" t="str">
        <f t="shared" ca="1" si="121"/>
        <v>2025-05-12</v>
      </c>
      <c r="BL183" s="1" t="str" cm="1">
        <f t="array" aca="1" ref="BL183" ca="1">INDEX({"Orthodontic","Prosthodontic","Oral Surgery","Periodontic","Restorative"}, RANDBETWEEN(1,5))</f>
        <v>Oral Surgery</v>
      </c>
      <c r="BM183" s="1" t="str" cm="1">
        <f t="array" aca="1" ref="BM183" ca="1">INDEX({"D4341","D9110","D0274","D0120","D2330","D7140","D1110"}, RANDBETWEEN(1,7))</f>
        <v>D4341</v>
      </c>
      <c r="BN183" s="1" t="str" cm="1">
        <f t="array" aca="1" ref="BN183" ca="1">INDEX({"Periodontal Scaling &amp; Root Planing","Palliative Treatment","Bitewings - Four Films","Periodic Oral Evaluation","Resin Composite - One Surface","Extraction - Erupted Tooth","Adult Prophylaxis"}, RANDBETWEEN(1,7))</f>
        <v>Bitewings - Four Films</v>
      </c>
      <c r="BO183" s="1">
        <f t="shared" ca="1" si="122"/>
        <v>1543.43</v>
      </c>
      <c r="BP183" s="1">
        <f t="shared" ca="1" si="123"/>
        <v>226.07</v>
      </c>
      <c r="BQ183" s="1">
        <f t="shared" ca="1" si="124"/>
        <v>145.82</v>
      </c>
      <c r="BR183" s="1">
        <f t="shared" ca="1" si="125"/>
        <v>486.03</v>
      </c>
      <c r="BS183" s="1">
        <f t="shared" ca="1" si="126"/>
        <v>83.83</v>
      </c>
      <c r="BT183" s="1" t="str">
        <f t="shared" ca="1" si="127"/>
        <v>2021-01-27</v>
      </c>
      <c r="BU183" s="1" t="str" cm="1">
        <f t="array" aca="1" ref="BU183" ca="1">INDEX({"Debit Card","Apple Pay","Credit Card","CareCredit"}, RANDBETWEEN(1,4))</f>
        <v>Debit Card</v>
      </c>
      <c r="BV183" s="1" t="str" cm="1">
        <f t="array" aca="1" ref="BV183" ca="1">INDEX({"Paid","Partial","Pending Insurance"}, RANDBETWEEN(1,3))</f>
        <v>Paid</v>
      </c>
      <c r="BW183" s="1">
        <f t="shared" ca="1" si="128"/>
        <v>0</v>
      </c>
      <c r="BX183" s="1" t="str">
        <f t="shared" ca="1" si="129"/>
        <v>Completed</v>
      </c>
      <c r="BY183" s="1" t="str" cm="1">
        <f t="array" aca="1" ref="BY183" ca="1">INDEX({"New","Returning"}, RANDBETWEEN(1,2))</f>
        <v>New</v>
      </c>
      <c r="BZ183" s="1">
        <f t="shared" ca="1" si="130"/>
        <v>1</v>
      </c>
      <c r="CA183" s="1">
        <f t="shared" ca="1" si="131"/>
        <v>2</v>
      </c>
      <c r="CB183" s="1" t="str">
        <f t="shared" ca="1" si="132"/>
        <v>2023-12-16</v>
      </c>
      <c r="CC183" s="1" t="str">
        <f t="shared" ca="1" si="133"/>
        <v>2025-07-20</v>
      </c>
      <c r="CD183" s="1">
        <f t="shared" ca="1" si="155"/>
        <v>6</v>
      </c>
      <c r="CE183" s="1">
        <f t="shared" ca="1" si="155"/>
        <v>10</v>
      </c>
      <c r="CF183" s="1">
        <f t="shared" ca="1" si="135"/>
        <v>1154.6400000000001</v>
      </c>
      <c r="CG183" s="1">
        <f t="shared" ca="1" si="136"/>
        <v>15</v>
      </c>
      <c r="CH183" s="1" t="str">
        <f t="shared" ca="1" si="137"/>
        <v>Low</v>
      </c>
      <c r="CI183" s="1">
        <f t="shared" ca="1" si="138"/>
        <v>93</v>
      </c>
      <c r="CJ183" s="1" t="str">
        <f t="shared" ca="1" si="139"/>
        <v>True</v>
      </c>
      <c r="CK183" s="1" t="str" cm="1">
        <f t="array" aca="1" ref="CK183" ca="1">INDEX({"Basic","Silver","Gold","Platinum"}, RANDBETWEEN(1,4))</f>
        <v>Basic</v>
      </c>
      <c r="CL183" s="1">
        <f t="shared" ca="1" si="140"/>
        <v>0</v>
      </c>
      <c r="CM183" s="1" t="s">
        <v>1632</v>
      </c>
      <c r="CN183" s="1" t="str">
        <f t="shared" ca="1" si="141"/>
        <v>2024-02-10</v>
      </c>
      <c r="CO183" s="1" t="str">
        <f t="shared" ca="1" si="142"/>
        <v>8:30 AM</v>
      </c>
      <c r="CP183" s="1" t="str" cm="1">
        <f t="array" aca="1" ref="CP183" ca="1">INDEX({"Patient Portal","Mail","Email","Phone","Text"}, RANDBETWEEN(1,5))</f>
        <v>Text</v>
      </c>
      <c r="CQ183" s="1" t="str" cm="1">
        <f t="array" aca="1" ref="CQ183" ca="1">INDEX({"Insurance Verification","Payment Reminder","New Patient Welcome","Treatment Plan Discussion","Recall"}, RANDBETWEEN(1,5))</f>
        <v>Payment Reminder</v>
      </c>
      <c r="CR183" s="1" t="str" cm="1">
        <f t="array" aca="1" ref="CR183" ca="1">INDEX({"Template","Script","Marketing","Custom"}, RANDBETWEEN(1,4))</f>
        <v>Template</v>
      </c>
      <c r="CS183" s="1" t="str">
        <f t="shared" ca="1" si="143"/>
        <v>True</v>
      </c>
      <c r="CT183" s="1" t="str">
        <f t="shared" ca="1" si="144"/>
        <v>2024-02-14</v>
      </c>
      <c r="CU183" s="1" t="str">
        <f t="shared" ca="1" si="145"/>
        <v>2:15 PM</v>
      </c>
      <c r="CV183" s="1" t="str" cm="1">
        <f t="array" aca="1" ref="CV183" ca="1">IF(CS183="True",
   INDEX({"Cancelled","Confirmed","Rescheduled","Question Answered"}, RANDBETWEEN(1,4)),
   ""
)</f>
        <v>Question Answered</v>
      </c>
      <c r="CW183" s="1" t="str">
        <f t="shared" ca="1" si="146"/>
        <v>True</v>
      </c>
      <c r="CX183" s="1" t="str">
        <f t="shared" ca="1" si="147"/>
        <v>2024-02-18</v>
      </c>
      <c r="CY183" s="1" t="str" cm="1">
        <f t="array" aca="1" ref="CY183" ca="1">INDEX({"STF001","STF002","STF003","STF004","STF005"}, RANDBETWEEN(1,5))</f>
        <v>STF003</v>
      </c>
      <c r="CZ183" s="1" t="str">
        <f t="shared" ca="1" si="148"/>
        <v>False</v>
      </c>
      <c r="DA183" s="1" t="str" cm="1">
        <f t="array" aca="1" ref="DA183" ca="1">INDEX({"Westside Dental Group","Downtown Dental Center","Main Street Dental"}, RANDBETWEEN(1,3))</f>
        <v>Main Street Dental</v>
      </c>
      <c r="DB183" s="1" t="str" cm="1">
        <f t="array" aca="1" ref="DB183" ca="1">_xlfn.SWITCH(DA183,
   "Westside Dental Group",     "789 West Avenue",
   "Downtown Dental Center",    "456 Downtown Plaza",
   "Main Street Dental",        "123 Main Street",
   ""
)</f>
        <v>123 Main Street</v>
      </c>
      <c r="DC183" s="1" t="str" cm="1">
        <f t="array" aca="1" ref="DC183" ca="1">_xlfn.SWITCH(
   DA183,
   "Westside Dental Group",     "Riverside",
   "Downtown Dental Center",    "Springfield",
   "Main Street Dental",        "Springfield",
   ""
)</f>
        <v>Springfield</v>
      </c>
      <c r="DD183" s="1" t="s">
        <v>184</v>
      </c>
      <c r="DE183" s="1" t="str" cm="1">
        <f t="array" aca="1" ref="DE183" ca="1">_xlfn.SWITCH(
   DA183,
   "Westside Dental Group",     "62707",
   "Downtown Dental Center",    "62701",
   "Main Street Dental",        "62704",
   ""
)</f>
        <v>62704</v>
      </c>
      <c r="DF183" s="1" t="str" cm="1">
        <f t="array" aca="1" ref="DF183" ca="1">_xlfn.SWITCH(
   DA183,
   "Westside Dental Group",     "555-555-6666",
   "Downtown Dental Center",    "555-333-4444",
   "Main Street Dental",        "555-111-2222",
   ""
)</f>
        <v>555-111-2222</v>
      </c>
      <c r="DG183" s="1" t="str" cm="1">
        <f t="array" aca="1" ref="DG183" ca="1">_xlfn.SWITCH(
   DA183,
   "Westside Dental Group",     "Mon-Thu 9AM-6PM|Fri 9AM-4PM",
   "Downtown Dental Center",    "Mon-Thu 7AM-7PM|Fri 8AM-5PM|Sat 8AM-1PM",
   "Main Street Dental",        "Mon-Fri 8AM-5PM",
   ""
)</f>
        <v>Mon-Fri 8AM-5PM</v>
      </c>
      <c r="DH183" s="1" t="str" cm="1">
        <f t="array" aca="1" ref="DH183" ca="1">_xlfn.SWITCH(
   DA183,
   "Westside Dental Group",     "General|Periodontics|Endodontics",
   "Downtown Dental Center",    "General|Pediatric|Implants|Oral Surgery",
   "Main Street Dental",        "General|Cosmetic|Orthodontics",
   ""
)</f>
        <v>General|Cosmetic|Orthodontics</v>
      </c>
      <c r="DI183" s="1" t="str" cm="1">
        <f t="array" aca="1" ref="DI183" ca="1">_xlfn.SWITCH(
   DA183,
   "Westside Dental Group",     "General Dentistry|Periodontics|Endodontics",
   "Downtown Dental Center",    "General Dentistry|Oral Surgery|Pediatric Dentistry",
   "Main Street Dental",        "General Dentistry|Orthodontics",
   ""
)</f>
        <v>General Dentistry|Orthodontics</v>
      </c>
      <c r="DJ183" s="1" cm="1">
        <f t="array" aca="1" ref="DJ183" ca="1">_xlfn.SWITCH($DA183,
   "Westside Dental Group", 6,
   "Downtown Dental Center", 12,
   "Main Street Dental",     8,
   6
)</f>
        <v>8</v>
      </c>
      <c r="DK183" s="1" cm="1">
        <f t="array" aca="1" ref="DK183" ca="1">_xlfn.SWITCH($DA183,
   "Westside Dental Group", 4.7,
   "Downtown Dental Center", 4.6,
   "Main Street Dental",     4.8,
   4.7
)</f>
        <v>4.8</v>
      </c>
      <c r="DL183" s="1" t="s">
        <v>1821</v>
      </c>
      <c r="DM183" s="1" t="str">
        <f t="shared" ca="1" si="149"/>
        <v>2022-09-02</v>
      </c>
      <c r="DN183" s="1" t="str" cm="1">
        <f t="array" aca="1" ref="DN183" ca="1">INDEX({"In Progress","Accepted","Completed","Proposed"}, RANDBETWEEN(1,4))</f>
        <v>Completed</v>
      </c>
      <c r="DO183" s="1">
        <f t="shared" ca="1" si="150"/>
        <v>1866.65</v>
      </c>
      <c r="DP183" s="1">
        <f t="shared" ca="1" si="151"/>
        <v>1119.99</v>
      </c>
      <c r="DQ183" s="1">
        <f t="shared" ca="1" si="152"/>
        <v>746.66</v>
      </c>
      <c r="DR183" s="1" t="str" cm="1">
        <f t="array" aca="1" ref="DR183" ca="1">INDEX({"N/A","CareCredit","QuickPay Discount","Monthly Payment"}, RANDBETWEEN(1,4))</f>
        <v>QuickPay Discount</v>
      </c>
      <c r="DS183" s="2">
        <v>44654</v>
      </c>
      <c r="DT183" s="1" t="str">
        <f t="shared" ca="1" si="153"/>
        <v>2022-04-21</v>
      </c>
      <c r="DU183" s="1">
        <f t="shared" ca="1" si="154"/>
        <v>100</v>
      </c>
    </row>
    <row r="184" spans="1:125" x14ac:dyDescent="0.15">
      <c r="A184" s="1" t="s">
        <v>687</v>
      </c>
      <c r="B184" s="1" t="str" cm="1">
        <f t="array" aca="1" ref="B184" ca="1">INDEX({"Liam","Noah","Oliver","Elijah","William","James","Benjamin","Lucas","Henry","Alexander","Olivia","Emma","Ava","Charlotte","Sophia","Amelia","Isabella","Mia","Evelyn","Harper","Jameson","Aria","Scarlett","Luna","Mila","Abigail","Ella","Avery","Eleanor","Madison"}, RANDBETWEEN(1, 30))</f>
        <v>Lucas</v>
      </c>
      <c r="C184" s="1" t="str" cm="1">
        <f t="array" aca="1" ref="C184" ca="1">INDEX({"Smith","Johnson","Williams","Jones","Brown","Davis","Miller","Wilson","Moore","Taylor","Anderson","Thomas","Jackson","White","Harris","Martin","Thompson","Garcia","Martinez","Robinson","Clark","Rodriguez","Lewis","Lee","Walker","Hall","Allen","Young","King","Wright"}, RANDBETWEEN(1, 30))</f>
        <v>Jackson</v>
      </c>
      <c r="D184" s="1" t="str">
        <f t="shared" ca="1" si="104"/>
        <v>1991-09-24</v>
      </c>
      <c r="E184" s="1">
        <f t="shared" ca="1" si="105"/>
        <v>33</v>
      </c>
      <c r="F184" s="1" t="str" cm="1">
        <f t="array" aca="1" ref="F184" ca="1">INDEX({"Male","Female","Non-Binary"}, RANDBETWEEN(1, 3))</f>
        <v>Male</v>
      </c>
      <c r="G184" s="1" t="str" cm="1">
        <f t="array" aca="1" ref="G184" ca="1">INDEX({"African American","Caucasian","Hispanic","Asian","Native American","Other"}, RANDBETWEEN(1,6))</f>
        <v>Native American</v>
      </c>
      <c r="H184" s="1" t="str" cm="1">
        <f t="array" aca="1" ref="H184" ca="1">RANDBETWEEN(1,1500) &amp; " " &amp; INDEX({"Main","Oak","Maple","Elm","Pine","Cedar","Rose","Hill","Park","Lake"}, RANDBETWEEN(1,10)) &amp; " " &amp; INDEX({"St","Rd","Ave"}, RANDBETWEEN(1,3))</f>
        <v>1062 Elm Rd</v>
      </c>
      <c r="I184" s="1" t="str" cm="1">
        <f t="array" aca="1" ref="I184" ca="1">INDEX({"Springfield","Riverside","Franklin","Clinton","Fairview"}, RANDBETWEEN(1,5))</f>
        <v>Clinton</v>
      </c>
      <c r="J184" s="1" t="str" cm="1">
        <f t="array" aca="1" ref="J184" ca="1">INDEX({"FL","IL","CA","NY","TX"}, RANDBETWEEN(1,5))</f>
        <v>CA</v>
      </c>
      <c r="K184" s="1" t="str">
        <f t="shared" ca="1" si="106"/>
        <v>49079</v>
      </c>
      <c r="L184" s="1" t="str">
        <f t="shared" ca="1" si="107"/>
        <v>lucas.jackson@email.com</v>
      </c>
      <c r="M184" s="1" t="str">
        <f t="shared" ca="1" si="108"/>
        <v>567-503-1552</v>
      </c>
      <c r="N184" s="1" t="str" cm="1">
        <f t="array" aca="1" ref="N184" ca="1">INDEX({"Linda","Karen","Susan","Nancy","Deborah"}, RANDBETWEEN(1,5)) &amp; " " &amp; C184</f>
        <v>Linda Jackson</v>
      </c>
      <c r="O184" s="1" t="str">
        <f t="shared" ca="1" si="109"/>
        <v>605-545-4444</v>
      </c>
      <c r="P184" s="1" t="s">
        <v>137</v>
      </c>
      <c r="Q184" s="1" t="str" cm="1">
        <f t="array" aca="1" ref="Q184" ca="1">INDEX({"Walk-in","Google","Website","Patient Referral","Doctor Referral","Insurance"}, RANDBETWEEN(1,5))</f>
        <v>Website</v>
      </c>
      <c r="R184" s="1" t="str">
        <f t="shared" ca="1" si="110"/>
        <v>2022-05-12</v>
      </c>
      <c r="S184" s="1" t="str" cm="1">
        <f t="array" aca="1" ref="S184" ca="1">INDEX({"LOC001","LOC002","LOC003"}, RANDBETWEEN(1,3))</f>
        <v>LOC001</v>
      </c>
      <c r="T184" s="1" t="str" cm="1">
        <f t="array" aca="1" ref="T184" ca="1">INDEX({"Mail","Phone","Patient Portal","Email"}, RANDBETWEEN(1,4))</f>
        <v>Email</v>
      </c>
      <c r="U184" s="1" t="str" cm="1">
        <f t="array" aca="1" ref="U184" ca="1">INDEX({"True","False"}, RANDBETWEEN(1,2))</f>
        <v>False</v>
      </c>
      <c r="V184" s="1" t="str" cm="1">
        <f t="array" aca="1" ref="V184" ca="1">INDEX({"True","False"}, RANDBETWEEN(1,2))</f>
        <v>True</v>
      </c>
      <c r="W184" s="1" t="str" cm="1">
        <f t="array" aca="1" ref="W184" ca="1">INDEX({"True","False"}, RANDBETWEEN(1,2))</f>
        <v>False</v>
      </c>
      <c r="X184" s="1" t="str" cm="1">
        <f t="array" aca="1" ref="X184" ca="1">INDEX({"True","False"}, RANDBETWEEN(1,2))</f>
        <v>True</v>
      </c>
      <c r="Y184" s="1" t="str" cm="1">
        <f t="array" aca="1" ref="Y184" ca="1">INDEX({"Codeine","Sulfa","Local Anesthetics","None","Latex","Penicillin"}, RANDBETWEEN(1,6))</f>
        <v>Penicillin</v>
      </c>
      <c r="Z184" s="1" t="str" cm="1">
        <f t="array" aca="1" ref="Z184" ca="1">INDEX({"None","Levothyroxine","Atorvastatin","Levothyroxine|Atorvastatin","Metformin|Lisinopril","Ibuprofen"}, RANDBETWEEN(1,6))</f>
        <v>Atorvastatin</v>
      </c>
      <c r="AA184" s="1" t="str" cm="1">
        <f t="array" aca="1" ref="AA184" ca="1">INDEX({"None","Wisdom teeth extraction (2020)","Cavity filling (2019)","Dental cleaning (2018)","Root canal (2021)"}, RANDBETWEEN(1,5))</f>
        <v>None</v>
      </c>
      <c r="AB184" s="1" t="str">
        <f t="shared" ca="1" si="111"/>
        <v>2024-01-13</v>
      </c>
      <c r="AC184" s="1" t="str" cm="1">
        <f t="array" aca="1" ref="AC184" ca="1">INDEX({"N/A","No","Yes"}, RANDBETWEEN(1,3))</f>
        <v>N/A</v>
      </c>
      <c r="AD184" s="1" t="str" cm="1">
        <f t="array" aca="1" ref="AD184" ca="1">INDEX({"Non-smoker","Former-smoker","Current smoker"}, RANDBETWEEN(1,3))</f>
        <v>Non-smoker</v>
      </c>
      <c r="AE184" s="1" t="str" cm="1">
        <f t="array" aca="1" ref="AE184" ca="1">INDEX({"None","Allergic to penicillin","Requires wheelchair accessibility","Use caution due to fall risk","Special diet required"}, RANDBETWEEN(1,5))</f>
        <v>None</v>
      </c>
      <c r="AF184" s="1" t="s">
        <v>876</v>
      </c>
      <c r="AG184" s="1" t="str" cm="1">
        <f t="array" aca="1" ref="AG184" ca="1">INDEX({"Humana","Aetna","MetLife","Cigna","United Healthcare","Guardian"}, RANDBETWEEN(1,6))</f>
        <v>United Healthcare</v>
      </c>
      <c r="AH184" s="1" t="str" cm="1">
        <f t="array" aca="1" ref="AH184" ca="1">IF(AG184="Humana",
   INDEX({"HUM103","HUM523"}, RANDBETWEEN(1,2)),
IF(AG184="Aetna",
   INDEX({"AET532","AET548"}, RANDBETWEEN(1,2)),
IF(AG184="MetLife",
   "MET280",
IF(AG184="Cigna",
   "CIG881",
IF(AG184="United Healthcare",
   INDEX({"UNI967","UNI316"}, RANDBETWEEN(1,2)),
IF(AG184="Guardian",
   INDEX({"GUA459","GUA669"}, RANDBETWEEN(1,2)),
""))))))</f>
        <v>UNI967</v>
      </c>
      <c r="AI184" s="1" t="str" cm="1">
        <f t="array" aca="1" ref="AI184" ca="1">_xlfn.SWITCH(
    AH184,
    "HUM103", "Humana Discount",
    "HUM523", "Humana PPO",
    "AET532", "Aetna HMO",
    "AET548", "Aetna Indemnity",
    "MET280", "MetLife Discount",
    "CIG881", "Cigna HMO",
    "UNI967", "United Healthcare DPPO",
    "UNI316", "United Healthcare DMO",
    "GUA459", "Guardian Discount",
    "GUA669", "Guardian PPO",
    ""
)</f>
        <v>United Healthcare DPPO</v>
      </c>
      <c r="AJ184" s="1" t="str" cm="1">
        <f t="array" aca="1" ref="AJ184" ca="1">_xlfn.SWITCH(
    AH184,
    "HUM103", "HUM854639",
    "HUM523", "HUM296694",
    "AET532", "AET392075",
    "AET548", "AET837715",
    "MET280", "MET643118",
    "CIG881", "CIG755900",
    "UNI967", "UNI733052",
    "UNI316", "UNI442722",
    "GUA459", "GUA634150",
    "GUA669", "GUA641722",
    ""
)</f>
        <v>UNI733052</v>
      </c>
      <c r="AK184" s="1" t="str" cm="1">
        <f t="array" aca="1" ref="AK184" ca="1">INDEX({"GRP370","GRP369","GRP573","GRP409","GRP509","GRP575","GRP445","GRP295","GRP316","GRP630"}, RANDBETWEEN(1,10))</f>
        <v>GRP370</v>
      </c>
      <c r="AL184" s="1" cm="1">
        <f t="array" aca="1" ref="AL184" ca="1">_xlfn.SWITCH(
  AK184,
  "GRP370", 1000,
  "GRP369", 3000,
  "GRP573", 1500,
  "GRP409", 3000,
  "GRP509", 3000,
  "GRP575", 1000,
  "GRP445", 2500,
  "GRP295", 1000,
  "GRP316", 2000,
  "GRP630", 2000,
  ""
)</f>
        <v>1000</v>
      </c>
      <c r="AM184" s="1" cm="1">
        <f t="array" aca="1" ref="AM184" ca="1">_xlfn.SWITCH(
  AK184,
  "GRP370", 729.73,
  "GRP369", 2285.89,
  "GRP573", 1311.73,
  "GRP409", 2951.56,
  "GRP509", 993.45,
  "GRP575", 557.41,
  "GRP445", 695.64,
  "GRP295", 241.36,
  "GRP316", 1320.86,
  "GRP630", 1245.27,
  ""
)</f>
        <v>729.73</v>
      </c>
      <c r="AN184" s="1" t="str" cm="1">
        <f t="array" aca="1" ref="AN184" ca="1">_xlfn.SWITCH(
  AK184,
  "GRP573", "Humana",
  "GRP509", "Aetna",
  "GRP316", "Aetna",
  ""
)</f>
        <v/>
      </c>
      <c r="AO184" s="1" t="str" cm="1">
        <f t="array" aca="1" ref="AO184" ca="1">_xlfn.SWITCH(
  AK184,
  "GRP573", "HUM982",
  "GRP509", "AET282",
  "GRP316", "AET665",
  ""
)</f>
        <v/>
      </c>
      <c r="AP184" s="1" t="str" cm="1">
        <f t="array" aca="1" ref="AP184" ca="1">_xlfn.SWITCH(
  AK184,
  "GRP573", "MAAN82132",
  "GRP509", "JOWI86099",
  "GRP316", "CHTA19838",
  ""
)</f>
        <v/>
      </c>
      <c r="AQ184" s="1" t="str" cm="1">
        <f t="array" aca="1" ref="AQ184" ca="1">INDEX({"Yes","No"},RANDBETWEEN(1,2))</f>
        <v>Yes</v>
      </c>
      <c r="AR184" s="1" t="str" cm="1">
        <f t="array" aca="1" ref="AR184" ca="1">INDEX({"Apple Pay","Credit Card","Debit Card"}, RANDBETWEEN(1,3))</f>
        <v>Credit Card</v>
      </c>
      <c r="AS184" s="1" t="s">
        <v>1065</v>
      </c>
      <c r="AT184" s="1" t="s">
        <v>1254</v>
      </c>
      <c r="AU184" s="1" t="str">
        <f t="shared" ca="1" si="112"/>
        <v>2025-06-06</v>
      </c>
      <c r="AV184" s="1" t="str">
        <f t="shared" ca="1" si="113"/>
        <v>2025-06-13</v>
      </c>
      <c r="AW184" s="1" t="str">
        <f t="shared" ca="1" si="114"/>
        <v>10:15 AM</v>
      </c>
      <c r="AX184" s="1" t="str">
        <f t="shared" ca="1" si="115"/>
        <v>10:02 AM</v>
      </c>
      <c r="AY184" s="1" t="str" cm="1">
        <f t="array" aca="1" ref="AY184" ca="1">INDEX({"LOC001","LOC002","LOC003"}, RANDBETWEEN(1,3))</f>
        <v>LOC002</v>
      </c>
      <c r="AZ184" s="1" t="str" cm="1">
        <f t="array" aca="1" ref="AZ184" ca="1">INDEX({"PRV001","PRV002","PRV003","PRV004","PRV005"}, RANDBETWEEN(1,5))</f>
        <v>PRV002</v>
      </c>
      <c r="BA184" s="1" t="str" cm="1">
        <f t="array" aca="1" ref="BA184" ca="1">INDEX({"AST001","AST002","AST003","AST004","AST005"}, RANDBETWEEN(1,5))</f>
        <v>AST004</v>
      </c>
      <c r="BB184" s="1" t="str" cm="1">
        <f t="array" aca="1" ref="BB184" ca="1">INDEX({"Room 1","Room 2","Room 3","Room 4","Room 5","Room 7","Room 8"}, RANDBETWEEN(1,7))</f>
        <v>Room 2</v>
      </c>
      <c r="BC184" s="1" t="str" cm="1">
        <f t="array" aca="1" ref="BC184" ca="1">INDEX({"Tooth Pain","Lost Filling","Cosmetic Concern","Sensitivity","Denture Adjustment","Jaw Pain","Routine Check-up"}, RANDBETWEEN(1,7))</f>
        <v>Routine Check-up</v>
      </c>
      <c r="BD184" s="1" cm="1">
        <f t="array" aca="1" ref="BD184" ca="1">INDEX({15,30,45,60,90,120}, RANDBETWEEN(1,6))</f>
        <v>30</v>
      </c>
      <c r="BE184" s="1">
        <f t="shared" ca="1" si="116"/>
        <v>25</v>
      </c>
      <c r="BF184" s="1" t="str">
        <f t="shared" ca="1" si="117"/>
        <v>False</v>
      </c>
      <c r="BG184" s="1" t="str">
        <f t="shared" ca="1" si="118"/>
        <v>Illness</v>
      </c>
      <c r="BH184" s="1" t="str">
        <f t="shared" ca="1" si="119"/>
        <v>True</v>
      </c>
      <c r="BI184" s="1">
        <f t="shared" ca="1" si="120"/>
        <v>7</v>
      </c>
      <c r="BJ184" s="1" t="s">
        <v>1444</v>
      </c>
      <c r="BK184" s="1" t="str">
        <f t="shared" ca="1" si="121"/>
        <v>N/A</v>
      </c>
      <c r="BL184" s="1" t="str" cm="1">
        <f t="array" aca="1" ref="BL184" ca="1">INDEX({"Orthodontic","Prosthodontic","Oral Surgery","Periodontic","Restorative"}, RANDBETWEEN(1,5))</f>
        <v>Oral Surgery</v>
      </c>
      <c r="BM184" s="1" t="str" cm="1">
        <f t="array" aca="1" ref="BM184" ca="1">INDEX({"D4341","D9110","D0274","D0120","D2330","D7140","D1110"}, RANDBETWEEN(1,7))</f>
        <v>D2330</v>
      </c>
      <c r="BN184" s="1" t="str" cm="1">
        <f t="array" aca="1" ref="BN184" ca="1">INDEX({"Periodontal Scaling &amp; Root Planing","Palliative Treatment","Bitewings - Four Films","Periodic Oral Evaluation","Resin Composite - One Surface","Extraction - Erupted Tooth","Adult Prophylaxis"}, RANDBETWEEN(1,7))</f>
        <v>Bitewings - Four Films</v>
      </c>
      <c r="BO184" s="1">
        <f t="shared" ca="1" si="122"/>
        <v>1437.56</v>
      </c>
      <c r="BP184" s="1">
        <f t="shared" ca="1" si="123"/>
        <v>542.45000000000005</v>
      </c>
      <c r="BQ184" s="1">
        <f t="shared" ca="1" si="124"/>
        <v>775.05</v>
      </c>
      <c r="BR184" s="1">
        <f t="shared" ca="1" si="125"/>
        <v>410.56</v>
      </c>
      <c r="BS184" s="1">
        <f t="shared" ca="1" si="126"/>
        <v>158.76</v>
      </c>
      <c r="BT184" s="1" t="str">
        <f t="shared" ca="1" si="127"/>
        <v>2023-12-28</v>
      </c>
      <c r="BU184" s="1" t="str" cm="1">
        <f t="array" aca="1" ref="BU184" ca="1">INDEX({"Debit Card","Apple Pay","Credit Card","CareCredit"}, RANDBETWEEN(1,4))</f>
        <v>Credit Card</v>
      </c>
      <c r="BV184" s="1" t="str" cm="1">
        <f t="array" aca="1" ref="BV184" ca="1">INDEX({"Paid","Partial","Pending Insurance"}, RANDBETWEEN(1,3))</f>
        <v>Partial</v>
      </c>
      <c r="BW184" s="1">
        <f t="shared" ca="1" si="128"/>
        <v>0</v>
      </c>
      <c r="BX184" s="1" t="str">
        <f t="shared" ca="1" si="129"/>
        <v>In Progress</v>
      </c>
      <c r="BY184" s="1" t="str" cm="1">
        <f t="array" aca="1" ref="BY184" ca="1">INDEX({"New","Returning"}, RANDBETWEEN(1,2))</f>
        <v>Returning</v>
      </c>
      <c r="BZ184" s="1">
        <f t="shared" ca="1" si="130"/>
        <v>3</v>
      </c>
      <c r="CA184" s="1">
        <f t="shared" ca="1" si="131"/>
        <v>9</v>
      </c>
      <c r="CB184" s="1" t="str">
        <f t="shared" ca="1" si="132"/>
        <v>2021-01-06</v>
      </c>
      <c r="CC184" s="1" t="str">
        <f t="shared" ca="1" si="133"/>
        <v>2024-08-06</v>
      </c>
      <c r="CD184" s="1">
        <f t="shared" ca="1" si="155"/>
        <v>8</v>
      </c>
      <c r="CE184" s="1">
        <f t="shared" ca="1" si="155"/>
        <v>9</v>
      </c>
      <c r="CF184" s="1">
        <f t="shared" ca="1" si="135"/>
        <v>3451.93</v>
      </c>
      <c r="CG184" s="1">
        <f t="shared" ca="1" si="136"/>
        <v>51</v>
      </c>
      <c r="CH184" s="1" t="str">
        <f t="shared" ca="1" si="137"/>
        <v>Medium</v>
      </c>
      <c r="CI184" s="1">
        <f t="shared" ca="1" si="138"/>
        <v>61</v>
      </c>
      <c r="CJ184" s="1" t="str">
        <f t="shared" ca="1" si="139"/>
        <v>True</v>
      </c>
      <c r="CK184" s="1" t="str" cm="1">
        <f t="array" aca="1" ref="CK184" ca="1">INDEX({"Basic","Silver","Gold","Platinum"}, RANDBETWEEN(1,4))</f>
        <v>Silver</v>
      </c>
      <c r="CL184" s="1">
        <f t="shared" ca="1" si="140"/>
        <v>2</v>
      </c>
      <c r="CM184" s="1" t="s">
        <v>1633</v>
      </c>
      <c r="CN184" s="1" t="str">
        <f t="shared" ca="1" si="141"/>
        <v>2022-01-11</v>
      </c>
      <c r="CO184" s="1" t="str">
        <f t="shared" ca="1" si="142"/>
        <v>3:00 PM</v>
      </c>
      <c r="CP184" s="1" t="str" cm="1">
        <f t="array" aca="1" ref="CP184" ca="1">INDEX({"Patient Portal","Mail","Email","Phone","Text"}, RANDBETWEEN(1,5))</f>
        <v>Text</v>
      </c>
      <c r="CQ184" s="1" t="str" cm="1">
        <f t="array" aca="1" ref="CQ184" ca="1">INDEX({"Insurance Verification","Payment Reminder","New Patient Welcome","Treatment Plan Discussion","Recall"}, RANDBETWEEN(1,5))</f>
        <v>Treatment Plan Discussion</v>
      </c>
      <c r="CR184" s="1" t="str" cm="1">
        <f t="array" aca="1" ref="CR184" ca="1">INDEX({"Template","Script","Marketing","Custom"}, RANDBETWEEN(1,4))</f>
        <v>Marketing</v>
      </c>
      <c r="CS184" s="1" t="str">
        <f t="shared" ca="1" si="143"/>
        <v>False</v>
      </c>
      <c r="CT184" s="1" t="str">
        <f t="shared" ca="1" si="144"/>
        <v/>
      </c>
      <c r="CU184" s="1" t="str">
        <f t="shared" ca="1" si="145"/>
        <v/>
      </c>
      <c r="CV184" s="1" t="str" cm="1">
        <f t="array" aca="1" ref="CV184" ca="1">IF(CS184="True",
   INDEX({"Cancelled","Confirmed","Rescheduled","Question Answered"}, RANDBETWEEN(1,4)),
   ""
)</f>
        <v/>
      </c>
      <c r="CW184" s="1" t="str">
        <f t="shared" ca="1" si="146"/>
        <v/>
      </c>
      <c r="CX184" s="1" t="str">
        <f t="shared" ca="1" si="147"/>
        <v/>
      </c>
      <c r="CY184" s="1" t="str" cm="1">
        <f t="array" aca="1" ref="CY184" ca="1">INDEX({"STF001","STF002","STF003","STF004","STF005"}, RANDBETWEEN(1,5))</f>
        <v>STF001</v>
      </c>
      <c r="CZ184" s="1" t="str">
        <f t="shared" ca="1" si="148"/>
        <v>True</v>
      </c>
      <c r="DA184" s="1" t="str" cm="1">
        <f t="array" aca="1" ref="DA184" ca="1">INDEX({"Westside Dental Group","Downtown Dental Center","Main Street Dental"}, RANDBETWEEN(1,3))</f>
        <v>Main Street Dental</v>
      </c>
      <c r="DB184" s="1" t="str" cm="1">
        <f t="array" aca="1" ref="DB184" ca="1">_xlfn.SWITCH(DA184,
   "Westside Dental Group",     "789 West Avenue",
   "Downtown Dental Center",    "456 Downtown Plaza",
   "Main Street Dental",        "123 Main Street",
   ""
)</f>
        <v>123 Main Street</v>
      </c>
      <c r="DC184" s="1" t="str" cm="1">
        <f t="array" aca="1" ref="DC184" ca="1">_xlfn.SWITCH(
   DA184,
   "Westside Dental Group",     "Riverside",
   "Downtown Dental Center",    "Springfield",
   "Main Street Dental",        "Springfield",
   ""
)</f>
        <v>Springfield</v>
      </c>
      <c r="DD184" s="1" t="s">
        <v>184</v>
      </c>
      <c r="DE184" s="1" t="str" cm="1">
        <f t="array" aca="1" ref="DE184" ca="1">_xlfn.SWITCH(
   DA184,
   "Westside Dental Group",     "62707",
   "Downtown Dental Center",    "62701",
   "Main Street Dental",        "62704",
   ""
)</f>
        <v>62704</v>
      </c>
      <c r="DF184" s="1" t="str" cm="1">
        <f t="array" aca="1" ref="DF184" ca="1">_xlfn.SWITCH(
   DA184,
   "Westside Dental Group",     "555-555-6666",
   "Downtown Dental Center",    "555-333-4444",
   "Main Street Dental",        "555-111-2222",
   ""
)</f>
        <v>555-111-2222</v>
      </c>
      <c r="DG184" s="1" t="str" cm="1">
        <f t="array" aca="1" ref="DG184" ca="1">_xlfn.SWITCH(
   DA184,
   "Westside Dental Group",     "Mon-Thu 9AM-6PM|Fri 9AM-4PM",
   "Downtown Dental Center",    "Mon-Thu 7AM-7PM|Fri 8AM-5PM|Sat 8AM-1PM",
   "Main Street Dental",        "Mon-Fri 8AM-5PM",
   ""
)</f>
        <v>Mon-Fri 8AM-5PM</v>
      </c>
      <c r="DH184" s="1" t="str" cm="1">
        <f t="array" aca="1" ref="DH184" ca="1">_xlfn.SWITCH(
   DA184,
   "Westside Dental Group",     "General|Periodontics|Endodontics",
   "Downtown Dental Center",    "General|Pediatric|Implants|Oral Surgery",
   "Main Street Dental",        "General|Cosmetic|Orthodontics",
   ""
)</f>
        <v>General|Cosmetic|Orthodontics</v>
      </c>
      <c r="DI184" s="1" t="str" cm="1">
        <f t="array" aca="1" ref="DI184" ca="1">_xlfn.SWITCH(
   DA184,
   "Westside Dental Group",     "General Dentistry|Periodontics|Endodontics",
   "Downtown Dental Center",    "General Dentistry|Oral Surgery|Pediatric Dentistry",
   "Main Street Dental",        "General Dentistry|Orthodontics",
   ""
)</f>
        <v>General Dentistry|Orthodontics</v>
      </c>
      <c r="DJ184" s="1" cm="1">
        <f t="array" aca="1" ref="DJ184" ca="1">_xlfn.SWITCH($DA184,
   "Westside Dental Group", 6,
   "Downtown Dental Center", 12,
   "Main Street Dental",     8,
   6
)</f>
        <v>8</v>
      </c>
      <c r="DK184" s="1" cm="1">
        <f t="array" aca="1" ref="DK184" ca="1">_xlfn.SWITCH($DA184,
   "Westside Dental Group", 4.7,
   "Downtown Dental Center", 4.6,
   "Main Street Dental",     4.8,
   4.7
)</f>
        <v>4.8</v>
      </c>
      <c r="DL184" s="1" t="s">
        <v>1822</v>
      </c>
      <c r="DM184" s="1" t="str">
        <f t="shared" ca="1" si="149"/>
        <v>2022-08-19</v>
      </c>
      <c r="DN184" s="1" t="str" cm="1">
        <f t="array" aca="1" ref="DN184" ca="1">INDEX({"In Progress","Accepted","Completed","Proposed"}, RANDBETWEEN(1,4))</f>
        <v>Proposed</v>
      </c>
      <c r="DO184" s="1">
        <f t="shared" ca="1" si="150"/>
        <v>4224.99</v>
      </c>
      <c r="DP184" s="1">
        <f t="shared" ca="1" si="151"/>
        <v>3253.24</v>
      </c>
      <c r="DQ184" s="1">
        <f t="shared" ca="1" si="152"/>
        <v>971.75</v>
      </c>
      <c r="DR184" s="1" t="str" cm="1">
        <f t="array" aca="1" ref="DR184" ca="1">INDEX({"N/A","CareCredit","QuickPay Discount","Monthly Payment"}, RANDBETWEEN(1,4))</f>
        <v>N/A</v>
      </c>
      <c r="DS184" s="2">
        <v>44655</v>
      </c>
      <c r="DT184" s="1" t="str">
        <f t="shared" ca="1" si="153"/>
        <v/>
      </c>
      <c r="DU184" s="1">
        <f t="shared" ca="1" si="154"/>
        <v>0</v>
      </c>
    </row>
    <row r="185" spans="1:125" x14ac:dyDescent="0.15">
      <c r="A185" s="1" t="s">
        <v>688</v>
      </c>
      <c r="B185" s="1" t="str" cm="1">
        <f t="array" aca="1" ref="B185" ca="1">INDEX({"Liam","Noah","Oliver","Elijah","William","James","Benjamin","Lucas","Henry","Alexander","Olivia","Emma","Ava","Charlotte","Sophia","Amelia","Isabella","Mia","Evelyn","Harper","Jameson","Aria","Scarlett","Luna","Mila","Abigail","Ella","Avery","Eleanor","Madison"}, RANDBETWEEN(1, 30))</f>
        <v>Eleanor</v>
      </c>
      <c r="C185" s="1" t="str" cm="1">
        <f t="array" aca="1" ref="C185" ca="1">INDEX({"Smith","Johnson","Williams","Jones","Brown","Davis","Miller","Wilson","Moore","Taylor","Anderson","Thomas","Jackson","White","Harris","Martin","Thompson","Garcia","Martinez","Robinson","Clark","Rodriguez","Lewis","Lee","Walker","Hall","Allen","Young","King","Wright"}, RANDBETWEEN(1, 30))</f>
        <v>Lee</v>
      </c>
      <c r="D185" s="1" t="str">
        <f t="shared" ca="1" si="104"/>
        <v>1954-05-08</v>
      </c>
      <c r="E185" s="1">
        <f t="shared" ca="1" si="105"/>
        <v>70</v>
      </c>
      <c r="F185" s="1" t="str" cm="1">
        <f t="array" aca="1" ref="F185" ca="1">INDEX({"Male","Female","Non-Binary"}, RANDBETWEEN(1, 3))</f>
        <v>Non-Binary</v>
      </c>
      <c r="G185" s="1" t="str" cm="1">
        <f t="array" aca="1" ref="G185" ca="1">INDEX({"African American","Caucasian","Hispanic","Asian","Native American","Other"}, RANDBETWEEN(1,6))</f>
        <v>Hispanic</v>
      </c>
      <c r="H185" s="1" t="str" cm="1">
        <f t="array" aca="1" ref="H185" ca="1">RANDBETWEEN(1,1500) &amp; " " &amp; INDEX({"Main","Oak","Maple","Elm","Pine","Cedar","Rose","Hill","Park","Lake"}, RANDBETWEEN(1,10)) &amp; " " &amp; INDEX({"St","Rd","Ave"}, RANDBETWEEN(1,3))</f>
        <v>831 Elm Ave</v>
      </c>
      <c r="I185" s="1" t="str" cm="1">
        <f t="array" aca="1" ref="I185" ca="1">INDEX({"Springfield","Riverside","Franklin","Clinton","Fairview"}, RANDBETWEEN(1,5))</f>
        <v>Springfield</v>
      </c>
      <c r="J185" s="1" t="str" cm="1">
        <f t="array" aca="1" ref="J185" ca="1">INDEX({"FL","IL","CA","NY","TX"}, RANDBETWEEN(1,5))</f>
        <v>IL</v>
      </c>
      <c r="K185" s="1" t="str">
        <f t="shared" ca="1" si="106"/>
        <v>87925</v>
      </c>
      <c r="L185" s="1" t="str">
        <f t="shared" ca="1" si="107"/>
        <v>eleanor.lee@email.com</v>
      </c>
      <c r="M185" s="1" t="str">
        <f t="shared" ca="1" si="108"/>
        <v>544-462-5300</v>
      </c>
      <c r="N185" s="1" t="str" cm="1">
        <f t="array" aca="1" ref="N185" ca="1">INDEX({"Linda","Karen","Susan","Nancy","Deborah"}, RANDBETWEEN(1,5)) &amp; " " &amp; C185</f>
        <v>Karen Lee</v>
      </c>
      <c r="O185" s="1" t="str">
        <f t="shared" ca="1" si="109"/>
        <v>625-228-1362</v>
      </c>
      <c r="P185" s="1" t="s">
        <v>137</v>
      </c>
      <c r="Q185" s="1" t="str" cm="1">
        <f t="array" aca="1" ref="Q185" ca="1">INDEX({"Walk-in","Google","Website","Patient Referral","Doctor Referral","Insurance"}, RANDBETWEEN(1,5))</f>
        <v>Website</v>
      </c>
      <c r="R185" s="1" t="str">
        <f t="shared" ca="1" si="110"/>
        <v>2022-04-29</v>
      </c>
      <c r="S185" s="1" t="str" cm="1">
        <f t="array" aca="1" ref="S185" ca="1">INDEX({"LOC001","LOC002","LOC003"}, RANDBETWEEN(1,3))</f>
        <v>LOC002</v>
      </c>
      <c r="T185" s="1" t="str" cm="1">
        <f t="array" aca="1" ref="T185" ca="1">INDEX({"Mail","Phone","Patient Portal","Email"}, RANDBETWEEN(1,4))</f>
        <v>Patient Portal</v>
      </c>
      <c r="U185" s="1" t="str" cm="1">
        <f t="array" aca="1" ref="U185" ca="1">INDEX({"True","False"}, RANDBETWEEN(1,2))</f>
        <v>True</v>
      </c>
      <c r="V185" s="1" t="str" cm="1">
        <f t="array" aca="1" ref="V185" ca="1">INDEX({"True","False"}, RANDBETWEEN(1,2))</f>
        <v>True</v>
      </c>
      <c r="W185" s="1" t="str" cm="1">
        <f t="array" aca="1" ref="W185" ca="1">INDEX({"True","False"}, RANDBETWEEN(1,2))</f>
        <v>False</v>
      </c>
      <c r="X185" s="1" t="str" cm="1">
        <f t="array" aca="1" ref="X185" ca="1">INDEX({"True","False"}, RANDBETWEEN(1,2))</f>
        <v>False</v>
      </c>
      <c r="Y185" s="1" t="str" cm="1">
        <f t="array" aca="1" ref="Y185" ca="1">INDEX({"Codeine","Sulfa","Local Anesthetics","None","Latex","Penicillin"}, RANDBETWEEN(1,6))</f>
        <v>Penicillin</v>
      </c>
      <c r="Z185" s="1" t="str" cm="1">
        <f t="array" aca="1" ref="Z185" ca="1">INDEX({"None","Levothyroxine","Atorvastatin","Levothyroxine|Atorvastatin","Metformin|Lisinopril","Ibuprofen"}, RANDBETWEEN(1,6))</f>
        <v>Atorvastatin</v>
      </c>
      <c r="AA185" s="1" t="str" cm="1">
        <f t="array" aca="1" ref="AA185" ca="1">INDEX({"None","Wisdom teeth extraction (2020)","Cavity filling (2019)","Dental cleaning (2018)","Root canal (2021)"}, RANDBETWEEN(1,5))</f>
        <v>Dental cleaning (2018)</v>
      </c>
      <c r="AB185" s="1" t="str">
        <f t="shared" ca="1" si="111"/>
        <v>2023-09-16</v>
      </c>
      <c r="AC185" s="1" t="str" cm="1">
        <f t="array" aca="1" ref="AC185" ca="1">INDEX({"N/A","No","Yes"}, RANDBETWEEN(1,3))</f>
        <v>No</v>
      </c>
      <c r="AD185" s="1" t="str" cm="1">
        <f t="array" aca="1" ref="AD185" ca="1">INDEX({"Non-smoker","Former-smoker","Current smoker"}, RANDBETWEEN(1,3))</f>
        <v>Current smoker</v>
      </c>
      <c r="AE185" s="1" t="str" cm="1">
        <f t="array" aca="1" ref="AE185" ca="1">INDEX({"None","Allergic to penicillin","Requires wheelchair accessibility","Use caution due to fall risk","Special diet required"}, RANDBETWEEN(1,5))</f>
        <v>None</v>
      </c>
      <c r="AF185" s="1" t="s">
        <v>877</v>
      </c>
      <c r="AG185" s="1" t="str" cm="1">
        <f t="array" aca="1" ref="AG185" ca="1">INDEX({"Humana","Aetna","MetLife","Cigna","United Healthcare","Guardian"}, RANDBETWEEN(1,6))</f>
        <v>United Healthcare</v>
      </c>
      <c r="AH185" s="1" t="str" cm="1">
        <f t="array" aca="1" ref="AH185" ca="1">IF(AG185="Humana",
   INDEX({"HUM103","HUM523"}, RANDBETWEEN(1,2)),
IF(AG185="Aetna",
   INDEX({"AET532","AET548"}, RANDBETWEEN(1,2)),
IF(AG185="MetLife",
   "MET280",
IF(AG185="Cigna",
   "CIG881",
IF(AG185="United Healthcare",
   INDEX({"UNI967","UNI316"}, RANDBETWEEN(1,2)),
IF(AG185="Guardian",
   INDEX({"GUA459","GUA669"}, RANDBETWEEN(1,2)),
""))))))</f>
        <v>UNI316</v>
      </c>
      <c r="AI185" s="1" t="str" cm="1">
        <f t="array" aca="1" ref="AI185" ca="1">_xlfn.SWITCH(
    AH185,
    "HUM103", "Humana Discount",
    "HUM523", "Humana PPO",
    "AET532", "Aetna HMO",
    "AET548", "Aetna Indemnity",
    "MET280", "MetLife Discount",
    "CIG881", "Cigna HMO",
    "UNI967", "United Healthcare DPPO",
    "UNI316", "United Healthcare DMO",
    "GUA459", "Guardian Discount",
    "GUA669", "Guardian PPO",
    ""
)</f>
        <v>United Healthcare DMO</v>
      </c>
      <c r="AJ185" s="1" t="str" cm="1">
        <f t="array" aca="1" ref="AJ185" ca="1">_xlfn.SWITCH(
    AH185,
    "HUM103", "HUM854639",
    "HUM523", "HUM296694",
    "AET532", "AET392075",
    "AET548", "AET837715",
    "MET280", "MET643118",
    "CIG881", "CIG755900",
    "UNI967", "UNI733052",
    "UNI316", "UNI442722",
    "GUA459", "GUA634150",
    "GUA669", "GUA641722",
    ""
)</f>
        <v>UNI442722</v>
      </c>
      <c r="AK185" s="1" t="str" cm="1">
        <f t="array" aca="1" ref="AK185" ca="1">INDEX({"GRP370","GRP369","GRP573","GRP409","GRP509","GRP575","GRP445","GRP295","GRP316","GRP630"}, RANDBETWEEN(1,10))</f>
        <v>GRP630</v>
      </c>
      <c r="AL185" s="1" cm="1">
        <f t="array" aca="1" ref="AL185" ca="1">_xlfn.SWITCH(
  AK185,
  "GRP370", 1000,
  "GRP369", 3000,
  "GRP573", 1500,
  "GRP409", 3000,
  "GRP509", 3000,
  "GRP575", 1000,
  "GRP445", 2500,
  "GRP295", 1000,
  "GRP316", 2000,
  "GRP630", 2000,
  ""
)</f>
        <v>2000</v>
      </c>
      <c r="AM185" s="1" cm="1">
        <f t="array" aca="1" ref="AM185" ca="1">_xlfn.SWITCH(
  AK185,
  "GRP370", 729.73,
  "GRP369", 2285.89,
  "GRP573", 1311.73,
  "GRP409", 2951.56,
  "GRP509", 993.45,
  "GRP575", 557.41,
  "GRP445", 695.64,
  "GRP295", 241.36,
  "GRP316", 1320.86,
  "GRP630", 1245.27,
  ""
)</f>
        <v>1245.27</v>
      </c>
      <c r="AN185" s="1" t="str" cm="1">
        <f t="array" aca="1" ref="AN185" ca="1">_xlfn.SWITCH(
  AK185,
  "GRP573", "Humana",
  "GRP509", "Aetna",
  "GRP316", "Aetna",
  ""
)</f>
        <v/>
      </c>
      <c r="AO185" s="1" t="str" cm="1">
        <f t="array" aca="1" ref="AO185" ca="1">_xlfn.SWITCH(
  AK185,
  "GRP573", "HUM982",
  "GRP509", "AET282",
  "GRP316", "AET665",
  ""
)</f>
        <v/>
      </c>
      <c r="AP185" s="1" t="str" cm="1">
        <f t="array" aca="1" ref="AP185" ca="1">_xlfn.SWITCH(
  AK185,
  "GRP573", "MAAN82132",
  "GRP509", "JOWI86099",
  "GRP316", "CHTA19838",
  ""
)</f>
        <v/>
      </c>
      <c r="AQ185" s="1" t="str" cm="1">
        <f t="array" aca="1" ref="AQ185" ca="1">INDEX({"Yes","No"},RANDBETWEEN(1,2))</f>
        <v>Yes</v>
      </c>
      <c r="AR185" s="1" t="str" cm="1">
        <f t="array" aca="1" ref="AR185" ca="1">INDEX({"Apple Pay","Credit Card","Debit Card"}, RANDBETWEEN(1,3))</f>
        <v>Debit Card</v>
      </c>
      <c r="AS185" s="1" t="s">
        <v>1066</v>
      </c>
      <c r="AT185" s="1" t="s">
        <v>1255</v>
      </c>
      <c r="AU185" s="1" t="str">
        <f t="shared" ca="1" si="112"/>
        <v>2025-05-04</v>
      </c>
      <c r="AV185" s="1" t="str">
        <f t="shared" ca="1" si="113"/>
        <v>2025-05-09</v>
      </c>
      <c r="AW185" s="1" t="str">
        <f t="shared" ca="1" si="114"/>
        <v>9:00 AM</v>
      </c>
      <c r="AX185" s="1" t="str">
        <f t="shared" ca="1" si="115"/>
        <v>8:46 AM</v>
      </c>
      <c r="AY185" s="1" t="str" cm="1">
        <f t="array" aca="1" ref="AY185" ca="1">INDEX({"LOC001","LOC002","LOC003"}, RANDBETWEEN(1,3))</f>
        <v>LOC003</v>
      </c>
      <c r="AZ185" s="1" t="str" cm="1">
        <f t="array" aca="1" ref="AZ185" ca="1">INDEX({"PRV001","PRV002","PRV003","PRV004","PRV005"}, RANDBETWEEN(1,5))</f>
        <v>PRV001</v>
      </c>
      <c r="BA185" s="1" t="str" cm="1">
        <f t="array" aca="1" ref="BA185" ca="1">INDEX({"AST001","AST002","AST003","AST004","AST005"}, RANDBETWEEN(1,5))</f>
        <v>AST004</v>
      </c>
      <c r="BB185" s="1" t="str" cm="1">
        <f t="array" aca="1" ref="BB185" ca="1">INDEX({"Room 1","Room 2","Room 3","Room 4","Room 5","Room 7","Room 8"}, RANDBETWEEN(1,7))</f>
        <v>Room 5</v>
      </c>
      <c r="BC185" s="1" t="str" cm="1">
        <f t="array" aca="1" ref="BC185" ca="1">INDEX({"Tooth Pain","Lost Filling","Cosmetic Concern","Sensitivity","Denture Adjustment","Jaw Pain","Routine Check-up"}, RANDBETWEEN(1,7))</f>
        <v>Cosmetic Concern</v>
      </c>
      <c r="BD185" s="1" cm="1">
        <f t="array" aca="1" ref="BD185" ca="1">INDEX({15,30,45,60,90,120}, RANDBETWEEN(1,6))</f>
        <v>30</v>
      </c>
      <c r="BE185" s="1">
        <f t="shared" ca="1" si="116"/>
        <v>32</v>
      </c>
      <c r="BF185" s="1" t="str">
        <f t="shared" ca="1" si="117"/>
        <v>True</v>
      </c>
      <c r="BG185" s="1" t="str">
        <f t="shared" ca="1" si="118"/>
        <v/>
      </c>
      <c r="BH185" s="1" t="str">
        <f t="shared" ca="1" si="119"/>
        <v>False</v>
      </c>
      <c r="BI185" s="1">
        <f t="shared" ca="1" si="120"/>
        <v>5</v>
      </c>
      <c r="BJ185" s="1" t="s">
        <v>1445</v>
      </c>
      <c r="BK185" s="1" t="str">
        <f t="shared" ca="1" si="121"/>
        <v>2025-05-09</v>
      </c>
      <c r="BL185" s="1" t="str" cm="1">
        <f t="array" aca="1" ref="BL185" ca="1">INDEX({"Orthodontic","Prosthodontic","Oral Surgery","Periodontic","Restorative"}, RANDBETWEEN(1,5))</f>
        <v>Oral Surgery</v>
      </c>
      <c r="BM185" s="1" t="str" cm="1">
        <f t="array" aca="1" ref="BM185" ca="1">INDEX({"D4341","D9110","D0274","D0120","D2330","D7140","D1110"}, RANDBETWEEN(1,7))</f>
        <v>D0274</v>
      </c>
      <c r="BN185" s="1" t="str" cm="1">
        <f t="array" aca="1" ref="BN185" ca="1">INDEX({"Periodontal Scaling &amp; Root Planing","Palliative Treatment","Bitewings - Four Films","Periodic Oral Evaluation","Resin Composite - One Surface","Extraction - Erupted Tooth","Adult Prophylaxis"}, RANDBETWEEN(1,7))</f>
        <v>Periodic Oral Evaluation</v>
      </c>
      <c r="BO185" s="1">
        <f t="shared" ca="1" si="122"/>
        <v>1435.85</v>
      </c>
      <c r="BP185" s="1">
        <f t="shared" ca="1" si="123"/>
        <v>58.88</v>
      </c>
      <c r="BQ185" s="1">
        <f t="shared" ca="1" si="124"/>
        <v>816.08</v>
      </c>
      <c r="BR185" s="1">
        <f t="shared" ca="1" si="125"/>
        <v>230.65</v>
      </c>
      <c r="BS185" s="1">
        <f t="shared" ca="1" si="126"/>
        <v>36.29</v>
      </c>
      <c r="BT185" s="1" t="str">
        <f t="shared" ca="1" si="127"/>
        <v>2024-01-25</v>
      </c>
      <c r="BU185" s="1" t="str" cm="1">
        <f t="array" aca="1" ref="BU185" ca="1">INDEX({"Debit Card","Apple Pay","Credit Card","CareCredit"}, RANDBETWEEN(1,4))</f>
        <v>CareCredit</v>
      </c>
      <c r="BV185" s="1" t="str" cm="1">
        <f t="array" aca="1" ref="BV185" ca="1">INDEX({"Paid","Partial","Pending Insurance"}, RANDBETWEEN(1,3))</f>
        <v>Partial</v>
      </c>
      <c r="BW185" s="1">
        <f t="shared" ca="1" si="128"/>
        <v>0</v>
      </c>
      <c r="BX185" s="1" t="str">
        <f t="shared" ca="1" si="129"/>
        <v>In Progress</v>
      </c>
      <c r="BY185" s="1" t="str" cm="1">
        <f t="array" aca="1" ref="BY185" ca="1">INDEX({"New","Returning"}, RANDBETWEEN(1,2))</f>
        <v>New</v>
      </c>
      <c r="BZ185" s="1">
        <f t="shared" ca="1" si="130"/>
        <v>3</v>
      </c>
      <c r="CA185" s="1">
        <f t="shared" ca="1" si="131"/>
        <v>3</v>
      </c>
      <c r="CB185" s="1" t="str">
        <f t="shared" ca="1" si="132"/>
        <v>2023-05-22</v>
      </c>
      <c r="CC185" s="1" t="str">
        <f t="shared" ca="1" si="133"/>
        <v>2025-07-05</v>
      </c>
      <c r="CD185" s="1">
        <f t="shared" ca="1" si="155"/>
        <v>10</v>
      </c>
      <c r="CE185" s="1">
        <f t="shared" ca="1" si="155"/>
        <v>8</v>
      </c>
      <c r="CF185" s="1">
        <f t="shared" ca="1" si="135"/>
        <v>5782.09</v>
      </c>
      <c r="CG185" s="1">
        <f t="shared" ca="1" si="136"/>
        <v>22</v>
      </c>
      <c r="CH185" s="1" t="str">
        <f t="shared" ca="1" si="137"/>
        <v>Medium</v>
      </c>
      <c r="CI185" s="1">
        <f t="shared" ca="1" si="138"/>
        <v>84</v>
      </c>
      <c r="CJ185" s="1" t="str">
        <f t="shared" ca="1" si="139"/>
        <v>False</v>
      </c>
      <c r="CK185" s="1" t="str" cm="1">
        <f t="array" aca="1" ref="CK185" ca="1">INDEX({"Basic","Silver","Gold","Platinum"}, RANDBETWEEN(1,4))</f>
        <v>Platinum</v>
      </c>
      <c r="CL185" s="1">
        <f t="shared" ca="1" si="140"/>
        <v>3</v>
      </c>
      <c r="CM185" s="1" t="s">
        <v>1634</v>
      </c>
      <c r="CN185" s="1" t="str">
        <f t="shared" ca="1" si="141"/>
        <v>2024-04-01</v>
      </c>
      <c r="CO185" s="1" t="str">
        <f t="shared" ca="1" si="142"/>
        <v>10:00 AM</v>
      </c>
      <c r="CP185" s="1" t="str" cm="1">
        <f t="array" aca="1" ref="CP185" ca="1">INDEX({"Patient Portal","Mail","Email","Phone","Text"}, RANDBETWEEN(1,5))</f>
        <v>Phone</v>
      </c>
      <c r="CQ185" s="1" t="str" cm="1">
        <f t="array" aca="1" ref="CQ185" ca="1">INDEX({"Insurance Verification","Payment Reminder","New Patient Welcome","Treatment Plan Discussion","Recall"}, RANDBETWEEN(1,5))</f>
        <v>Treatment Plan Discussion</v>
      </c>
      <c r="CR185" s="1" t="str" cm="1">
        <f t="array" aca="1" ref="CR185" ca="1">INDEX({"Template","Script","Marketing","Custom"}, RANDBETWEEN(1,4))</f>
        <v>Marketing</v>
      </c>
      <c r="CS185" s="1" t="str">
        <f t="shared" ca="1" si="143"/>
        <v>True</v>
      </c>
      <c r="CT185" s="1" t="str">
        <f t="shared" ca="1" si="144"/>
        <v>2024-04-06</v>
      </c>
      <c r="CU185" s="1" t="str">
        <f t="shared" ca="1" si="145"/>
        <v>1:45 PM</v>
      </c>
      <c r="CV185" s="1" t="str" cm="1">
        <f t="array" aca="1" ref="CV185" ca="1">IF(CS185="True",
   INDEX({"Cancelled","Confirmed","Rescheduled","Question Answered"}, RANDBETWEEN(1,4)),
   ""
)</f>
        <v>Question Answered</v>
      </c>
      <c r="CW185" s="1" t="str">
        <f t="shared" ca="1" si="146"/>
        <v>True</v>
      </c>
      <c r="CX185" s="1" t="str">
        <f t="shared" ca="1" si="147"/>
        <v>2024-04-12</v>
      </c>
      <c r="CY185" s="1" t="str" cm="1">
        <f t="array" aca="1" ref="CY185" ca="1">INDEX({"STF001","STF002","STF003","STF004","STF005"}, RANDBETWEEN(1,5))</f>
        <v>STF003</v>
      </c>
      <c r="CZ185" s="1" t="str">
        <f t="shared" ca="1" si="148"/>
        <v>False</v>
      </c>
      <c r="DA185" s="1" t="str" cm="1">
        <f t="array" aca="1" ref="DA185" ca="1">INDEX({"Westside Dental Group","Downtown Dental Center","Main Street Dental"}, RANDBETWEEN(1,3))</f>
        <v>Downtown Dental Center</v>
      </c>
      <c r="DB185" s="1" t="str" cm="1">
        <f t="array" aca="1" ref="DB185" ca="1">_xlfn.SWITCH(DA185,
   "Westside Dental Group",     "789 West Avenue",
   "Downtown Dental Center",    "456 Downtown Plaza",
   "Main Street Dental",        "123 Main Street",
   ""
)</f>
        <v>456 Downtown Plaza</v>
      </c>
      <c r="DC185" s="1" t="str" cm="1">
        <f t="array" aca="1" ref="DC185" ca="1">_xlfn.SWITCH(
   DA185,
   "Westside Dental Group",     "Riverside",
   "Downtown Dental Center",    "Springfield",
   "Main Street Dental",        "Springfield",
   ""
)</f>
        <v>Springfield</v>
      </c>
      <c r="DD185" s="1" t="s">
        <v>184</v>
      </c>
      <c r="DE185" s="1" t="str" cm="1">
        <f t="array" aca="1" ref="DE185" ca="1">_xlfn.SWITCH(
   DA185,
   "Westside Dental Group",     "62707",
   "Downtown Dental Center",    "62701",
   "Main Street Dental",        "62704",
   ""
)</f>
        <v>62701</v>
      </c>
      <c r="DF185" s="1" t="str" cm="1">
        <f t="array" aca="1" ref="DF185" ca="1">_xlfn.SWITCH(
   DA185,
   "Westside Dental Group",     "555-555-6666",
   "Downtown Dental Center",    "555-333-4444",
   "Main Street Dental",        "555-111-2222",
   ""
)</f>
        <v>555-333-4444</v>
      </c>
      <c r="DG185" s="1" t="str" cm="1">
        <f t="array" aca="1" ref="DG185" ca="1">_xlfn.SWITCH(
   DA185,
   "Westside Dental Group",     "Mon-Thu 9AM-6PM|Fri 9AM-4PM",
   "Downtown Dental Center",    "Mon-Thu 7AM-7PM|Fri 8AM-5PM|Sat 8AM-1PM",
   "Main Street Dental",        "Mon-Fri 8AM-5PM",
   ""
)</f>
        <v>Mon-Thu 7AM-7PM|Fri 8AM-5PM|Sat 8AM-1PM</v>
      </c>
      <c r="DH185" s="1" t="str" cm="1">
        <f t="array" aca="1" ref="DH185" ca="1">_xlfn.SWITCH(
   DA185,
   "Westside Dental Group",     "General|Periodontics|Endodontics",
   "Downtown Dental Center",    "General|Pediatric|Implants|Oral Surgery",
   "Main Street Dental",        "General|Cosmetic|Orthodontics",
   ""
)</f>
        <v>General|Pediatric|Implants|Oral Surgery</v>
      </c>
      <c r="DI185" s="1" t="str" cm="1">
        <f t="array" aca="1" ref="DI185" ca="1">_xlfn.SWITCH(
   DA185,
   "Westside Dental Group",     "General Dentistry|Periodontics|Endodontics",
   "Downtown Dental Center",    "General Dentistry|Oral Surgery|Pediatric Dentistry",
   "Main Street Dental",        "General Dentistry|Orthodontics",
   ""
)</f>
        <v>General Dentistry|Oral Surgery|Pediatric Dentistry</v>
      </c>
      <c r="DJ185" s="1" cm="1">
        <f t="array" aca="1" ref="DJ185" ca="1">_xlfn.SWITCH($DA185,
   "Westside Dental Group", 6,
   "Downtown Dental Center", 12,
   "Main Street Dental",     8,
   6
)</f>
        <v>12</v>
      </c>
      <c r="DK185" s="1" cm="1">
        <f t="array" aca="1" ref="DK185" ca="1">_xlfn.SWITCH($DA185,
   "Westside Dental Group", 4.7,
   "Downtown Dental Center", 4.6,
   "Main Street Dental",     4.8,
   4.7
)</f>
        <v>4.5999999999999996</v>
      </c>
      <c r="DL185" s="1" t="s">
        <v>1823</v>
      </c>
      <c r="DM185" s="1" t="str">
        <f t="shared" ca="1" si="149"/>
        <v>2022-03-08</v>
      </c>
      <c r="DN185" s="1" t="str" cm="1">
        <f t="array" aca="1" ref="DN185" ca="1">INDEX({"In Progress","Accepted","Completed","Proposed"}, RANDBETWEEN(1,4))</f>
        <v>Proposed</v>
      </c>
      <c r="DO185" s="1">
        <f t="shared" ca="1" si="150"/>
        <v>3771.3</v>
      </c>
      <c r="DP185" s="1">
        <f t="shared" ca="1" si="151"/>
        <v>1998.79</v>
      </c>
      <c r="DQ185" s="1">
        <f t="shared" ca="1" si="152"/>
        <v>1772.51</v>
      </c>
      <c r="DR185" s="1" t="str" cm="1">
        <f t="array" aca="1" ref="DR185" ca="1">INDEX({"N/A","CareCredit","QuickPay Discount","Monthly Payment"}, RANDBETWEEN(1,4))</f>
        <v>N/A</v>
      </c>
      <c r="DS185" s="2">
        <v>44656</v>
      </c>
      <c r="DT185" s="1" t="str">
        <f t="shared" ca="1" si="153"/>
        <v/>
      </c>
      <c r="DU185" s="1">
        <f t="shared" ca="1" si="154"/>
        <v>0</v>
      </c>
    </row>
    <row r="186" spans="1:125" x14ac:dyDescent="0.15">
      <c r="A186" s="1" t="s">
        <v>689</v>
      </c>
      <c r="B186" s="1" t="str" cm="1">
        <f t="array" aca="1" ref="B186" ca="1">INDEX({"Liam","Noah","Oliver","Elijah","William","James","Benjamin","Lucas","Henry","Alexander","Olivia","Emma","Ava","Charlotte","Sophia","Amelia","Isabella","Mia","Evelyn","Harper","Jameson","Aria","Scarlett","Luna","Mila","Abigail","Ella","Avery","Eleanor","Madison"}, RANDBETWEEN(1, 30))</f>
        <v>Sophia</v>
      </c>
      <c r="C186" s="1" t="str" cm="1">
        <f t="array" aca="1" ref="C186" ca="1">INDEX({"Smith","Johnson","Williams","Jones","Brown","Davis","Miller","Wilson","Moore","Taylor","Anderson","Thomas","Jackson","White","Harris","Martin","Thompson","Garcia","Martinez","Robinson","Clark","Rodriguez","Lewis","Lee","Walker","Hall","Allen","Young","King","Wright"}, RANDBETWEEN(1, 30))</f>
        <v>Wilson</v>
      </c>
      <c r="D186" s="1" t="str">
        <f t="shared" ca="1" si="104"/>
        <v>1999-01-22</v>
      </c>
      <c r="E186" s="1">
        <f t="shared" ca="1" si="105"/>
        <v>26</v>
      </c>
      <c r="F186" s="1" t="str" cm="1">
        <f t="array" aca="1" ref="F186" ca="1">INDEX({"Male","Female","Non-Binary"}, RANDBETWEEN(1, 3))</f>
        <v>Non-Binary</v>
      </c>
      <c r="G186" s="1" t="str" cm="1">
        <f t="array" aca="1" ref="G186" ca="1">INDEX({"African American","Caucasian","Hispanic","Asian","Native American","Other"}, RANDBETWEEN(1,6))</f>
        <v>Caucasian</v>
      </c>
      <c r="H186" s="1" t="str" cm="1">
        <f t="array" aca="1" ref="H186" ca="1">RANDBETWEEN(1,1500) &amp; " " &amp; INDEX({"Main","Oak","Maple","Elm","Pine","Cedar","Rose","Hill","Park","Lake"}, RANDBETWEEN(1,10)) &amp; " " &amp; INDEX({"St","Rd","Ave"}, RANDBETWEEN(1,3))</f>
        <v>442 Main Rd</v>
      </c>
      <c r="I186" s="1" t="str" cm="1">
        <f t="array" aca="1" ref="I186" ca="1">INDEX({"Springfield","Riverside","Franklin","Clinton","Fairview"}, RANDBETWEEN(1,5))</f>
        <v>Riverside</v>
      </c>
      <c r="J186" s="1" t="str" cm="1">
        <f t="array" aca="1" ref="J186" ca="1">INDEX({"FL","IL","CA","NY","TX"}, RANDBETWEEN(1,5))</f>
        <v>TX</v>
      </c>
      <c r="K186" s="1" t="str">
        <f t="shared" ca="1" si="106"/>
        <v>38907</v>
      </c>
      <c r="L186" s="1" t="str">
        <f t="shared" ca="1" si="107"/>
        <v>sophia.wilson@email.com</v>
      </c>
      <c r="M186" s="1" t="str">
        <f t="shared" ca="1" si="108"/>
        <v>125-407-4964</v>
      </c>
      <c r="N186" s="1" t="str" cm="1">
        <f t="array" aca="1" ref="N186" ca="1">INDEX({"Linda","Karen","Susan","Nancy","Deborah"}, RANDBETWEEN(1,5)) &amp; " " &amp; C186</f>
        <v>Linda Wilson</v>
      </c>
      <c r="O186" s="1" t="str">
        <f t="shared" ca="1" si="109"/>
        <v>173-970-8838</v>
      </c>
      <c r="P186" s="1" t="s">
        <v>137</v>
      </c>
      <c r="Q186" s="1" t="str" cm="1">
        <f t="array" aca="1" ref="Q186" ca="1">INDEX({"Walk-in","Google","Website","Patient Referral","Doctor Referral","Insurance"}, RANDBETWEEN(1,5))</f>
        <v>Website</v>
      </c>
      <c r="R186" s="1" t="str">
        <f t="shared" ca="1" si="110"/>
        <v>2022-11-04</v>
      </c>
      <c r="S186" s="1" t="str" cm="1">
        <f t="array" aca="1" ref="S186" ca="1">INDEX({"LOC001","LOC002","LOC003"}, RANDBETWEEN(1,3))</f>
        <v>LOC002</v>
      </c>
      <c r="T186" s="1" t="str" cm="1">
        <f t="array" aca="1" ref="T186" ca="1">INDEX({"Mail","Phone","Patient Portal","Email"}, RANDBETWEEN(1,4))</f>
        <v>Mail</v>
      </c>
      <c r="U186" s="1" t="str" cm="1">
        <f t="array" aca="1" ref="U186" ca="1">INDEX({"True","False"}, RANDBETWEEN(1,2))</f>
        <v>False</v>
      </c>
      <c r="V186" s="1" t="str" cm="1">
        <f t="array" aca="1" ref="V186" ca="1">INDEX({"True","False"}, RANDBETWEEN(1,2))</f>
        <v>True</v>
      </c>
      <c r="W186" s="1" t="str" cm="1">
        <f t="array" aca="1" ref="W186" ca="1">INDEX({"True","False"}, RANDBETWEEN(1,2))</f>
        <v>False</v>
      </c>
      <c r="X186" s="1" t="str" cm="1">
        <f t="array" aca="1" ref="X186" ca="1">INDEX({"True","False"}, RANDBETWEEN(1,2))</f>
        <v>False</v>
      </c>
      <c r="Y186" s="1" t="str" cm="1">
        <f t="array" aca="1" ref="Y186" ca="1">INDEX({"Codeine","Sulfa","Local Anesthetics","None","Latex","Penicillin"}, RANDBETWEEN(1,6))</f>
        <v>Codeine</v>
      </c>
      <c r="Z186" s="1" t="str" cm="1">
        <f t="array" aca="1" ref="Z186" ca="1">INDEX({"None","Levothyroxine","Atorvastatin","Levothyroxine|Atorvastatin","Metformin|Lisinopril","Ibuprofen"}, RANDBETWEEN(1,6))</f>
        <v>Metformin|Lisinopril</v>
      </c>
      <c r="AA186" s="1" t="str" cm="1">
        <f t="array" aca="1" ref="AA186" ca="1">INDEX({"None","Wisdom teeth extraction (2020)","Cavity filling (2019)","Dental cleaning (2018)","Root canal (2021)"}, RANDBETWEEN(1,5))</f>
        <v>Root canal (2021)</v>
      </c>
      <c r="AB186" s="1" t="str">
        <f t="shared" ca="1" si="111"/>
        <v>2024-11-01</v>
      </c>
      <c r="AC186" s="1" t="str" cm="1">
        <f t="array" aca="1" ref="AC186" ca="1">INDEX({"N/A","No","Yes"}, RANDBETWEEN(1,3))</f>
        <v>Yes</v>
      </c>
      <c r="AD186" s="1" t="str" cm="1">
        <f t="array" aca="1" ref="AD186" ca="1">INDEX({"Non-smoker","Former-smoker","Current smoker"}, RANDBETWEEN(1,3))</f>
        <v>Current smoker</v>
      </c>
      <c r="AE186" s="1" t="str" cm="1">
        <f t="array" aca="1" ref="AE186" ca="1">INDEX({"None","Allergic to penicillin","Requires wheelchair accessibility","Use caution due to fall risk","Special diet required"}, RANDBETWEEN(1,5))</f>
        <v>Allergic to penicillin</v>
      </c>
      <c r="AF186" s="1" t="s">
        <v>878</v>
      </c>
      <c r="AG186" s="1" t="str" cm="1">
        <f t="array" aca="1" ref="AG186" ca="1">INDEX({"Humana","Aetna","MetLife","Cigna","United Healthcare","Guardian"}, RANDBETWEEN(1,6))</f>
        <v>Humana</v>
      </c>
      <c r="AH186" s="1" t="str" cm="1">
        <f t="array" aca="1" ref="AH186" ca="1">IF(AG186="Humana",
   INDEX({"HUM103","HUM523"}, RANDBETWEEN(1,2)),
IF(AG186="Aetna",
   INDEX({"AET532","AET548"}, RANDBETWEEN(1,2)),
IF(AG186="MetLife",
   "MET280",
IF(AG186="Cigna",
   "CIG881",
IF(AG186="United Healthcare",
   INDEX({"UNI967","UNI316"}, RANDBETWEEN(1,2)),
IF(AG186="Guardian",
   INDEX({"GUA459","GUA669"}, RANDBETWEEN(1,2)),
""))))))</f>
        <v>HUM523</v>
      </c>
      <c r="AI186" s="1" t="str" cm="1">
        <f t="array" aca="1" ref="AI186" ca="1">_xlfn.SWITCH(
    AH186,
    "HUM103", "Humana Discount",
    "HUM523", "Humana PPO",
    "AET532", "Aetna HMO",
    "AET548", "Aetna Indemnity",
    "MET280", "MetLife Discount",
    "CIG881", "Cigna HMO",
    "UNI967", "United Healthcare DPPO",
    "UNI316", "United Healthcare DMO",
    "GUA459", "Guardian Discount",
    "GUA669", "Guardian PPO",
    ""
)</f>
        <v>Humana PPO</v>
      </c>
      <c r="AJ186" s="1" t="str" cm="1">
        <f t="array" aca="1" ref="AJ186" ca="1">_xlfn.SWITCH(
    AH186,
    "HUM103", "HUM854639",
    "HUM523", "HUM296694",
    "AET532", "AET392075",
    "AET548", "AET837715",
    "MET280", "MET643118",
    "CIG881", "CIG755900",
    "UNI967", "UNI733052",
    "UNI316", "UNI442722",
    "GUA459", "GUA634150",
    "GUA669", "GUA641722",
    ""
)</f>
        <v>HUM296694</v>
      </c>
      <c r="AK186" s="1" t="str" cm="1">
        <f t="array" aca="1" ref="AK186" ca="1">INDEX({"GRP370","GRP369","GRP573","GRP409","GRP509","GRP575","GRP445","GRP295","GRP316","GRP630"}, RANDBETWEEN(1,10))</f>
        <v>GRP509</v>
      </c>
      <c r="AL186" s="1" cm="1">
        <f t="array" aca="1" ref="AL186" ca="1">_xlfn.SWITCH(
  AK186,
  "GRP370", 1000,
  "GRP369", 3000,
  "GRP573", 1500,
  "GRP409", 3000,
  "GRP509", 3000,
  "GRP575", 1000,
  "GRP445", 2500,
  "GRP295", 1000,
  "GRP316", 2000,
  "GRP630", 2000,
  ""
)</f>
        <v>3000</v>
      </c>
      <c r="AM186" s="1" cm="1">
        <f t="array" aca="1" ref="AM186" ca="1">_xlfn.SWITCH(
  AK186,
  "GRP370", 729.73,
  "GRP369", 2285.89,
  "GRP573", 1311.73,
  "GRP409", 2951.56,
  "GRP509", 993.45,
  "GRP575", 557.41,
  "GRP445", 695.64,
  "GRP295", 241.36,
  "GRP316", 1320.86,
  "GRP630", 1245.27,
  ""
)</f>
        <v>993.45</v>
      </c>
      <c r="AN186" s="1" t="str" cm="1">
        <f t="array" aca="1" ref="AN186" ca="1">_xlfn.SWITCH(
  AK186,
  "GRP573", "Humana",
  "GRP509", "Aetna",
  "GRP316", "Aetna",
  ""
)</f>
        <v>Aetna</v>
      </c>
      <c r="AO186" s="1" t="str" cm="1">
        <f t="array" aca="1" ref="AO186" ca="1">_xlfn.SWITCH(
  AK186,
  "GRP573", "HUM982",
  "GRP509", "AET282",
  "GRP316", "AET665",
  ""
)</f>
        <v>AET282</v>
      </c>
      <c r="AP186" s="1" t="str" cm="1">
        <f t="array" aca="1" ref="AP186" ca="1">_xlfn.SWITCH(
  AK186,
  "GRP573", "MAAN82132",
  "GRP509", "JOWI86099",
  "GRP316", "CHTA19838",
  ""
)</f>
        <v>JOWI86099</v>
      </c>
      <c r="AQ186" s="1" t="str" cm="1">
        <f t="array" aca="1" ref="AQ186" ca="1">INDEX({"Yes","No"},RANDBETWEEN(1,2))</f>
        <v>Yes</v>
      </c>
      <c r="AR186" s="1" t="str" cm="1">
        <f t="array" aca="1" ref="AR186" ca="1">INDEX({"Apple Pay","Credit Card","Debit Card"}, RANDBETWEEN(1,3))</f>
        <v>Credit Card</v>
      </c>
      <c r="AS186" s="1" t="s">
        <v>1067</v>
      </c>
      <c r="AT186" s="1" t="s">
        <v>1256</v>
      </c>
      <c r="AU186" s="1" t="str">
        <f t="shared" ca="1" si="112"/>
        <v>2025-04-17</v>
      </c>
      <c r="AV186" s="1" t="str">
        <f t="shared" ca="1" si="113"/>
        <v>2025-04-29</v>
      </c>
      <c r="AW186" s="1" t="str">
        <f t="shared" ca="1" si="114"/>
        <v>1:15 PM</v>
      </c>
      <c r="AX186" s="1" t="str">
        <f t="shared" ca="1" si="115"/>
        <v>1:01 PM</v>
      </c>
      <c r="AY186" s="1" t="str" cm="1">
        <f t="array" aca="1" ref="AY186" ca="1">INDEX({"LOC001","LOC002","LOC003"}, RANDBETWEEN(1,3))</f>
        <v>LOC003</v>
      </c>
      <c r="AZ186" s="1" t="str" cm="1">
        <f t="array" aca="1" ref="AZ186" ca="1">INDEX({"PRV001","PRV002","PRV003","PRV004","PRV005"}, RANDBETWEEN(1,5))</f>
        <v>PRV002</v>
      </c>
      <c r="BA186" s="1" t="str" cm="1">
        <f t="array" aca="1" ref="BA186" ca="1">INDEX({"AST001","AST002","AST003","AST004","AST005"}, RANDBETWEEN(1,5))</f>
        <v>AST005</v>
      </c>
      <c r="BB186" s="1" t="str" cm="1">
        <f t="array" aca="1" ref="BB186" ca="1">INDEX({"Room 1","Room 2","Room 3","Room 4","Room 5","Room 7","Room 8"}, RANDBETWEEN(1,7))</f>
        <v>Room 7</v>
      </c>
      <c r="BC186" s="1" t="str" cm="1">
        <f t="array" aca="1" ref="BC186" ca="1">INDEX({"Tooth Pain","Lost Filling","Cosmetic Concern","Sensitivity","Denture Adjustment","Jaw Pain","Routine Check-up"}, RANDBETWEEN(1,7))</f>
        <v>Cosmetic Concern</v>
      </c>
      <c r="BD186" s="1" cm="1">
        <f t="array" aca="1" ref="BD186" ca="1">INDEX({15,30,45,60,90,120}, RANDBETWEEN(1,6))</f>
        <v>15</v>
      </c>
      <c r="BE186" s="1">
        <f t="shared" ca="1" si="116"/>
        <v>14</v>
      </c>
      <c r="BF186" s="1" t="str">
        <f t="shared" ca="1" si="117"/>
        <v>True</v>
      </c>
      <c r="BG186" s="1" t="str">
        <f t="shared" ca="1" si="118"/>
        <v/>
      </c>
      <c r="BH186" s="1" t="str">
        <f t="shared" ca="1" si="119"/>
        <v>False</v>
      </c>
      <c r="BI186" s="1">
        <f t="shared" ca="1" si="120"/>
        <v>12</v>
      </c>
      <c r="BJ186" s="1" t="s">
        <v>1446</v>
      </c>
      <c r="BK186" s="1" t="str">
        <f t="shared" ca="1" si="121"/>
        <v>2025-04-29</v>
      </c>
      <c r="BL186" s="1" t="str" cm="1">
        <f t="array" aca="1" ref="BL186" ca="1">INDEX({"Orthodontic","Prosthodontic","Oral Surgery","Periodontic","Restorative"}, RANDBETWEEN(1,5))</f>
        <v>Prosthodontic</v>
      </c>
      <c r="BM186" s="1" t="str" cm="1">
        <f t="array" aca="1" ref="BM186" ca="1">INDEX({"D4341","D9110","D0274","D0120","D2330","D7140","D1110"}, RANDBETWEEN(1,7))</f>
        <v>D0274</v>
      </c>
      <c r="BN186" s="1" t="str" cm="1">
        <f t="array" aca="1" ref="BN186" ca="1">INDEX({"Periodontal Scaling &amp; Root Planing","Palliative Treatment","Bitewings - Four Films","Periodic Oral Evaluation","Resin Composite - One Surface","Extraction - Erupted Tooth","Adult Prophylaxis"}, RANDBETWEEN(1,7))</f>
        <v>Periodontal Scaling &amp; Root Planing</v>
      </c>
      <c r="BO186" s="1">
        <f t="shared" ca="1" si="122"/>
        <v>807.45</v>
      </c>
      <c r="BP186" s="1">
        <f t="shared" ca="1" si="123"/>
        <v>830.01</v>
      </c>
      <c r="BQ186" s="1">
        <f t="shared" ca="1" si="124"/>
        <v>357.14</v>
      </c>
      <c r="BR186" s="1">
        <f t="shared" ca="1" si="125"/>
        <v>157.16</v>
      </c>
      <c r="BS186" s="1">
        <f t="shared" ca="1" si="126"/>
        <v>109.69</v>
      </c>
      <c r="BT186" s="1" t="str">
        <f t="shared" ca="1" si="127"/>
        <v>2024-02-01</v>
      </c>
      <c r="BU186" s="1" t="str" cm="1">
        <f t="array" aca="1" ref="BU186" ca="1">INDEX({"Debit Card","Apple Pay","Credit Card","CareCredit"}, RANDBETWEEN(1,4))</f>
        <v>Credit Card</v>
      </c>
      <c r="BV186" s="1" t="str" cm="1">
        <f t="array" aca="1" ref="BV186" ca="1">INDEX({"Paid","Partial","Pending Insurance"}, RANDBETWEEN(1,3))</f>
        <v>Paid</v>
      </c>
      <c r="BW186" s="1">
        <f t="shared" ca="1" si="128"/>
        <v>0</v>
      </c>
      <c r="BX186" s="1" t="str">
        <f t="shared" ca="1" si="129"/>
        <v>Completed</v>
      </c>
      <c r="BY186" s="1" t="str" cm="1">
        <f t="array" aca="1" ref="BY186" ca="1">INDEX({"New","Returning"}, RANDBETWEEN(1,2))</f>
        <v>New</v>
      </c>
      <c r="BZ186" s="1">
        <f t="shared" ca="1" si="130"/>
        <v>1</v>
      </c>
      <c r="CA186" s="1">
        <f t="shared" ca="1" si="131"/>
        <v>2</v>
      </c>
      <c r="CB186" s="1" t="str">
        <f t="shared" ca="1" si="132"/>
        <v>2023-07-21</v>
      </c>
      <c r="CC186" s="1" t="str">
        <f t="shared" ca="1" si="133"/>
        <v>2024-09-07</v>
      </c>
      <c r="CD186" s="1">
        <f t="shared" ca="1" si="155"/>
        <v>2</v>
      </c>
      <c r="CE186" s="1">
        <f t="shared" ca="1" si="155"/>
        <v>4</v>
      </c>
      <c r="CF186" s="1">
        <f t="shared" ca="1" si="135"/>
        <v>2467.1799999999998</v>
      </c>
      <c r="CG186" s="1">
        <f t="shared" ca="1" si="136"/>
        <v>20</v>
      </c>
      <c r="CH186" s="1" t="str">
        <f t="shared" ca="1" si="137"/>
        <v>Low</v>
      </c>
      <c r="CI186" s="1">
        <f t="shared" ca="1" si="138"/>
        <v>67</v>
      </c>
      <c r="CJ186" s="1" t="str">
        <f t="shared" ca="1" si="139"/>
        <v>True</v>
      </c>
      <c r="CK186" s="1" t="str" cm="1">
        <f t="array" aca="1" ref="CK186" ca="1">INDEX({"Basic","Silver","Gold","Platinum"}, RANDBETWEEN(1,4))</f>
        <v>Gold</v>
      </c>
      <c r="CL186" s="1">
        <f t="shared" ca="1" si="140"/>
        <v>2</v>
      </c>
      <c r="CM186" s="1" t="s">
        <v>1635</v>
      </c>
      <c r="CN186" s="1" t="str">
        <f t="shared" ca="1" si="141"/>
        <v>2021-02-26</v>
      </c>
      <c r="CO186" s="1" t="str">
        <f t="shared" ca="1" si="142"/>
        <v>5:00 PM</v>
      </c>
      <c r="CP186" s="1" t="str" cm="1">
        <f t="array" aca="1" ref="CP186" ca="1">INDEX({"Patient Portal","Mail","Email","Phone","Text"}, RANDBETWEEN(1,5))</f>
        <v>Mail</v>
      </c>
      <c r="CQ186" s="1" t="str" cm="1">
        <f t="array" aca="1" ref="CQ186" ca="1">INDEX({"Insurance Verification","Payment Reminder","New Patient Welcome","Treatment Plan Discussion","Recall"}, RANDBETWEEN(1,5))</f>
        <v>Recall</v>
      </c>
      <c r="CR186" s="1" t="str" cm="1">
        <f t="array" aca="1" ref="CR186" ca="1">INDEX({"Template","Script","Marketing","Custom"}, RANDBETWEEN(1,4))</f>
        <v>Marketing</v>
      </c>
      <c r="CS186" s="1" t="str">
        <f t="shared" ca="1" si="143"/>
        <v>True</v>
      </c>
      <c r="CT186" s="1" t="str">
        <f t="shared" ca="1" si="144"/>
        <v>2021-02-26</v>
      </c>
      <c r="CU186" s="1" t="str">
        <f t="shared" ca="1" si="145"/>
        <v>12:30 PM</v>
      </c>
      <c r="CV186" s="1" t="str" cm="1">
        <f t="array" aca="1" ref="CV186" ca="1">IF(CS186="True",
   INDEX({"Cancelled","Confirmed","Rescheduled","Question Answered"}, RANDBETWEEN(1,4)),
   ""
)</f>
        <v>Rescheduled</v>
      </c>
      <c r="CW186" s="1" t="str">
        <f t="shared" ca="1" si="146"/>
        <v>False</v>
      </c>
      <c r="CX186" s="1" t="str">
        <f t="shared" ca="1" si="147"/>
        <v/>
      </c>
      <c r="CY186" s="1" t="str" cm="1">
        <f t="array" aca="1" ref="CY186" ca="1">INDEX({"STF001","STF002","STF003","STF004","STF005"}, RANDBETWEEN(1,5))</f>
        <v>STF004</v>
      </c>
      <c r="CZ186" s="1" t="str">
        <f t="shared" ca="1" si="148"/>
        <v>True</v>
      </c>
      <c r="DA186" s="1" t="str" cm="1">
        <f t="array" aca="1" ref="DA186" ca="1">INDEX({"Westside Dental Group","Downtown Dental Center","Main Street Dental"}, RANDBETWEEN(1,3))</f>
        <v>Downtown Dental Center</v>
      </c>
      <c r="DB186" s="1" t="str" cm="1">
        <f t="array" aca="1" ref="DB186" ca="1">_xlfn.SWITCH(DA186,
   "Westside Dental Group",     "789 West Avenue",
   "Downtown Dental Center",    "456 Downtown Plaza",
   "Main Street Dental",        "123 Main Street",
   ""
)</f>
        <v>456 Downtown Plaza</v>
      </c>
      <c r="DC186" s="1" t="str" cm="1">
        <f t="array" aca="1" ref="DC186" ca="1">_xlfn.SWITCH(
   DA186,
   "Westside Dental Group",     "Riverside",
   "Downtown Dental Center",    "Springfield",
   "Main Street Dental",        "Springfield",
   ""
)</f>
        <v>Springfield</v>
      </c>
      <c r="DD186" s="1" t="s">
        <v>184</v>
      </c>
      <c r="DE186" s="1" t="str" cm="1">
        <f t="array" aca="1" ref="DE186" ca="1">_xlfn.SWITCH(
   DA186,
   "Westside Dental Group",     "62707",
   "Downtown Dental Center",    "62701",
   "Main Street Dental",        "62704",
   ""
)</f>
        <v>62701</v>
      </c>
      <c r="DF186" s="1" t="str" cm="1">
        <f t="array" aca="1" ref="DF186" ca="1">_xlfn.SWITCH(
   DA186,
   "Westside Dental Group",     "555-555-6666",
   "Downtown Dental Center",    "555-333-4444",
   "Main Street Dental",        "555-111-2222",
   ""
)</f>
        <v>555-333-4444</v>
      </c>
      <c r="DG186" s="1" t="str" cm="1">
        <f t="array" aca="1" ref="DG186" ca="1">_xlfn.SWITCH(
   DA186,
   "Westside Dental Group",     "Mon-Thu 9AM-6PM|Fri 9AM-4PM",
   "Downtown Dental Center",    "Mon-Thu 7AM-7PM|Fri 8AM-5PM|Sat 8AM-1PM",
   "Main Street Dental",        "Mon-Fri 8AM-5PM",
   ""
)</f>
        <v>Mon-Thu 7AM-7PM|Fri 8AM-5PM|Sat 8AM-1PM</v>
      </c>
      <c r="DH186" s="1" t="str" cm="1">
        <f t="array" aca="1" ref="DH186" ca="1">_xlfn.SWITCH(
   DA186,
   "Westside Dental Group",     "General|Periodontics|Endodontics",
   "Downtown Dental Center",    "General|Pediatric|Implants|Oral Surgery",
   "Main Street Dental",        "General|Cosmetic|Orthodontics",
   ""
)</f>
        <v>General|Pediatric|Implants|Oral Surgery</v>
      </c>
      <c r="DI186" s="1" t="str" cm="1">
        <f t="array" aca="1" ref="DI186" ca="1">_xlfn.SWITCH(
   DA186,
   "Westside Dental Group",     "General Dentistry|Periodontics|Endodontics",
   "Downtown Dental Center",    "General Dentistry|Oral Surgery|Pediatric Dentistry",
   "Main Street Dental",        "General Dentistry|Orthodontics",
   ""
)</f>
        <v>General Dentistry|Oral Surgery|Pediatric Dentistry</v>
      </c>
      <c r="DJ186" s="1" cm="1">
        <f t="array" aca="1" ref="DJ186" ca="1">_xlfn.SWITCH($DA186,
   "Westside Dental Group", 6,
   "Downtown Dental Center", 12,
   "Main Street Dental",     8,
   6
)</f>
        <v>12</v>
      </c>
      <c r="DK186" s="1" cm="1">
        <f t="array" aca="1" ref="DK186" ca="1">_xlfn.SWITCH($DA186,
   "Westside Dental Group", 4.7,
   "Downtown Dental Center", 4.6,
   "Main Street Dental",     4.8,
   4.7
)</f>
        <v>4.5999999999999996</v>
      </c>
      <c r="DL186" s="1" t="s">
        <v>1824</v>
      </c>
      <c r="DM186" s="1" t="str">
        <f t="shared" ca="1" si="149"/>
        <v>2021-02-17</v>
      </c>
      <c r="DN186" s="1" t="str" cm="1">
        <f t="array" aca="1" ref="DN186" ca="1">INDEX({"In Progress","Accepted","Completed","Proposed"}, RANDBETWEEN(1,4))</f>
        <v>Proposed</v>
      </c>
      <c r="DO186" s="1">
        <f t="shared" ca="1" si="150"/>
        <v>4792</v>
      </c>
      <c r="DP186" s="1">
        <f t="shared" ca="1" si="151"/>
        <v>3018.96</v>
      </c>
      <c r="DQ186" s="1">
        <f t="shared" ca="1" si="152"/>
        <v>1773.04</v>
      </c>
      <c r="DR186" s="1" t="str" cm="1">
        <f t="array" aca="1" ref="DR186" ca="1">INDEX({"N/A","CareCredit","QuickPay Discount","Monthly Payment"}, RANDBETWEEN(1,4))</f>
        <v>QuickPay Discount</v>
      </c>
      <c r="DS186" s="2">
        <v>44657</v>
      </c>
      <c r="DT186" s="1" t="str">
        <f t="shared" ca="1" si="153"/>
        <v/>
      </c>
      <c r="DU186" s="1">
        <f t="shared" ca="1" si="154"/>
        <v>0</v>
      </c>
    </row>
    <row r="187" spans="1:125" x14ac:dyDescent="0.15">
      <c r="A187" s="1" t="s">
        <v>690</v>
      </c>
      <c r="B187" s="1" t="str" cm="1">
        <f t="array" aca="1" ref="B187" ca="1">INDEX({"Liam","Noah","Oliver","Elijah","William","James","Benjamin","Lucas","Henry","Alexander","Olivia","Emma","Ava","Charlotte","Sophia","Amelia","Isabella","Mia","Evelyn","Harper","Jameson","Aria","Scarlett","Luna","Mila","Abigail","Ella","Avery","Eleanor","Madison"}, RANDBETWEEN(1, 30))</f>
        <v>Amelia</v>
      </c>
      <c r="C187" s="1" t="str" cm="1">
        <f t="array" aca="1" ref="C187" ca="1">INDEX({"Smith","Johnson","Williams","Jones","Brown","Davis","Miller","Wilson","Moore","Taylor","Anderson","Thomas","Jackson","White","Harris","Martin","Thompson","Garcia","Martinez","Robinson","Clark","Rodriguez","Lewis","Lee","Walker","Hall","Allen","Young","King","Wright"}, RANDBETWEEN(1, 30))</f>
        <v>Martinez</v>
      </c>
      <c r="D187" s="1" t="str">
        <f t="shared" ca="1" si="104"/>
        <v>1953-01-01</v>
      </c>
      <c r="E187" s="1">
        <f t="shared" ca="1" si="105"/>
        <v>72</v>
      </c>
      <c r="F187" s="1" t="str" cm="1">
        <f t="array" aca="1" ref="F187" ca="1">INDEX({"Male","Female","Non-Binary"}, RANDBETWEEN(1, 3))</f>
        <v>Female</v>
      </c>
      <c r="G187" s="1" t="str" cm="1">
        <f t="array" aca="1" ref="G187" ca="1">INDEX({"African American","Caucasian","Hispanic","Asian","Native American","Other"}, RANDBETWEEN(1,6))</f>
        <v>Caucasian</v>
      </c>
      <c r="H187" s="1" t="str" cm="1">
        <f t="array" aca="1" ref="H187" ca="1">RANDBETWEEN(1,1500) &amp; " " &amp; INDEX({"Main","Oak","Maple","Elm","Pine","Cedar","Rose","Hill","Park","Lake"}, RANDBETWEEN(1,10)) &amp; " " &amp; INDEX({"St","Rd","Ave"}, RANDBETWEEN(1,3))</f>
        <v>356 Main Ave</v>
      </c>
      <c r="I187" s="1" t="str" cm="1">
        <f t="array" aca="1" ref="I187" ca="1">INDEX({"Springfield","Riverside","Franklin","Clinton","Fairview"}, RANDBETWEEN(1,5))</f>
        <v>Fairview</v>
      </c>
      <c r="J187" s="1" t="str" cm="1">
        <f t="array" aca="1" ref="J187" ca="1">INDEX({"FL","IL","CA","NY","TX"}, RANDBETWEEN(1,5))</f>
        <v>NY</v>
      </c>
      <c r="K187" s="1" t="str">
        <f t="shared" ca="1" si="106"/>
        <v>88928</v>
      </c>
      <c r="L187" s="1" t="str">
        <f t="shared" ca="1" si="107"/>
        <v>amelia.martinez@email.com</v>
      </c>
      <c r="M187" s="1" t="str">
        <f t="shared" ca="1" si="108"/>
        <v>289-643-4841</v>
      </c>
      <c r="N187" s="1" t="str" cm="1">
        <f t="array" aca="1" ref="N187" ca="1">INDEX({"Linda","Karen","Susan","Nancy","Deborah"}, RANDBETWEEN(1,5)) &amp; " " &amp; C187</f>
        <v>Nancy Martinez</v>
      </c>
      <c r="O187" s="1" t="str">
        <f t="shared" ca="1" si="109"/>
        <v>968-713-8391</v>
      </c>
      <c r="P187" s="1" t="s">
        <v>137</v>
      </c>
      <c r="Q187" s="1" t="str" cm="1">
        <f t="array" aca="1" ref="Q187" ca="1">INDEX({"Walk-in","Google","Website","Patient Referral","Doctor Referral","Insurance"}, RANDBETWEEN(1,5))</f>
        <v>Google</v>
      </c>
      <c r="R187" s="1" t="str">
        <f t="shared" ca="1" si="110"/>
        <v>2023-12-05</v>
      </c>
      <c r="S187" s="1" t="str" cm="1">
        <f t="array" aca="1" ref="S187" ca="1">INDEX({"LOC001","LOC002","LOC003"}, RANDBETWEEN(1,3))</f>
        <v>LOC003</v>
      </c>
      <c r="T187" s="1" t="str" cm="1">
        <f t="array" aca="1" ref="T187" ca="1">INDEX({"Mail","Phone","Patient Portal","Email"}, RANDBETWEEN(1,4))</f>
        <v>Phone</v>
      </c>
      <c r="U187" s="1" t="str" cm="1">
        <f t="array" aca="1" ref="U187" ca="1">INDEX({"True","False"}, RANDBETWEEN(1,2))</f>
        <v>False</v>
      </c>
      <c r="V187" s="1" t="str" cm="1">
        <f t="array" aca="1" ref="V187" ca="1">INDEX({"True","False"}, RANDBETWEEN(1,2))</f>
        <v>True</v>
      </c>
      <c r="W187" s="1" t="str" cm="1">
        <f t="array" aca="1" ref="W187" ca="1">INDEX({"True","False"}, RANDBETWEEN(1,2))</f>
        <v>False</v>
      </c>
      <c r="X187" s="1" t="str" cm="1">
        <f t="array" aca="1" ref="X187" ca="1">INDEX({"True","False"}, RANDBETWEEN(1,2))</f>
        <v>True</v>
      </c>
      <c r="Y187" s="1" t="str" cm="1">
        <f t="array" aca="1" ref="Y187" ca="1">INDEX({"Codeine","Sulfa","Local Anesthetics","None","Latex","Penicillin"}, RANDBETWEEN(1,6))</f>
        <v>None</v>
      </c>
      <c r="Z187" s="1" t="str" cm="1">
        <f t="array" aca="1" ref="Z187" ca="1">INDEX({"None","Levothyroxine","Atorvastatin","Levothyroxine|Atorvastatin","Metformin|Lisinopril","Ibuprofen"}, RANDBETWEEN(1,6))</f>
        <v>Levothyroxine|Atorvastatin</v>
      </c>
      <c r="AA187" s="1" t="str" cm="1">
        <f t="array" aca="1" ref="AA187" ca="1">INDEX({"None","Wisdom teeth extraction (2020)","Cavity filling (2019)","Dental cleaning (2018)","Root canal (2021)"}, RANDBETWEEN(1,5))</f>
        <v>Cavity filling (2019)</v>
      </c>
      <c r="AB187" s="1" t="str">
        <f t="shared" ca="1" si="111"/>
        <v>2024-11-21</v>
      </c>
      <c r="AC187" s="1" t="str" cm="1">
        <f t="array" aca="1" ref="AC187" ca="1">INDEX({"N/A","No","Yes"}, RANDBETWEEN(1,3))</f>
        <v>N/A</v>
      </c>
      <c r="AD187" s="1" t="str" cm="1">
        <f t="array" aca="1" ref="AD187" ca="1">INDEX({"Non-smoker","Former-smoker","Current smoker"}, RANDBETWEEN(1,3))</f>
        <v>Former-smoker</v>
      </c>
      <c r="AE187" s="1" t="str" cm="1">
        <f t="array" aca="1" ref="AE187" ca="1">INDEX({"None","Allergic to penicillin","Requires wheelchair accessibility","Use caution due to fall risk","Special diet required"}, RANDBETWEEN(1,5))</f>
        <v>Special diet required</v>
      </c>
      <c r="AF187" s="1" t="s">
        <v>879</v>
      </c>
      <c r="AG187" s="1" t="str" cm="1">
        <f t="array" aca="1" ref="AG187" ca="1">INDEX({"Humana","Aetna","MetLife","Cigna","United Healthcare","Guardian"}, RANDBETWEEN(1,6))</f>
        <v>Guardian</v>
      </c>
      <c r="AH187" s="1" t="str" cm="1">
        <f t="array" aca="1" ref="AH187" ca="1">IF(AG187="Humana",
   INDEX({"HUM103","HUM523"}, RANDBETWEEN(1,2)),
IF(AG187="Aetna",
   INDEX({"AET532","AET548"}, RANDBETWEEN(1,2)),
IF(AG187="MetLife",
   "MET280",
IF(AG187="Cigna",
   "CIG881",
IF(AG187="United Healthcare",
   INDEX({"UNI967","UNI316"}, RANDBETWEEN(1,2)),
IF(AG187="Guardian",
   INDEX({"GUA459","GUA669"}, RANDBETWEEN(1,2)),
""))))))</f>
        <v>GUA459</v>
      </c>
      <c r="AI187" s="1" t="str" cm="1">
        <f t="array" aca="1" ref="AI187" ca="1">_xlfn.SWITCH(
    AH187,
    "HUM103", "Humana Discount",
    "HUM523", "Humana PPO",
    "AET532", "Aetna HMO",
    "AET548", "Aetna Indemnity",
    "MET280", "MetLife Discount",
    "CIG881", "Cigna HMO",
    "UNI967", "United Healthcare DPPO",
    "UNI316", "United Healthcare DMO",
    "GUA459", "Guardian Discount",
    "GUA669", "Guardian PPO",
    ""
)</f>
        <v>Guardian Discount</v>
      </c>
      <c r="AJ187" s="1" t="str" cm="1">
        <f t="array" aca="1" ref="AJ187" ca="1">_xlfn.SWITCH(
    AH187,
    "HUM103", "HUM854639",
    "HUM523", "HUM296694",
    "AET532", "AET392075",
    "AET548", "AET837715",
    "MET280", "MET643118",
    "CIG881", "CIG755900",
    "UNI967", "UNI733052",
    "UNI316", "UNI442722",
    "GUA459", "GUA634150",
    "GUA669", "GUA641722",
    ""
)</f>
        <v>GUA634150</v>
      </c>
      <c r="AK187" s="1" t="str" cm="1">
        <f t="array" aca="1" ref="AK187" ca="1">INDEX({"GRP370","GRP369","GRP573","GRP409","GRP509","GRP575","GRP445","GRP295","GRP316","GRP630"}, RANDBETWEEN(1,10))</f>
        <v>GRP573</v>
      </c>
      <c r="AL187" s="1" cm="1">
        <f t="array" aca="1" ref="AL187" ca="1">_xlfn.SWITCH(
  AK187,
  "GRP370", 1000,
  "GRP369", 3000,
  "GRP573", 1500,
  "GRP409", 3000,
  "GRP509", 3000,
  "GRP575", 1000,
  "GRP445", 2500,
  "GRP295", 1000,
  "GRP316", 2000,
  "GRP630", 2000,
  ""
)</f>
        <v>1500</v>
      </c>
      <c r="AM187" s="1" cm="1">
        <f t="array" aca="1" ref="AM187" ca="1">_xlfn.SWITCH(
  AK187,
  "GRP370", 729.73,
  "GRP369", 2285.89,
  "GRP573", 1311.73,
  "GRP409", 2951.56,
  "GRP509", 993.45,
  "GRP575", 557.41,
  "GRP445", 695.64,
  "GRP295", 241.36,
  "GRP316", 1320.86,
  "GRP630", 1245.27,
  ""
)</f>
        <v>1311.73</v>
      </c>
      <c r="AN187" s="1" t="str" cm="1">
        <f t="array" aca="1" ref="AN187" ca="1">_xlfn.SWITCH(
  AK187,
  "GRP573", "Humana",
  "GRP509", "Aetna",
  "GRP316", "Aetna",
  ""
)</f>
        <v>Humana</v>
      </c>
      <c r="AO187" s="1" t="str" cm="1">
        <f t="array" aca="1" ref="AO187" ca="1">_xlfn.SWITCH(
  AK187,
  "GRP573", "HUM982",
  "GRP509", "AET282",
  "GRP316", "AET665",
  ""
)</f>
        <v>HUM982</v>
      </c>
      <c r="AP187" s="1" t="str" cm="1">
        <f t="array" aca="1" ref="AP187" ca="1">_xlfn.SWITCH(
  AK187,
  "GRP573", "MAAN82132",
  "GRP509", "JOWI86099",
  "GRP316", "CHTA19838",
  ""
)</f>
        <v>MAAN82132</v>
      </c>
      <c r="AQ187" s="1" t="str" cm="1">
        <f t="array" aca="1" ref="AQ187" ca="1">INDEX({"Yes","No"},RANDBETWEEN(1,2))</f>
        <v>No</v>
      </c>
      <c r="AR187" s="1" t="str" cm="1">
        <f t="array" aca="1" ref="AR187" ca="1">INDEX({"Apple Pay","Credit Card","Debit Card"}, RANDBETWEEN(1,3))</f>
        <v>Debit Card</v>
      </c>
      <c r="AS187" s="1" t="s">
        <v>1068</v>
      </c>
      <c r="AT187" s="1" t="s">
        <v>1257</v>
      </c>
      <c r="AU187" s="1" t="str">
        <f t="shared" ca="1" si="112"/>
        <v>2025-04-28</v>
      </c>
      <c r="AV187" s="1" t="str">
        <f t="shared" ca="1" si="113"/>
        <v>2025-05-05</v>
      </c>
      <c r="AW187" s="1" t="str">
        <f t="shared" ca="1" si="114"/>
        <v>2:00 PM</v>
      </c>
      <c r="AX187" s="1" t="str">
        <f t="shared" ca="1" si="115"/>
        <v>1:50 PM</v>
      </c>
      <c r="AY187" s="1" t="str" cm="1">
        <f t="array" aca="1" ref="AY187" ca="1">INDEX({"LOC001","LOC002","LOC003"}, RANDBETWEEN(1,3))</f>
        <v>LOC002</v>
      </c>
      <c r="AZ187" s="1" t="str" cm="1">
        <f t="array" aca="1" ref="AZ187" ca="1">INDEX({"PRV001","PRV002","PRV003","PRV004","PRV005"}, RANDBETWEEN(1,5))</f>
        <v>PRV002</v>
      </c>
      <c r="BA187" s="1" t="str" cm="1">
        <f t="array" aca="1" ref="BA187" ca="1">INDEX({"AST001","AST002","AST003","AST004","AST005"}, RANDBETWEEN(1,5))</f>
        <v>AST005</v>
      </c>
      <c r="BB187" s="1" t="str" cm="1">
        <f t="array" aca="1" ref="BB187" ca="1">INDEX({"Room 1","Room 2","Room 3","Room 4","Room 5","Room 7","Room 8"}, RANDBETWEEN(1,7))</f>
        <v>Room 3</v>
      </c>
      <c r="BC187" s="1" t="str" cm="1">
        <f t="array" aca="1" ref="BC187" ca="1">INDEX({"Tooth Pain","Lost Filling","Cosmetic Concern","Sensitivity","Denture Adjustment","Jaw Pain","Routine Check-up"}, RANDBETWEEN(1,7))</f>
        <v>Lost Filling</v>
      </c>
      <c r="BD187" s="1" cm="1">
        <f t="array" aca="1" ref="BD187" ca="1">INDEX({15,30,45,60,90,120}, RANDBETWEEN(1,6))</f>
        <v>60</v>
      </c>
      <c r="BE187" s="1">
        <f t="shared" ca="1" si="116"/>
        <v>57</v>
      </c>
      <c r="BF187" s="1" t="str">
        <f t="shared" ca="1" si="117"/>
        <v>True</v>
      </c>
      <c r="BG187" s="1" t="str">
        <f t="shared" ca="1" si="118"/>
        <v/>
      </c>
      <c r="BH187" s="1" t="str">
        <f t="shared" ca="1" si="119"/>
        <v>False</v>
      </c>
      <c r="BI187" s="1">
        <f t="shared" ca="1" si="120"/>
        <v>7</v>
      </c>
      <c r="BJ187" s="1" t="s">
        <v>1447</v>
      </c>
      <c r="BK187" s="1" t="str">
        <f t="shared" ca="1" si="121"/>
        <v>2025-05-05</v>
      </c>
      <c r="BL187" s="1" t="str" cm="1">
        <f t="array" aca="1" ref="BL187" ca="1">INDEX({"Orthodontic","Prosthodontic","Oral Surgery","Periodontic","Restorative"}, RANDBETWEEN(1,5))</f>
        <v>Orthodontic</v>
      </c>
      <c r="BM187" s="1" t="str" cm="1">
        <f t="array" aca="1" ref="BM187" ca="1">INDEX({"D4341","D9110","D0274","D0120","D2330","D7140","D1110"}, RANDBETWEEN(1,7))</f>
        <v>D0120</v>
      </c>
      <c r="BN187" s="1" t="str" cm="1">
        <f t="array" aca="1" ref="BN187" ca="1">INDEX({"Periodontal Scaling &amp; Root Planing","Palliative Treatment","Bitewings - Four Films","Periodic Oral Evaluation","Resin Composite - One Surface","Extraction - Erupted Tooth","Adult Prophylaxis"}, RANDBETWEEN(1,7))</f>
        <v>Palliative Treatment</v>
      </c>
      <c r="BO187" s="1">
        <f t="shared" ca="1" si="122"/>
        <v>1232.6500000000001</v>
      </c>
      <c r="BP187" s="1">
        <f t="shared" ca="1" si="123"/>
        <v>1055.01</v>
      </c>
      <c r="BQ187" s="1">
        <f t="shared" ca="1" si="124"/>
        <v>918</v>
      </c>
      <c r="BR187" s="1">
        <f t="shared" ca="1" si="125"/>
        <v>453.95</v>
      </c>
      <c r="BS187" s="1">
        <f t="shared" ca="1" si="126"/>
        <v>140.5</v>
      </c>
      <c r="BT187" s="1" t="str">
        <f t="shared" ca="1" si="127"/>
        <v>2022-11-12</v>
      </c>
      <c r="BU187" s="1" t="str" cm="1">
        <f t="array" aca="1" ref="BU187" ca="1">INDEX({"Debit Card","Apple Pay","Credit Card","CareCredit"}, RANDBETWEEN(1,4))</f>
        <v>Credit Card</v>
      </c>
      <c r="BV187" s="1" t="str" cm="1">
        <f t="array" aca="1" ref="BV187" ca="1">INDEX({"Paid","Partial","Pending Insurance"}, RANDBETWEEN(1,3))</f>
        <v>Pending Insurance</v>
      </c>
      <c r="BW187" s="1">
        <f t="shared" ca="1" si="128"/>
        <v>69.709999999999994</v>
      </c>
      <c r="BX187" s="1" t="str">
        <f t="shared" ca="1" si="129"/>
        <v>In Progress</v>
      </c>
      <c r="BY187" s="1" t="str" cm="1">
        <f t="array" aca="1" ref="BY187" ca="1">INDEX({"New","Returning"}, RANDBETWEEN(1,2))</f>
        <v>Returning</v>
      </c>
      <c r="BZ187" s="1">
        <f t="shared" ca="1" si="130"/>
        <v>3</v>
      </c>
      <c r="CA187" s="1">
        <f t="shared" ca="1" si="131"/>
        <v>3</v>
      </c>
      <c r="CB187" s="1" t="str">
        <f t="shared" ca="1" si="132"/>
        <v>2022-04-02</v>
      </c>
      <c r="CC187" s="1" t="str">
        <f t="shared" ca="1" si="133"/>
        <v>2025-02-15</v>
      </c>
      <c r="CD187" s="1">
        <f t="shared" ca="1" si="155"/>
        <v>2</v>
      </c>
      <c r="CE187" s="1">
        <f t="shared" ca="1" si="155"/>
        <v>10</v>
      </c>
      <c r="CF187" s="1">
        <f t="shared" ca="1" si="135"/>
        <v>3652.76</v>
      </c>
      <c r="CG187" s="1">
        <f t="shared" ca="1" si="136"/>
        <v>36</v>
      </c>
      <c r="CH187" s="1" t="str">
        <f t="shared" ca="1" si="137"/>
        <v>Low</v>
      </c>
      <c r="CI187" s="1">
        <f t="shared" ca="1" si="138"/>
        <v>83</v>
      </c>
      <c r="CJ187" s="1" t="str">
        <f t="shared" ca="1" si="139"/>
        <v>True</v>
      </c>
      <c r="CK187" s="1" t="str" cm="1">
        <f t="array" aca="1" ref="CK187" ca="1">INDEX({"Basic","Silver","Gold","Platinum"}, RANDBETWEEN(1,4))</f>
        <v>Gold</v>
      </c>
      <c r="CL187" s="1">
        <f t="shared" ca="1" si="140"/>
        <v>4</v>
      </c>
      <c r="CM187" s="1" t="s">
        <v>1636</v>
      </c>
      <c r="CN187" s="1" t="str">
        <f t="shared" ca="1" si="141"/>
        <v>2025-01-31</v>
      </c>
      <c r="CO187" s="1" t="str">
        <f t="shared" ca="1" si="142"/>
        <v>10:45 AM</v>
      </c>
      <c r="CP187" s="1" t="str" cm="1">
        <f t="array" aca="1" ref="CP187" ca="1">INDEX({"Patient Portal","Mail","Email","Phone","Text"}, RANDBETWEEN(1,5))</f>
        <v>Email</v>
      </c>
      <c r="CQ187" s="1" t="str" cm="1">
        <f t="array" aca="1" ref="CQ187" ca="1">INDEX({"Insurance Verification","Payment Reminder","New Patient Welcome","Treatment Plan Discussion","Recall"}, RANDBETWEEN(1,5))</f>
        <v>New Patient Welcome</v>
      </c>
      <c r="CR187" s="1" t="str" cm="1">
        <f t="array" aca="1" ref="CR187" ca="1">INDEX({"Template","Script","Marketing","Custom"}, RANDBETWEEN(1,4))</f>
        <v>Custom</v>
      </c>
      <c r="CS187" s="1" t="str">
        <f t="shared" ca="1" si="143"/>
        <v>True</v>
      </c>
      <c r="CT187" s="1" t="str">
        <f t="shared" ca="1" si="144"/>
        <v>2025-02-03</v>
      </c>
      <c r="CU187" s="1" t="str">
        <f t="shared" ca="1" si="145"/>
        <v>8:00 AM</v>
      </c>
      <c r="CV187" s="1" t="str" cm="1">
        <f t="array" aca="1" ref="CV187" ca="1">IF(CS187="True",
   INDEX({"Cancelled","Confirmed","Rescheduled","Question Answered"}, RANDBETWEEN(1,4)),
   ""
)</f>
        <v>Cancelled</v>
      </c>
      <c r="CW187" s="1" t="str">
        <f t="shared" ca="1" si="146"/>
        <v>False</v>
      </c>
      <c r="CX187" s="1" t="str">
        <f t="shared" ca="1" si="147"/>
        <v/>
      </c>
      <c r="CY187" s="1" t="str" cm="1">
        <f t="array" aca="1" ref="CY187" ca="1">INDEX({"STF001","STF002","STF003","STF004","STF005"}, RANDBETWEEN(1,5))</f>
        <v>STF004</v>
      </c>
      <c r="CZ187" s="1" t="str">
        <f t="shared" ca="1" si="148"/>
        <v>True</v>
      </c>
      <c r="DA187" s="1" t="str" cm="1">
        <f t="array" aca="1" ref="DA187" ca="1">INDEX({"Westside Dental Group","Downtown Dental Center","Main Street Dental"}, RANDBETWEEN(1,3))</f>
        <v>Main Street Dental</v>
      </c>
      <c r="DB187" s="1" t="str" cm="1">
        <f t="array" aca="1" ref="DB187" ca="1">_xlfn.SWITCH(DA187,
   "Westside Dental Group",     "789 West Avenue",
   "Downtown Dental Center",    "456 Downtown Plaza",
   "Main Street Dental",        "123 Main Street",
   ""
)</f>
        <v>123 Main Street</v>
      </c>
      <c r="DC187" s="1" t="str" cm="1">
        <f t="array" aca="1" ref="DC187" ca="1">_xlfn.SWITCH(
   DA187,
   "Westside Dental Group",     "Riverside",
   "Downtown Dental Center",    "Springfield",
   "Main Street Dental",        "Springfield",
   ""
)</f>
        <v>Springfield</v>
      </c>
      <c r="DD187" s="1" t="s">
        <v>184</v>
      </c>
      <c r="DE187" s="1" t="str" cm="1">
        <f t="array" aca="1" ref="DE187" ca="1">_xlfn.SWITCH(
   DA187,
   "Westside Dental Group",     "62707",
   "Downtown Dental Center",    "62701",
   "Main Street Dental",        "62704",
   ""
)</f>
        <v>62704</v>
      </c>
      <c r="DF187" s="1" t="str" cm="1">
        <f t="array" aca="1" ref="DF187" ca="1">_xlfn.SWITCH(
   DA187,
   "Westside Dental Group",     "555-555-6666",
   "Downtown Dental Center",    "555-333-4444",
   "Main Street Dental",        "555-111-2222",
   ""
)</f>
        <v>555-111-2222</v>
      </c>
      <c r="DG187" s="1" t="str" cm="1">
        <f t="array" aca="1" ref="DG187" ca="1">_xlfn.SWITCH(
   DA187,
   "Westside Dental Group",     "Mon-Thu 9AM-6PM|Fri 9AM-4PM",
   "Downtown Dental Center",    "Mon-Thu 7AM-7PM|Fri 8AM-5PM|Sat 8AM-1PM",
   "Main Street Dental",        "Mon-Fri 8AM-5PM",
   ""
)</f>
        <v>Mon-Fri 8AM-5PM</v>
      </c>
      <c r="DH187" s="1" t="str" cm="1">
        <f t="array" aca="1" ref="DH187" ca="1">_xlfn.SWITCH(
   DA187,
   "Westside Dental Group",     "General|Periodontics|Endodontics",
   "Downtown Dental Center",    "General|Pediatric|Implants|Oral Surgery",
   "Main Street Dental",        "General|Cosmetic|Orthodontics",
   ""
)</f>
        <v>General|Cosmetic|Orthodontics</v>
      </c>
      <c r="DI187" s="1" t="str" cm="1">
        <f t="array" aca="1" ref="DI187" ca="1">_xlfn.SWITCH(
   DA187,
   "Westside Dental Group",     "General Dentistry|Periodontics|Endodontics",
   "Downtown Dental Center",    "General Dentistry|Oral Surgery|Pediatric Dentistry",
   "Main Street Dental",        "General Dentistry|Orthodontics",
   ""
)</f>
        <v>General Dentistry|Orthodontics</v>
      </c>
      <c r="DJ187" s="1" cm="1">
        <f t="array" aca="1" ref="DJ187" ca="1">_xlfn.SWITCH($DA187,
   "Westside Dental Group", 6,
   "Downtown Dental Center", 12,
   "Main Street Dental",     8,
   6
)</f>
        <v>8</v>
      </c>
      <c r="DK187" s="1" cm="1">
        <f t="array" aca="1" ref="DK187" ca="1">_xlfn.SWITCH($DA187,
   "Westside Dental Group", 4.7,
   "Downtown Dental Center", 4.6,
   "Main Street Dental",     4.8,
   4.7
)</f>
        <v>4.8</v>
      </c>
      <c r="DL187" s="1" t="s">
        <v>1825</v>
      </c>
      <c r="DM187" s="1" t="str">
        <f t="shared" ca="1" si="149"/>
        <v>2022-06-15</v>
      </c>
      <c r="DN187" s="1" t="str" cm="1">
        <f t="array" aca="1" ref="DN187" ca="1">INDEX({"In Progress","Accepted","Completed","Proposed"}, RANDBETWEEN(1,4))</f>
        <v>Proposed</v>
      </c>
      <c r="DO187" s="1">
        <f t="shared" ca="1" si="150"/>
        <v>1828.02</v>
      </c>
      <c r="DP187" s="1">
        <f t="shared" ca="1" si="151"/>
        <v>950.57</v>
      </c>
      <c r="DQ187" s="1">
        <f t="shared" ca="1" si="152"/>
        <v>877.45</v>
      </c>
      <c r="DR187" s="1" t="str" cm="1">
        <f t="array" aca="1" ref="DR187" ca="1">INDEX({"N/A","CareCredit","QuickPay Discount","Monthly Payment"}, RANDBETWEEN(1,4))</f>
        <v>Monthly Payment</v>
      </c>
      <c r="DS187" s="2">
        <v>44658</v>
      </c>
      <c r="DT187" s="1" t="str">
        <f t="shared" ca="1" si="153"/>
        <v/>
      </c>
      <c r="DU187" s="1">
        <f t="shared" ca="1" si="154"/>
        <v>0</v>
      </c>
    </row>
    <row r="188" spans="1:125" x14ac:dyDescent="0.15">
      <c r="A188" s="1" t="s">
        <v>691</v>
      </c>
      <c r="B188" s="1" t="str" cm="1">
        <f t="array" aca="1" ref="B188" ca="1">INDEX({"Liam","Noah","Oliver","Elijah","William","James","Benjamin","Lucas","Henry","Alexander","Olivia","Emma","Ava","Charlotte","Sophia","Amelia","Isabella","Mia","Evelyn","Harper","Jameson","Aria","Scarlett","Luna","Mila","Abigail","Ella","Avery","Eleanor","Madison"}, RANDBETWEEN(1, 30))</f>
        <v>Oliver</v>
      </c>
      <c r="C188" s="1" t="str" cm="1">
        <f t="array" aca="1" ref="C188" ca="1">INDEX({"Smith","Johnson","Williams","Jones","Brown","Davis","Miller","Wilson","Moore","Taylor","Anderson","Thomas","Jackson","White","Harris","Martin","Thompson","Garcia","Martinez","Robinson","Clark","Rodriguez","Lewis","Lee","Walker","Hall","Allen","Young","King","Wright"}, RANDBETWEEN(1, 30))</f>
        <v>Wright</v>
      </c>
      <c r="D188" s="1" t="str">
        <f t="shared" ca="1" si="104"/>
        <v>2001-07-09</v>
      </c>
      <c r="E188" s="1">
        <f t="shared" ca="1" si="105"/>
        <v>23</v>
      </c>
      <c r="F188" s="1" t="str" cm="1">
        <f t="array" aca="1" ref="F188" ca="1">INDEX({"Male","Female","Non-Binary"}, RANDBETWEEN(1, 3))</f>
        <v>Female</v>
      </c>
      <c r="G188" s="1" t="str" cm="1">
        <f t="array" aca="1" ref="G188" ca="1">INDEX({"African American","Caucasian","Hispanic","Asian","Native American","Other"}, RANDBETWEEN(1,6))</f>
        <v>Native American</v>
      </c>
      <c r="H188" s="1" t="str" cm="1">
        <f t="array" aca="1" ref="H188" ca="1">RANDBETWEEN(1,1500) &amp; " " &amp; INDEX({"Main","Oak","Maple","Elm","Pine","Cedar","Rose","Hill","Park","Lake"}, RANDBETWEEN(1,10)) &amp; " " &amp; INDEX({"St","Rd","Ave"}, RANDBETWEEN(1,3))</f>
        <v>1166 Maple Rd</v>
      </c>
      <c r="I188" s="1" t="str" cm="1">
        <f t="array" aca="1" ref="I188" ca="1">INDEX({"Springfield","Riverside","Franklin","Clinton","Fairview"}, RANDBETWEEN(1,5))</f>
        <v>Fairview</v>
      </c>
      <c r="J188" s="1" t="str" cm="1">
        <f t="array" aca="1" ref="J188" ca="1">INDEX({"FL","IL","CA","NY","TX"}, RANDBETWEEN(1,5))</f>
        <v>FL</v>
      </c>
      <c r="K188" s="1" t="str">
        <f t="shared" ca="1" si="106"/>
        <v>40771</v>
      </c>
      <c r="L188" s="1" t="str">
        <f t="shared" ca="1" si="107"/>
        <v>oliver.wright@email.com</v>
      </c>
      <c r="M188" s="1" t="str">
        <f t="shared" ca="1" si="108"/>
        <v>791-791-1966</v>
      </c>
      <c r="N188" s="1" t="str" cm="1">
        <f t="array" aca="1" ref="N188" ca="1">INDEX({"Linda","Karen","Susan","Nancy","Deborah"}, RANDBETWEEN(1,5)) &amp; " " &amp; C188</f>
        <v>Deborah Wright</v>
      </c>
      <c r="O188" s="1" t="str">
        <f t="shared" ca="1" si="109"/>
        <v>315-915-1165</v>
      </c>
      <c r="P188" s="1" t="s">
        <v>137</v>
      </c>
      <c r="Q188" s="1" t="str" cm="1">
        <f t="array" aca="1" ref="Q188" ca="1">INDEX({"Walk-in","Google","Website","Patient Referral","Doctor Referral","Insurance"}, RANDBETWEEN(1,5))</f>
        <v>Website</v>
      </c>
      <c r="R188" s="1" t="str">
        <f t="shared" ca="1" si="110"/>
        <v>2022-07-06</v>
      </c>
      <c r="S188" s="1" t="str" cm="1">
        <f t="array" aca="1" ref="S188" ca="1">INDEX({"LOC001","LOC002","LOC003"}, RANDBETWEEN(1,3))</f>
        <v>LOC003</v>
      </c>
      <c r="T188" s="1" t="str" cm="1">
        <f t="array" aca="1" ref="T188" ca="1">INDEX({"Mail","Phone","Patient Portal","Email"}, RANDBETWEEN(1,4))</f>
        <v>Phone</v>
      </c>
      <c r="U188" s="1" t="str" cm="1">
        <f t="array" aca="1" ref="U188" ca="1">INDEX({"True","False"}, RANDBETWEEN(1,2))</f>
        <v>True</v>
      </c>
      <c r="V188" s="1" t="str" cm="1">
        <f t="array" aca="1" ref="V188" ca="1">INDEX({"True","False"}, RANDBETWEEN(1,2))</f>
        <v>False</v>
      </c>
      <c r="W188" s="1" t="str" cm="1">
        <f t="array" aca="1" ref="W188" ca="1">INDEX({"True","False"}, RANDBETWEEN(1,2))</f>
        <v>False</v>
      </c>
      <c r="X188" s="1" t="str" cm="1">
        <f t="array" aca="1" ref="X188" ca="1">INDEX({"True","False"}, RANDBETWEEN(1,2))</f>
        <v>True</v>
      </c>
      <c r="Y188" s="1" t="str" cm="1">
        <f t="array" aca="1" ref="Y188" ca="1">INDEX({"Codeine","Sulfa","Local Anesthetics","None","Latex","Penicillin"}, RANDBETWEEN(1,6))</f>
        <v>Local Anesthetics</v>
      </c>
      <c r="Z188" s="1" t="str" cm="1">
        <f t="array" aca="1" ref="Z188" ca="1">INDEX({"None","Levothyroxine","Atorvastatin","Levothyroxine|Atorvastatin","Metformin|Lisinopril","Ibuprofen"}, RANDBETWEEN(1,6))</f>
        <v>Ibuprofen</v>
      </c>
      <c r="AA188" s="1" t="str" cm="1">
        <f t="array" aca="1" ref="AA188" ca="1">INDEX({"None","Wisdom teeth extraction (2020)","Cavity filling (2019)","Dental cleaning (2018)","Root canal (2021)"}, RANDBETWEEN(1,5))</f>
        <v>Wisdom teeth extraction (2020)</v>
      </c>
      <c r="AB188" s="1" t="str">
        <f t="shared" ca="1" si="111"/>
        <v>2024-10-27</v>
      </c>
      <c r="AC188" s="1" t="str" cm="1">
        <f t="array" aca="1" ref="AC188" ca="1">INDEX({"N/A","No","Yes"}, RANDBETWEEN(1,3))</f>
        <v>No</v>
      </c>
      <c r="AD188" s="1" t="str" cm="1">
        <f t="array" aca="1" ref="AD188" ca="1">INDEX({"Non-smoker","Former-smoker","Current smoker"}, RANDBETWEEN(1,3))</f>
        <v>Non-smoker</v>
      </c>
      <c r="AE188" s="1" t="str" cm="1">
        <f t="array" aca="1" ref="AE188" ca="1">INDEX({"None","Allergic to penicillin","Requires wheelchair accessibility","Use caution due to fall risk","Special diet required"}, RANDBETWEEN(1,5))</f>
        <v>Special diet required</v>
      </c>
      <c r="AF188" s="1" t="s">
        <v>880</v>
      </c>
      <c r="AG188" s="1" t="str" cm="1">
        <f t="array" aca="1" ref="AG188" ca="1">INDEX({"Humana","Aetna","MetLife","Cigna","United Healthcare","Guardian"}, RANDBETWEEN(1,6))</f>
        <v>MetLife</v>
      </c>
      <c r="AH188" s="1" t="str" cm="1">
        <f t="array" aca="1" ref="AH188" ca="1">IF(AG188="Humana",
   INDEX({"HUM103","HUM523"}, RANDBETWEEN(1,2)),
IF(AG188="Aetna",
   INDEX({"AET532","AET548"}, RANDBETWEEN(1,2)),
IF(AG188="MetLife",
   "MET280",
IF(AG188="Cigna",
   "CIG881",
IF(AG188="United Healthcare",
   INDEX({"UNI967","UNI316"}, RANDBETWEEN(1,2)),
IF(AG188="Guardian",
   INDEX({"GUA459","GUA669"}, RANDBETWEEN(1,2)),
""))))))</f>
        <v>MET280</v>
      </c>
      <c r="AI188" s="1" t="str" cm="1">
        <f t="array" aca="1" ref="AI188" ca="1">_xlfn.SWITCH(
    AH188,
    "HUM103", "Humana Discount",
    "HUM523", "Humana PPO",
    "AET532", "Aetna HMO",
    "AET548", "Aetna Indemnity",
    "MET280", "MetLife Discount",
    "CIG881", "Cigna HMO",
    "UNI967", "United Healthcare DPPO",
    "UNI316", "United Healthcare DMO",
    "GUA459", "Guardian Discount",
    "GUA669", "Guardian PPO",
    ""
)</f>
        <v>MetLife Discount</v>
      </c>
      <c r="AJ188" s="1" t="str" cm="1">
        <f t="array" aca="1" ref="AJ188" ca="1">_xlfn.SWITCH(
    AH188,
    "HUM103", "HUM854639",
    "HUM523", "HUM296694",
    "AET532", "AET392075",
    "AET548", "AET837715",
    "MET280", "MET643118",
    "CIG881", "CIG755900",
    "UNI967", "UNI733052",
    "UNI316", "UNI442722",
    "GUA459", "GUA634150",
    "GUA669", "GUA641722",
    ""
)</f>
        <v>MET643118</v>
      </c>
      <c r="AK188" s="1" t="str" cm="1">
        <f t="array" aca="1" ref="AK188" ca="1">INDEX({"GRP370","GRP369","GRP573","GRP409","GRP509","GRP575","GRP445","GRP295","GRP316","GRP630"}, RANDBETWEEN(1,10))</f>
        <v>GRP575</v>
      </c>
      <c r="AL188" s="1" cm="1">
        <f t="array" aca="1" ref="AL188" ca="1">_xlfn.SWITCH(
  AK188,
  "GRP370", 1000,
  "GRP369", 3000,
  "GRP573", 1500,
  "GRP409", 3000,
  "GRP509", 3000,
  "GRP575", 1000,
  "GRP445", 2500,
  "GRP295", 1000,
  "GRP316", 2000,
  "GRP630", 2000,
  ""
)</f>
        <v>1000</v>
      </c>
      <c r="AM188" s="1" cm="1">
        <f t="array" aca="1" ref="AM188" ca="1">_xlfn.SWITCH(
  AK188,
  "GRP370", 729.73,
  "GRP369", 2285.89,
  "GRP573", 1311.73,
  "GRP409", 2951.56,
  "GRP509", 993.45,
  "GRP575", 557.41,
  "GRP445", 695.64,
  "GRP295", 241.36,
  "GRP316", 1320.86,
  "GRP630", 1245.27,
  ""
)</f>
        <v>557.41</v>
      </c>
      <c r="AN188" s="1" t="str" cm="1">
        <f t="array" aca="1" ref="AN188" ca="1">_xlfn.SWITCH(
  AK188,
  "GRP573", "Humana",
  "GRP509", "Aetna",
  "GRP316", "Aetna",
  ""
)</f>
        <v/>
      </c>
      <c r="AO188" s="1" t="str" cm="1">
        <f t="array" aca="1" ref="AO188" ca="1">_xlfn.SWITCH(
  AK188,
  "GRP573", "HUM982",
  "GRP509", "AET282",
  "GRP316", "AET665",
  ""
)</f>
        <v/>
      </c>
      <c r="AP188" s="1" t="str" cm="1">
        <f t="array" aca="1" ref="AP188" ca="1">_xlfn.SWITCH(
  AK188,
  "GRP573", "MAAN82132",
  "GRP509", "JOWI86099",
  "GRP316", "CHTA19838",
  ""
)</f>
        <v/>
      </c>
      <c r="AQ188" s="1" t="str" cm="1">
        <f t="array" aca="1" ref="AQ188" ca="1">INDEX({"Yes","No"},RANDBETWEEN(1,2))</f>
        <v>Yes</v>
      </c>
      <c r="AR188" s="1" t="str" cm="1">
        <f t="array" aca="1" ref="AR188" ca="1">INDEX({"Apple Pay","Credit Card","Debit Card"}, RANDBETWEEN(1,3))</f>
        <v>Credit Card</v>
      </c>
      <c r="AS188" s="1" t="s">
        <v>1069</v>
      </c>
      <c r="AT188" s="1" t="s">
        <v>1258</v>
      </c>
      <c r="AU188" s="1" t="str">
        <f t="shared" ca="1" si="112"/>
        <v>2025-05-31</v>
      </c>
      <c r="AV188" s="1" t="str">
        <f t="shared" ca="1" si="113"/>
        <v>2025-06-04</v>
      </c>
      <c r="AW188" s="1" t="str">
        <f t="shared" ca="1" si="114"/>
        <v>4:00 PM</v>
      </c>
      <c r="AX188" s="1" t="str">
        <f t="shared" ca="1" si="115"/>
        <v>3:52 PM</v>
      </c>
      <c r="AY188" s="1" t="str" cm="1">
        <f t="array" aca="1" ref="AY188" ca="1">INDEX({"LOC001","LOC002","LOC003"}, RANDBETWEEN(1,3))</f>
        <v>LOC001</v>
      </c>
      <c r="AZ188" s="1" t="str" cm="1">
        <f t="array" aca="1" ref="AZ188" ca="1">INDEX({"PRV001","PRV002","PRV003","PRV004","PRV005"}, RANDBETWEEN(1,5))</f>
        <v>PRV003</v>
      </c>
      <c r="BA188" s="1" t="str" cm="1">
        <f t="array" aca="1" ref="BA188" ca="1">INDEX({"AST001","AST002","AST003","AST004","AST005"}, RANDBETWEEN(1,5))</f>
        <v>AST002</v>
      </c>
      <c r="BB188" s="1" t="str" cm="1">
        <f t="array" aca="1" ref="BB188" ca="1">INDEX({"Room 1","Room 2","Room 3","Room 4","Room 5","Room 7","Room 8"}, RANDBETWEEN(1,7))</f>
        <v>Room 7</v>
      </c>
      <c r="BC188" s="1" t="str" cm="1">
        <f t="array" aca="1" ref="BC188" ca="1">INDEX({"Tooth Pain","Lost Filling","Cosmetic Concern","Sensitivity","Denture Adjustment","Jaw Pain","Routine Check-up"}, RANDBETWEEN(1,7))</f>
        <v>Denture Adjustment</v>
      </c>
      <c r="BD188" s="1" cm="1">
        <f t="array" aca="1" ref="BD188" ca="1">INDEX({15,30,45,60,90,120}, RANDBETWEEN(1,6))</f>
        <v>120</v>
      </c>
      <c r="BE188" s="1">
        <f t="shared" ca="1" si="116"/>
        <v>120</v>
      </c>
      <c r="BF188" s="1" t="str">
        <f t="shared" ca="1" si="117"/>
        <v>True</v>
      </c>
      <c r="BG188" s="1" t="str">
        <f t="shared" ca="1" si="118"/>
        <v/>
      </c>
      <c r="BH188" s="1" t="str">
        <f t="shared" ca="1" si="119"/>
        <v>False</v>
      </c>
      <c r="BI188" s="1">
        <f t="shared" ca="1" si="120"/>
        <v>4</v>
      </c>
      <c r="BJ188" s="1" t="s">
        <v>1448</v>
      </c>
      <c r="BK188" s="1" t="str">
        <f t="shared" ca="1" si="121"/>
        <v>2025-06-04</v>
      </c>
      <c r="BL188" s="1" t="str" cm="1">
        <f t="array" aca="1" ref="BL188" ca="1">INDEX({"Orthodontic","Prosthodontic","Oral Surgery","Periodontic","Restorative"}, RANDBETWEEN(1,5))</f>
        <v>Periodontic</v>
      </c>
      <c r="BM188" s="1" t="str" cm="1">
        <f t="array" aca="1" ref="BM188" ca="1">INDEX({"D4341","D9110","D0274","D0120","D2330","D7140","D1110"}, RANDBETWEEN(1,7))</f>
        <v>D7140</v>
      </c>
      <c r="BN188" s="1" t="str" cm="1">
        <f t="array" aca="1" ref="BN188" ca="1">INDEX({"Periodontal Scaling &amp; Root Planing","Palliative Treatment","Bitewings - Four Films","Periodic Oral Evaluation","Resin Composite - One Surface","Extraction - Erupted Tooth","Adult Prophylaxis"}, RANDBETWEEN(1,7))</f>
        <v>Bitewings - Four Films</v>
      </c>
      <c r="BO188" s="1">
        <f t="shared" ca="1" si="122"/>
        <v>1844.8</v>
      </c>
      <c r="BP188" s="1">
        <f t="shared" ca="1" si="123"/>
        <v>408.24</v>
      </c>
      <c r="BQ188" s="1">
        <f t="shared" ca="1" si="124"/>
        <v>543.36</v>
      </c>
      <c r="BR188" s="1">
        <f t="shared" ca="1" si="125"/>
        <v>407.22</v>
      </c>
      <c r="BS188" s="1">
        <f t="shared" ca="1" si="126"/>
        <v>114.58</v>
      </c>
      <c r="BT188" s="1" t="str">
        <f t="shared" ca="1" si="127"/>
        <v>2024-09-09</v>
      </c>
      <c r="BU188" s="1" t="str" cm="1">
        <f t="array" aca="1" ref="BU188" ca="1">INDEX({"Debit Card","Apple Pay","Credit Card","CareCredit"}, RANDBETWEEN(1,4))</f>
        <v>Credit Card</v>
      </c>
      <c r="BV188" s="1" t="str" cm="1">
        <f t="array" aca="1" ref="BV188" ca="1">INDEX({"Paid","Partial","Pending Insurance"}, RANDBETWEEN(1,3))</f>
        <v>Paid</v>
      </c>
      <c r="BW188" s="1">
        <f t="shared" ca="1" si="128"/>
        <v>0</v>
      </c>
      <c r="BX188" s="1" t="str">
        <f t="shared" ca="1" si="129"/>
        <v>Completed</v>
      </c>
      <c r="BY188" s="1" t="str" cm="1">
        <f t="array" aca="1" ref="BY188" ca="1">INDEX({"New","Returning"}, RANDBETWEEN(1,2))</f>
        <v>New</v>
      </c>
      <c r="BZ188" s="1">
        <f t="shared" ca="1" si="130"/>
        <v>2</v>
      </c>
      <c r="CA188" s="1">
        <f t="shared" ca="1" si="131"/>
        <v>4</v>
      </c>
      <c r="CB188" s="1" t="str">
        <f t="shared" ca="1" si="132"/>
        <v>2023-10-07</v>
      </c>
      <c r="CC188" s="1" t="str">
        <f t="shared" ca="1" si="133"/>
        <v>2024-12-09</v>
      </c>
      <c r="CD188" s="1">
        <f t="shared" ca="1" si="155"/>
        <v>3</v>
      </c>
      <c r="CE188" s="1">
        <f t="shared" ca="1" si="155"/>
        <v>6</v>
      </c>
      <c r="CF188" s="1">
        <f t="shared" ca="1" si="135"/>
        <v>1299.79</v>
      </c>
      <c r="CG188" s="1">
        <f t="shared" ca="1" si="136"/>
        <v>18</v>
      </c>
      <c r="CH188" s="1" t="str">
        <f t="shared" ca="1" si="137"/>
        <v>Low</v>
      </c>
      <c r="CI188" s="1">
        <f t="shared" ca="1" si="138"/>
        <v>67</v>
      </c>
      <c r="CJ188" s="1" t="str">
        <f t="shared" ca="1" si="139"/>
        <v>True</v>
      </c>
      <c r="CK188" s="1" t="str" cm="1">
        <f t="array" aca="1" ref="CK188" ca="1">INDEX({"Basic","Silver","Gold","Platinum"}, RANDBETWEEN(1,4))</f>
        <v>Gold</v>
      </c>
      <c r="CL188" s="1">
        <f t="shared" ca="1" si="140"/>
        <v>5</v>
      </c>
      <c r="CM188" s="1" t="s">
        <v>1637</v>
      </c>
      <c r="CN188" s="1" t="str">
        <f t="shared" ca="1" si="141"/>
        <v>2021-04-25</v>
      </c>
      <c r="CO188" s="1" t="str">
        <f t="shared" ca="1" si="142"/>
        <v>11:45 AM</v>
      </c>
      <c r="CP188" s="1" t="str" cm="1">
        <f t="array" aca="1" ref="CP188" ca="1">INDEX({"Patient Portal","Mail","Email","Phone","Text"}, RANDBETWEEN(1,5))</f>
        <v>Email</v>
      </c>
      <c r="CQ188" s="1" t="str" cm="1">
        <f t="array" aca="1" ref="CQ188" ca="1">INDEX({"Insurance Verification","Payment Reminder","New Patient Welcome","Treatment Plan Discussion","Recall"}, RANDBETWEEN(1,5))</f>
        <v>New Patient Welcome</v>
      </c>
      <c r="CR188" s="1" t="str" cm="1">
        <f t="array" aca="1" ref="CR188" ca="1">INDEX({"Template","Script","Marketing","Custom"}, RANDBETWEEN(1,4))</f>
        <v>Marketing</v>
      </c>
      <c r="CS188" s="1" t="str">
        <f t="shared" ca="1" si="143"/>
        <v>True</v>
      </c>
      <c r="CT188" s="1" t="str">
        <f t="shared" ca="1" si="144"/>
        <v>2021-04-27</v>
      </c>
      <c r="CU188" s="1" t="str">
        <f t="shared" ca="1" si="145"/>
        <v>4:30 PM</v>
      </c>
      <c r="CV188" s="1" t="str" cm="1">
        <f t="array" aca="1" ref="CV188" ca="1">IF(CS188="True",
   INDEX({"Cancelled","Confirmed","Rescheduled","Question Answered"}, RANDBETWEEN(1,4)),
   ""
)</f>
        <v>Question Answered</v>
      </c>
      <c r="CW188" s="1" t="str">
        <f t="shared" ca="1" si="146"/>
        <v>False</v>
      </c>
      <c r="CX188" s="1" t="str">
        <f t="shared" ca="1" si="147"/>
        <v/>
      </c>
      <c r="CY188" s="1" t="str" cm="1">
        <f t="array" aca="1" ref="CY188" ca="1">INDEX({"STF001","STF002","STF003","STF004","STF005"}, RANDBETWEEN(1,5))</f>
        <v>STF004</v>
      </c>
      <c r="CZ188" s="1" t="str">
        <f t="shared" ca="1" si="148"/>
        <v>True</v>
      </c>
      <c r="DA188" s="1" t="str" cm="1">
        <f t="array" aca="1" ref="DA188" ca="1">INDEX({"Westside Dental Group","Downtown Dental Center","Main Street Dental"}, RANDBETWEEN(1,3))</f>
        <v>Downtown Dental Center</v>
      </c>
      <c r="DB188" s="1" t="str" cm="1">
        <f t="array" aca="1" ref="DB188" ca="1">_xlfn.SWITCH(DA188,
   "Westside Dental Group",     "789 West Avenue",
   "Downtown Dental Center",    "456 Downtown Plaza",
   "Main Street Dental",        "123 Main Street",
   ""
)</f>
        <v>456 Downtown Plaza</v>
      </c>
      <c r="DC188" s="1" t="str" cm="1">
        <f t="array" aca="1" ref="DC188" ca="1">_xlfn.SWITCH(
   DA188,
   "Westside Dental Group",     "Riverside",
   "Downtown Dental Center",    "Springfield",
   "Main Street Dental",        "Springfield",
   ""
)</f>
        <v>Springfield</v>
      </c>
      <c r="DD188" s="1" t="s">
        <v>184</v>
      </c>
      <c r="DE188" s="1" t="str" cm="1">
        <f t="array" aca="1" ref="DE188" ca="1">_xlfn.SWITCH(
   DA188,
   "Westside Dental Group",     "62707",
   "Downtown Dental Center",    "62701",
   "Main Street Dental",        "62704",
   ""
)</f>
        <v>62701</v>
      </c>
      <c r="DF188" s="1" t="str" cm="1">
        <f t="array" aca="1" ref="DF188" ca="1">_xlfn.SWITCH(
   DA188,
   "Westside Dental Group",     "555-555-6666",
   "Downtown Dental Center",    "555-333-4444",
   "Main Street Dental",        "555-111-2222",
   ""
)</f>
        <v>555-333-4444</v>
      </c>
      <c r="DG188" s="1" t="str" cm="1">
        <f t="array" aca="1" ref="DG188" ca="1">_xlfn.SWITCH(
   DA188,
   "Westside Dental Group",     "Mon-Thu 9AM-6PM|Fri 9AM-4PM",
   "Downtown Dental Center",    "Mon-Thu 7AM-7PM|Fri 8AM-5PM|Sat 8AM-1PM",
   "Main Street Dental",        "Mon-Fri 8AM-5PM",
   ""
)</f>
        <v>Mon-Thu 7AM-7PM|Fri 8AM-5PM|Sat 8AM-1PM</v>
      </c>
      <c r="DH188" s="1" t="str" cm="1">
        <f t="array" aca="1" ref="DH188" ca="1">_xlfn.SWITCH(
   DA188,
   "Westside Dental Group",     "General|Periodontics|Endodontics",
   "Downtown Dental Center",    "General|Pediatric|Implants|Oral Surgery",
   "Main Street Dental",        "General|Cosmetic|Orthodontics",
   ""
)</f>
        <v>General|Pediatric|Implants|Oral Surgery</v>
      </c>
      <c r="DI188" s="1" t="str" cm="1">
        <f t="array" aca="1" ref="DI188" ca="1">_xlfn.SWITCH(
   DA188,
   "Westside Dental Group",     "General Dentistry|Periodontics|Endodontics",
   "Downtown Dental Center",    "General Dentistry|Oral Surgery|Pediatric Dentistry",
   "Main Street Dental",        "General Dentistry|Orthodontics",
   ""
)</f>
        <v>General Dentistry|Oral Surgery|Pediatric Dentistry</v>
      </c>
      <c r="DJ188" s="1" cm="1">
        <f t="array" aca="1" ref="DJ188" ca="1">_xlfn.SWITCH($DA188,
   "Westside Dental Group", 6,
   "Downtown Dental Center", 12,
   "Main Street Dental",     8,
   6
)</f>
        <v>12</v>
      </c>
      <c r="DK188" s="1" cm="1">
        <f t="array" aca="1" ref="DK188" ca="1">_xlfn.SWITCH($DA188,
   "Westside Dental Group", 4.7,
   "Downtown Dental Center", 4.6,
   "Main Street Dental",     4.8,
   4.7
)</f>
        <v>4.5999999999999996</v>
      </c>
      <c r="DL188" s="1" t="s">
        <v>1826</v>
      </c>
      <c r="DM188" s="1" t="str">
        <f t="shared" ca="1" si="149"/>
        <v>2022-07-09</v>
      </c>
      <c r="DN188" s="1" t="str" cm="1">
        <f t="array" aca="1" ref="DN188" ca="1">INDEX({"In Progress","Accepted","Completed","Proposed"}, RANDBETWEEN(1,4))</f>
        <v>Accepted</v>
      </c>
      <c r="DO188" s="1">
        <f t="shared" ca="1" si="150"/>
        <v>1528.39</v>
      </c>
      <c r="DP188" s="1">
        <f t="shared" ca="1" si="151"/>
        <v>840.61</v>
      </c>
      <c r="DQ188" s="1">
        <f t="shared" ca="1" si="152"/>
        <v>687.78</v>
      </c>
      <c r="DR188" s="1" t="str" cm="1">
        <f t="array" aca="1" ref="DR188" ca="1">INDEX({"N/A","CareCredit","QuickPay Discount","Monthly Payment"}, RANDBETWEEN(1,4))</f>
        <v>QuickPay Discount</v>
      </c>
      <c r="DS188" s="2">
        <v>44659</v>
      </c>
      <c r="DT188" s="1" t="str">
        <f t="shared" ca="1" si="153"/>
        <v/>
      </c>
      <c r="DU188" s="1">
        <f t="shared" ca="1" si="154"/>
        <v>82</v>
      </c>
    </row>
    <row r="189" spans="1:125" x14ac:dyDescent="0.15">
      <c r="A189" s="1" t="s">
        <v>692</v>
      </c>
      <c r="B189" s="1" t="str" cm="1">
        <f t="array" aca="1" ref="B189" ca="1">INDEX({"Liam","Noah","Oliver","Elijah","William","James","Benjamin","Lucas","Henry","Alexander","Olivia","Emma","Ava","Charlotte","Sophia","Amelia","Isabella","Mia","Evelyn","Harper","Jameson","Aria","Scarlett","Luna","Mila","Abigail","Ella","Avery","Eleanor","Madison"}, RANDBETWEEN(1, 30))</f>
        <v>Amelia</v>
      </c>
      <c r="C189" s="1" t="str" cm="1">
        <f t="array" aca="1" ref="C189" ca="1">INDEX({"Smith","Johnson","Williams","Jones","Brown","Davis","Miller","Wilson","Moore","Taylor","Anderson","Thomas","Jackson","White","Harris","Martin","Thompson","Garcia","Martinez","Robinson","Clark","Rodriguez","Lewis","Lee","Walker","Hall","Allen","Young","King","Wright"}, RANDBETWEEN(1, 30))</f>
        <v>Rodriguez</v>
      </c>
      <c r="D189" s="1" t="str">
        <f t="shared" ca="1" si="104"/>
        <v>2006-06-22</v>
      </c>
      <c r="E189" s="1">
        <f t="shared" ca="1" si="105"/>
        <v>18</v>
      </c>
      <c r="F189" s="1" t="str" cm="1">
        <f t="array" aca="1" ref="F189" ca="1">INDEX({"Male","Female","Non-Binary"}, RANDBETWEEN(1, 3))</f>
        <v>Non-Binary</v>
      </c>
      <c r="G189" s="1" t="str" cm="1">
        <f t="array" aca="1" ref="G189" ca="1">INDEX({"African American","Caucasian","Hispanic","Asian","Native American","Other"}, RANDBETWEEN(1,6))</f>
        <v>African American</v>
      </c>
      <c r="H189" s="1" t="str" cm="1">
        <f t="array" aca="1" ref="H189" ca="1">RANDBETWEEN(1,1500) &amp; " " &amp; INDEX({"Main","Oak","Maple","Elm","Pine","Cedar","Rose","Hill","Park","Lake"}, RANDBETWEEN(1,10)) &amp; " " &amp; INDEX({"St","Rd","Ave"}, RANDBETWEEN(1,3))</f>
        <v>409 Park Rd</v>
      </c>
      <c r="I189" s="1" t="str" cm="1">
        <f t="array" aca="1" ref="I189" ca="1">INDEX({"Springfield","Riverside","Franklin","Clinton","Fairview"}, RANDBETWEEN(1,5))</f>
        <v>Franklin</v>
      </c>
      <c r="J189" s="1" t="str" cm="1">
        <f t="array" aca="1" ref="J189" ca="1">INDEX({"FL","IL","CA","NY","TX"}, RANDBETWEEN(1,5))</f>
        <v>TX</v>
      </c>
      <c r="K189" s="1" t="str">
        <f t="shared" ca="1" si="106"/>
        <v>80634</v>
      </c>
      <c r="L189" s="1" t="str">
        <f t="shared" ca="1" si="107"/>
        <v>amelia.rodriguez@email.com</v>
      </c>
      <c r="M189" s="1" t="str">
        <f t="shared" ca="1" si="108"/>
        <v>690-147-5981</v>
      </c>
      <c r="N189" s="1" t="str" cm="1">
        <f t="array" aca="1" ref="N189" ca="1">INDEX({"Linda","Karen","Susan","Nancy","Deborah"}, RANDBETWEEN(1,5)) &amp; " " &amp; C189</f>
        <v>Susan Rodriguez</v>
      </c>
      <c r="O189" s="1" t="str">
        <f t="shared" ca="1" si="109"/>
        <v>752-966-3802</v>
      </c>
      <c r="P189" s="1" t="s">
        <v>137</v>
      </c>
      <c r="Q189" s="1" t="str" cm="1">
        <f t="array" aca="1" ref="Q189" ca="1">INDEX({"Walk-in","Google","Website","Patient Referral","Doctor Referral","Insurance"}, RANDBETWEEN(1,5))</f>
        <v>Google</v>
      </c>
      <c r="R189" s="1" t="str">
        <f t="shared" ca="1" si="110"/>
        <v>2022-10-23</v>
      </c>
      <c r="S189" s="1" t="str" cm="1">
        <f t="array" aca="1" ref="S189" ca="1">INDEX({"LOC001","LOC002","LOC003"}, RANDBETWEEN(1,3))</f>
        <v>LOC003</v>
      </c>
      <c r="T189" s="1" t="str" cm="1">
        <f t="array" aca="1" ref="T189" ca="1">INDEX({"Mail","Phone","Patient Portal","Email"}, RANDBETWEEN(1,4))</f>
        <v>Email</v>
      </c>
      <c r="U189" s="1" t="str" cm="1">
        <f t="array" aca="1" ref="U189" ca="1">INDEX({"True","False"}, RANDBETWEEN(1,2))</f>
        <v>False</v>
      </c>
      <c r="V189" s="1" t="str" cm="1">
        <f t="array" aca="1" ref="V189" ca="1">INDEX({"True","False"}, RANDBETWEEN(1,2))</f>
        <v>False</v>
      </c>
      <c r="W189" s="1" t="str" cm="1">
        <f t="array" aca="1" ref="W189" ca="1">INDEX({"True","False"}, RANDBETWEEN(1,2))</f>
        <v>False</v>
      </c>
      <c r="X189" s="1" t="str" cm="1">
        <f t="array" aca="1" ref="X189" ca="1">INDEX({"True","False"}, RANDBETWEEN(1,2))</f>
        <v>True</v>
      </c>
      <c r="Y189" s="1" t="str" cm="1">
        <f t="array" aca="1" ref="Y189" ca="1">INDEX({"Codeine","Sulfa","Local Anesthetics","None","Latex","Penicillin"}, RANDBETWEEN(1,6))</f>
        <v>None</v>
      </c>
      <c r="Z189" s="1" t="str" cm="1">
        <f t="array" aca="1" ref="Z189" ca="1">INDEX({"None","Levothyroxine","Atorvastatin","Levothyroxine|Atorvastatin","Metformin|Lisinopril","Ibuprofen"}, RANDBETWEEN(1,6))</f>
        <v>Metformin|Lisinopril</v>
      </c>
      <c r="AA189" s="1" t="str" cm="1">
        <f t="array" aca="1" ref="AA189" ca="1">INDEX({"None","Wisdom teeth extraction (2020)","Cavity filling (2019)","Dental cleaning (2018)","Root canal (2021)"}, RANDBETWEEN(1,5))</f>
        <v>Root canal (2021)</v>
      </c>
      <c r="AB189" s="1" t="str">
        <f t="shared" ca="1" si="111"/>
        <v>2025-03-24</v>
      </c>
      <c r="AC189" s="1" t="str" cm="1">
        <f t="array" aca="1" ref="AC189" ca="1">INDEX({"N/A","No","Yes"}, RANDBETWEEN(1,3))</f>
        <v>N/A</v>
      </c>
      <c r="AD189" s="1" t="str" cm="1">
        <f t="array" aca="1" ref="AD189" ca="1">INDEX({"Non-smoker","Former-smoker","Current smoker"}, RANDBETWEEN(1,3))</f>
        <v>Non-smoker</v>
      </c>
      <c r="AE189" s="1" t="str" cm="1">
        <f t="array" aca="1" ref="AE189" ca="1">INDEX({"None","Allergic to penicillin","Requires wheelchair accessibility","Use caution due to fall risk","Special diet required"}, RANDBETWEEN(1,5))</f>
        <v>Allergic to penicillin</v>
      </c>
      <c r="AF189" s="1" t="s">
        <v>881</v>
      </c>
      <c r="AG189" s="1" t="str" cm="1">
        <f t="array" aca="1" ref="AG189" ca="1">INDEX({"Humana","Aetna","MetLife","Cigna","United Healthcare","Guardian"}, RANDBETWEEN(1,6))</f>
        <v>Guardian</v>
      </c>
      <c r="AH189" s="1" t="str" cm="1">
        <f t="array" aca="1" ref="AH189" ca="1">IF(AG189="Humana",
   INDEX({"HUM103","HUM523"}, RANDBETWEEN(1,2)),
IF(AG189="Aetna",
   INDEX({"AET532","AET548"}, RANDBETWEEN(1,2)),
IF(AG189="MetLife",
   "MET280",
IF(AG189="Cigna",
   "CIG881",
IF(AG189="United Healthcare",
   INDEX({"UNI967","UNI316"}, RANDBETWEEN(1,2)),
IF(AG189="Guardian",
   INDEX({"GUA459","GUA669"}, RANDBETWEEN(1,2)),
""))))))</f>
        <v>GUA459</v>
      </c>
      <c r="AI189" s="1" t="str" cm="1">
        <f t="array" aca="1" ref="AI189" ca="1">_xlfn.SWITCH(
    AH189,
    "HUM103", "Humana Discount",
    "HUM523", "Humana PPO",
    "AET532", "Aetna HMO",
    "AET548", "Aetna Indemnity",
    "MET280", "MetLife Discount",
    "CIG881", "Cigna HMO",
    "UNI967", "United Healthcare DPPO",
    "UNI316", "United Healthcare DMO",
    "GUA459", "Guardian Discount",
    "GUA669", "Guardian PPO",
    ""
)</f>
        <v>Guardian Discount</v>
      </c>
      <c r="AJ189" s="1" t="str" cm="1">
        <f t="array" aca="1" ref="AJ189" ca="1">_xlfn.SWITCH(
    AH189,
    "HUM103", "HUM854639",
    "HUM523", "HUM296694",
    "AET532", "AET392075",
    "AET548", "AET837715",
    "MET280", "MET643118",
    "CIG881", "CIG755900",
    "UNI967", "UNI733052",
    "UNI316", "UNI442722",
    "GUA459", "GUA634150",
    "GUA669", "GUA641722",
    ""
)</f>
        <v>GUA634150</v>
      </c>
      <c r="AK189" s="1" t="str" cm="1">
        <f t="array" aca="1" ref="AK189" ca="1">INDEX({"GRP370","GRP369","GRP573","GRP409","GRP509","GRP575","GRP445","GRP295","GRP316","GRP630"}, RANDBETWEEN(1,10))</f>
        <v>GRP573</v>
      </c>
      <c r="AL189" s="1" cm="1">
        <f t="array" aca="1" ref="AL189" ca="1">_xlfn.SWITCH(
  AK189,
  "GRP370", 1000,
  "GRP369", 3000,
  "GRP573", 1500,
  "GRP409", 3000,
  "GRP509", 3000,
  "GRP575", 1000,
  "GRP445", 2500,
  "GRP295", 1000,
  "GRP316", 2000,
  "GRP630", 2000,
  ""
)</f>
        <v>1500</v>
      </c>
      <c r="AM189" s="1" cm="1">
        <f t="array" aca="1" ref="AM189" ca="1">_xlfn.SWITCH(
  AK189,
  "GRP370", 729.73,
  "GRP369", 2285.89,
  "GRP573", 1311.73,
  "GRP409", 2951.56,
  "GRP509", 993.45,
  "GRP575", 557.41,
  "GRP445", 695.64,
  "GRP295", 241.36,
  "GRP316", 1320.86,
  "GRP630", 1245.27,
  ""
)</f>
        <v>1311.73</v>
      </c>
      <c r="AN189" s="1" t="str" cm="1">
        <f t="array" aca="1" ref="AN189" ca="1">_xlfn.SWITCH(
  AK189,
  "GRP573", "Humana",
  "GRP509", "Aetna",
  "GRP316", "Aetna",
  ""
)</f>
        <v>Humana</v>
      </c>
      <c r="AO189" s="1" t="str" cm="1">
        <f t="array" aca="1" ref="AO189" ca="1">_xlfn.SWITCH(
  AK189,
  "GRP573", "HUM982",
  "GRP509", "AET282",
  "GRP316", "AET665",
  ""
)</f>
        <v>HUM982</v>
      </c>
      <c r="AP189" s="1" t="str" cm="1">
        <f t="array" aca="1" ref="AP189" ca="1">_xlfn.SWITCH(
  AK189,
  "GRP573", "MAAN82132",
  "GRP509", "JOWI86099",
  "GRP316", "CHTA19838",
  ""
)</f>
        <v>MAAN82132</v>
      </c>
      <c r="AQ189" s="1" t="str" cm="1">
        <f t="array" aca="1" ref="AQ189" ca="1">INDEX({"Yes","No"},RANDBETWEEN(1,2))</f>
        <v>No</v>
      </c>
      <c r="AR189" s="1" t="str" cm="1">
        <f t="array" aca="1" ref="AR189" ca="1">INDEX({"Apple Pay","Credit Card","Debit Card"}, RANDBETWEEN(1,3))</f>
        <v>Apple Pay</v>
      </c>
      <c r="AS189" s="1" t="s">
        <v>1070</v>
      </c>
      <c r="AT189" s="1" t="s">
        <v>1259</v>
      </c>
      <c r="AU189" s="1" t="str">
        <f t="shared" ca="1" si="112"/>
        <v>2025-04-18</v>
      </c>
      <c r="AV189" s="1" t="str">
        <f t="shared" ca="1" si="113"/>
        <v>2025-04-29</v>
      </c>
      <c r="AW189" s="1" t="str">
        <f t="shared" ca="1" si="114"/>
        <v>9:30 AM</v>
      </c>
      <c r="AX189" s="1" t="str">
        <f t="shared" ca="1" si="115"/>
        <v>9:19 AM</v>
      </c>
      <c r="AY189" s="1" t="str" cm="1">
        <f t="array" aca="1" ref="AY189" ca="1">INDEX({"LOC001","LOC002","LOC003"}, RANDBETWEEN(1,3))</f>
        <v>LOC003</v>
      </c>
      <c r="AZ189" s="1" t="str" cm="1">
        <f t="array" aca="1" ref="AZ189" ca="1">INDEX({"PRV001","PRV002","PRV003","PRV004","PRV005"}, RANDBETWEEN(1,5))</f>
        <v>PRV003</v>
      </c>
      <c r="BA189" s="1" t="str" cm="1">
        <f t="array" aca="1" ref="BA189" ca="1">INDEX({"AST001","AST002","AST003","AST004","AST005"}, RANDBETWEEN(1,5))</f>
        <v>AST004</v>
      </c>
      <c r="BB189" s="1" t="str" cm="1">
        <f t="array" aca="1" ref="BB189" ca="1">INDEX({"Room 1","Room 2","Room 3","Room 4","Room 5","Room 7","Room 8"}, RANDBETWEEN(1,7))</f>
        <v>Room 5</v>
      </c>
      <c r="BC189" s="1" t="str" cm="1">
        <f t="array" aca="1" ref="BC189" ca="1">INDEX({"Tooth Pain","Lost Filling","Cosmetic Concern","Sensitivity","Denture Adjustment","Jaw Pain","Routine Check-up"}, RANDBETWEEN(1,7))</f>
        <v>Cosmetic Concern</v>
      </c>
      <c r="BD189" s="1" cm="1">
        <f t="array" aca="1" ref="BD189" ca="1">INDEX({15,30,45,60,90,120}, RANDBETWEEN(1,6))</f>
        <v>45</v>
      </c>
      <c r="BE189" s="1">
        <f t="shared" ca="1" si="116"/>
        <v>38</v>
      </c>
      <c r="BF189" s="1" t="str">
        <f t="shared" ca="1" si="117"/>
        <v>True</v>
      </c>
      <c r="BG189" s="1" t="str">
        <f t="shared" ca="1" si="118"/>
        <v/>
      </c>
      <c r="BH189" s="1" t="str">
        <f t="shared" ca="1" si="119"/>
        <v>False</v>
      </c>
      <c r="BI189" s="1">
        <f t="shared" ca="1" si="120"/>
        <v>11</v>
      </c>
      <c r="BJ189" s="1" t="s">
        <v>1449</v>
      </c>
      <c r="BK189" s="1" t="str">
        <f t="shared" ca="1" si="121"/>
        <v>2025-04-29</v>
      </c>
      <c r="BL189" s="1" t="str" cm="1">
        <f t="array" aca="1" ref="BL189" ca="1">INDEX({"Orthodontic","Prosthodontic","Oral Surgery","Periodontic","Restorative"}, RANDBETWEEN(1,5))</f>
        <v>Oral Surgery</v>
      </c>
      <c r="BM189" s="1" t="str" cm="1">
        <f t="array" aca="1" ref="BM189" ca="1">INDEX({"D4341","D9110","D0274","D0120","D2330","D7140","D1110"}, RANDBETWEEN(1,7))</f>
        <v>D0120</v>
      </c>
      <c r="BN189" s="1" t="str" cm="1">
        <f t="array" aca="1" ref="BN189" ca="1">INDEX({"Periodontal Scaling &amp; Root Planing","Palliative Treatment","Bitewings - Four Films","Periodic Oral Evaluation","Resin Composite - One Surface","Extraction - Erupted Tooth","Adult Prophylaxis"}, RANDBETWEEN(1,7))</f>
        <v>Periodic Oral Evaluation</v>
      </c>
      <c r="BO189" s="1">
        <f t="shared" ca="1" si="122"/>
        <v>1285.9000000000001</v>
      </c>
      <c r="BP189" s="1">
        <f t="shared" ca="1" si="123"/>
        <v>757.13</v>
      </c>
      <c r="BQ189" s="1">
        <f t="shared" ca="1" si="124"/>
        <v>961.01</v>
      </c>
      <c r="BR189" s="1">
        <f t="shared" ca="1" si="125"/>
        <v>182.11</v>
      </c>
      <c r="BS189" s="1">
        <f t="shared" ca="1" si="126"/>
        <v>89.94</v>
      </c>
      <c r="BT189" s="1" t="str">
        <f t="shared" ca="1" si="127"/>
        <v>2022-02-07</v>
      </c>
      <c r="BU189" s="1" t="str" cm="1">
        <f t="array" aca="1" ref="BU189" ca="1">INDEX({"Debit Card","Apple Pay","Credit Card","CareCredit"}, RANDBETWEEN(1,4))</f>
        <v>Credit Card</v>
      </c>
      <c r="BV189" s="1" t="str" cm="1">
        <f t="array" aca="1" ref="BV189" ca="1">INDEX({"Paid","Partial","Pending Insurance"}, RANDBETWEEN(1,3))</f>
        <v>Pending Insurance</v>
      </c>
      <c r="BW189" s="1">
        <f t="shared" ca="1" si="128"/>
        <v>16.329999999999998</v>
      </c>
      <c r="BX189" s="1" t="str">
        <f t="shared" ca="1" si="129"/>
        <v>In Progress</v>
      </c>
      <c r="BY189" s="1" t="str" cm="1">
        <f t="array" aca="1" ref="BY189" ca="1">INDEX({"New","Returning"}, RANDBETWEEN(1,2))</f>
        <v>New</v>
      </c>
      <c r="BZ189" s="1">
        <f t="shared" ca="1" si="130"/>
        <v>0</v>
      </c>
      <c r="CA189" s="1">
        <f t="shared" ca="1" si="131"/>
        <v>0</v>
      </c>
      <c r="CB189" s="1" t="str">
        <f t="shared" ca="1" si="132"/>
        <v>2021-08-07</v>
      </c>
      <c r="CC189" s="1" t="str">
        <f t="shared" ca="1" si="133"/>
        <v>2025-02-21</v>
      </c>
      <c r="CD189" s="1">
        <f t="shared" ca="1" si="155"/>
        <v>10</v>
      </c>
      <c r="CE189" s="1">
        <f t="shared" ca="1" si="155"/>
        <v>1</v>
      </c>
      <c r="CF189" s="1">
        <f t="shared" ca="1" si="135"/>
        <v>1277.31</v>
      </c>
      <c r="CG189" s="1">
        <f t="shared" ca="1" si="136"/>
        <v>44</v>
      </c>
      <c r="CH189" s="1" t="str">
        <f t="shared" ca="1" si="137"/>
        <v>Medium</v>
      </c>
      <c r="CI189" s="1">
        <f t="shared" ca="1" si="138"/>
        <v>70</v>
      </c>
      <c r="CJ189" s="1" t="str">
        <f t="shared" ca="1" si="139"/>
        <v>True</v>
      </c>
      <c r="CK189" s="1" t="str" cm="1">
        <f t="array" aca="1" ref="CK189" ca="1">INDEX({"Basic","Silver","Gold","Platinum"}, RANDBETWEEN(1,4))</f>
        <v>Silver</v>
      </c>
      <c r="CL189" s="1">
        <f t="shared" ca="1" si="140"/>
        <v>0</v>
      </c>
      <c r="CM189" s="1" t="s">
        <v>1638</v>
      </c>
      <c r="CN189" s="1" t="str">
        <f t="shared" ca="1" si="141"/>
        <v>2021-09-06</v>
      </c>
      <c r="CO189" s="1" t="str">
        <f t="shared" ca="1" si="142"/>
        <v>9:15 AM</v>
      </c>
      <c r="CP189" s="1" t="str" cm="1">
        <f t="array" aca="1" ref="CP189" ca="1">INDEX({"Patient Portal","Mail","Email","Phone","Text"}, RANDBETWEEN(1,5))</f>
        <v>Patient Portal</v>
      </c>
      <c r="CQ189" s="1" t="str" cm="1">
        <f t="array" aca="1" ref="CQ189" ca="1">INDEX({"Insurance Verification","Payment Reminder","New Patient Welcome","Treatment Plan Discussion","Recall"}, RANDBETWEEN(1,5))</f>
        <v>Recall</v>
      </c>
      <c r="CR189" s="1" t="str" cm="1">
        <f t="array" aca="1" ref="CR189" ca="1">INDEX({"Template","Script","Marketing","Custom"}, RANDBETWEEN(1,4))</f>
        <v>Script</v>
      </c>
      <c r="CS189" s="1" t="str">
        <f t="shared" ca="1" si="143"/>
        <v>True</v>
      </c>
      <c r="CT189" s="1" t="str">
        <f t="shared" ca="1" si="144"/>
        <v>2021-09-06</v>
      </c>
      <c r="CU189" s="1" t="str">
        <f t="shared" ca="1" si="145"/>
        <v>3:15 PM</v>
      </c>
      <c r="CV189" s="1" t="str" cm="1">
        <f t="array" aca="1" ref="CV189" ca="1">IF(CS189="True",
   INDEX({"Cancelled","Confirmed","Rescheduled","Question Answered"}, RANDBETWEEN(1,4)),
   ""
)</f>
        <v>Confirmed</v>
      </c>
      <c r="CW189" s="1" t="str">
        <f t="shared" ca="1" si="146"/>
        <v>False</v>
      </c>
      <c r="CX189" s="1" t="str">
        <f t="shared" ca="1" si="147"/>
        <v/>
      </c>
      <c r="CY189" s="1" t="str" cm="1">
        <f t="array" aca="1" ref="CY189" ca="1">INDEX({"STF001","STF002","STF003","STF004","STF005"}, RANDBETWEEN(1,5))</f>
        <v>STF002</v>
      </c>
      <c r="CZ189" s="1" t="str">
        <f t="shared" ca="1" si="148"/>
        <v>False</v>
      </c>
      <c r="DA189" s="1" t="str" cm="1">
        <f t="array" aca="1" ref="DA189" ca="1">INDEX({"Westside Dental Group","Downtown Dental Center","Main Street Dental"}, RANDBETWEEN(1,3))</f>
        <v>Downtown Dental Center</v>
      </c>
      <c r="DB189" s="1" t="str" cm="1">
        <f t="array" aca="1" ref="DB189" ca="1">_xlfn.SWITCH(DA189,
   "Westside Dental Group",     "789 West Avenue",
   "Downtown Dental Center",    "456 Downtown Plaza",
   "Main Street Dental",        "123 Main Street",
   ""
)</f>
        <v>456 Downtown Plaza</v>
      </c>
      <c r="DC189" s="1" t="str" cm="1">
        <f t="array" aca="1" ref="DC189" ca="1">_xlfn.SWITCH(
   DA189,
   "Westside Dental Group",     "Riverside",
   "Downtown Dental Center",    "Springfield",
   "Main Street Dental",        "Springfield",
   ""
)</f>
        <v>Springfield</v>
      </c>
      <c r="DD189" s="1" t="s">
        <v>184</v>
      </c>
      <c r="DE189" s="1" t="str" cm="1">
        <f t="array" aca="1" ref="DE189" ca="1">_xlfn.SWITCH(
   DA189,
   "Westside Dental Group",     "62707",
   "Downtown Dental Center",    "62701",
   "Main Street Dental",        "62704",
   ""
)</f>
        <v>62701</v>
      </c>
      <c r="DF189" s="1" t="str" cm="1">
        <f t="array" aca="1" ref="DF189" ca="1">_xlfn.SWITCH(
   DA189,
   "Westside Dental Group",     "555-555-6666",
   "Downtown Dental Center",    "555-333-4444",
   "Main Street Dental",        "555-111-2222",
   ""
)</f>
        <v>555-333-4444</v>
      </c>
      <c r="DG189" s="1" t="str" cm="1">
        <f t="array" aca="1" ref="DG189" ca="1">_xlfn.SWITCH(
   DA189,
   "Westside Dental Group",     "Mon-Thu 9AM-6PM|Fri 9AM-4PM",
   "Downtown Dental Center",    "Mon-Thu 7AM-7PM|Fri 8AM-5PM|Sat 8AM-1PM",
   "Main Street Dental",        "Mon-Fri 8AM-5PM",
   ""
)</f>
        <v>Mon-Thu 7AM-7PM|Fri 8AM-5PM|Sat 8AM-1PM</v>
      </c>
      <c r="DH189" s="1" t="str" cm="1">
        <f t="array" aca="1" ref="DH189" ca="1">_xlfn.SWITCH(
   DA189,
   "Westside Dental Group",     "General|Periodontics|Endodontics",
   "Downtown Dental Center",    "General|Pediatric|Implants|Oral Surgery",
   "Main Street Dental",        "General|Cosmetic|Orthodontics",
   ""
)</f>
        <v>General|Pediatric|Implants|Oral Surgery</v>
      </c>
      <c r="DI189" s="1" t="str" cm="1">
        <f t="array" aca="1" ref="DI189" ca="1">_xlfn.SWITCH(
   DA189,
   "Westside Dental Group",     "General Dentistry|Periodontics|Endodontics",
   "Downtown Dental Center",    "General Dentistry|Oral Surgery|Pediatric Dentistry",
   "Main Street Dental",        "General Dentistry|Orthodontics",
   ""
)</f>
        <v>General Dentistry|Oral Surgery|Pediatric Dentistry</v>
      </c>
      <c r="DJ189" s="1" cm="1">
        <f t="array" aca="1" ref="DJ189" ca="1">_xlfn.SWITCH($DA189,
   "Westside Dental Group", 6,
   "Downtown Dental Center", 12,
   "Main Street Dental",     8,
   6
)</f>
        <v>12</v>
      </c>
      <c r="DK189" s="1" cm="1">
        <f t="array" aca="1" ref="DK189" ca="1">_xlfn.SWITCH($DA189,
   "Westside Dental Group", 4.7,
   "Downtown Dental Center", 4.6,
   "Main Street Dental",     4.8,
   4.7
)</f>
        <v>4.5999999999999996</v>
      </c>
      <c r="DL189" s="1" t="s">
        <v>1827</v>
      </c>
      <c r="DM189" s="1" t="str">
        <f t="shared" ca="1" si="149"/>
        <v>2024-03-10</v>
      </c>
      <c r="DN189" s="1" t="str" cm="1">
        <f t="array" aca="1" ref="DN189" ca="1">INDEX({"In Progress","Accepted","Completed","Proposed"}, RANDBETWEEN(1,4))</f>
        <v>In Progress</v>
      </c>
      <c r="DO189" s="1">
        <f t="shared" ca="1" si="150"/>
        <v>2645.02</v>
      </c>
      <c r="DP189" s="1">
        <f t="shared" ca="1" si="151"/>
        <v>1983.77</v>
      </c>
      <c r="DQ189" s="1">
        <f t="shared" ca="1" si="152"/>
        <v>661.25</v>
      </c>
      <c r="DR189" s="1" t="str" cm="1">
        <f t="array" aca="1" ref="DR189" ca="1">INDEX({"N/A","CareCredit","QuickPay Discount","Monthly Payment"}, RANDBETWEEN(1,4))</f>
        <v>N/A</v>
      </c>
      <c r="DS189" s="2">
        <v>44660</v>
      </c>
      <c r="DT189" s="1" t="str">
        <f t="shared" ca="1" si="153"/>
        <v/>
      </c>
      <c r="DU189" s="1">
        <f t="shared" ca="1" si="154"/>
        <v>82</v>
      </c>
    </row>
    <row r="190" spans="1:125" x14ac:dyDescent="0.15">
      <c r="A190" s="1" t="s">
        <v>693</v>
      </c>
      <c r="B190" s="1" t="str" cm="1">
        <f t="array" aca="1" ref="B190" ca="1">INDEX({"Liam","Noah","Oliver","Elijah","William","James","Benjamin","Lucas","Henry","Alexander","Olivia","Emma","Ava","Charlotte","Sophia","Amelia","Isabella","Mia","Evelyn","Harper","Jameson","Aria","Scarlett","Luna","Mila","Abigail","Ella","Avery","Eleanor","Madison"}, RANDBETWEEN(1, 30))</f>
        <v>William</v>
      </c>
      <c r="C190" s="1" t="str" cm="1">
        <f t="array" aca="1" ref="C190" ca="1">INDEX({"Smith","Johnson","Williams","Jones","Brown","Davis","Miller","Wilson","Moore","Taylor","Anderson","Thomas","Jackson","White","Harris","Martin","Thompson","Garcia","Martinez","Robinson","Clark","Rodriguez","Lewis","Lee","Walker","Hall","Allen","Young","King","Wright"}, RANDBETWEEN(1, 30))</f>
        <v>Wright</v>
      </c>
      <c r="D190" s="1" t="str">
        <f t="shared" ca="1" si="104"/>
        <v>1959-05-22</v>
      </c>
      <c r="E190" s="1">
        <f t="shared" ca="1" si="105"/>
        <v>65</v>
      </c>
      <c r="F190" s="1" t="str" cm="1">
        <f t="array" aca="1" ref="F190" ca="1">INDEX({"Male","Female","Non-Binary"}, RANDBETWEEN(1, 3))</f>
        <v>Female</v>
      </c>
      <c r="G190" s="1" t="str" cm="1">
        <f t="array" aca="1" ref="G190" ca="1">INDEX({"African American","Caucasian","Hispanic","Asian","Native American","Other"}, RANDBETWEEN(1,6))</f>
        <v>Hispanic</v>
      </c>
      <c r="H190" s="1" t="str" cm="1">
        <f t="array" aca="1" ref="H190" ca="1">RANDBETWEEN(1,1500) &amp; " " &amp; INDEX({"Main","Oak","Maple","Elm","Pine","Cedar","Rose","Hill","Park","Lake"}, RANDBETWEEN(1,10)) &amp; " " &amp; INDEX({"St","Rd","Ave"}, RANDBETWEEN(1,3))</f>
        <v>1019 Elm Rd</v>
      </c>
      <c r="I190" s="1" t="str" cm="1">
        <f t="array" aca="1" ref="I190" ca="1">INDEX({"Springfield","Riverside","Franklin","Clinton","Fairview"}, RANDBETWEEN(1,5))</f>
        <v>Franklin</v>
      </c>
      <c r="J190" s="1" t="str" cm="1">
        <f t="array" aca="1" ref="J190" ca="1">INDEX({"FL","IL","CA","NY","TX"}, RANDBETWEEN(1,5))</f>
        <v>CA</v>
      </c>
      <c r="K190" s="1" t="str">
        <f t="shared" ca="1" si="106"/>
        <v>60559</v>
      </c>
      <c r="L190" s="1" t="str">
        <f t="shared" ca="1" si="107"/>
        <v>william.wright@email.com</v>
      </c>
      <c r="M190" s="1" t="str">
        <f t="shared" ca="1" si="108"/>
        <v>298-402-3564</v>
      </c>
      <c r="N190" s="1" t="str" cm="1">
        <f t="array" aca="1" ref="N190" ca="1">INDEX({"Linda","Karen","Susan","Nancy","Deborah"}, RANDBETWEEN(1,5)) &amp; " " &amp; C190</f>
        <v>Linda Wright</v>
      </c>
      <c r="O190" s="1" t="str">
        <f t="shared" ca="1" si="109"/>
        <v>362-904-1569</v>
      </c>
      <c r="P190" s="1" t="s">
        <v>137</v>
      </c>
      <c r="Q190" s="1" t="str" cm="1">
        <f t="array" aca="1" ref="Q190" ca="1">INDEX({"Walk-in","Google","Website","Patient Referral","Doctor Referral","Insurance"}, RANDBETWEEN(1,5))</f>
        <v>Patient Referral</v>
      </c>
      <c r="R190" s="1" t="str">
        <f t="shared" ca="1" si="110"/>
        <v>2022-12-10</v>
      </c>
      <c r="S190" s="1" t="str" cm="1">
        <f t="array" aca="1" ref="S190" ca="1">INDEX({"LOC001","LOC002","LOC003"}, RANDBETWEEN(1,3))</f>
        <v>LOC003</v>
      </c>
      <c r="T190" s="1" t="str" cm="1">
        <f t="array" aca="1" ref="T190" ca="1">INDEX({"Mail","Phone","Patient Portal","Email"}, RANDBETWEEN(1,4))</f>
        <v>Phone</v>
      </c>
      <c r="U190" s="1" t="str" cm="1">
        <f t="array" aca="1" ref="U190" ca="1">INDEX({"True","False"}, RANDBETWEEN(1,2))</f>
        <v>False</v>
      </c>
      <c r="V190" s="1" t="str" cm="1">
        <f t="array" aca="1" ref="V190" ca="1">INDEX({"True","False"}, RANDBETWEEN(1,2))</f>
        <v>True</v>
      </c>
      <c r="W190" s="1" t="str" cm="1">
        <f t="array" aca="1" ref="W190" ca="1">INDEX({"True","False"}, RANDBETWEEN(1,2))</f>
        <v>False</v>
      </c>
      <c r="X190" s="1" t="str" cm="1">
        <f t="array" aca="1" ref="X190" ca="1">INDEX({"True","False"}, RANDBETWEEN(1,2))</f>
        <v>False</v>
      </c>
      <c r="Y190" s="1" t="str" cm="1">
        <f t="array" aca="1" ref="Y190" ca="1">INDEX({"Codeine","Sulfa","Local Anesthetics","None","Latex","Penicillin"}, RANDBETWEEN(1,6))</f>
        <v>Sulfa</v>
      </c>
      <c r="Z190" s="1" t="str" cm="1">
        <f t="array" aca="1" ref="Z190" ca="1">INDEX({"None","Levothyroxine","Atorvastatin","Levothyroxine|Atorvastatin","Metformin|Lisinopril","Ibuprofen"}, RANDBETWEEN(1,6))</f>
        <v>Ibuprofen</v>
      </c>
      <c r="AA190" s="1" t="str" cm="1">
        <f t="array" aca="1" ref="AA190" ca="1">INDEX({"None","Wisdom teeth extraction (2020)","Cavity filling (2019)","Dental cleaning (2018)","Root canal (2021)"}, RANDBETWEEN(1,5))</f>
        <v>None</v>
      </c>
      <c r="AB190" s="1" t="str">
        <f t="shared" ca="1" si="111"/>
        <v>2025-01-01</v>
      </c>
      <c r="AC190" s="1" t="str" cm="1">
        <f t="array" aca="1" ref="AC190" ca="1">INDEX({"N/A","No","Yes"}, RANDBETWEEN(1,3))</f>
        <v>No</v>
      </c>
      <c r="AD190" s="1" t="str" cm="1">
        <f t="array" aca="1" ref="AD190" ca="1">INDEX({"Non-smoker","Former-smoker","Current smoker"}, RANDBETWEEN(1,3))</f>
        <v>Non-smoker</v>
      </c>
      <c r="AE190" s="1" t="str" cm="1">
        <f t="array" aca="1" ref="AE190" ca="1">INDEX({"None","Allergic to penicillin","Requires wheelchair accessibility","Use caution due to fall risk","Special diet required"}, RANDBETWEEN(1,5))</f>
        <v>Use caution due to fall risk</v>
      </c>
      <c r="AF190" s="1" t="s">
        <v>882</v>
      </c>
      <c r="AG190" s="1" t="str" cm="1">
        <f t="array" aca="1" ref="AG190" ca="1">INDEX({"Humana","Aetna","MetLife","Cigna","United Healthcare","Guardian"}, RANDBETWEEN(1,6))</f>
        <v>Guardian</v>
      </c>
      <c r="AH190" s="1" t="str" cm="1">
        <f t="array" aca="1" ref="AH190" ca="1">IF(AG190="Humana",
   INDEX({"HUM103","HUM523"}, RANDBETWEEN(1,2)),
IF(AG190="Aetna",
   INDEX({"AET532","AET548"}, RANDBETWEEN(1,2)),
IF(AG190="MetLife",
   "MET280",
IF(AG190="Cigna",
   "CIG881",
IF(AG190="United Healthcare",
   INDEX({"UNI967","UNI316"}, RANDBETWEEN(1,2)),
IF(AG190="Guardian",
   INDEX({"GUA459","GUA669"}, RANDBETWEEN(1,2)),
""))))))</f>
        <v>GUA459</v>
      </c>
      <c r="AI190" s="1" t="str" cm="1">
        <f t="array" aca="1" ref="AI190" ca="1">_xlfn.SWITCH(
    AH190,
    "HUM103", "Humana Discount",
    "HUM523", "Humana PPO",
    "AET532", "Aetna HMO",
    "AET548", "Aetna Indemnity",
    "MET280", "MetLife Discount",
    "CIG881", "Cigna HMO",
    "UNI967", "United Healthcare DPPO",
    "UNI316", "United Healthcare DMO",
    "GUA459", "Guardian Discount",
    "GUA669", "Guardian PPO",
    ""
)</f>
        <v>Guardian Discount</v>
      </c>
      <c r="AJ190" s="1" t="str" cm="1">
        <f t="array" aca="1" ref="AJ190" ca="1">_xlfn.SWITCH(
    AH190,
    "HUM103", "HUM854639",
    "HUM523", "HUM296694",
    "AET532", "AET392075",
    "AET548", "AET837715",
    "MET280", "MET643118",
    "CIG881", "CIG755900",
    "UNI967", "UNI733052",
    "UNI316", "UNI442722",
    "GUA459", "GUA634150",
    "GUA669", "GUA641722",
    ""
)</f>
        <v>GUA634150</v>
      </c>
      <c r="AK190" s="1" t="str" cm="1">
        <f t="array" aca="1" ref="AK190" ca="1">INDEX({"GRP370","GRP369","GRP573","GRP409","GRP509","GRP575","GRP445","GRP295","GRP316","GRP630"}, RANDBETWEEN(1,10))</f>
        <v>GRP370</v>
      </c>
      <c r="AL190" s="1" cm="1">
        <f t="array" aca="1" ref="AL190" ca="1">_xlfn.SWITCH(
  AK190,
  "GRP370", 1000,
  "GRP369", 3000,
  "GRP573", 1500,
  "GRP409", 3000,
  "GRP509", 3000,
  "GRP575", 1000,
  "GRP445", 2500,
  "GRP295", 1000,
  "GRP316", 2000,
  "GRP630", 2000,
  ""
)</f>
        <v>1000</v>
      </c>
      <c r="AM190" s="1" cm="1">
        <f t="array" aca="1" ref="AM190" ca="1">_xlfn.SWITCH(
  AK190,
  "GRP370", 729.73,
  "GRP369", 2285.89,
  "GRP573", 1311.73,
  "GRP409", 2951.56,
  "GRP509", 993.45,
  "GRP575", 557.41,
  "GRP445", 695.64,
  "GRP295", 241.36,
  "GRP316", 1320.86,
  "GRP630", 1245.27,
  ""
)</f>
        <v>729.73</v>
      </c>
      <c r="AN190" s="1" t="str" cm="1">
        <f t="array" aca="1" ref="AN190" ca="1">_xlfn.SWITCH(
  AK190,
  "GRP573", "Humana",
  "GRP509", "Aetna",
  "GRP316", "Aetna",
  ""
)</f>
        <v/>
      </c>
      <c r="AO190" s="1" t="str" cm="1">
        <f t="array" aca="1" ref="AO190" ca="1">_xlfn.SWITCH(
  AK190,
  "GRP573", "HUM982",
  "GRP509", "AET282",
  "GRP316", "AET665",
  ""
)</f>
        <v/>
      </c>
      <c r="AP190" s="1" t="str" cm="1">
        <f t="array" aca="1" ref="AP190" ca="1">_xlfn.SWITCH(
  AK190,
  "GRP573", "MAAN82132",
  "GRP509", "JOWI86099",
  "GRP316", "CHTA19838",
  ""
)</f>
        <v/>
      </c>
      <c r="AQ190" s="1" t="str" cm="1">
        <f t="array" aca="1" ref="AQ190" ca="1">INDEX({"Yes","No"},RANDBETWEEN(1,2))</f>
        <v>Yes</v>
      </c>
      <c r="AR190" s="1" t="str" cm="1">
        <f t="array" aca="1" ref="AR190" ca="1">INDEX({"Apple Pay","Credit Card","Debit Card"}, RANDBETWEEN(1,3))</f>
        <v>Debit Card</v>
      </c>
      <c r="AS190" s="1" t="s">
        <v>1071</v>
      </c>
      <c r="AT190" s="1" t="s">
        <v>1260</v>
      </c>
      <c r="AU190" s="1" t="str">
        <f t="shared" ca="1" si="112"/>
        <v>2025-04-18</v>
      </c>
      <c r="AV190" s="1" t="str">
        <f t="shared" ca="1" si="113"/>
        <v>2025-04-29</v>
      </c>
      <c r="AW190" s="1" t="str">
        <f t="shared" ca="1" si="114"/>
        <v>9:30 AM</v>
      </c>
      <c r="AX190" s="1" t="str">
        <f t="shared" ca="1" si="115"/>
        <v>9:18 AM</v>
      </c>
      <c r="AY190" s="1" t="str" cm="1">
        <f t="array" aca="1" ref="AY190" ca="1">INDEX({"LOC001","LOC002","LOC003"}, RANDBETWEEN(1,3))</f>
        <v>LOC002</v>
      </c>
      <c r="AZ190" s="1" t="str" cm="1">
        <f t="array" aca="1" ref="AZ190" ca="1">INDEX({"PRV001","PRV002","PRV003","PRV004","PRV005"}, RANDBETWEEN(1,5))</f>
        <v>PRV004</v>
      </c>
      <c r="BA190" s="1" t="str" cm="1">
        <f t="array" aca="1" ref="BA190" ca="1">INDEX({"AST001","AST002","AST003","AST004","AST005"}, RANDBETWEEN(1,5))</f>
        <v>AST001</v>
      </c>
      <c r="BB190" s="1" t="str" cm="1">
        <f t="array" aca="1" ref="BB190" ca="1">INDEX({"Room 1","Room 2","Room 3","Room 4","Room 5","Room 7","Room 8"}, RANDBETWEEN(1,7))</f>
        <v>Room 4</v>
      </c>
      <c r="BC190" s="1" t="str" cm="1">
        <f t="array" aca="1" ref="BC190" ca="1">INDEX({"Tooth Pain","Lost Filling","Cosmetic Concern","Sensitivity","Denture Adjustment","Jaw Pain","Routine Check-up"}, RANDBETWEEN(1,7))</f>
        <v>Jaw Pain</v>
      </c>
      <c r="BD190" s="1" cm="1">
        <f t="array" aca="1" ref="BD190" ca="1">INDEX({15,30,45,60,90,120}, RANDBETWEEN(1,6))</f>
        <v>90</v>
      </c>
      <c r="BE190" s="1">
        <f t="shared" ca="1" si="116"/>
        <v>95</v>
      </c>
      <c r="BF190" s="1" t="str">
        <f t="shared" ca="1" si="117"/>
        <v>True</v>
      </c>
      <c r="BG190" s="1" t="str">
        <f t="shared" ca="1" si="118"/>
        <v/>
      </c>
      <c r="BH190" s="1" t="str">
        <f t="shared" ca="1" si="119"/>
        <v>False</v>
      </c>
      <c r="BI190" s="1">
        <f t="shared" ca="1" si="120"/>
        <v>11</v>
      </c>
      <c r="BJ190" s="1" t="s">
        <v>1450</v>
      </c>
      <c r="BK190" s="1" t="str">
        <f t="shared" ca="1" si="121"/>
        <v>2025-04-29</v>
      </c>
      <c r="BL190" s="1" t="str" cm="1">
        <f t="array" aca="1" ref="BL190" ca="1">INDEX({"Orthodontic","Prosthodontic","Oral Surgery","Periodontic","Restorative"}, RANDBETWEEN(1,5))</f>
        <v>Restorative</v>
      </c>
      <c r="BM190" s="1" t="str" cm="1">
        <f t="array" aca="1" ref="BM190" ca="1">INDEX({"D4341","D9110","D0274","D0120","D2330","D7140","D1110"}, RANDBETWEEN(1,7))</f>
        <v>D2330</v>
      </c>
      <c r="BN190" s="1" t="str" cm="1">
        <f t="array" aca="1" ref="BN190" ca="1">INDEX({"Periodontal Scaling &amp; Root Planing","Palliative Treatment","Bitewings - Four Films","Periodic Oral Evaluation","Resin Composite - One Surface","Extraction - Erupted Tooth","Adult Prophylaxis"}, RANDBETWEEN(1,7))</f>
        <v>Resin Composite - One Surface</v>
      </c>
      <c r="BO190" s="1">
        <f t="shared" ca="1" si="122"/>
        <v>611.55999999999995</v>
      </c>
      <c r="BP190" s="1">
        <f t="shared" ca="1" si="123"/>
        <v>782.27</v>
      </c>
      <c r="BQ190" s="1">
        <f t="shared" ca="1" si="124"/>
        <v>270.45</v>
      </c>
      <c r="BR190" s="1">
        <f t="shared" ca="1" si="125"/>
        <v>456.09</v>
      </c>
      <c r="BS190" s="1">
        <f t="shared" ca="1" si="126"/>
        <v>118.69</v>
      </c>
      <c r="BT190" s="1" t="str">
        <f t="shared" ca="1" si="127"/>
        <v>2023-04-30</v>
      </c>
      <c r="BU190" s="1" t="str" cm="1">
        <f t="array" aca="1" ref="BU190" ca="1">INDEX({"Debit Card","Apple Pay","Credit Card","CareCredit"}, RANDBETWEEN(1,4))</f>
        <v>Apple Pay</v>
      </c>
      <c r="BV190" s="1" t="str" cm="1">
        <f t="array" aca="1" ref="BV190" ca="1">INDEX({"Paid","Partial","Pending Insurance"}, RANDBETWEEN(1,3))</f>
        <v>Partial</v>
      </c>
      <c r="BW190" s="1">
        <f t="shared" ca="1" si="128"/>
        <v>0</v>
      </c>
      <c r="BX190" s="1" t="str">
        <f t="shared" ca="1" si="129"/>
        <v>In Progress</v>
      </c>
      <c r="BY190" s="1" t="str" cm="1">
        <f t="array" aca="1" ref="BY190" ca="1">INDEX({"New","Returning"}, RANDBETWEEN(1,2))</f>
        <v>Returning</v>
      </c>
      <c r="BZ190" s="1">
        <f t="shared" ca="1" si="130"/>
        <v>3</v>
      </c>
      <c r="CA190" s="1">
        <f t="shared" ca="1" si="131"/>
        <v>9</v>
      </c>
      <c r="CB190" s="1" t="str">
        <f t="shared" ca="1" si="132"/>
        <v>2022-02-06</v>
      </c>
      <c r="CC190" s="1" t="str">
        <f t="shared" ca="1" si="133"/>
        <v>2024-07-29</v>
      </c>
      <c r="CD190" s="1">
        <f t="shared" ca="1" si="155"/>
        <v>2</v>
      </c>
      <c r="CE190" s="1">
        <f t="shared" ca="1" si="155"/>
        <v>5</v>
      </c>
      <c r="CF190" s="1">
        <f t="shared" ca="1" si="135"/>
        <v>3426.56</v>
      </c>
      <c r="CG190" s="1">
        <f t="shared" ca="1" si="136"/>
        <v>38</v>
      </c>
      <c r="CH190" s="1" t="str">
        <f t="shared" ca="1" si="137"/>
        <v>Low</v>
      </c>
      <c r="CI190" s="1">
        <f t="shared" ca="1" si="138"/>
        <v>67</v>
      </c>
      <c r="CJ190" s="1" t="str">
        <f t="shared" ca="1" si="139"/>
        <v>False</v>
      </c>
      <c r="CK190" s="1" t="str" cm="1">
        <f t="array" aca="1" ref="CK190" ca="1">INDEX({"Basic","Silver","Gold","Platinum"}, RANDBETWEEN(1,4))</f>
        <v>Gold</v>
      </c>
      <c r="CL190" s="1">
        <f t="shared" ca="1" si="140"/>
        <v>1</v>
      </c>
      <c r="CM190" s="1" t="s">
        <v>1639</v>
      </c>
      <c r="CN190" s="1" t="str">
        <f t="shared" ca="1" si="141"/>
        <v>2022-04-03</v>
      </c>
      <c r="CO190" s="1" t="str">
        <f t="shared" ca="1" si="142"/>
        <v>11:15 AM</v>
      </c>
      <c r="CP190" s="1" t="str" cm="1">
        <f t="array" aca="1" ref="CP190" ca="1">INDEX({"Patient Portal","Mail","Email","Phone","Text"}, RANDBETWEEN(1,5))</f>
        <v>Mail</v>
      </c>
      <c r="CQ190" s="1" t="str" cm="1">
        <f t="array" aca="1" ref="CQ190" ca="1">INDEX({"Insurance Verification","Payment Reminder","New Patient Welcome","Treatment Plan Discussion","Recall"}, RANDBETWEEN(1,5))</f>
        <v>Insurance Verification</v>
      </c>
      <c r="CR190" s="1" t="str" cm="1">
        <f t="array" aca="1" ref="CR190" ca="1">INDEX({"Template","Script","Marketing","Custom"}, RANDBETWEEN(1,4))</f>
        <v>Custom</v>
      </c>
      <c r="CS190" s="1" t="str">
        <f t="shared" ca="1" si="143"/>
        <v>True</v>
      </c>
      <c r="CT190" s="1" t="str">
        <f t="shared" ca="1" si="144"/>
        <v>2022-04-08</v>
      </c>
      <c r="CU190" s="1" t="str">
        <f t="shared" ca="1" si="145"/>
        <v>4:00 PM</v>
      </c>
      <c r="CV190" s="1" t="str" cm="1">
        <f t="array" aca="1" ref="CV190" ca="1">IF(CS190="True",
   INDEX({"Cancelled","Confirmed","Rescheduled","Question Answered"}, RANDBETWEEN(1,4)),
   ""
)</f>
        <v>Question Answered</v>
      </c>
      <c r="CW190" s="1" t="str">
        <f t="shared" ca="1" si="146"/>
        <v>True</v>
      </c>
      <c r="CX190" s="1" t="str">
        <f t="shared" ca="1" si="147"/>
        <v>2022-04-12</v>
      </c>
      <c r="CY190" s="1" t="str" cm="1">
        <f t="array" aca="1" ref="CY190" ca="1">INDEX({"STF001","STF002","STF003","STF004","STF005"}, RANDBETWEEN(1,5))</f>
        <v>STF005</v>
      </c>
      <c r="CZ190" s="1" t="str">
        <f t="shared" ca="1" si="148"/>
        <v>False</v>
      </c>
      <c r="DA190" s="1" t="str" cm="1">
        <f t="array" aca="1" ref="DA190" ca="1">INDEX({"Westside Dental Group","Downtown Dental Center","Main Street Dental"}, RANDBETWEEN(1,3))</f>
        <v>Downtown Dental Center</v>
      </c>
      <c r="DB190" s="1" t="str" cm="1">
        <f t="array" aca="1" ref="DB190" ca="1">_xlfn.SWITCH(DA190,
   "Westside Dental Group",     "789 West Avenue",
   "Downtown Dental Center",    "456 Downtown Plaza",
   "Main Street Dental",        "123 Main Street",
   ""
)</f>
        <v>456 Downtown Plaza</v>
      </c>
      <c r="DC190" s="1" t="str" cm="1">
        <f t="array" aca="1" ref="DC190" ca="1">_xlfn.SWITCH(
   DA190,
   "Westside Dental Group",     "Riverside",
   "Downtown Dental Center",    "Springfield",
   "Main Street Dental",        "Springfield",
   ""
)</f>
        <v>Springfield</v>
      </c>
      <c r="DD190" s="1" t="s">
        <v>184</v>
      </c>
      <c r="DE190" s="1" t="str" cm="1">
        <f t="array" aca="1" ref="DE190" ca="1">_xlfn.SWITCH(
   DA190,
   "Westside Dental Group",     "62707",
   "Downtown Dental Center",    "62701",
   "Main Street Dental",        "62704",
   ""
)</f>
        <v>62701</v>
      </c>
      <c r="DF190" s="1" t="str" cm="1">
        <f t="array" aca="1" ref="DF190" ca="1">_xlfn.SWITCH(
   DA190,
   "Westside Dental Group",     "555-555-6666",
   "Downtown Dental Center",    "555-333-4444",
   "Main Street Dental",        "555-111-2222",
   ""
)</f>
        <v>555-333-4444</v>
      </c>
      <c r="DG190" s="1" t="str" cm="1">
        <f t="array" aca="1" ref="DG190" ca="1">_xlfn.SWITCH(
   DA190,
   "Westside Dental Group",     "Mon-Thu 9AM-6PM|Fri 9AM-4PM",
   "Downtown Dental Center",    "Mon-Thu 7AM-7PM|Fri 8AM-5PM|Sat 8AM-1PM",
   "Main Street Dental",        "Mon-Fri 8AM-5PM",
   ""
)</f>
        <v>Mon-Thu 7AM-7PM|Fri 8AM-5PM|Sat 8AM-1PM</v>
      </c>
      <c r="DH190" s="1" t="str" cm="1">
        <f t="array" aca="1" ref="DH190" ca="1">_xlfn.SWITCH(
   DA190,
   "Westside Dental Group",     "General|Periodontics|Endodontics",
   "Downtown Dental Center",    "General|Pediatric|Implants|Oral Surgery",
   "Main Street Dental",        "General|Cosmetic|Orthodontics",
   ""
)</f>
        <v>General|Pediatric|Implants|Oral Surgery</v>
      </c>
      <c r="DI190" s="1" t="str" cm="1">
        <f t="array" aca="1" ref="DI190" ca="1">_xlfn.SWITCH(
   DA190,
   "Westside Dental Group",     "General Dentistry|Periodontics|Endodontics",
   "Downtown Dental Center",    "General Dentistry|Oral Surgery|Pediatric Dentistry",
   "Main Street Dental",        "General Dentistry|Orthodontics",
   ""
)</f>
        <v>General Dentistry|Oral Surgery|Pediatric Dentistry</v>
      </c>
      <c r="DJ190" s="1" cm="1">
        <f t="array" aca="1" ref="DJ190" ca="1">_xlfn.SWITCH($DA190,
   "Westside Dental Group", 6,
   "Downtown Dental Center", 12,
   "Main Street Dental",     8,
   6
)</f>
        <v>12</v>
      </c>
      <c r="DK190" s="1" cm="1">
        <f t="array" aca="1" ref="DK190" ca="1">_xlfn.SWITCH($DA190,
   "Westside Dental Group", 4.7,
   "Downtown Dental Center", 4.6,
   "Main Street Dental",     4.8,
   4.7
)</f>
        <v>4.5999999999999996</v>
      </c>
      <c r="DL190" s="1" t="s">
        <v>1828</v>
      </c>
      <c r="DM190" s="1" t="str">
        <f t="shared" ca="1" si="149"/>
        <v>2024-06-17</v>
      </c>
      <c r="DN190" s="1" t="str" cm="1">
        <f t="array" aca="1" ref="DN190" ca="1">INDEX({"In Progress","Accepted","Completed","Proposed"}, RANDBETWEEN(1,4))</f>
        <v>Proposed</v>
      </c>
      <c r="DO190" s="1">
        <f t="shared" ca="1" si="150"/>
        <v>4210.08</v>
      </c>
      <c r="DP190" s="1">
        <f t="shared" ca="1" si="151"/>
        <v>2399.75</v>
      </c>
      <c r="DQ190" s="1">
        <f t="shared" ca="1" si="152"/>
        <v>1810.33</v>
      </c>
      <c r="DR190" s="1" t="str" cm="1">
        <f t="array" aca="1" ref="DR190" ca="1">INDEX({"N/A","CareCredit","QuickPay Discount","Monthly Payment"}, RANDBETWEEN(1,4))</f>
        <v>QuickPay Discount</v>
      </c>
      <c r="DS190" s="2">
        <v>44661</v>
      </c>
      <c r="DT190" s="1" t="str">
        <f t="shared" ca="1" si="153"/>
        <v/>
      </c>
      <c r="DU190" s="1">
        <f t="shared" ca="1" si="154"/>
        <v>0</v>
      </c>
    </row>
    <row r="191" spans="1:125" x14ac:dyDescent="0.15">
      <c r="A191" s="1" t="s">
        <v>694</v>
      </c>
      <c r="B191" s="1" t="str" cm="1">
        <f t="array" aca="1" ref="B191" ca="1">INDEX({"Liam","Noah","Oliver","Elijah","William","James","Benjamin","Lucas","Henry","Alexander","Olivia","Emma","Ava","Charlotte","Sophia","Amelia","Isabella","Mia","Evelyn","Harper","Jameson","Aria","Scarlett","Luna","Mila","Abigail","Ella","Avery","Eleanor","Madison"}, RANDBETWEEN(1, 30))</f>
        <v>Isabella</v>
      </c>
      <c r="C191" s="1" t="str" cm="1">
        <f t="array" aca="1" ref="C191" ca="1">INDEX({"Smith","Johnson","Williams","Jones","Brown","Davis","Miller","Wilson","Moore","Taylor","Anderson","Thomas","Jackson","White","Harris","Martin","Thompson","Garcia","Martinez","Robinson","Clark","Rodriguez","Lewis","Lee","Walker","Hall","Allen","Young","King","Wright"}, RANDBETWEEN(1, 30))</f>
        <v>Williams</v>
      </c>
      <c r="D191" s="1" t="str">
        <f t="shared" ca="1" si="104"/>
        <v>1980-02-14</v>
      </c>
      <c r="E191" s="1">
        <f t="shared" ca="1" si="105"/>
        <v>45</v>
      </c>
      <c r="F191" s="1" t="str" cm="1">
        <f t="array" aca="1" ref="F191" ca="1">INDEX({"Male","Female","Non-Binary"}, RANDBETWEEN(1, 3))</f>
        <v>Non-Binary</v>
      </c>
      <c r="G191" s="1" t="str" cm="1">
        <f t="array" aca="1" ref="G191" ca="1">INDEX({"African American","Caucasian","Hispanic","Asian","Native American","Other"}, RANDBETWEEN(1,6))</f>
        <v>Native American</v>
      </c>
      <c r="H191" s="1" t="str" cm="1">
        <f t="array" aca="1" ref="H191" ca="1">RANDBETWEEN(1,1500) &amp; " " &amp; INDEX({"Main","Oak","Maple","Elm","Pine","Cedar","Rose","Hill","Park","Lake"}, RANDBETWEEN(1,10)) &amp; " " &amp; INDEX({"St","Rd","Ave"}, RANDBETWEEN(1,3))</f>
        <v>669 Elm Rd</v>
      </c>
      <c r="I191" s="1" t="str" cm="1">
        <f t="array" aca="1" ref="I191" ca="1">INDEX({"Springfield","Riverside","Franklin","Clinton","Fairview"}, RANDBETWEEN(1,5))</f>
        <v>Riverside</v>
      </c>
      <c r="J191" s="1" t="str" cm="1">
        <f t="array" aca="1" ref="J191" ca="1">INDEX({"FL","IL","CA","NY","TX"}, RANDBETWEEN(1,5))</f>
        <v>TX</v>
      </c>
      <c r="K191" s="1" t="str">
        <f t="shared" ca="1" si="106"/>
        <v>45349</v>
      </c>
      <c r="L191" s="1" t="str">
        <f t="shared" ca="1" si="107"/>
        <v>isabella.williams@email.com</v>
      </c>
      <c r="M191" s="1" t="str">
        <f t="shared" ca="1" si="108"/>
        <v>189-207-8244</v>
      </c>
      <c r="N191" s="1" t="str" cm="1">
        <f t="array" aca="1" ref="N191" ca="1">INDEX({"Linda","Karen","Susan","Nancy","Deborah"}, RANDBETWEEN(1,5)) &amp; " " &amp; C191</f>
        <v>Deborah Williams</v>
      </c>
      <c r="O191" s="1" t="str">
        <f t="shared" ca="1" si="109"/>
        <v>453-118-7144</v>
      </c>
      <c r="P191" s="1" t="s">
        <v>137</v>
      </c>
      <c r="Q191" s="1" t="str" cm="1">
        <f t="array" aca="1" ref="Q191" ca="1">INDEX({"Walk-in","Google","Website","Patient Referral","Doctor Referral","Insurance"}, RANDBETWEEN(1,5))</f>
        <v>Website</v>
      </c>
      <c r="R191" s="1" t="str">
        <f t="shared" ca="1" si="110"/>
        <v>2022-11-15</v>
      </c>
      <c r="S191" s="1" t="str" cm="1">
        <f t="array" aca="1" ref="S191" ca="1">INDEX({"LOC001","LOC002","LOC003"}, RANDBETWEEN(1,3))</f>
        <v>LOC001</v>
      </c>
      <c r="T191" s="1" t="str" cm="1">
        <f t="array" aca="1" ref="T191" ca="1">INDEX({"Mail","Phone","Patient Portal","Email"}, RANDBETWEEN(1,4))</f>
        <v>Patient Portal</v>
      </c>
      <c r="U191" s="1" t="str" cm="1">
        <f t="array" aca="1" ref="U191" ca="1">INDEX({"True","False"}, RANDBETWEEN(1,2))</f>
        <v>True</v>
      </c>
      <c r="V191" s="1" t="str" cm="1">
        <f t="array" aca="1" ref="V191" ca="1">INDEX({"True","False"}, RANDBETWEEN(1,2))</f>
        <v>False</v>
      </c>
      <c r="W191" s="1" t="str" cm="1">
        <f t="array" aca="1" ref="W191" ca="1">INDEX({"True","False"}, RANDBETWEEN(1,2))</f>
        <v>False</v>
      </c>
      <c r="X191" s="1" t="str" cm="1">
        <f t="array" aca="1" ref="X191" ca="1">INDEX({"True","False"}, RANDBETWEEN(1,2))</f>
        <v>False</v>
      </c>
      <c r="Y191" s="1" t="str" cm="1">
        <f t="array" aca="1" ref="Y191" ca="1">INDEX({"Codeine","Sulfa","Local Anesthetics","None","Latex","Penicillin"}, RANDBETWEEN(1,6))</f>
        <v>Penicillin</v>
      </c>
      <c r="Z191" s="1" t="str" cm="1">
        <f t="array" aca="1" ref="Z191" ca="1">INDEX({"None","Levothyroxine","Atorvastatin","Levothyroxine|Atorvastatin","Metformin|Lisinopril","Ibuprofen"}, RANDBETWEEN(1,6))</f>
        <v>None</v>
      </c>
      <c r="AA191" s="1" t="str" cm="1">
        <f t="array" aca="1" ref="AA191" ca="1">INDEX({"None","Wisdom teeth extraction (2020)","Cavity filling (2019)","Dental cleaning (2018)","Root canal (2021)"}, RANDBETWEEN(1,5))</f>
        <v>Dental cleaning (2018)</v>
      </c>
      <c r="AB191" s="1" t="str">
        <f t="shared" ca="1" si="111"/>
        <v>2024-03-29</v>
      </c>
      <c r="AC191" s="1" t="str" cm="1">
        <f t="array" aca="1" ref="AC191" ca="1">INDEX({"N/A","No","Yes"}, RANDBETWEEN(1,3))</f>
        <v>Yes</v>
      </c>
      <c r="AD191" s="1" t="str" cm="1">
        <f t="array" aca="1" ref="AD191" ca="1">INDEX({"Non-smoker","Former-smoker","Current smoker"}, RANDBETWEEN(1,3))</f>
        <v>Current smoker</v>
      </c>
      <c r="AE191" s="1" t="str" cm="1">
        <f t="array" aca="1" ref="AE191" ca="1">INDEX({"None","Allergic to penicillin","Requires wheelchair accessibility","Use caution due to fall risk","Special diet required"}, RANDBETWEEN(1,5))</f>
        <v>None</v>
      </c>
      <c r="AF191" s="1" t="s">
        <v>883</v>
      </c>
      <c r="AG191" s="1" t="str" cm="1">
        <f t="array" aca="1" ref="AG191" ca="1">INDEX({"Humana","Aetna","MetLife","Cigna","United Healthcare","Guardian"}, RANDBETWEEN(1,6))</f>
        <v>Cigna</v>
      </c>
      <c r="AH191" s="1" t="str" cm="1">
        <f t="array" aca="1" ref="AH191" ca="1">IF(AG191="Humana",
   INDEX({"HUM103","HUM523"}, RANDBETWEEN(1,2)),
IF(AG191="Aetna",
   INDEX({"AET532","AET548"}, RANDBETWEEN(1,2)),
IF(AG191="MetLife",
   "MET280",
IF(AG191="Cigna",
   "CIG881",
IF(AG191="United Healthcare",
   INDEX({"UNI967","UNI316"}, RANDBETWEEN(1,2)),
IF(AG191="Guardian",
   INDEX({"GUA459","GUA669"}, RANDBETWEEN(1,2)),
""))))))</f>
        <v>CIG881</v>
      </c>
      <c r="AI191" s="1" t="str" cm="1">
        <f t="array" aca="1" ref="AI191" ca="1">_xlfn.SWITCH(
    AH191,
    "HUM103", "Humana Discount",
    "HUM523", "Humana PPO",
    "AET532", "Aetna HMO",
    "AET548", "Aetna Indemnity",
    "MET280", "MetLife Discount",
    "CIG881", "Cigna HMO",
    "UNI967", "United Healthcare DPPO",
    "UNI316", "United Healthcare DMO",
    "GUA459", "Guardian Discount",
    "GUA669", "Guardian PPO",
    ""
)</f>
        <v>Cigna HMO</v>
      </c>
      <c r="AJ191" s="1" t="str" cm="1">
        <f t="array" aca="1" ref="AJ191" ca="1">_xlfn.SWITCH(
    AH191,
    "HUM103", "HUM854639",
    "HUM523", "HUM296694",
    "AET532", "AET392075",
    "AET548", "AET837715",
    "MET280", "MET643118",
    "CIG881", "CIG755900",
    "UNI967", "UNI733052",
    "UNI316", "UNI442722",
    "GUA459", "GUA634150",
    "GUA669", "GUA641722",
    ""
)</f>
        <v>CIG755900</v>
      </c>
      <c r="AK191" s="1" t="str" cm="1">
        <f t="array" aca="1" ref="AK191" ca="1">INDEX({"GRP370","GRP369","GRP573","GRP409","GRP509","GRP575","GRP445","GRP295","GRP316","GRP630"}, RANDBETWEEN(1,10))</f>
        <v>GRP509</v>
      </c>
      <c r="AL191" s="1" cm="1">
        <f t="array" aca="1" ref="AL191" ca="1">_xlfn.SWITCH(
  AK191,
  "GRP370", 1000,
  "GRP369", 3000,
  "GRP573", 1500,
  "GRP409", 3000,
  "GRP509", 3000,
  "GRP575", 1000,
  "GRP445", 2500,
  "GRP295", 1000,
  "GRP316", 2000,
  "GRP630", 2000,
  ""
)</f>
        <v>3000</v>
      </c>
      <c r="AM191" s="1" cm="1">
        <f t="array" aca="1" ref="AM191" ca="1">_xlfn.SWITCH(
  AK191,
  "GRP370", 729.73,
  "GRP369", 2285.89,
  "GRP573", 1311.73,
  "GRP409", 2951.56,
  "GRP509", 993.45,
  "GRP575", 557.41,
  "GRP445", 695.64,
  "GRP295", 241.36,
  "GRP316", 1320.86,
  "GRP630", 1245.27,
  ""
)</f>
        <v>993.45</v>
      </c>
      <c r="AN191" s="1" t="str" cm="1">
        <f t="array" aca="1" ref="AN191" ca="1">_xlfn.SWITCH(
  AK191,
  "GRP573", "Humana",
  "GRP509", "Aetna",
  "GRP316", "Aetna",
  ""
)</f>
        <v>Aetna</v>
      </c>
      <c r="AO191" s="1" t="str" cm="1">
        <f t="array" aca="1" ref="AO191" ca="1">_xlfn.SWITCH(
  AK191,
  "GRP573", "HUM982",
  "GRP509", "AET282",
  "GRP316", "AET665",
  ""
)</f>
        <v>AET282</v>
      </c>
      <c r="AP191" s="1" t="str" cm="1">
        <f t="array" aca="1" ref="AP191" ca="1">_xlfn.SWITCH(
  AK191,
  "GRP573", "MAAN82132",
  "GRP509", "JOWI86099",
  "GRP316", "CHTA19838",
  ""
)</f>
        <v>JOWI86099</v>
      </c>
      <c r="AQ191" s="1" t="str" cm="1">
        <f t="array" aca="1" ref="AQ191" ca="1">INDEX({"Yes","No"},RANDBETWEEN(1,2))</f>
        <v>Yes</v>
      </c>
      <c r="AR191" s="1" t="str" cm="1">
        <f t="array" aca="1" ref="AR191" ca="1">INDEX({"Apple Pay","Credit Card","Debit Card"}, RANDBETWEEN(1,3))</f>
        <v>Apple Pay</v>
      </c>
      <c r="AS191" s="1" t="s">
        <v>1072</v>
      </c>
      <c r="AT191" s="1" t="s">
        <v>1261</v>
      </c>
      <c r="AU191" s="1" t="str">
        <f t="shared" ca="1" si="112"/>
        <v>2025-06-07</v>
      </c>
      <c r="AV191" s="1" t="str">
        <f t="shared" ca="1" si="113"/>
        <v>2025-06-08</v>
      </c>
      <c r="AW191" s="1" t="str">
        <f t="shared" ca="1" si="114"/>
        <v>9:00 AM</v>
      </c>
      <c r="AX191" s="1" t="str">
        <f t="shared" ca="1" si="115"/>
        <v>8:46 AM</v>
      </c>
      <c r="AY191" s="1" t="str" cm="1">
        <f t="array" aca="1" ref="AY191" ca="1">INDEX({"LOC001","LOC002","LOC003"}, RANDBETWEEN(1,3))</f>
        <v>LOC001</v>
      </c>
      <c r="AZ191" s="1" t="str" cm="1">
        <f t="array" aca="1" ref="AZ191" ca="1">INDEX({"PRV001","PRV002","PRV003","PRV004","PRV005"}, RANDBETWEEN(1,5))</f>
        <v>PRV001</v>
      </c>
      <c r="BA191" s="1" t="str" cm="1">
        <f t="array" aca="1" ref="BA191" ca="1">INDEX({"AST001","AST002","AST003","AST004","AST005"}, RANDBETWEEN(1,5))</f>
        <v>AST001</v>
      </c>
      <c r="BB191" s="1" t="str" cm="1">
        <f t="array" aca="1" ref="BB191" ca="1">INDEX({"Room 1","Room 2","Room 3","Room 4","Room 5","Room 7","Room 8"}, RANDBETWEEN(1,7))</f>
        <v>Room 2</v>
      </c>
      <c r="BC191" s="1" t="str" cm="1">
        <f t="array" aca="1" ref="BC191" ca="1">INDEX({"Tooth Pain","Lost Filling","Cosmetic Concern","Sensitivity","Denture Adjustment","Jaw Pain","Routine Check-up"}, RANDBETWEEN(1,7))</f>
        <v>Cosmetic Concern</v>
      </c>
      <c r="BD191" s="1" cm="1">
        <f t="array" aca="1" ref="BD191" ca="1">INDEX({15,30,45,60,90,120}, RANDBETWEEN(1,6))</f>
        <v>45</v>
      </c>
      <c r="BE191" s="1">
        <f t="shared" ca="1" si="116"/>
        <v>51</v>
      </c>
      <c r="BF191" s="1" t="str">
        <f t="shared" ca="1" si="117"/>
        <v>True</v>
      </c>
      <c r="BG191" s="1" t="str">
        <f t="shared" ca="1" si="118"/>
        <v/>
      </c>
      <c r="BH191" s="1" t="str">
        <f t="shared" ca="1" si="119"/>
        <v>False</v>
      </c>
      <c r="BI191" s="1">
        <f t="shared" ca="1" si="120"/>
        <v>1</v>
      </c>
      <c r="BJ191" s="1" t="s">
        <v>1451</v>
      </c>
      <c r="BK191" s="1" t="str">
        <f t="shared" ca="1" si="121"/>
        <v>2025-06-08</v>
      </c>
      <c r="BL191" s="1" t="str" cm="1">
        <f t="array" aca="1" ref="BL191" ca="1">INDEX({"Orthodontic","Prosthodontic","Oral Surgery","Periodontic","Restorative"}, RANDBETWEEN(1,5))</f>
        <v>Prosthodontic</v>
      </c>
      <c r="BM191" s="1" t="str" cm="1">
        <f t="array" aca="1" ref="BM191" ca="1">INDEX({"D4341","D9110","D0274","D0120","D2330","D7140","D1110"}, RANDBETWEEN(1,7))</f>
        <v>D1110</v>
      </c>
      <c r="BN191" s="1" t="str" cm="1">
        <f t="array" aca="1" ref="BN191" ca="1">INDEX({"Periodontal Scaling &amp; Root Planing","Palliative Treatment","Bitewings - Four Films","Periodic Oral Evaluation","Resin Composite - One Surface","Extraction - Erupted Tooth","Adult Prophylaxis"}, RANDBETWEEN(1,7))</f>
        <v>Palliative Treatment</v>
      </c>
      <c r="BO191" s="1">
        <f t="shared" ca="1" si="122"/>
        <v>1844.66</v>
      </c>
      <c r="BP191" s="1">
        <f t="shared" ca="1" si="123"/>
        <v>81.22</v>
      </c>
      <c r="BQ191" s="1">
        <f t="shared" ca="1" si="124"/>
        <v>476.72</v>
      </c>
      <c r="BR191" s="1">
        <f t="shared" ca="1" si="125"/>
        <v>105.15</v>
      </c>
      <c r="BS191" s="1">
        <f t="shared" ca="1" si="126"/>
        <v>16.7</v>
      </c>
      <c r="BT191" s="1" t="str">
        <f t="shared" ca="1" si="127"/>
        <v>2023-06-13</v>
      </c>
      <c r="BU191" s="1" t="str" cm="1">
        <f t="array" aca="1" ref="BU191" ca="1">INDEX({"Debit Card","Apple Pay","Credit Card","CareCredit"}, RANDBETWEEN(1,4))</f>
        <v>CareCredit</v>
      </c>
      <c r="BV191" s="1" t="str" cm="1">
        <f t="array" aca="1" ref="BV191" ca="1">INDEX({"Paid","Partial","Pending Insurance"}, RANDBETWEEN(1,3))</f>
        <v>Pending Insurance</v>
      </c>
      <c r="BW191" s="1">
        <f t="shared" ca="1" si="128"/>
        <v>0</v>
      </c>
      <c r="BX191" s="1" t="str">
        <f t="shared" ca="1" si="129"/>
        <v>In Progress</v>
      </c>
      <c r="BY191" s="1" t="str" cm="1">
        <f t="array" aca="1" ref="BY191" ca="1">INDEX({"New","Returning"}, RANDBETWEEN(1,2))</f>
        <v>Returning</v>
      </c>
      <c r="BZ191" s="1">
        <f t="shared" ca="1" si="130"/>
        <v>2</v>
      </c>
      <c r="CA191" s="1">
        <f t="shared" ca="1" si="131"/>
        <v>4</v>
      </c>
      <c r="CB191" s="1" t="str">
        <f t="shared" ca="1" si="132"/>
        <v>2023-05-17</v>
      </c>
      <c r="CC191" s="1" t="str">
        <f t="shared" ca="1" si="133"/>
        <v>2025-02-27</v>
      </c>
      <c r="CD191" s="1">
        <f t="shared" ca="1" si="155"/>
        <v>9</v>
      </c>
      <c r="CE191" s="1">
        <f t="shared" ca="1" si="155"/>
        <v>9</v>
      </c>
      <c r="CF191" s="1">
        <f t="shared" ca="1" si="135"/>
        <v>5482.84</v>
      </c>
      <c r="CG191" s="1">
        <f t="shared" ca="1" si="136"/>
        <v>22</v>
      </c>
      <c r="CH191" s="1" t="str">
        <f t="shared" ca="1" si="137"/>
        <v>Medium</v>
      </c>
      <c r="CI191" s="1">
        <f t="shared" ca="1" si="138"/>
        <v>78</v>
      </c>
      <c r="CJ191" s="1" t="str">
        <f t="shared" ca="1" si="139"/>
        <v>True</v>
      </c>
      <c r="CK191" s="1" t="str" cm="1">
        <f t="array" aca="1" ref="CK191" ca="1">INDEX({"Basic","Silver","Gold","Platinum"}, RANDBETWEEN(1,4))</f>
        <v>Platinum</v>
      </c>
      <c r="CL191" s="1">
        <f t="shared" ca="1" si="140"/>
        <v>0</v>
      </c>
      <c r="CM191" s="1" t="s">
        <v>1640</v>
      </c>
      <c r="CN191" s="1" t="str">
        <f t="shared" ca="1" si="141"/>
        <v>2022-03-05</v>
      </c>
      <c r="CO191" s="1" t="str">
        <f t="shared" ca="1" si="142"/>
        <v>3:00 PM</v>
      </c>
      <c r="CP191" s="1" t="str" cm="1">
        <f t="array" aca="1" ref="CP191" ca="1">INDEX({"Patient Portal","Mail","Email","Phone","Text"}, RANDBETWEEN(1,5))</f>
        <v>Text</v>
      </c>
      <c r="CQ191" s="1" t="str" cm="1">
        <f t="array" aca="1" ref="CQ191" ca="1">INDEX({"Insurance Verification","Payment Reminder","New Patient Welcome","Treatment Plan Discussion","Recall"}, RANDBETWEEN(1,5))</f>
        <v>Payment Reminder</v>
      </c>
      <c r="CR191" s="1" t="str" cm="1">
        <f t="array" aca="1" ref="CR191" ca="1">INDEX({"Template","Script","Marketing","Custom"}, RANDBETWEEN(1,4))</f>
        <v>Custom</v>
      </c>
      <c r="CS191" s="1" t="str">
        <f t="shared" ca="1" si="143"/>
        <v>True</v>
      </c>
      <c r="CT191" s="1" t="str">
        <f t="shared" ca="1" si="144"/>
        <v>2022-03-07</v>
      </c>
      <c r="CU191" s="1" t="str">
        <f t="shared" ca="1" si="145"/>
        <v>8:45 AM</v>
      </c>
      <c r="CV191" s="1" t="str" cm="1">
        <f t="array" aca="1" ref="CV191" ca="1">IF(CS191="True",
   INDEX({"Cancelled","Confirmed","Rescheduled","Question Answered"}, RANDBETWEEN(1,4)),
   ""
)</f>
        <v>Rescheduled</v>
      </c>
      <c r="CW191" s="1" t="str">
        <f t="shared" ca="1" si="146"/>
        <v>True</v>
      </c>
      <c r="CX191" s="1" t="str">
        <f t="shared" ca="1" si="147"/>
        <v>2022-03-13</v>
      </c>
      <c r="CY191" s="1" t="str" cm="1">
        <f t="array" aca="1" ref="CY191" ca="1">INDEX({"STF001","STF002","STF003","STF004","STF005"}, RANDBETWEEN(1,5))</f>
        <v>STF005</v>
      </c>
      <c r="CZ191" s="1" t="str">
        <f t="shared" ca="1" si="148"/>
        <v>False</v>
      </c>
      <c r="DA191" s="1" t="str" cm="1">
        <f t="array" aca="1" ref="DA191" ca="1">INDEX({"Westside Dental Group","Downtown Dental Center","Main Street Dental"}, RANDBETWEEN(1,3))</f>
        <v>Main Street Dental</v>
      </c>
      <c r="DB191" s="1" t="str" cm="1">
        <f t="array" aca="1" ref="DB191" ca="1">_xlfn.SWITCH(DA191,
   "Westside Dental Group",     "789 West Avenue",
   "Downtown Dental Center",    "456 Downtown Plaza",
   "Main Street Dental",        "123 Main Street",
   ""
)</f>
        <v>123 Main Street</v>
      </c>
      <c r="DC191" s="1" t="str" cm="1">
        <f t="array" aca="1" ref="DC191" ca="1">_xlfn.SWITCH(
   DA191,
   "Westside Dental Group",     "Riverside",
   "Downtown Dental Center",    "Springfield",
   "Main Street Dental",        "Springfield",
   ""
)</f>
        <v>Springfield</v>
      </c>
      <c r="DD191" s="1" t="s">
        <v>184</v>
      </c>
      <c r="DE191" s="1" t="str" cm="1">
        <f t="array" aca="1" ref="DE191" ca="1">_xlfn.SWITCH(
   DA191,
   "Westside Dental Group",     "62707",
   "Downtown Dental Center",    "62701",
   "Main Street Dental",        "62704",
   ""
)</f>
        <v>62704</v>
      </c>
      <c r="DF191" s="1" t="str" cm="1">
        <f t="array" aca="1" ref="DF191" ca="1">_xlfn.SWITCH(
   DA191,
   "Westside Dental Group",     "555-555-6666",
   "Downtown Dental Center",    "555-333-4444",
   "Main Street Dental",        "555-111-2222",
   ""
)</f>
        <v>555-111-2222</v>
      </c>
      <c r="DG191" s="1" t="str" cm="1">
        <f t="array" aca="1" ref="DG191" ca="1">_xlfn.SWITCH(
   DA191,
   "Westside Dental Group",     "Mon-Thu 9AM-6PM|Fri 9AM-4PM",
   "Downtown Dental Center",    "Mon-Thu 7AM-7PM|Fri 8AM-5PM|Sat 8AM-1PM",
   "Main Street Dental",        "Mon-Fri 8AM-5PM",
   ""
)</f>
        <v>Mon-Fri 8AM-5PM</v>
      </c>
      <c r="DH191" s="1" t="str" cm="1">
        <f t="array" aca="1" ref="DH191" ca="1">_xlfn.SWITCH(
   DA191,
   "Westside Dental Group",     "General|Periodontics|Endodontics",
   "Downtown Dental Center",    "General|Pediatric|Implants|Oral Surgery",
   "Main Street Dental",        "General|Cosmetic|Orthodontics",
   ""
)</f>
        <v>General|Cosmetic|Orthodontics</v>
      </c>
      <c r="DI191" s="1" t="str" cm="1">
        <f t="array" aca="1" ref="DI191" ca="1">_xlfn.SWITCH(
   DA191,
   "Westside Dental Group",     "General Dentistry|Periodontics|Endodontics",
   "Downtown Dental Center",    "General Dentistry|Oral Surgery|Pediatric Dentistry",
   "Main Street Dental",        "General Dentistry|Orthodontics",
   ""
)</f>
        <v>General Dentistry|Orthodontics</v>
      </c>
      <c r="DJ191" s="1" cm="1">
        <f t="array" aca="1" ref="DJ191" ca="1">_xlfn.SWITCH($DA191,
   "Westside Dental Group", 6,
   "Downtown Dental Center", 12,
   "Main Street Dental",     8,
   6
)</f>
        <v>8</v>
      </c>
      <c r="DK191" s="1" cm="1">
        <f t="array" aca="1" ref="DK191" ca="1">_xlfn.SWITCH($DA191,
   "Westside Dental Group", 4.7,
   "Downtown Dental Center", 4.6,
   "Main Street Dental",     4.8,
   4.7
)</f>
        <v>4.8</v>
      </c>
      <c r="DL191" s="1" t="s">
        <v>1829</v>
      </c>
      <c r="DM191" s="1" t="str">
        <f t="shared" ca="1" si="149"/>
        <v>2022-09-08</v>
      </c>
      <c r="DN191" s="1" t="str" cm="1">
        <f t="array" aca="1" ref="DN191" ca="1">INDEX({"In Progress","Accepted","Completed","Proposed"}, RANDBETWEEN(1,4))</f>
        <v>Accepted</v>
      </c>
      <c r="DO191" s="1">
        <f t="shared" ca="1" si="150"/>
        <v>516.54999999999995</v>
      </c>
      <c r="DP191" s="1">
        <f t="shared" ca="1" si="151"/>
        <v>268.61</v>
      </c>
      <c r="DQ191" s="1">
        <f t="shared" ca="1" si="152"/>
        <v>247.94</v>
      </c>
      <c r="DR191" s="1" t="str" cm="1">
        <f t="array" aca="1" ref="DR191" ca="1">INDEX({"N/A","CareCredit","QuickPay Discount","Monthly Payment"}, RANDBETWEEN(1,4))</f>
        <v>N/A</v>
      </c>
      <c r="DS191" s="2">
        <v>44662</v>
      </c>
      <c r="DT191" s="1" t="str">
        <f t="shared" ca="1" si="153"/>
        <v/>
      </c>
      <c r="DU191" s="1">
        <f t="shared" ca="1" si="154"/>
        <v>8</v>
      </c>
    </row>
    <row r="192" spans="1:125" x14ac:dyDescent="0.15">
      <c r="A192" s="1" t="s">
        <v>695</v>
      </c>
      <c r="B192" s="1" t="str" cm="1">
        <f t="array" aca="1" ref="B192" ca="1">INDEX({"Liam","Noah","Oliver","Elijah","William","James","Benjamin","Lucas","Henry","Alexander","Olivia","Emma","Ava","Charlotte","Sophia","Amelia","Isabella","Mia","Evelyn","Harper","Jameson","Aria","Scarlett","Luna","Mila","Abigail","Ella","Avery","Eleanor","Madison"}, RANDBETWEEN(1, 30))</f>
        <v>Henry</v>
      </c>
      <c r="C192" s="1" t="str" cm="1">
        <f t="array" aca="1" ref="C192" ca="1">INDEX({"Smith","Johnson","Williams","Jones","Brown","Davis","Miller","Wilson","Moore","Taylor","Anderson","Thomas","Jackson","White","Harris","Martin","Thompson","Garcia","Martinez","Robinson","Clark","Rodriguez","Lewis","Lee","Walker","Hall","Allen","Young","King","Wright"}, RANDBETWEEN(1, 30))</f>
        <v>Walker</v>
      </c>
      <c r="D192" s="1" t="str">
        <f t="shared" ca="1" si="104"/>
        <v>1976-10-19</v>
      </c>
      <c r="E192" s="1">
        <f t="shared" ca="1" si="105"/>
        <v>48</v>
      </c>
      <c r="F192" s="1" t="str" cm="1">
        <f t="array" aca="1" ref="F192" ca="1">INDEX({"Male","Female","Non-Binary"}, RANDBETWEEN(1, 3))</f>
        <v>Non-Binary</v>
      </c>
      <c r="G192" s="1" t="str" cm="1">
        <f t="array" aca="1" ref="G192" ca="1">INDEX({"African American","Caucasian","Hispanic","Asian","Native American","Other"}, RANDBETWEEN(1,6))</f>
        <v>Asian</v>
      </c>
      <c r="H192" s="1" t="str" cm="1">
        <f t="array" aca="1" ref="H192" ca="1">RANDBETWEEN(1,1500) &amp; " " &amp; INDEX({"Main","Oak","Maple","Elm","Pine","Cedar","Rose","Hill","Park","Lake"}, RANDBETWEEN(1,10)) &amp; " " &amp; INDEX({"St","Rd","Ave"}, RANDBETWEEN(1,3))</f>
        <v>614 Oak Rd</v>
      </c>
      <c r="I192" s="1" t="str" cm="1">
        <f t="array" aca="1" ref="I192" ca="1">INDEX({"Springfield","Riverside","Franklin","Clinton","Fairview"}, RANDBETWEEN(1,5))</f>
        <v>Clinton</v>
      </c>
      <c r="J192" s="1" t="str" cm="1">
        <f t="array" aca="1" ref="J192" ca="1">INDEX({"FL","IL","CA","NY","TX"}, RANDBETWEEN(1,5))</f>
        <v>NY</v>
      </c>
      <c r="K192" s="1" t="str">
        <f t="shared" ca="1" si="106"/>
        <v>83803</v>
      </c>
      <c r="L192" s="1" t="str">
        <f t="shared" ca="1" si="107"/>
        <v>henry.walker@email.com</v>
      </c>
      <c r="M192" s="1" t="str">
        <f t="shared" ca="1" si="108"/>
        <v>169-102-9602</v>
      </c>
      <c r="N192" s="1" t="str" cm="1">
        <f t="array" aca="1" ref="N192" ca="1">INDEX({"Linda","Karen","Susan","Nancy","Deborah"}, RANDBETWEEN(1,5)) &amp; " " &amp; C192</f>
        <v>Nancy Walker</v>
      </c>
      <c r="O192" s="1" t="str">
        <f t="shared" ca="1" si="109"/>
        <v>739-944-3747</v>
      </c>
      <c r="P192" s="1" t="s">
        <v>137</v>
      </c>
      <c r="Q192" s="1" t="str" cm="1">
        <f t="array" aca="1" ref="Q192" ca="1">INDEX({"Walk-in","Google","Website","Patient Referral","Doctor Referral","Insurance"}, RANDBETWEEN(1,5))</f>
        <v>Website</v>
      </c>
      <c r="R192" s="1" t="str">
        <f t="shared" ca="1" si="110"/>
        <v>2022-05-24</v>
      </c>
      <c r="S192" s="1" t="str" cm="1">
        <f t="array" aca="1" ref="S192" ca="1">INDEX({"LOC001","LOC002","LOC003"}, RANDBETWEEN(1,3))</f>
        <v>LOC002</v>
      </c>
      <c r="T192" s="1" t="str" cm="1">
        <f t="array" aca="1" ref="T192" ca="1">INDEX({"Mail","Phone","Patient Portal","Email"}, RANDBETWEEN(1,4))</f>
        <v>Phone</v>
      </c>
      <c r="U192" s="1" t="str" cm="1">
        <f t="array" aca="1" ref="U192" ca="1">INDEX({"True","False"}, RANDBETWEEN(1,2))</f>
        <v>False</v>
      </c>
      <c r="V192" s="1" t="str" cm="1">
        <f t="array" aca="1" ref="V192" ca="1">INDEX({"True","False"}, RANDBETWEEN(1,2))</f>
        <v>False</v>
      </c>
      <c r="W192" s="1" t="str" cm="1">
        <f t="array" aca="1" ref="W192" ca="1">INDEX({"True","False"}, RANDBETWEEN(1,2))</f>
        <v>False</v>
      </c>
      <c r="X192" s="1" t="str" cm="1">
        <f t="array" aca="1" ref="X192" ca="1">INDEX({"True","False"}, RANDBETWEEN(1,2))</f>
        <v>True</v>
      </c>
      <c r="Y192" s="1" t="str" cm="1">
        <f t="array" aca="1" ref="Y192" ca="1">INDEX({"Codeine","Sulfa","Local Anesthetics","None","Latex","Penicillin"}, RANDBETWEEN(1,6))</f>
        <v>Sulfa</v>
      </c>
      <c r="Z192" s="1" t="str" cm="1">
        <f t="array" aca="1" ref="Z192" ca="1">INDEX({"None","Levothyroxine","Atorvastatin","Levothyroxine|Atorvastatin","Metformin|Lisinopril","Ibuprofen"}, RANDBETWEEN(1,6))</f>
        <v>Levothyroxine|Atorvastatin</v>
      </c>
      <c r="AA192" s="1" t="str" cm="1">
        <f t="array" aca="1" ref="AA192" ca="1">INDEX({"None","Wisdom teeth extraction (2020)","Cavity filling (2019)","Dental cleaning (2018)","Root canal (2021)"}, RANDBETWEEN(1,5))</f>
        <v>Dental cleaning (2018)</v>
      </c>
      <c r="AB192" s="1" t="str">
        <f t="shared" ca="1" si="111"/>
        <v>2024-02-19</v>
      </c>
      <c r="AC192" s="1" t="str" cm="1">
        <f t="array" aca="1" ref="AC192" ca="1">INDEX({"N/A","No","Yes"}, RANDBETWEEN(1,3))</f>
        <v>Yes</v>
      </c>
      <c r="AD192" s="1" t="str" cm="1">
        <f t="array" aca="1" ref="AD192" ca="1">INDEX({"Non-smoker","Former-smoker","Current smoker"}, RANDBETWEEN(1,3))</f>
        <v>Current smoker</v>
      </c>
      <c r="AE192" s="1" t="str" cm="1">
        <f t="array" aca="1" ref="AE192" ca="1">INDEX({"None","Allergic to penicillin","Requires wheelchair accessibility","Use caution due to fall risk","Special diet required"}, RANDBETWEEN(1,5))</f>
        <v>Requires wheelchair accessibility</v>
      </c>
      <c r="AF192" s="1" t="s">
        <v>884</v>
      </c>
      <c r="AG192" s="1" t="str" cm="1">
        <f t="array" aca="1" ref="AG192" ca="1">INDEX({"Humana","Aetna","MetLife","Cigna","United Healthcare","Guardian"}, RANDBETWEEN(1,6))</f>
        <v>Aetna</v>
      </c>
      <c r="AH192" s="1" t="str" cm="1">
        <f t="array" aca="1" ref="AH192" ca="1">IF(AG192="Humana",
   INDEX({"HUM103","HUM523"}, RANDBETWEEN(1,2)),
IF(AG192="Aetna",
   INDEX({"AET532","AET548"}, RANDBETWEEN(1,2)),
IF(AG192="MetLife",
   "MET280",
IF(AG192="Cigna",
   "CIG881",
IF(AG192="United Healthcare",
   INDEX({"UNI967","UNI316"}, RANDBETWEEN(1,2)),
IF(AG192="Guardian",
   INDEX({"GUA459","GUA669"}, RANDBETWEEN(1,2)),
""))))))</f>
        <v>AET548</v>
      </c>
      <c r="AI192" s="1" t="str" cm="1">
        <f t="array" aca="1" ref="AI192" ca="1">_xlfn.SWITCH(
    AH192,
    "HUM103", "Humana Discount",
    "HUM523", "Humana PPO",
    "AET532", "Aetna HMO",
    "AET548", "Aetna Indemnity",
    "MET280", "MetLife Discount",
    "CIG881", "Cigna HMO",
    "UNI967", "United Healthcare DPPO",
    "UNI316", "United Healthcare DMO",
    "GUA459", "Guardian Discount",
    "GUA669", "Guardian PPO",
    ""
)</f>
        <v>Aetna Indemnity</v>
      </c>
      <c r="AJ192" s="1" t="str" cm="1">
        <f t="array" aca="1" ref="AJ192" ca="1">_xlfn.SWITCH(
    AH192,
    "HUM103", "HUM854639",
    "HUM523", "HUM296694",
    "AET532", "AET392075",
    "AET548", "AET837715",
    "MET280", "MET643118",
    "CIG881", "CIG755900",
    "UNI967", "UNI733052",
    "UNI316", "UNI442722",
    "GUA459", "GUA634150",
    "GUA669", "GUA641722",
    ""
)</f>
        <v>AET837715</v>
      </c>
      <c r="AK192" s="1" t="str" cm="1">
        <f t="array" aca="1" ref="AK192" ca="1">INDEX({"GRP370","GRP369","GRP573","GRP409","GRP509","GRP575","GRP445","GRP295","GRP316","GRP630"}, RANDBETWEEN(1,10))</f>
        <v>GRP445</v>
      </c>
      <c r="AL192" s="1" cm="1">
        <f t="array" aca="1" ref="AL192" ca="1">_xlfn.SWITCH(
  AK192,
  "GRP370", 1000,
  "GRP369", 3000,
  "GRP573", 1500,
  "GRP409", 3000,
  "GRP509", 3000,
  "GRP575", 1000,
  "GRP445", 2500,
  "GRP295", 1000,
  "GRP316", 2000,
  "GRP630", 2000,
  ""
)</f>
        <v>2500</v>
      </c>
      <c r="AM192" s="1" cm="1">
        <f t="array" aca="1" ref="AM192" ca="1">_xlfn.SWITCH(
  AK192,
  "GRP370", 729.73,
  "GRP369", 2285.89,
  "GRP573", 1311.73,
  "GRP409", 2951.56,
  "GRP509", 993.45,
  "GRP575", 557.41,
  "GRP445", 695.64,
  "GRP295", 241.36,
  "GRP316", 1320.86,
  "GRP630", 1245.27,
  ""
)</f>
        <v>695.64</v>
      </c>
      <c r="AN192" s="1" t="str" cm="1">
        <f t="array" aca="1" ref="AN192" ca="1">_xlfn.SWITCH(
  AK192,
  "GRP573", "Humana",
  "GRP509", "Aetna",
  "GRP316", "Aetna",
  ""
)</f>
        <v/>
      </c>
      <c r="AO192" s="1" t="str" cm="1">
        <f t="array" aca="1" ref="AO192" ca="1">_xlfn.SWITCH(
  AK192,
  "GRP573", "HUM982",
  "GRP509", "AET282",
  "GRP316", "AET665",
  ""
)</f>
        <v/>
      </c>
      <c r="AP192" s="1" t="str" cm="1">
        <f t="array" aca="1" ref="AP192" ca="1">_xlfn.SWITCH(
  AK192,
  "GRP573", "MAAN82132",
  "GRP509", "JOWI86099",
  "GRP316", "CHTA19838",
  ""
)</f>
        <v/>
      </c>
      <c r="AQ192" s="1" t="str" cm="1">
        <f t="array" aca="1" ref="AQ192" ca="1">INDEX({"Yes","No"},RANDBETWEEN(1,2))</f>
        <v>Yes</v>
      </c>
      <c r="AR192" s="1" t="str" cm="1">
        <f t="array" aca="1" ref="AR192" ca="1">INDEX({"Apple Pay","Credit Card","Debit Card"}, RANDBETWEEN(1,3))</f>
        <v>Credit Card</v>
      </c>
      <c r="AS192" s="1" t="s">
        <v>1073</v>
      </c>
      <c r="AT192" s="1" t="s">
        <v>1262</v>
      </c>
      <c r="AU192" s="1" t="str">
        <f t="shared" ca="1" si="112"/>
        <v>2025-05-21</v>
      </c>
      <c r="AV192" s="1" t="str">
        <f t="shared" ca="1" si="113"/>
        <v>2025-06-05</v>
      </c>
      <c r="AW192" s="1" t="str">
        <f t="shared" ca="1" si="114"/>
        <v>3:30 PM</v>
      </c>
      <c r="AX192" s="1" t="str">
        <f t="shared" ca="1" si="115"/>
        <v>3:25 PM</v>
      </c>
      <c r="AY192" s="1" t="str" cm="1">
        <f t="array" aca="1" ref="AY192" ca="1">INDEX({"LOC001","LOC002","LOC003"}, RANDBETWEEN(1,3))</f>
        <v>LOC002</v>
      </c>
      <c r="AZ192" s="1" t="str" cm="1">
        <f t="array" aca="1" ref="AZ192" ca="1">INDEX({"PRV001","PRV002","PRV003","PRV004","PRV005"}, RANDBETWEEN(1,5))</f>
        <v>PRV004</v>
      </c>
      <c r="BA192" s="1" t="str" cm="1">
        <f t="array" aca="1" ref="BA192" ca="1">INDEX({"AST001","AST002","AST003","AST004","AST005"}, RANDBETWEEN(1,5))</f>
        <v>AST003</v>
      </c>
      <c r="BB192" s="1" t="str" cm="1">
        <f t="array" aca="1" ref="BB192" ca="1">INDEX({"Room 1","Room 2","Room 3","Room 4","Room 5","Room 7","Room 8"}, RANDBETWEEN(1,7))</f>
        <v>Room 3</v>
      </c>
      <c r="BC192" s="1" t="str" cm="1">
        <f t="array" aca="1" ref="BC192" ca="1">INDEX({"Tooth Pain","Lost Filling","Cosmetic Concern","Sensitivity","Denture Adjustment","Jaw Pain","Routine Check-up"}, RANDBETWEEN(1,7))</f>
        <v>Lost Filling</v>
      </c>
      <c r="BD192" s="1" cm="1">
        <f t="array" aca="1" ref="BD192" ca="1">INDEX({15,30,45,60,90,120}, RANDBETWEEN(1,6))</f>
        <v>30</v>
      </c>
      <c r="BE192" s="1">
        <f t="shared" ca="1" si="116"/>
        <v>27</v>
      </c>
      <c r="BF192" s="1" t="str">
        <f t="shared" ca="1" si="117"/>
        <v>True</v>
      </c>
      <c r="BG192" s="1" t="str">
        <f t="shared" ca="1" si="118"/>
        <v/>
      </c>
      <c r="BH192" s="1" t="str">
        <f t="shared" ca="1" si="119"/>
        <v>False</v>
      </c>
      <c r="BI192" s="1">
        <f t="shared" ca="1" si="120"/>
        <v>15</v>
      </c>
      <c r="BJ192" s="1" t="s">
        <v>1452</v>
      </c>
      <c r="BK192" s="1" t="str">
        <f t="shared" ca="1" si="121"/>
        <v>2025-06-05</v>
      </c>
      <c r="BL192" s="1" t="str" cm="1">
        <f t="array" aca="1" ref="BL192" ca="1">INDEX({"Orthodontic","Prosthodontic","Oral Surgery","Periodontic","Restorative"}, RANDBETWEEN(1,5))</f>
        <v>Prosthodontic</v>
      </c>
      <c r="BM192" s="1" t="str" cm="1">
        <f t="array" aca="1" ref="BM192" ca="1">INDEX({"D4341","D9110","D0274","D0120","D2330","D7140","D1110"}, RANDBETWEEN(1,7))</f>
        <v>D2330</v>
      </c>
      <c r="BN192" s="1" t="str" cm="1">
        <f t="array" aca="1" ref="BN192" ca="1">INDEX({"Periodontal Scaling &amp; Root Planing","Palliative Treatment","Bitewings - Four Films","Periodic Oral Evaluation","Resin Composite - One Surface","Extraction - Erupted Tooth","Adult Prophylaxis"}, RANDBETWEEN(1,7))</f>
        <v>Resin Composite - One Surface</v>
      </c>
      <c r="BO192" s="1">
        <f t="shared" ca="1" si="122"/>
        <v>1595.46</v>
      </c>
      <c r="BP192" s="1">
        <f t="shared" ca="1" si="123"/>
        <v>338.24</v>
      </c>
      <c r="BQ192" s="1">
        <f t="shared" ca="1" si="124"/>
        <v>471.92</v>
      </c>
      <c r="BR192" s="1">
        <f t="shared" ca="1" si="125"/>
        <v>209.39</v>
      </c>
      <c r="BS192" s="1">
        <f t="shared" ca="1" si="126"/>
        <v>116.58</v>
      </c>
      <c r="BT192" s="1" t="str">
        <f t="shared" ca="1" si="127"/>
        <v>2023-10-10</v>
      </c>
      <c r="BU192" s="1" t="str" cm="1">
        <f t="array" aca="1" ref="BU192" ca="1">INDEX({"Debit Card","Apple Pay","Credit Card","CareCredit"}, RANDBETWEEN(1,4))</f>
        <v>Debit Card</v>
      </c>
      <c r="BV192" s="1" t="str" cm="1">
        <f t="array" aca="1" ref="BV192" ca="1">INDEX({"Paid","Partial","Pending Insurance"}, RANDBETWEEN(1,3))</f>
        <v>Paid</v>
      </c>
      <c r="BW192" s="1">
        <f t="shared" ca="1" si="128"/>
        <v>0</v>
      </c>
      <c r="BX192" s="1" t="str">
        <f t="shared" ca="1" si="129"/>
        <v>Completed</v>
      </c>
      <c r="BY192" s="1" t="str" cm="1">
        <f t="array" aca="1" ref="BY192" ca="1">INDEX({"New","Returning"}, RANDBETWEEN(1,2))</f>
        <v>Returning</v>
      </c>
      <c r="BZ192" s="1">
        <f t="shared" ca="1" si="130"/>
        <v>0</v>
      </c>
      <c r="CA192" s="1">
        <f t="shared" ca="1" si="131"/>
        <v>0</v>
      </c>
      <c r="CB192" s="1" t="str">
        <f t="shared" ca="1" si="132"/>
        <v>2023-12-19</v>
      </c>
      <c r="CC192" s="1" t="str">
        <f t="shared" ca="1" si="133"/>
        <v>2025-10-01</v>
      </c>
      <c r="CD192" s="1">
        <f t="shared" ca="1" si="155"/>
        <v>1</v>
      </c>
      <c r="CE192" s="1">
        <f t="shared" ca="1" si="155"/>
        <v>10</v>
      </c>
      <c r="CF192" s="1">
        <f t="shared" ca="1" si="135"/>
        <v>3462</v>
      </c>
      <c r="CG192" s="1">
        <f t="shared" ca="1" si="136"/>
        <v>15</v>
      </c>
      <c r="CH192" s="1" t="str">
        <f t="shared" ca="1" si="137"/>
        <v>Low</v>
      </c>
      <c r="CI192" s="1">
        <f t="shared" ca="1" si="138"/>
        <v>80</v>
      </c>
      <c r="CJ192" s="1" t="str">
        <f t="shared" ca="1" si="139"/>
        <v>False</v>
      </c>
      <c r="CK192" s="1" t="str" cm="1">
        <f t="array" aca="1" ref="CK192" ca="1">INDEX({"Basic","Silver","Gold","Platinum"}, RANDBETWEEN(1,4))</f>
        <v>Gold</v>
      </c>
      <c r="CL192" s="1">
        <f t="shared" ca="1" si="140"/>
        <v>1</v>
      </c>
      <c r="CM192" s="1" t="s">
        <v>1641</v>
      </c>
      <c r="CN192" s="1" t="str">
        <f t="shared" ca="1" si="141"/>
        <v>2021-02-23</v>
      </c>
      <c r="CO192" s="1" t="str">
        <f t="shared" ca="1" si="142"/>
        <v>2:30 PM</v>
      </c>
      <c r="CP192" s="1" t="str" cm="1">
        <f t="array" aca="1" ref="CP192" ca="1">INDEX({"Patient Portal","Mail","Email","Phone","Text"}, RANDBETWEEN(1,5))</f>
        <v>Patient Portal</v>
      </c>
      <c r="CQ192" s="1" t="str" cm="1">
        <f t="array" aca="1" ref="CQ192" ca="1">INDEX({"Insurance Verification","Payment Reminder","New Patient Welcome","Treatment Plan Discussion","Recall"}, RANDBETWEEN(1,5))</f>
        <v>Treatment Plan Discussion</v>
      </c>
      <c r="CR192" s="1" t="str" cm="1">
        <f t="array" aca="1" ref="CR192" ca="1">INDEX({"Template","Script","Marketing","Custom"}, RANDBETWEEN(1,4))</f>
        <v>Script</v>
      </c>
      <c r="CS192" s="1" t="str">
        <f t="shared" ca="1" si="143"/>
        <v>True</v>
      </c>
      <c r="CT192" s="1" t="str">
        <f t="shared" ca="1" si="144"/>
        <v>2021-02-25</v>
      </c>
      <c r="CU192" s="1" t="str">
        <f t="shared" ca="1" si="145"/>
        <v>2:00 PM</v>
      </c>
      <c r="CV192" s="1" t="str" cm="1">
        <f t="array" aca="1" ref="CV192" ca="1">IF(CS192="True",
   INDEX({"Cancelled","Confirmed","Rescheduled","Question Answered"}, RANDBETWEEN(1,4)),
   ""
)</f>
        <v>Confirmed</v>
      </c>
      <c r="CW192" s="1" t="str">
        <f t="shared" ca="1" si="146"/>
        <v>True</v>
      </c>
      <c r="CX192" s="1" t="str">
        <f t="shared" ca="1" si="147"/>
        <v>2021-03-03</v>
      </c>
      <c r="CY192" s="1" t="str" cm="1">
        <f t="array" aca="1" ref="CY192" ca="1">INDEX({"STF001","STF002","STF003","STF004","STF005"}, RANDBETWEEN(1,5))</f>
        <v>STF003</v>
      </c>
      <c r="CZ192" s="1" t="str">
        <f t="shared" ca="1" si="148"/>
        <v>False</v>
      </c>
      <c r="DA192" s="1" t="str" cm="1">
        <f t="array" aca="1" ref="DA192" ca="1">INDEX({"Westside Dental Group","Downtown Dental Center","Main Street Dental"}, RANDBETWEEN(1,3))</f>
        <v>Westside Dental Group</v>
      </c>
      <c r="DB192" s="1" t="str" cm="1">
        <f t="array" aca="1" ref="DB192" ca="1">_xlfn.SWITCH(DA192,
   "Westside Dental Group",     "789 West Avenue",
   "Downtown Dental Center",    "456 Downtown Plaza",
   "Main Street Dental",        "123 Main Street",
   ""
)</f>
        <v>789 West Avenue</v>
      </c>
      <c r="DC192" s="1" t="str" cm="1">
        <f t="array" aca="1" ref="DC192" ca="1">_xlfn.SWITCH(
   DA192,
   "Westside Dental Group",     "Riverside",
   "Downtown Dental Center",    "Springfield",
   "Main Street Dental",        "Springfield",
   ""
)</f>
        <v>Riverside</v>
      </c>
      <c r="DD192" s="1" t="s">
        <v>184</v>
      </c>
      <c r="DE192" s="1" t="str" cm="1">
        <f t="array" aca="1" ref="DE192" ca="1">_xlfn.SWITCH(
   DA192,
   "Westside Dental Group",     "62707",
   "Downtown Dental Center",    "62701",
   "Main Street Dental",        "62704",
   ""
)</f>
        <v>62707</v>
      </c>
      <c r="DF192" s="1" t="str" cm="1">
        <f t="array" aca="1" ref="DF192" ca="1">_xlfn.SWITCH(
   DA192,
   "Westside Dental Group",     "555-555-6666",
   "Downtown Dental Center",    "555-333-4444",
   "Main Street Dental",        "555-111-2222",
   ""
)</f>
        <v>555-555-6666</v>
      </c>
      <c r="DG192" s="1" t="str" cm="1">
        <f t="array" aca="1" ref="DG192" ca="1">_xlfn.SWITCH(
   DA192,
   "Westside Dental Group",     "Mon-Thu 9AM-6PM|Fri 9AM-4PM",
   "Downtown Dental Center",    "Mon-Thu 7AM-7PM|Fri 8AM-5PM|Sat 8AM-1PM",
   "Main Street Dental",        "Mon-Fri 8AM-5PM",
   ""
)</f>
        <v>Mon-Thu 9AM-6PM|Fri 9AM-4PM</v>
      </c>
      <c r="DH192" s="1" t="str" cm="1">
        <f t="array" aca="1" ref="DH192" ca="1">_xlfn.SWITCH(
   DA192,
   "Westside Dental Group",     "General|Periodontics|Endodontics",
   "Downtown Dental Center",    "General|Pediatric|Implants|Oral Surgery",
   "Main Street Dental",        "General|Cosmetic|Orthodontics",
   ""
)</f>
        <v>General|Periodontics|Endodontics</v>
      </c>
      <c r="DI192" s="1" t="str" cm="1">
        <f t="array" aca="1" ref="DI192" ca="1">_xlfn.SWITCH(
   DA192,
   "Westside Dental Group",     "General Dentistry|Periodontics|Endodontics",
   "Downtown Dental Center",    "General Dentistry|Oral Surgery|Pediatric Dentistry",
   "Main Street Dental",        "General Dentistry|Orthodontics",
   ""
)</f>
        <v>General Dentistry|Periodontics|Endodontics</v>
      </c>
      <c r="DJ192" s="1" cm="1">
        <f t="array" aca="1" ref="DJ192" ca="1">_xlfn.SWITCH($DA192,
   "Westside Dental Group", 6,
   "Downtown Dental Center", 12,
   "Main Street Dental",     8,
   6
)</f>
        <v>6</v>
      </c>
      <c r="DK192" s="1" cm="1">
        <f t="array" aca="1" ref="DK192" ca="1">_xlfn.SWITCH($DA192,
   "Westside Dental Group", 4.7,
   "Downtown Dental Center", 4.6,
   "Main Street Dental",     4.8,
   4.7
)</f>
        <v>4.7</v>
      </c>
      <c r="DL192" s="1" t="s">
        <v>1830</v>
      </c>
      <c r="DM192" s="1" t="str">
        <f t="shared" ca="1" si="149"/>
        <v>2024-04-03</v>
      </c>
      <c r="DN192" s="1" t="str" cm="1">
        <f t="array" aca="1" ref="DN192" ca="1">INDEX({"In Progress","Accepted","Completed","Proposed"}, RANDBETWEEN(1,4))</f>
        <v>Accepted</v>
      </c>
      <c r="DO192" s="1">
        <f t="shared" ca="1" si="150"/>
        <v>2788.83</v>
      </c>
      <c r="DP192" s="1">
        <f t="shared" ca="1" si="151"/>
        <v>1422.3</v>
      </c>
      <c r="DQ192" s="1">
        <f t="shared" ca="1" si="152"/>
        <v>1366.53</v>
      </c>
      <c r="DR192" s="1" t="str" cm="1">
        <f t="array" aca="1" ref="DR192" ca="1">INDEX({"N/A","CareCredit","QuickPay Discount","Monthly Payment"}, RANDBETWEEN(1,4))</f>
        <v>N/A</v>
      </c>
      <c r="DS192" s="2">
        <v>44663</v>
      </c>
      <c r="DT192" s="1" t="str">
        <f t="shared" ca="1" si="153"/>
        <v/>
      </c>
      <c r="DU192" s="1">
        <f t="shared" ca="1" si="154"/>
        <v>11</v>
      </c>
    </row>
    <row r="193" spans="1:125" x14ac:dyDescent="0.15">
      <c r="A193" s="1" t="s">
        <v>696</v>
      </c>
      <c r="B193" s="1" t="str" cm="1">
        <f t="array" aca="1" ref="B193" ca="1">INDEX({"Liam","Noah","Oliver","Elijah","William","James","Benjamin","Lucas","Henry","Alexander","Olivia","Emma","Ava","Charlotte","Sophia","Amelia","Isabella","Mia","Evelyn","Harper","Jameson","Aria","Scarlett","Luna","Mila","Abigail","Ella","Avery","Eleanor","Madison"}, RANDBETWEEN(1, 30))</f>
        <v>Oliver</v>
      </c>
      <c r="C193" s="1" t="str" cm="1">
        <f t="array" aca="1" ref="C193" ca="1">INDEX({"Smith","Johnson","Williams","Jones","Brown","Davis","Miller","Wilson","Moore","Taylor","Anderson","Thomas","Jackson","White","Harris","Martin","Thompson","Garcia","Martinez","Robinson","Clark","Rodriguez","Lewis","Lee","Walker","Hall","Allen","Young","King","Wright"}, RANDBETWEEN(1, 30))</f>
        <v>Jackson</v>
      </c>
      <c r="D193" s="1" t="str">
        <f t="shared" ca="1" si="104"/>
        <v>1967-04-22</v>
      </c>
      <c r="E193" s="1">
        <f t="shared" ca="1" si="105"/>
        <v>57</v>
      </c>
      <c r="F193" s="1" t="str" cm="1">
        <f t="array" aca="1" ref="F193" ca="1">INDEX({"Male","Female","Non-Binary"}, RANDBETWEEN(1, 3))</f>
        <v>Male</v>
      </c>
      <c r="G193" s="1" t="str" cm="1">
        <f t="array" aca="1" ref="G193" ca="1">INDEX({"African American","Caucasian","Hispanic","Asian","Native American","Other"}, RANDBETWEEN(1,6))</f>
        <v>Other</v>
      </c>
      <c r="H193" s="1" t="str" cm="1">
        <f t="array" aca="1" ref="H193" ca="1">RANDBETWEEN(1,1500) &amp; " " &amp; INDEX({"Main","Oak","Maple","Elm","Pine","Cedar","Rose","Hill","Park","Lake"}, RANDBETWEEN(1,10)) &amp; " " &amp; INDEX({"St","Rd","Ave"}, RANDBETWEEN(1,3))</f>
        <v>1051 Elm St</v>
      </c>
      <c r="I193" s="1" t="str" cm="1">
        <f t="array" aca="1" ref="I193" ca="1">INDEX({"Springfield","Riverside","Franklin","Clinton","Fairview"}, RANDBETWEEN(1,5))</f>
        <v>Clinton</v>
      </c>
      <c r="J193" s="1" t="str" cm="1">
        <f t="array" aca="1" ref="J193" ca="1">INDEX({"FL","IL","CA","NY","TX"}, RANDBETWEEN(1,5))</f>
        <v>IL</v>
      </c>
      <c r="K193" s="1" t="str">
        <f t="shared" ca="1" si="106"/>
        <v>11665</v>
      </c>
      <c r="L193" s="1" t="str">
        <f t="shared" ca="1" si="107"/>
        <v>oliver.jackson@email.com</v>
      </c>
      <c r="M193" s="1" t="str">
        <f t="shared" ca="1" si="108"/>
        <v>315-490-8361</v>
      </c>
      <c r="N193" s="1" t="str" cm="1">
        <f t="array" aca="1" ref="N193" ca="1">INDEX({"Linda","Karen","Susan","Nancy","Deborah"}, RANDBETWEEN(1,5)) &amp; " " &amp; C193</f>
        <v>Karen Jackson</v>
      </c>
      <c r="O193" s="1" t="str">
        <f t="shared" ca="1" si="109"/>
        <v>787-138-2030</v>
      </c>
      <c r="P193" s="1" t="s">
        <v>137</v>
      </c>
      <c r="Q193" s="1" t="str" cm="1">
        <f t="array" aca="1" ref="Q193" ca="1">INDEX({"Walk-in","Google","Website","Patient Referral","Doctor Referral","Insurance"}, RANDBETWEEN(1,5))</f>
        <v>Patient Referral</v>
      </c>
      <c r="R193" s="1" t="str">
        <f t="shared" ca="1" si="110"/>
        <v>2022-07-25</v>
      </c>
      <c r="S193" s="1" t="str" cm="1">
        <f t="array" aca="1" ref="S193" ca="1">INDEX({"LOC001","LOC002","LOC003"}, RANDBETWEEN(1,3))</f>
        <v>LOC002</v>
      </c>
      <c r="T193" s="1" t="str" cm="1">
        <f t="array" aca="1" ref="T193" ca="1">INDEX({"Mail","Phone","Patient Portal","Email"}, RANDBETWEEN(1,4))</f>
        <v>Phone</v>
      </c>
      <c r="U193" s="1" t="str" cm="1">
        <f t="array" aca="1" ref="U193" ca="1">INDEX({"True","False"}, RANDBETWEEN(1,2))</f>
        <v>False</v>
      </c>
      <c r="V193" s="1" t="str" cm="1">
        <f t="array" aca="1" ref="V193" ca="1">INDEX({"True","False"}, RANDBETWEEN(1,2))</f>
        <v>False</v>
      </c>
      <c r="W193" s="1" t="str" cm="1">
        <f t="array" aca="1" ref="W193" ca="1">INDEX({"True","False"}, RANDBETWEEN(1,2))</f>
        <v>True</v>
      </c>
      <c r="X193" s="1" t="str" cm="1">
        <f t="array" aca="1" ref="X193" ca="1">INDEX({"True","False"}, RANDBETWEEN(1,2))</f>
        <v>False</v>
      </c>
      <c r="Y193" s="1" t="str" cm="1">
        <f t="array" aca="1" ref="Y193" ca="1">INDEX({"Codeine","Sulfa","Local Anesthetics","None","Latex","Penicillin"}, RANDBETWEEN(1,6))</f>
        <v>Latex</v>
      </c>
      <c r="Z193" s="1" t="str" cm="1">
        <f t="array" aca="1" ref="Z193" ca="1">INDEX({"None","Levothyroxine","Atorvastatin","Levothyroxine|Atorvastatin","Metformin|Lisinopril","Ibuprofen"}, RANDBETWEEN(1,6))</f>
        <v>Levothyroxine</v>
      </c>
      <c r="AA193" s="1" t="str" cm="1">
        <f t="array" aca="1" ref="AA193" ca="1">INDEX({"None","Wisdom teeth extraction (2020)","Cavity filling (2019)","Dental cleaning (2018)","Root canal (2021)"}, RANDBETWEEN(1,5))</f>
        <v>Wisdom teeth extraction (2020)</v>
      </c>
      <c r="AB193" s="1" t="str">
        <f t="shared" ca="1" si="111"/>
        <v>2024-09-21</v>
      </c>
      <c r="AC193" s="1" t="str" cm="1">
        <f t="array" aca="1" ref="AC193" ca="1">INDEX({"N/A","No","Yes"}, RANDBETWEEN(1,3))</f>
        <v>No</v>
      </c>
      <c r="AD193" s="1" t="str" cm="1">
        <f t="array" aca="1" ref="AD193" ca="1">INDEX({"Non-smoker","Former-smoker","Current smoker"}, RANDBETWEEN(1,3))</f>
        <v>Current smoker</v>
      </c>
      <c r="AE193" s="1" t="str" cm="1">
        <f t="array" aca="1" ref="AE193" ca="1">INDEX({"None","Allergic to penicillin","Requires wheelchair accessibility","Use caution due to fall risk","Special diet required"}, RANDBETWEEN(1,5))</f>
        <v>Use caution due to fall risk</v>
      </c>
      <c r="AF193" s="1" t="s">
        <v>885</v>
      </c>
      <c r="AG193" s="1" t="str" cm="1">
        <f t="array" aca="1" ref="AG193" ca="1">INDEX({"Humana","Aetna","MetLife","Cigna","United Healthcare","Guardian"}, RANDBETWEEN(1,6))</f>
        <v>Humana</v>
      </c>
      <c r="AH193" s="1" t="str" cm="1">
        <f t="array" aca="1" ref="AH193" ca="1">IF(AG193="Humana",
   INDEX({"HUM103","HUM523"}, RANDBETWEEN(1,2)),
IF(AG193="Aetna",
   INDEX({"AET532","AET548"}, RANDBETWEEN(1,2)),
IF(AG193="MetLife",
   "MET280",
IF(AG193="Cigna",
   "CIG881",
IF(AG193="United Healthcare",
   INDEX({"UNI967","UNI316"}, RANDBETWEEN(1,2)),
IF(AG193="Guardian",
   INDEX({"GUA459","GUA669"}, RANDBETWEEN(1,2)),
""))))))</f>
        <v>HUM103</v>
      </c>
      <c r="AI193" s="1" t="str" cm="1">
        <f t="array" aca="1" ref="AI193" ca="1">_xlfn.SWITCH(
    AH193,
    "HUM103", "Humana Discount",
    "HUM523", "Humana PPO",
    "AET532", "Aetna HMO",
    "AET548", "Aetna Indemnity",
    "MET280", "MetLife Discount",
    "CIG881", "Cigna HMO",
    "UNI967", "United Healthcare DPPO",
    "UNI316", "United Healthcare DMO",
    "GUA459", "Guardian Discount",
    "GUA669", "Guardian PPO",
    ""
)</f>
        <v>Humana Discount</v>
      </c>
      <c r="AJ193" s="1" t="str" cm="1">
        <f t="array" aca="1" ref="AJ193" ca="1">_xlfn.SWITCH(
    AH193,
    "HUM103", "HUM854639",
    "HUM523", "HUM296694",
    "AET532", "AET392075",
    "AET548", "AET837715",
    "MET280", "MET643118",
    "CIG881", "CIG755900",
    "UNI967", "UNI733052",
    "UNI316", "UNI442722",
    "GUA459", "GUA634150",
    "GUA669", "GUA641722",
    ""
)</f>
        <v>HUM854639</v>
      </c>
      <c r="AK193" s="1" t="str" cm="1">
        <f t="array" aca="1" ref="AK193" ca="1">INDEX({"GRP370","GRP369","GRP573","GRP409","GRP509","GRP575","GRP445","GRP295","GRP316","GRP630"}, RANDBETWEEN(1,10))</f>
        <v>GRP575</v>
      </c>
      <c r="AL193" s="1" cm="1">
        <f t="array" aca="1" ref="AL193" ca="1">_xlfn.SWITCH(
  AK193,
  "GRP370", 1000,
  "GRP369", 3000,
  "GRP573", 1500,
  "GRP409", 3000,
  "GRP509", 3000,
  "GRP575", 1000,
  "GRP445", 2500,
  "GRP295", 1000,
  "GRP316", 2000,
  "GRP630", 2000,
  ""
)</f>
        <v>1000</v>
      </c>
      <c r="AM193" s="1" cm="1">
        <f t="array" aca="1" ref="AM193" ca="1">_xlfn.SWITCH(
  AK193,
  "GRP370", 729.73,
  "GRP369", 2285.89,
  "GRP573", 1311.73,
  "GRP409", 2951.56,
  "GRP509", 993.45,
  "GRP575", 557.41,
  "GRP445", 695.64,
  "GRP295", 241.36,
  "GRP316", 1320.86,
  "GRP630", 1245.27,
  ""
)</f>
        <v>557.41</v>
      </c>
      <c r="AN193" s="1" t="str" cm="1">
        <f t="array" aca="1" ref="AN193" ca="1">_xlfn.SWITCH(
  AK193,
  "GRP573", "Humana",
  "GRP509", "Aetna",
  "GRP316", "Aetna",
  ""
)</f>
        <v/>
      </c>
      <c r="AO193" s="1" t="str" cm="1">
        <f t="array" aca="1" ref="AO193" ca="1">_xlfn.SWITCH(
  AK193,
  "GRP573", "HUM982",
  "GRP509", "AET282",
  "GRP316", "AET665",
  ""
)</f>
        <v/>
      </c>
      <c r="AP193" s="1" t="str" cm="1">
        <f t="array" aca="1" ref="AP193" ca="1">_xlfn.SWITCH(
  AK193,
  "GRP573", "MAAN82132",
  "GRP509", "JOWI86099",
  "GRP316", "CHTA19838",
  ""
)</f>
        <v/>
      </c>
      <c r="AQ193" s="1" t="str" cm="1">
        <f t="array" aca="1" ref="AQ193" ca="1">INDEX({"Yes","No"},RANDBETWEEN(1,2))</f>
        <v>Yes</v>
      </c>
      <c r="AR193" s="1" t="str" cm="1">
        <f t="array" aca="1" ref="AR193" ca="1">INDEX({"Apple Pay","Credit Card","Debit Card"}, RANDBETWEEN(1,3))</f>
        <v>Credit Card</v>
      </c>
      <c r="AS193" s="1" t="s">
        <v>1074</v>
      </c>
      <c r="AT193" s="1" t="s">
        <v>1263</v>
      </c>
      <c r="AU193" s="1" t="str">
        <f t="shared" ca="1" si="112"/>
        <v>2025-05-19</v>
      </c>
      <c r="AV193" s="1" t="str">
        <f t="shared" ca="1" si="113"/>
        <v>2025-05-24</v>
      </c>
      <c r="AW193" s="1" t="str">
        <f t="shared" ca="1" si="114"/>
        <v>2:15 PM</v>
      </c>
      <c r="AX193" s="1" t="str">
        <f t="shared" ca="1" si="115"/>
        <v>2:10 PM</v>
      </c>
      <c r="AY193" s="1" t="str" cm="1">
        <f t="array" aca="1" ref="AY193" ca="1">INDEX({"LOC001","LOC002","LOC003"}, RANDBETWEEN(1,3))</f>
        <v>LOC001</v>
      </c>
      <c r="AZ193" s="1" t="str" cm="1">
        <f t="array" aca="1" ref="AZ193" ca="1">INDEX({"PRV001","PRV002","PRV003","PRV004","PRV005"}, RANDBETWEEN(1,5))</f>
        <v>PRV004</v>
      </c>
      <c r="BA193" s="1" t="str" cm="1">
        <f t="array" aca="1" ref="BA193" ca="1">INDEX({"AST001","AST002","AST003","AST004","AST005"}, RANDBETWEEN(1,5))</f>
        <v>AST001</v>
      </c>
      <c r="BB193" s="1" t="str" cm="1">
        <f t="array" aca="1" ref="BB193" ca="1">INDEX({"Room 1","Room 2","Room 3","Room 4","Room 5","Room 7","Room 8"}, RANDBETWEEN(1,7))</f>
        <v>Room 1</v>
      </c>
      <c r="BC193" s="1" t="str" cm="1">
        <f t="array" aca="1" ref="BC193" ca="1">INDEX({"Tooth Pain","Lost Filling","Cosmetic Concern","Sensitivity","Denture Adjustment","Jaw Pain","Routine Check-up"}, RANDBETWEEN(1,7))</f>
        <v>Lost Filling</v>
      </c>
      <c r="BD193" s="1" cm="1">
        <f t="array" aca="1" ref="BD193" ca="1">INDEX({15,30,45,60,90,120}, RANDBETWEEN(1,6))</f>
        <v>30</v>
      </c>
      <c r="BE193" s="1">
        <f t="shared" ca="1" si="116"/>
        <v>20</v>
      </c>
      <c r="BF193" s="1" t="str">
        <f t="shared" ca="1" si="117"/>
        <v>True</v>
      </c>
      <c r="BG193" s="1" t="str">
        <f t="shared" ca="1" si="118"/>
        <v/>
      </c>
      <c r="BH193" s="1" t="str">
        <f t="shared" ca="1" si="119"/>
        <v>False</v>
      </c>
      <c r="BI193" s="1">
        <f t="shared" ca="1" si="120"/>
        <v>5</v>
      </c>
      <c r="BJ193" s="1" t="s">
        <v>1453</v>
      </c>
      <c r="BK193" s="1" t="str">
        <f t="shared" ca="1" si="121"/>
        <v>2025-05-24</v>
      </c>
      <c r="BL193" s="1" t="str" cm="1">
        <f t="array" aca="1" ref="BL193" ca="1">INDEX({"Orthodontic","Prosthodontic","Oral Surgery","Periodontic","Restorative"}, RANDBETWEEN(1,5))</f>
        <v>Oral Surgery</v>
      </c>
      <c r="BM193" s="1" t="str" cm="1">
        <f t="array" aca="1" ref="BM193" ca="1">INDEX({"D4341","D9110","D0274","D0120","D2330","D7140","D1110"}, RANDBETWEEN(1,7))</f>
        <v>D2330</v>
      </c>
      <c r="BN193" s="1" t="str" cm="1">
        <f t="array" aca="1" ref="BN193" ca="1">INDEX({"Periodontal Scaling &amp; Root Planing","Palliative Treatment","Bitewings - Four Films","Periodic Oral Evaluation","Resin Composite - One Surface","Extraction - Erupted Tooth","Adult Prophylaxis"}, RANDBETWEEN(1,7))</f>
        <v>Bitewings - Four Films</v>
      </c>
      <c r="BO193" s="1">
        <f t="shared" ca="1" si="122"/>
        <v>746.69</v>
      </c>
      <c r="BP193" s="1">
        <f t="shared" ca="1" si="123"/>
        <v>1478.29</v>
      </c>
      <c r="BQ193" s="1">
        <f t="shared" ca="1" si="124"/>
        <v>879.07</v>
      </c>
      <c r="BR193" s="1">
        <f t="shared" ca="1" si="125"/>
        <v>302.69</v>
      </c>
      <c r="BS193" s="1">
        <f t="shared" ca="1" si="126"/>
        <v>213.71</v>
      </c>
      <c r="BT193" s="1" t="str">
        <f t="shared" ca="1" si="127"/>
        <v>2021-07-25</v>
      </c>
      <c r="BU193" s="1" t="str" cm="1">
        <f t="array" aca="1" ref="BU193" ca="1">INDEX({"Debit Card","Apple Pay","Credit Card","CareCredit"}, RANDBETWEEN(1,4))</f>
        <v>Apple Pay</v>
      </c>
      <c r="BV193" s="1" t="str" cm="1">
        <f t="array" aca="1" ref="BV193" ca="1">INDEX({"Paid","Partial","Pending Insurance"}, RANDBETWEEN(1,3))</f>
        <v>Partial</v>
      </c>
      <c r="BW193" s="1">
        <f t="shared" ca="1" si="128"/>
        <v>0</v>
      </c>
      <c r="BX193" s="1" t="str">
        <f t="shared" ca="1" si="129"/>
        <v>In Progress</v>
      </c>
      <c r="BY193" s="1" t="str" cm="1">
        <f t="array" aca="1" ref="BY193" ca="1">INDEX({"New","Returning"}, RANDBETWEEN(1,2))</f>
        <v>Returning</v>
      </c>
      <c r="BZ193" s="1">
        <f t="shared" ca="1" si="130"/>
        <v>3</v>
      </c>
      <c r="CA193" s="1">
        <f t="shared" ca="1" si="131"/>
        <v>9</v>
      </c>
      <c r="CB193" s="1" t="str">
        <f t="shared" ca="1" si="132"/>
        <v>2023-02-12</v>
      </c>
      <c r="CC193" s="1" t="str">
        <f t="shared" ca="1" si="133"/>
        <v>2025-03-13</v>
      </c>
      <c r="CD193" s="1">
        <f t="shared" ca="1" si="155"/>
        <v>2</v>
      </c>
      <c r="CE193" s="1">
        <f t="shared" ca="1" si="155"/>
        <v>5</v>
      </c>
      <c r="CF193" s="1">
        <f t="shared" ca="1" si="135"/>
        <v>1007.11</v>
      </c>
      <c r="CG193" s="1">
        <f t="shared" ca="1" si="136"/>
        <v>25</v>
      </c>
      <c r="CH193" s="1" t="str">
        <f t="shared" ca="1" si="137"/>
        <v>Low</v>
      </c>
      <c r="CI193" s="1">
        <f t="shared" ca="1" si="138"/>
        <v>85</v>
      </c>
      <c r="CJ193" s="1" t="str">
        <f t="shared" ca="1" si="139"/>
        <v>True</v>
      </c>
      <c r="CK193" s="1" t="str" cm="1">
        <f t="array" aca="1" ref="CK193" ca="1">INDEX({"Basic","Silver","Gold","Platinum"}, RANDBETWEEN(1,4))</f>
        <v>Basic</v>
      </c>
      <c r="CL193" s="1">
        <f t="shared" ca="1" si="140"/>
        <v>3</v>
      </c>
      <c r="CM193" s="1" t="s">
        <v>1642</v>
      </c>
      <c r="CN193" s="1" t="str">
        <f t="shared" ca="1" si="141"/>
        <v>2023-10-19</v>
      </c>
      <c r="CO193" s="1" t="str">
        <f t="shared" ca="1" si="142"/>
        <v>11:00 AM</v>
      </c>
      <c r="CP193" s="1" t="str" cm="1">
        <f t="array" aca="1" ref="CP193" ca="1">INDEX({"Patient Portal","Mail","Email","Phone","Text"}, RANDBETWEEN(1,5))</f>
        <v>Text</v>
      </c>
      <c r="CQ193" s="1" t="str" cm="1">
        <f t="array" aca="1" ref="CQ193" ca="1">INDEX({"Insurance Verification","Payment Reminder","New Patient Welcome","Treatment Plan Discussion","Recall"}, RANDBETWEEN(1,5))</f>
        <v>Recall</v>
      </c>
      <c r="CR193" s="1" t="str" cm="1">
        <f t="array" aca="1" ref="CR193" ca="1">INDEX({"Template","Script","Marketing","Custom"}, RANDBETWEEN(1,4))</f>
        <v>Custom</v>
      </c>
      <c r="CS193" s="1" t="str">
        <f t="shared" ca="1" si="143"/>
        <v>True</v>
      </c>
      <c r="CT193" s="1" t="str">
        <f t="shared" ca="1" si="144"/>
        <v>2023-10-23</v>
      </c>
      <c r="CU193" s="1" t="str">
        <f t="shared" ca="1" si="145"/>
        <v>10:15 AM</v>
      </c>
      <c r="CV193" s="1" t="str" cm="1">
        <f t="array" aca="1" ref="CV193" ca="1">IF(CS193="True",
   INDEX({"Cancelled","Confirmed","Rescheduled","Question Answered"}, RANDBETWEEN(1,4)),
   ""
)</f>
        <v>Cancelled</v>
      </c>
      <c r="CW193" s="1" t="str">
        <f t="shared" ca="1" si="146"/>
        <v>True</v>
      </c>
      <c r="CX193" s="1" t="str">
        <f t="shared" ca="1" si="147"/>
        <v>2023-10-24</v>
      </c>
      <c r="CY193" s="1" t="str" cm="1">
        <f t="array" aca="1" ref="CY193" ca="1">INDEX({"STF001","STF002","STF003","STF004","STF005"}, RANDBETWEEN(1,5))</f>
        <v>STF005</v>
      </c>
      <c r="CZ193" s="1" t="str">
        <f t="shared" ca="1" si="148"/>
        <v>True</v>
      </c>
      <c r="DA193" s="1" t="str" cm="1">
        <f t="array" aca="1" ref="DA193" ca="1">INDEX({"Westside Dental Group","Downtown Dental Center","Main Street Dental"}, RANDBETWEEN(1,3))</f>
        <v>Main Street Dental</v>
      </c>
      <c r="DB193" s="1" t="str" cm="1">
        <f t="array" aca="1" ref="DB193" ca="1">_xlfn.SWITCH(DA193,
   "Westside Dental Group",     "789 West Avenue",
   "Downtown Dental Center",    "456 Downtown Plaza",
   "Main Street Dental",        "123 Main Street",
   ""
)</f>
        <v>123 Main Street</v>
      </c>
      <c r="DC193" s="1" t="str" cm="1">
        <f t="array" aca="1" ref="DC193" ca="1">_xlfn.SWITCH(
   DA193,
   "Westside Dental Group",     "Riverside",
   "Downtown Dental Center",    "Springfield",
   "Main Street Dental",        "Springfield",
   ""
)</f>
        <v>Springfield</v>
      </c>
      <c r="DD193" s="1" t="s">
        <v>184</v>
      </c>
      <c r="DE193" s="1" t="str" cm="1">
        <f t="array" aca="1" ref="DE193" ca="1">_xlfn.SWITCH(
   DA193,
   "Westside Dental Group",     "62707",
   "Downtown Dental Center",    "62701",
   "Main Street Dental",        "62704",
   ""
)</f>
        <v>62704</v>
      </c>
      <c r="DF193" s="1" t="str" cm="1">
        <f t="array" aca="1" ref="DF193" ca="1">_xlfn.SWITCH(
   DA193,
   "Westside Dental Group",     "555-555-6666",
   "Downtown Dental Center",    "555-333-4444",
   "Main Street Dental",        "555-111-2222",
   ""
)</f>
        <v>555-111-2222</v>
      </c>
      <c r="DG193" s="1" t="str" cm="1">
        <f t="array" aca="1" ref="DG193" ca="1">_xlfn.SWITCH(
   DA193,
   "Westside Dental Group",     "Mon-Thu 9AM-6PM|Fri 9AM-4PM",
   "Downtown Dental Center",    "Mon-Thu 7AM-7PM|Fri 8AM-5PM|Sat 8AM-1PM",
   "Main Street Dental",        "Mon-Fri 8AM-5PM",
   ""
)</f>
        <v>Mon-Fri 8AM-5PM</v>
      </c>
      <c r="DH193" s="1" t="str" cm="1">
        <f t="array" aca="1" ref="DH193" ca="1">_xlfn.SWITCH(
   DA193,
   "Westside Dental Group",     "General|Periodontics|Endodontics",
   "Downtown Dental Center",    "General|Pediatric|Implants|Oral Surgery",
   "Main Street Dental",        "General|Cosmetic|Orthodontics",
   ""
)</f>
        <v>General|Cosmetic|Orthodontics</v>
      </c>
      <c r="DI193" s="1" t="str" cm="1">
        <f t="array" aca="1" ref="DI193" ca="1">_xlfn.SWITCH(
   DA193,
   "Westside Dental Group",     "General Dentistry|Periodontics|Endodontics",
   "Downtown Dental Center",    "General Dentistry|Oral Surgery|Pediatric Dentistry",
   "Main Street Dental",        "General Dentistry|Orthodontics",
   ""
)</f>
        <v>General Dentistry|Orthodontics</v>
      </c>
      <c r="DJ193" s="1" cm="1">
        <f t="array" aca="1" ref="DJ193" ca="1">_xlfn.SWITCH($DA193,
   "Westside Dental Group", 6,
   "Downtown Dental Center", 12,
   "Main Street Dental",     8,
   6
)</f>
        <v>8</v>
      </c>
      <c r="DK193" s="1" cm="1">
        <f t="array" aca="1" ref="DK193" ca="1">_xlfn.SWITCH($DA193,
   "Westside Dental Group", 4.7,
   "Downtown Dental Center", 4.6,
   "Main Street Dental",     4.8,
   4.7
)</f>
        <v>4.8</v>
      </c>
      <c r="DL193" s="1" t="s">
        <v>1831</v>
      </c>
      <c r="DM193" s="1" t="str">
        <f t="shared" ca="1" si="149"/>
        <v>2024-04-30</v>
      </c>
      <c r="DN193" s="1" t="str" cm="1">
        <f t="array" aca="1" ref="DN193" ca="1">INDEX({"In Progress","Accepted","Completed","Proposed"}, RANDBETWEEN(1,4))</f>
        <v>Accepted</v>
      </c>
      <c r="DO193" s="1">
        <f t="shared" ca="1" si="150"/>
        <v>3791.58</v>
      </c>
      <c r="DP193" s="1">
        <f t="shared" ca="1" si="151"/>
        <v>2654.11</v>
      </c>
      <c r="DQ193" s="1">
        <f t="shared" ca="1" si="152"/>
        <v>1137.47</v>
      </c>
      <c r="DR193" s="1" t="str" cm="1">
        <f t="array" aca="1" ref="DR193" ca="1">INDEX({"N/A","CareCredit","QuickPay Discount","Monthly Payment"}, RANDBETWEEN(1,4))</f>
        <v>QuickPay Discount</v>
      </c>
      <c r="DS193" s="2">
        <v>44664</v>
      </c>
      <c r="DT193" s="1" t="str">
        <f t="shared" ca="1" si="153"/>
        <v/>
      </c>
      <c r="DU193" s="1">
        <f t="shared" ca="1" si="154"/>
        <v>20</v>
      </c>
    </row>
    <row r="194" spans="1:125" x14ac:dyDescent="0.15">
      <c r="A194" s="1" t="s">
        <v>697</v>
      </c>
      <c r="B194" s="1" t="str" cm="1">
        <f t="array" aca="1" ref="B194" ca="1">INDEX({"Liam","Noah","Oliver","Elijah","William","James","Benjamin","Lucas","Henry","Alexander","Olivia","Emma","Ava","Charlotte","Sophia","Amelia","Isabella","Mia","Evelyn","Harper","Jameson","Aria","Scarlett","Luna","Mila","Abigail","Ella","Avery","Eleanor","Madison"}, RANDBETWEEN(1, 30))</f>
        <v>Amelia</v>
      </c>
      <c r="C194" s="1" t="str" cm="1">
        <f t="array" aca="1" ref="C194" ca="1">INDEX({"Smith","Johnson","Williams","Jones","Brown","Davis","Miller","Wilson","Moore","Taylor","Anderson","Thomas","Jackson","White","Harris","Martin","Thompson","Garcia","Martinez","Robinson","Clark","Rodriguez","Lewis","Lee","Walker","Hall","Allen","Young","King","Wright"}, RANDBETWEEN(1, 30))</f>
        <v>Allen</v>
      </c>
      <c r="D194" s="1" t="str">
        <f t="shared" ca="1" si="104"/>
        <v>1958-03-30</v>
      </c>
      <c r="E194" s="1">
        <f t="shared" ca="1" si="105"/>
        <v>67</v>
      </c>
      <c r="F194" s="1" t="str" cm="1">
        <f t="array" aca="1" ref="F194" ca="1">INDEX({"Male","Female","Non-Binary"}, RANDBETWEEN(1, 3))</f>
        <v>Male</v>
      </c>
      <c r="G194" s="1" t="str" cm="1">
        <f t="array" aca="1" ref="G194" ca="1">INDEX({"African American","Caucasian","Hispanic","Asian","Native American","Other"}, RANDBETWEEN(1,6))</f>
        <v>Native American</v>
      </c>
      <c r="H194" s="1" t="str" cm="1">
        <f t="array" aca="1" ref="H194" ca="1">RANDBETWEEN(1,1500) &amp; " " &amp; INDEX({"Main","Oak","Maple","Elm","Pine","Cedar","Rose","Hill","Park","Lake"}, RANDBETWEEN(1,10)) &amp; " " &amp; INDEX({"St","Rd","Ave"}, RANDBETWEEN(1,3))</f>
        <v>1310 Pine St</v>
      </c>
      <c r="I194" s="1" t="str" cm="1">
        <f t="array" aca="1" ref="I194" ca="1">INDEX({"Springfield","Riverside","Franklin","Clinton","Fairview"}, RANDBETWEEN(1,5))</f>
        <v>Fairview</v>
      </c>
      <c r="J194" s="1" t="str" cm="1">
        <f t="array" aca="1" ref="J194" ca="1">INDEX({"FL","IL","CA","NY","TX"}, RANDBETWEEN(1,5))</f>
        <v>NY</v>
      </c>
      <c r="K194" s="1" t="str">
        <f t="shared" ca="1" si="106"/>
        <v>47199</v>
      </c>
      <c r="L194" s="1" t="str">
        <f t="shared" ca="1" si="107"/>
        <v>amelia.allen@email.com</v>
      </c>
      <c r="M194" s="1" t="str">
        <f t="shared" ca="1" si="108"/>
        <v>990-483-2768</v>
      </c>
      <c r="N194" s="1" t="str" cm="1">
        <f t="array" aca="1" ref="N194" ca="1">INDEX({"Linda","Karen","Susan","Nancy","Deborah"}, RANDBETWEEN(1,5)) &amp; " " &amp; C194</f>
        <v>Nancy Allen</v>
      </c>
      <c r="O194" s="1" t="str">
        <f t="shared" ca="1" si="109"/>
        <v>918-637-6276</v>
      </c>
      <c r="P194" s="1" t="s">
        <v>137</v>
      </c>
      <c r="Q194" s="1" t="str" cm="1">
        <f t="array" aca="1" ref="Q194" ca="1">INDEX({"Walk-in","Google","Website","Patient Referral","Doctor Referral","Insurance"}, RANDBETWEEN(1,5))</f>
        <v>Doctor Referral</v>
      </c>
      <c r="R194" s="1" t="str">
        <f t="shared" ca="1" si="110"/>
        <v>2022-01-31</v>
      </c>
      <c r="S194" s="1" t="str" cm="1">
        <f t="array" aca="1" ref="S194" ca="1">INDEX({"LOC001","LOC002","LOC003"}, RANDBETWEEN(1,3))</f>
        <v>LOC001</v>
      </c>
      <c r="T194" s="1" t="str" cm="1">
        <f t="array" aca="1" ref="T194" ca="1">INDEX({"Mail","Phone","Patient Portal","Email"}, RANDBETWEEN(1,4))</f>
        <v>Patient Portal</v>
      </c>
      <c r="U194" s="1" t="str" cm="1">
        <f t="array" aca="1" ref="U194" ca="1">INDEX({"True","False"}, RANDBETWEEN(1,2))</f>
        <v>True</v>
      </c>
      <c r="V194" s="1" t="str" cm="1">
        <f t="array" aca="1" ref="V194" ca="1">INDEX({"True","False"}, RANDBETWEEN(1,2))</f>
        <v>True</v>
      </c>
      <c r="W194" s="1" t="str" cm="1">
        <f t="array" aca="1" ref="W194" ca="1">INDEX({"True","False"}, RANDBETWEEN(1,2))</f>
        <v>False</v>
      </c>
      <c r="X194" s="1" t="str" cm="1">
        <f t="array" aca="1" ref="X194" ca="1">INDEX({"True","False"}, RANDBETWEEN(1,2))</f>
        <v>False</v>
      </c>
      <c r="Y194" s="1" t="str" cm="1">
        <f t="array" aca="1" ref="Y194" ca="1">INDEX({"Codeine","Sulfa","Local Anesthetics","None","Latex","Penicillin"}, RANDBETWEEN(1,6))</f>
        <v>Penicillin</v>
      </c>
      <c r="Z194" s="1" t="str" cm="1">
        <f t="array" aca="1" ref="Z194" ca="1">INDEX({"None","Levothyroxine","Atorvastatin","Levothyroxine|Atorvastatin","Metformin|Lisinopril","Ibuprofen"}, RANDBETWEEN(1,6))</f>
        <v>Metformin|Lisinopril</v>
      </c>
      <c r="AA194" s="1" t="str" cm="1">
        <f t="array" aca="1" ref="AA194" ca="1">INDEX({"None","Wisdom teeth extraction (2020)","Cavity filling (2019)","Dental cleaning (2018)","Root canal (2021)"}, RANDBETWEEN(1,5))</f>
        <v>None</v>
      </c>
      <c r="AB194" s="1" t="str">
        <f t="shared" ca="1" si="111"/>
        <v>2023-08-06</v>
      </c>
      <c r="AC194" s="1" t="str" cm="1">
        <f t="array" aca="1" ref="AC194" ca="1">INDEX({"N/A","No","Yes"}, RANDBETWEEN(1,3))</f>
        <v>No</v>
      </c>
      <c r="AD194" s="1" t="str" cm="1">
        <f t="array" aca="1" ref="AD194" ca="1">INDEX({"Non-smoker","Former-smoker","Current smoker"}, RANDBETWEEN(1,3))</f>
        <v>Current smoker</v>
      </c>
      <c r="AE194" s="1" t="str" cm="1">
        <f t="array" aca="1" ref="AE194" ca="1">INDEX({"None","Allergic to penicillin","Requires wheelchair accessibility","Use caution due to fall risk","Special diet required"}, RANDBETWEEN(1,5))</f>
        <v>None</v>
      </c>
      <c r="AF194" s="1" t="s">
        <v>886</v>
      </c>
      <c r="AG194" s="1" t="str" cm="1">
        <f t="array" aca="1" ref="AG194" ca="1">INDEX({"Humana","Aetna","MetLife","Cigna","United Healthcare","Guardian"}, RANDBETWEEN(1,6))</f>
        <v>MetLife</v>
      </c>
      <c r="AH194" s="1" t="str" cm="1">
        <f t="array" aca="1" ref="AH194" ca="1">IF(AG194="Humana",
   INDEX({"HUM103","HUM523"}, RANDBETWEEN(1,2)),
IF(AG194="Aetna",
   INDEX({"AET532","AET548"}, RANDBETWEEN(1,2)),
IF(AG194="MetLife",
   "MET280",
IF(AG194="Cigna",
   "CIG881",
IF(AG194="United Healthcare",
   INDEX({"UNI967","UNI316"}, RANDBETWEEN(1,2)),
IF(AG194="Guardian",
   INDEX({"GUA459","GUA669"}, RANDBETWEEN(1,2)),
""))))))</f>
        <v>MET280</v>
      </c>
      <c r="AI194" s="1" t="str" cm="1">
        <f t="array" aca="1" ref="AI194" ca="1">_xlfn.SWITCH(
    AH194,
    "HUM103", "Humana Discount",
    "HUM523", "Humana PPO",
    "AET532", "Aetna HMO",
    "AET548", "Aetna Indemnity",
    "MET280", "MetLife Discount",
    "CIG881", "Cigna HMO",
    "UNI967", "United Healthcare DPPO",
    "UNI316", "United Healthcare DMO",
    "GUA459", "Guardian Discount",
    "GUA669", "Guardian PPO",
    ""
)</f>
        <v>MetLife Discount</v>
      </c>
      <c r="AJ194" s="1" t="str" cm="1">
        <f t="array" aca="1" ref="AJ194" ca="1">_xlfn.SWITCH(
    AH194,
    "HUM103", "HUM854639",
    "HUM523", "HUM296694",
    "AET532", "AET392075",
    "AET548", "AET837715",
    "MET280", "MET643118",
    "CIG881", "CIG755900",
    "UNI967", "UNI733052",
    "UNI316", "UNI442722",
    "GUA459", "GUA634150",
    "GUA669", "GUA641722",
    ""
)</f>
        <v>MET643118</v>
      </c>
      <c r="AK194" s="1" t="str" cm="1">
        <f t="array" aca="1" ref="AK194" ca="1">INDEX({"GRP370","GRP369","GRP573","GRP409","GRP509","GRP575","GRP445","GRP295","GRP316","GRP630"}, RANDBETWEEN(1,10))</f>
        <v>GRP573</v>
      </c>
      <c r="AL194" s="1" cm="1">
        <f t="array" aca="1" ref="AL194" ca="1">_xlfn.SWITCH(
  AK194,
  "GRP370", 1000,
  "GRP369", 3000,
  "GRP573", 1500,
  "GRP409", 3000,
  "GRP509", 3000,
  "GRP575", 1000,
  "GRP445", 2500,
  "GRP295", 1000,
  "GRP316", 2000,
  "GRP630", 2000,
  ""
)</f>
        <v>1500</v>
      </c>
      <c r="AM194" s="1" cm="1">
        <f t="array" aca="1" ref="AM194" ca="1">_xlfn.SWITCH(
  AK194,
  "GRP370", 729.73,
  "GRP369", 2285.89,
  "GRP573", 1311.73,
  "GRP409", 2951.56,
  "GRP509", 993.45,
  "GRP575", 557.41,
  "GRP445", 695.64,
  "GRP295", 241.36,
  "GRP316", 1320.86,
  "GRP630", 1245.27,
  ""
)</f>
        <v>1311.73</v>
      </c>
      <c r="AN194" s="1" t="str" cm="1">
        <f t="array" aca="1" ref="AN194" ca="1">_xlfn.SWITCH(
  AK194,
  "GRP573", "Humana",
  "GRP509", "Aetna",
  "GRP316", "Aetna",
  ""
)</f>
        <v>Humana</v>
      </c>
      <c r="AO194" s="1" t="str" cm="1">
        <f t="array" aca="1" ref="AO194" ca="1">_xlfn.SWITCH(
  AK194,
  "GRP573", "HUM982",
  "GRP509", "AET282",
  "GRP316", "AET665",
  ""
)</f>
        <v>HUM982</v>
      </c>
      <c r="AP194" s="1" t="str" cm="1">
        <f t="array" aca="1" ref="AP194" ca="1">_xlfn.SWITCH(
  AK194,
  "GRP573", "MAAN82132",
  "GRP509", "JOWI86099",
  "GRP316", "CHTA19838",
  ""
)</f>
        <v>MAAN82132</v>
      </c>
      <c r="AQ194" s="1" t="str" cm="1">
        <f t="array" aca="1" ref="AQ194" ca="1">INDEX({"Yes","No"},RANDBETWEEN(1,2))</f>
        <v>No</v>
      </c>
      <c r="AR194" s="1" t="str" cm="1">
        <f t="array" aca="1" ref="AR194" ca="1">INDEX({"Apple Pay","Credit Card","Debit Card"}, RANDBETWEEN(1,3))</f>
        <v>Apple Pay</v>
      </c>
      <c r="AS194" s="1" t="s">
        <v>1075</v>
      </c>
      <c r="AT194" s="1" t="s">
        <v>1264</v>
      </c>
      <c r="AU194" s="1" t="str">
        <f t="shared" ca="1" si="112"/>
        <v>2025-05-10</v>
      </c>
      <c r="AV194" s="1" t="str">
        <f t="shared" ca="1" si="113"/>
        <v>2025-05-23</v>
      </c>
      <c r="AW194" s="1" t="str">
        <f t="shared" ca="1" si="114"/>
        <v>12:00 PM</v>
      </c>
      <c r="AX194" s="1" t="str">
        <f t="shared" ca="1" si="115"/>
        <v>11:54 AM</v>
      </c>
      <c r="AY194" s="1" t="str" cm="1">
        <f t="array" aca="1" ref="AY194" ca="1">INDEX({"LOC001","LOC002","LOC003"}, RANDBETWEEN(1,3))</f>
        <v>LOC002</v>
      </c>
      <c r="AZ194" s="1" t="str" cm="1">
        <f t="array" aca="1" ref="AZ194" ca="1">INDEX({"PRV001","PRV002","PRV003","PRV004","PRV005"}, RANDBETWEEN(1,5))</f>
        <v>PRV001</v>
      </c>
      <c r="BA194" s="1" t="str" cm="1">
        <f t="array" aca="1" ref="BA194" ca="1">INDEX({"AST001","AST002","AST003","AST004","AST005"}, RANDBETWEEN(1,5))</f>
        <v>AST004</v>
      </c>
      <c r="BB194" s="1" t="str" cm="1">
        <f t="array" aca="1" ref="BB194" ca="1">INDEX({"Room 1","Room 2","Room 3","Room 4","Room 5","Room 7","Room 8"}, RANDBETWEEN(1,7))</f>
        <v>Room 3</v>
      </c>
      <c r="BC194" s="1" t="str" cm="1">
        <f t="array" aca="1" ref="BC194" ca="1">INDEX({"Tooth Pain","Lost Filling","Cosmetic Concern","Sensitivity","Denture Adjustment","Jaw Pain","Routine Check-up"}, RANDBETWEEN(1,7))</f>
        <v>Sensitivity</v>
      </c>
      <c r="BD194" s="1" cm="1">
        <f t="array" aca="1" ref="BD194" ca="1">INDEX({15,30,45,60,90,120}, RANDBETWEEN(1,6))</f>
        <v>90</v>
      </c>
      <c r="BE194" s="1">
        <f t="shared" ca="1" si="116"/>
        <v>86</v>
      </c>
      <c r="BF194" s="1" t="str">
        <f t="shared" ca="1" si="117"/>
        <v>True</v>
      </c>
      <c r="BG194" s="1" t="str">
        <f t="shared" ca="1" si="118"/>
        <v/>
      </c>
      <c r="BH194" s="1" t="str">
        <f t="shared" ca="1" si="119"/>
        <v>False</v>
      </c>
      <c r="BI194" s="1">
        <f t="shared" ca="1" si="120"/>
        <v>13</v>
      </c>
      <c r="BJ194" s="1" t="s">
        <v>1454</v>
      </c>
      <c r="BK194" s="1" t="str">
        <f t="shared" ca="1" si="121"/>
        <v>2025-05-23</v>
      </c>
      <c r="BL194" s="1" t="str" cm="1">
        <f t="array" aca="1" ref="BL194" ca="1">INDEX({"Orthodontic","Prosthodontic","Oral Surgery","Periodontic","Restorative"}, RANDBETWEEN(1,5))</f>
        <v>Orthodontic</v>
      </c>
      <c r="BM194" s="1" t="str" cm="1">
        <f t="array" aca="1" ref="BM194" ca="1">INDEX({"D4341","D9110","D0274","D0120","D2330","D7140","D1110"}, RANDBETWEEN(1,7))</f>
        <v>D7140</v>
      </c>
      <c r="BN194" s="1" t="str" cm="1">
        <f t="array" aca="1" ref="BN194" ca="1">INDEX({"Periodontal Scaling &amp; Root Planing","Palliative Treatment","Bitewings - Four Films","Periodic Oral Evaluation","Resin Composite - One Surface","Extraction - Erupted Tooth","Adult Prophylaxis"}, RANDBETWEEN(1,7))</f>
        <v>Periodontal Scaling &amp; Root Planing</v>
      </c>
      <c r="BO194" s="1">
        <f t="shared" ca="1" si="122"/>
        <v>1396.15</v>
      </c>
      <c r="BP194" s="1">
        <f t="shared" ca="1" si="123"/>
        <v>643.92999999999995</v>
      </c>
      <c r="BQ194" s="1">
        <f t="shared" ca="1" si="124"/>
        <v>238.13</v>
      </c>
      <c r="BR194" s="1">
        <f t="shared" ca="1" si="125"/>
        <v>414.83</v>
      </c>
      <c r="BS194" s="1">
        <f t="shared" ca="1" si="126"/>
        <v>125.79</v>
      </c>
      <c r="BT194" s="1" t="str">
        <f t="shared" ca="1" si="127"/>
        <v>2025-09-14</v>
      </c>
      <c r="BU194" s="1" t="str" cm="1">
        <f t="array" aca="1" ref="BU194" ca="1">INDEX({"Debit Card","Apple Pay","Credit Card","CareCredit"}, RANDBETWEEN(1,4))</f>
        <v>Debit Card</v>
      </c>
      <c r="BV194" s="1" t="str" cm="1">
        <f t="array" aca="1" ref="BV194" ca="1">INDEX({"Paid","Partial","Pending Insurance"}, RANDBETWEEN(1,3))</f>
        <v>Paid</v>
      </c>
      <c r="BW194" s="1">
        <f t="shared" ca="1" si="128"/>
        <v>0</v>
      </c>
      <c r="BX194" s="1" t="str">
        <f t="shared" ca="1" si="129"/>
        <v>Completed</v>
      </c>
      <c r="BY194" s="1" t="str" cm="1">
        <f t="array" aca="1" ref="BY194" ca="1">INDEX({"New","Returning"}, RANDBETWEEN(1,2))</f>
        <v>New</v>
      </c>
      <c r="BZ194" s="1">
        <f t="shared" ca="1" si="130"/>
        <v>1</v>
      </c>
      <c r="CA194" s="1">
        <f t="shared" ca="1" si="131"/>
        <v>2</v>
      </c>
      <c r="CB194" s="1" t="str">
        <f t="shared" ca="1" si="132"/>
        <v>2022-11-24</v>
      </c>
      <c r="CC194" s="1" t="str">
        <f t="shared" ca="1" si="133"/>
        <v>2024-11-15</v>
      </c>
      <c r="CD194" s="1">
        <f t="shared" ca="1" si="155"/>
        <v>6</v>
      </c>
      <c r="CE194" s="1">
        <f t="shared" ca="1" si="155"/>
        <v>2</v>
      </c>
      <c r="CF194" s="1">
        <f t="shared" ca="1" si="135"/>
        <v>5163.67</v>
      </c>
      <c r="CG194" s="1">
        <f t="shared" ca="1" si="136"/>
        <v>28</v>
      </c>
      <c r="CH194" s="1" t="str">
        <f t="shared" ca="1" si="137"/>
        <v>Low</v>
      </c>
      <c r="CI194" s="1">
        <f t="shared" ca="1" si="138"/>
        <v>86</v>
      </c>
      <c r="CJ194" s="1" t="str">
        <f t="shared" ca="1" si="139"/>
        <v>True</v>
      </c>
      <c r="CK194" s="1" t="str" cm="1">
        <f t="array" aca="1" ref="CK194" ca="1">INDEX({"Basic","Silver","Gold","Platinum"}, RANDBETWEEN(1,4))</f>
        <v>Silver</v>
      </c>
      <c r="CL194" s="1">
        <f t="shared" ca="1" si="140"/>
        <v>2</v>
      </c>
      <c r="CM194" s="1" t="s">
        <v>1643</v>
      </c>
      <c r="CN194" s="1" t="str">
        <f t="shared" ca="1" si="141"/>
        <v>2023-08-06</v>
      </c>
      <c r="CO194" s="1" t="str">
        <f t="shared" ca="1" si="142"/>
        <v>5:00 PM</v>
      </c>
      <c r="CP194" s="1" t="str" cm="1">
        <f t="array" aca="1" ref="CP194" ca="1">INDEX({"Patient Portal","Mail","Email","Phone","Text"}, RANDBETWEEN(1,5))</f>
        <v>Email</v>
      </c>
      <c r="CQ194" s="1" t="str" cm="1">
        <f t="array" aca="1" ref="CQ194" ca="1">INDEX({"Insurance Verification","Payment Reminder","New Patient Welcome","Treatment Plan Discussion","Recall"}, RANDBETWEEN(1,5))</f>
        <v>Treatment Plan Discussion</v>
      </c>
      <c r="CR194" s="1" t="str" cm="1">
        <f t="array" aca="1" ref="CR194" ca="1">INDEX({"Template","Script","Marketing","Custom"}, RANDBETWEEN(1,4))</f>
        <v>Template</v>
      </c>
      <c r="CS194" s="1" t="str">
        <f t="shared" ca="1" si="143"/>
        <v>True</v>
      </c>
      <c r="CT194" s="1" t="str">
        <f t="shared" ca="1" si="144"/>
        <v>2023-08-10</v>
      </c>
      <c r="CU194" s="1" t="str">
        <f t="shared" ca="1" si="145"/>
        <v>1:45 PM</v>
      </c>
      <c r="CV194" s="1" t="str" cm="1">
        <f t="array" aca="1" ref="CV194" ca="1">IF(CS194="True",
   INDEX({"Cancelled","Confirmed","Rescheduled","Question Answered"}, RANDBETWEEN(1,4)),
   ""
)</f>
        <v>Confirmed</v>
      </c>
      <c r="CW194" s="1" t="str">
        <f t="shared" ca="1" si="146"/>
        <v>False</v>
      </c>
      <c r="CX194" s="1" t="str">
        <f t="shared" ca="1" si="147"/>
        <v/>
      </c>
      <c r="CY194" s="1" t="str" cm="1">
        <f t="array" aca="1" ref="CY194" ca="1">INDEX({"STF001","STF002","STF003","STF004","STF005"}, RANDBETWEEN(1,5))</f>
        <v>STF004</v>
      </c>
      <c r="CZ194" s="1" t="str">
        <f t="shared" ca="1" si="148"/>
        <v>False</v>
      </c>
      <c r="DA194" s="1" t="str" cm="1">
        <f t="array" aca="1" ref="DA194" ca="1">INDEX({"Westside Dental Group","Downtown Dental Center","Main Street Dental"}, RANDBETWEEN(1,3))</f>
        <v>Downtown Dental Center</v>
      </c>
      <c r="DB194" s="1" t="str" cm="1">
        <f t="array" aca="1" ref="DB194" ca="1">_xlfn.SWITCH(DA194,
   "Westside Dental Group",     "789 West Avenue",
   "Downtown Dental Center",    "456 Downtown Plaza",
   "Main Street Dental",        "123 Main Street",
   ""
)</f>
        <v>456 Downtown Plaza</v>
      </c>
      <c r="DC194" s="1" t="str" cm="1">
        <f t="array" aca="1" ref="DC194" ca="1">_xlfn.SWITCH(
   DA194,
   "Westside Dental Group",     "Riverside",
   "Downtown Dental Center",    "Springfield",
   "Main Street Dental",        "Springfield",
   ""
)</f>
        <v>Springfield</v>
      </c>
      <c r="DD194" s="1" t="s">
        <v>184</v>
      </c>
      <c r="DE194" s="1" t="str" cm="1">
        <f t="array" aca="1" ref="DE194" ca="1">_xlfn.SWITCH(
   DA194,
   "Westside Dental Group",     "62707",
   "Downtown Dental Center",    "62701",
   "Main Street Dental",        "62704",
   ""
)</f>
        <v>62701</v>
      </c>
      <c r="DF194" s="1" t="str" cm="1">
        <f t="array" aca="1" ref="DF194" ca="1">_xlfn.SWITCH(
   DA194,
   "Westside Dental Group",     "555-555-6666",
   "Downtown Dental Center",    "555-333-4444",
   "Main Street Dental",        "555-111-2222",
   ""
)</f>
        <v>555-333-4444</v>
      </c>
      <c r="DG194" s="1" t="str" cm="1">
        <f t="array" aca="1" ref="DG194" ca="1">_xlfn.SWITCH(
   DA194,
   "Westside Dental Group",     "Mon-Thu 9AM-6PM|Fri 9AM-4PM",
   "Downtown Dental Center",    "Mon-Thu 7AM-7PM|Fri 8AM-5PM|Sat 8AM-1PM",
   "Main Street Dental",        "Mon-Fri 8AM-5PM",
   ""
)</f>
        <v>Mon-Thu 7AM-7PM|Fri 8AM-5PM|Sat 8AM-1PM</v>
      </c>
      <c r="DH194" s="1" t="str" cm="1">
        <f t="array" aca="1" ref="DH194" ca="1">_xlfn.SWITCH(
   DA194,
   "Westside Dental Group",     "General|Periodontics|Endodontics",
   "Downtown Dental Center",    "General|Pediatric|Implants|Oral Surgery",
   "Main Street Dental",        "General|Cosmetic|Orthodontics",
   ""
)</f>
        <v>General|Pediatric|Implants|Oral Surgery</v>
      </c>
      <c r="DI194" s="1" t="str" cm="1">
        <f t="array" aca="1" ref="DI194" ca="1">_xlfn.SWITCH(
   DA194,
   "Westside Dental Group",     "General Dentistry|Periodontics|Endodontics",
   "Downtown Dental Center",    "General Dentistry|Oral Surgery|Pediatric Dentistry",
   "Main Street Dental",        "General Dentistry|Orthodontics",
   ""
)</f>
        <v>General Dentistry|Oral Surgery|Pediatric Dentistry</v>
      </c>
      <c r="DJ194" s="1" cm="1">
        <f t="array" aca="1" ref="DJ194" ca="1">_xlfn.SWITCH($DA194,
   "Westside Dental Group", 6,
   "Downtown Dental Center", 12,
   "Main Street Dental",     8,
   6
)</f>
        <v>12</v>
      </c>
      <c r="DK194" s="1" cm="1">
        <f t="array" aca="1" ref="DK194" ca="1">_xlfn.SWITCH($DA194,
   "Westside Dental Group", 4.7,
   "Downtown Dental Center", 4.6,
   "Main Street Dental",     4.8,
   4.7
)</f>
        <v>4.5999999999999996</v>
      </c>
      <c r="DL194" s="1" t="s">
        <v>1832</v>
      </c>
      <c r="DM194" s="1" t="str">
        <f t="shared" ca="1" si="149"/>
        <v>2021-08-10</v>
      </c>
      <c r="DN194" s="1" t="str" cm="1">
        <f t="array" aca="1" ref="DN194" ca="1">INDEX({"In Progress","Accepted","Completed","Proposed"}, RANDBETWEEN(1,4))</f>
        <v>Accepted</v>
      </c>
      <c r="DO194" s="1">
        <f t="shared" ca="1" si="150"/>
        <v>4606.59</v>
      </c>
      <c r="DP194" s="1">
        <f t="shared" ca="1" si="151"/>
        <v>3593.14</v>
      </c>
      <c r="DQ194" s="1">
        <f t="shared" ca="1" si="152"/>
        <v>1013.45</v>
      </c>
      <c r="DR194" s="1" t="str" cm="1">
        <f t="array" aca="1" ref="DR194" ca="1">INDEX({"N/A","CareCredit","QuickPay Discount","Monthly Payment"}, RANDBETWEEN(1,4))</f>
        <v>N/A</v>
      </c>
      <c r="DS194" s="2">
        <v>44665</v>
      </c>
      <c r="DT194" s="1" t="str">
        <f t="shared" ca="1" si="153"/>
        <v/>
      </c>
      <c r="DU194" s="1">
        <f t="shared" ca="1" si="154"/>
        <v>81</v>
      </c>
    </row>
    <row r="195" spans="1:125" x14ac:dyDescent="0.15">
      <c r="A195" s="1" t="s">
        <v>698</v>
      </c>
      <c r="B195" s="1" t="str" cm="1">
        <f t="array" aca="1" ref="B195" ca="1">INDEX({"Liam","Noah","Oliver","Elijah","William","James","Benjamin","Lucas","Henry","Alexander","Olivia","Emma","Ava","Charlotte","Sophia","Amelia","Isabella","Mia","Evelyn","Harper","Jameson","Aria","Scarlett","Luna","Mila","Abigail","Ella","Avery","Eleanor","Madison"}, RANDBETWEEN(1, 30))</f>
        <v>Scarlett</v>
      </c>
      <c r="C195" s="1" t="str" cm="1">
        <f t="array" aca="1" ref="C195" ca="1">INDEX({"Smith","Johnson","Williams","Jones","Brown","Davis","Miller","Wilson","Moore","Taylor","Anderson","Thomas","Jackson","White","Harris","Martin","Thompson","Garcia","Martinez","Robinson","Clark","Rodriguez","Lewis","Lee","Walker","Hall","Allen","Young","King","Wright"}, RANDBETWEEN(1, 30))</f>
        <v>Miller</v>
      </c>
      <c r="D195" s="1" t="str">
        <f t="shared" ca="1" si="104"/>
        <v>1983-01-07</v>
      </c>
      <c r="E195" s="1">
        <f t="shared" ca="1" si="105"/>
        <v>42</v>
      </c>
      <c r="F195" s="1" t="str" cm="1">
        <f t="array" aca="1" ref="F195" ca="1">INDEX({"Male","Female","Non-Binary"}, RANDBETWEEN(1, 3))</f>
        <v>Female</v>
      </c>
      <c r="G195" s="1" t="str" cm="1">
        <f t="array" aca="1" ref="G195" ca="1">INDEX({"African American","Caucasian","Hispanic","Asian","Native American","Other"}, RANDBETWEEN(1,6))</f>
        <v>Other</v>
      </c>
      <c r="H195" s="1" t="str" cm="1">
        <f t="array" aca="1" ref="H195" ca="1">RANDBETWEEN(1,1500) &amp; " " &amp; INDEX({"Main","Oak","Maple","Elm","Pine","Cedar","Rose","Hill","Park","Lake"}, RANDBETWEEN(1,10)) &amp; " " &amp; INDEX({"St","Rd","Ave"}, RANDBETWEEN(1,3))</f>
        <v>299 Oak St</v>
      </c>
      <c r="I195" s="1" t="str" cm="1">
        <f t="array" aca="1" ref="I195" ca="1">INDEX({"Springfield","Riverside","Franklin","Clinton","Fairview"}, RANDBETWEEN(1,5))</f>
        <v>Fairview</v>
      </c>
      <c r="J195" s="1" t="str" cm="1">
        <f t="array" aca="1" ref="J195" ca="1">INDEX({"FL","IL","CA","NY","TX"}, RANDBETWEEN(1,5))</f>
        <v>IL</v>
      </c>
      <c r="K195" s="1" t="str">
        <f t="shared" ca="1" si="106"/>
        <v>92702</v>
      </c>
      <c r="L195" s="1" t="str">
        <f t="shared" ca="1" si="107"/>
        <v>scarlett.miller@email.com</v>
      </c>
      <c r="M195" s="1" t="str">
        <f t="shared" ca="1" si="108"/>
        <v>256-370-1165</v>
      </c>
      <c r="N195" s="1" t="str" cm="1">
        <f t="array" aca="1" ref="N195" ca="1">INDEX({"Linda","Karen","Susan","Nancy","Deborah"}, RANDBETWEEN(1,5)) &amp; " " &amp; C195</f>
        <v>Karen Miller</v>
      </c>
      <c r="O195" s="1" t="str">
        <f t="shared" ca="1" si="109"/>
        <v>438-290-6315</v>
      </c>
      <c r="P195" s="1" t="s">
        <v>137</v>
      </c>
      <c r="Q195" s="1" t="str" cm="1">
        <f t="array" aca="1" ref="Q195" ca="1">INDEX({"Walk-in","Google","Website","Patient Referral","Doctor Referral","Insurance"}, RANDBETWEEN(1,5))</f>
        <v>Walk-in</v>
      </c>
      <c r="R195" s="1" t="str">
        <f t="shared" ca="1" si="110"/>
        <v>2022-07-04</v>
      </c>
      <c r="S195" s="1" t="str" cm="1">
        <f t="array" aca="1" ref="S195" ca="1">INDEX({"LOC001","LOC002","LOC003"}, RANDBETWEEN(1,3))</f>
        <v>LOC001</v>
      </c>
      <c r="T195" s="1" t="str" cm="1">
        <f t="array" aca="1" ref="T195" ca="1">INDEX({"Mail","Phone","Patient Portal","Email"}, RANDBETWEEN(1,4))</f>
        <v>Patient Portal</v>
      </c>
      <c r="U195" s="1" t="str" cm="1">
        <f t="array" aca="1" ref="U195" ca="1">INDEX({"True","False"}, RANDBETWEEN(1,2))</f>
        <v>False</v>
      </c>
      <c r="V195" s="1" t="str" cm="1">
        <f t="array" aca="1" ref="V195" ca="1">INDEX({"True","False"}, RANDBETWEEN(1,2))</f>
        <v>False</v>
      </c>
      <c r="W195" s="1" t="str" cm="1">
        <f t="array" aca="1" ref="W195" ca="1">INDEX({"True","False"}, RANDBETWEEN(1,2))</f>
        <v>False</v>
      </c>
      <c r="X195" s="1" t="str" cm="1">
        <f t="array" aca="1" ref="X195" ca="1">INDEX({"True","False"}, RANDBETWEEN(1,2))</f>
        <v>True</v>
      </c>
      <c r="Y195" s="1" t="str" cm="1">
        <f t="array" aca="1" ref="Y195" ca="1">INDEX({"Codeine","Sulfa","Local Anesthetics","None","Latex","Penicillin"}, RANDBETWEEN(1,6))</f>
        <v>None</v>
      </c>
      <c r="Z195" s="1" t="str" cm="1">
        <f t="array" aca="1" ref="Z195" ca="1">INDEX({"None","Levothyroxine","Atorvastatin","Levothyroxine|Atorvastatin","Metformin|Lisinopril","Ibuprofen"}, RANDBETWEEN(1,6))</f>
        <v>None</v>
      </c>
      <c r="AA195" s="1" t="str" cm="1">
        <f t="array" aca="1" ref="AA195" ca="1">INDEX({"None","Wisdom teeth extraction (2020)","Cavity filling (2019)","Dental cleaning (2018)","Root canal (2021)"}, RANDBETWEEN(1,5))</f>
        <v>Root canal (2021)</v>
      </c>
      <c r="AB195" s="1" t="str">
        <f t="shared" ca="1" si="111"/>
        <v>2024-06-13</v>
      </c>
      <c r="AC195" s="1" t="str" cm="1">
        <f t="array" aca="1" ref="AC195" ca="1">INDEX({"N/A","No","Yes"}, RANDBETWEEN(1,3))</f>
        <v>Yes</v>
      </c>
      <c r="AD195" s="1" t="str" cm="1">
        <f t="array" aca="1" ref="AD195" ca="1">INDEX({"Non-smoker","Former-smoker","Current smoker"}, RANDBETWEEN(1,3))</f>
        <v>Current smoker</v>
      </c>
      <c r="AE195" s="1" t="str" cm="1">
        <f t="array" aca="1" ref="AE195" ca="1">INDEX({"None","Allergic to penicillin","Requires wheelchair accessibility","Use caution due to fall risk","Special diet required"}, RANDBETWEEN(1,5))</f>
        <v>Use caution due to fall risk</v>
      </c>
      <c r="AF195" s="1" t="s">
        <v>887</v>
      </c>
      <c r="AG195" s="1" t="str" cm="1">
        <f t="array" aca="1" ref="AG195" ca="1">INDEX({"Humana","Aetna","MetLife","Cigna","United Healthcare","Guardian"}, RANDBETWEEN(1,6))</f>
        <v>Guardian</v>
      </c>
      <c r="AH195" s="1" t="str" cm="1">
        <f t="array" aca="1" ref="AH195" ca="1">IF(AG195="Humana",
   INDEX({"HUM103","HUM523"}, RANDBETWEEN(1,2)),
IF(AG195="Aetna",
   INDEX({"AET532","AET548"}, RANDBETWEEN(1,2)),
IF(AG195="MetLife",
   "MET280",
IF(AG195="Cigna",
   "CIG881",
IF(AG195="United Healthcare",
   INDEX({"UNI967","UNI316"}, RANDBETWEEN(1,2)),
IF(AG195="Guardian",
   INDEX({"GUA459","GUA669"}, RANDBETWEEN(1,2)),
""))))))</f>
        <v>GUA669</v>
      </c>
      <c r="AI195" s="1" t="str" cm="1">
        <f t="array" aca="1" ref="AI195" ca="1">_xlfn.SWITCH(
    AH195,
    "HUM103", "Humana Discount",
    "HUM523", "Humana PPO",
    "AET532", "Aetna HMO",
    "AET548", "Aetna Indemnity",
    "MET280", "MetLife Discount",
    "CIG881", "Cigna HMO",
    "UNI967", "United Healthcare DPPO",
    "UNI316", "United Healthcare DMO",
    "GUA459", "Guardian Discount",
    "GUA669", "Guardian PPO",
    ""
)</f>
        <v>Guardian PPO</v>
      </c>
      <c r="AJ195" s="1" t="str" cm="1">
        <f t="array" aca="1" ref="AJ195" ca="1">_xlfn.SWITCH(
    AH195,
    "HUM103", "HUM854639",
    "HUM523", "HUM296694",
    "AET532", "AET392075",
    "AET548", "AET837715",
    "MET280", "MET643118",
    "CIG881", "CIG755900",
    "UNI967", "UNI733052",
    "UNI316", "UNI442722",
    "GUA459", "GUA634150",
    "GUA669", "GUA641722",
    ""
)</f>
        <v>GUA641722</v>
      </c>
      <c r="AK195" s="1" t="str" cm="1">
        <f t="array" aca="1" ref="AK195" ca="1">INDEX({"GRP370","GRP369","GRP573","GRP409","GRP509","GRP575","GRP445","GRP295","GRP316","GRP630"}, RANDBETWEEN(1,10))</f>
        <v>GRP370</v>
      </c>
      <c r="AL195" s="1" cm="1">
        <f t="array" aca="1" ref="AL195" ca="1">_xlfn.SWITCH(
  AK195,
  "GRP370", 1000,
  "GRP369", 3000,
  "GRP573", 1500,
  "GRP409", 3000,
  "GRP509", 3000,
  "GRP575", 1000,
  "GRP445", 2500,
  "GRP295", 1000,
  "GRP316", 2000,
  "GRP630", 2000,
  ""
)</f>
        <v>1000</v>
      </c>
      <c r="AM195" s="1" cm="1">
        <f t="array" aca="1" ref="AM195" ca="1">_xlfn.SWITCH(
  AK195,
  "GRP370", 729.73,
  "GRP369", 2285.89,
  "GRP573", 1311.73,
  "GRP409", 2951.56,
  "GRP509", 993.45,
  "GRP575", 557.41,
  "GRP445", 695.64,
  "GRP295", 241.36,
  "GRP316", 1320.86,
  "GRP630", 1245.27,
  ""
)</f>
        <v>729.73</v>
      </c>
      <c r="AN195" s="1" t="str" cm="1">
        <f t="array" aca="1" ref="AN195" ca="1">_xlfn.SWITCH(
  AK195,
  "GRP573", "Humana",
  "GRP509", "Aetna",
  "GRP316", "Aetna",
  ""
)</f>
        <v/>
      </c>
      <c r="AO195" s="1" t="str" cm="1">
        <f t="array" aca="1" ref="AO195" ca="1">_xlfn.SWITCH(
  AK195,
  "GRP573", "HUM982",
  "GRP509", "AET282",
  "GRP316", "AET665",
  ""
)</f>
        <v/>
      </c>
      <c r="AP195" s="1" t="str" cm="1">
        <f t="array" aca="1" ref="AP195" ca="1">_xlfn.SWITCH(
  AK195,
  "GRP573", "MAAN82132",
  "GRP509", "JOWI86099",
  "GRP316", "CHTA19838",
  ""
)</f>
        <v/>
      </c>
      <c r="AQ195" s="1" t="str" cm="1">
        <f t="array" aca="1" ref="AQ195" ca="1">INDEX({"Yes","No"},RANDBETWEEN(1,2))</f>
        <v>No</v>
      </c>
      <c r="AR195" s="1" t="str" cm="1">
        <f t="array" aca="1" ref="AR195" ca="1">INDEX({"Apple Pay","Credit Card","Debit Card"}, RANDBETWEEN(1,3))</f>
        <v>Apple Pay</v>
      </c>
      <c r="AS195" s="1" t="s">
        <v>1076</v>
      </c>
      <c r="AT195" s="1" t="s">
        <v>1265</v>
      </c>
      <c r="AU195" s="1" t="str">
        <f t="shared" ca="1" si="112"/>
        <v>2025-04-11</v>
      </c>
      <c r="AV195" s="1" t="str">
        <f t="shared" ca="1" si="113"/>
        <v>2025-04-23</v>
      </c>
      <c r="AW195" s="1" t="str">
        <f t="shared" ca="1" si="114"/>
        <v>1:30 PM</v>
      </c>
      <c r="AX195" s="1" t="str">
        <f t="shared" ca="1" si="115"/>
        <v>1:15 PM</v>
      </c>
      <c r="AY195" s="1" t="str" cm="1">
        <f t="array" aca="1" ref="AY195" ca="1">INDEX({"LOC001","LOC002","LOC003"}, RANDBETWEEN(1,3))</f>
        <v>LOC003</v>
      </c>
      <c r="AZ195" s="1" t="str" cm="1">
        <f t="array" aca="1" ref="AZ195" ca="1">INDEX({"PRV001","PRV002","PRV003","PRV004","PRV005"}, RANDBETWEEN(1,5))</f>
        <v>PRV001</v>
      </c>
      <c r="BA195" s="1" t="str" cm="1">
        <f t="array" aca="1" ref="BA195" ca="1">INDEX({"AST001","AST002","AST003","AST004","AST005"}, RANDBETWEEN(1,5))</f>
        <v>AST001</v>
      </c>
      <c r="BB195" s="1" t="str" cm="1">
        <f t="array" aca="1" ref="BB195" ca="1">INDEX({"Room 1","Room 2","Room 3","Room 4","Room 5","Room 7","Room 8"}, RANDBETWEEN(1,7))</f>
        <v>Room 7</v>
      </c>
      <c r="BC195" s="1" t="str" cm="1">
        <f t="array" aca="1" ref="BC195" ca="1">INDEX({"Tooth Pain","Lost Filling","Cosmetic Concern","Sensitivity","Denture Adjustment","Jaw Pain","Routine Check-up"}, RANDBETWEEN(1,7))</f>
        <v>Cosmetic Concern</v>
      </c>
      <c r="BD195" s="1" cm="1">
        <f t="array" aca="1" ref="BD195" ca="1">INDEX({15,30,45,60,90,120}, RANDBETWEEN(1,6))</f>
        <v>60</v>
      </c>
      <c r="BE195" s="1">
        <f t="shared" ca="1" si="116"/>
        <v>53</v>
      </c>
      <c r="BF195" s="1" t="str">
        <f t="shared" ca="1" si="117"/>
        <v>True</v>
      </c>
      <c r="BG195" s="1" t="str">
        <f t="shared" ca="1" si="118"/>
        <v/>
      </c>
      <c r="BH195" s="1" t="str">
        <f t="shared" ca="1" si="119"/>
        <v>False</v>
      </c>
      <c r="BI195" s="1">
        <f t="shared" ca="1" si="120"/>
        <v>12</v>
      </c>
      <c r="BJ195" s="1" t="s">
        <v>1455</v>
      </c>
      <c r="BK195" s="1" t="str">
        <f t="shared" ca="1" si="121"/>
        <v>2025-04-23</v>
      </c>
      <c r="BL195" s="1" t="str" cm="1">
        <f t="array" aca="1" ref="BL195" ca="1">INDEX({"Orthodontic","Prosthodontic","Oral Surgery","Periodontic","Restorative"}, RANDBETWEEN(1,5))</f>
        <v>Restorative</v>
      </c>
      <c r="BM195" s="1" t="str" cm="1">
        <f t="array" aca="1" ref="BM195" ca="1">INDEX({"D4341","D9110","D0274","D0120","D2330","D7140","D1110"}, RANDBETWEEN(1,7))</f>
        <v>D7140</v>
      </c>
      <c r="BN195" s="1" t="str" cm="1">
        <f t="array" aca="1" ref="BN195" ca="1">INDEX({"Periodontal Scaling &amp; Root Planing","Palliative Treatment","Bitewings - Four Films","Periodic Oral Evaluation","Resin Composite - One Surface","Extraction - Erupted Tooth","Adult Prophylaxis"}, RANDBETWEEN(1,7))</f>
        <v>Resin Composite - One Surface</v>
      </c>
      <c r="BO195" s="1">
        <f t="shared" ca="1" si="122"/>
        <v>441.08</v>
      </c>
      <c r="BP195" s="1">
        <f t="shared" ca="1" si="123"/>
        <v>108.27</v>
      </c>
      <c r="BQ195" s="1">
        <f t="shared" ca="1" si="124"/>
        <v>568.28</v>
      </c>
      <c r="BR195" s="1">
        <f t="shared" ca="1" si="125"/>
        <v>409.89</v>
      </c>
      <c r="BS195" s="1">
        <f t="shared" ca="1" si="126"/>
        <v>30.13</v>
      </c>
      <c r="BT195" s="1" t="str">
        <f t="shared" ca="1" si="127"/>
        <v>2022-09-21</v>
      </c>
      <c r="BU195" s="1" t="str" cm="1">
        <f t="array" aca="1" ref="BU195" ca="1">INDEX({"Debit Card","Apple Pay","Credit Card","CareCredit"}, RANDBETWEEN(1,4))</f>
        <v>CareCredit</v>
      </c>
      <c r="BV195" s="1" t="str" cm="1">
        <f t="array" aca="1" ref="BV195" ca="1">INDEX({"Paid","Partial","Pending Insurance"}, RANDBETWEEN(1,3))</f>
        <v>Pending Insurance</v>
      </c>
      <c r="BW195" s="1">
        <f t="shared" ca="1" si="128"/>
        <v>0</v>
      </c>
      <c r="BX195" s="1" t="str">
        <f t="shared" ca="1" si="129"/>
        <v>In Progress</v>
      </c>
      <c r="BY195" s="1" t="str" cm="1">
        <f t="array" aca="1" ref="BY195" ca="1">INDEX({"New","Returning"}, RANDBETWEEN(1,2))</f>
        <v>Returning</v>
      </c>
      <c r="BZ195" s="1">
        <f t="shared" ca="1" si="130"/>
        <v>2</v>
      </c>
      <c r="CA195" s="1">
        <f t="shared" ca="1" si="131"/>
        <v>6</v>
      </c>
      <c r="CB195" s="1" t="str">
        <f t="shared" ca="1" si="132"/>
        <v>2022-02-01</v>
      </c>
      <c r="CC195" s="1" t="str">
        <f t="shared" ca="1" si="133"/>
        <v>2024-04-23</v>
      </c>
      <c r="CD195" s="1">
        <f t="shared" ca="1" si="155"/>
        <v>8</v>
      </c>
      <c r="CE195" s="1">
        <f t="shared" ca="1" si="155"/>
        <v>10</v>
      </c>
      <c r="CF195" s="1">
        <f t="shared" ca="1" si="135"/>
        <v>1544.01</v>
      </c>
      <c r="CG195" s="1">
        <f t="shared" ca="1" si="136"/>
        <v>38</v>
      </c>
      <c r="CH195" s="1" t="str">
        <f t="shared" ca="1" si="137"/>
        <v>Medium</v>
      </c>
      <c r="CI195" s="1">
        <f t="shared" ca="1" si="138"/>
        <v>61</v>
      </c>
      <c r="CJ195" s="1" t="str">
        <f t="shared" ca="1" si="139"/>
        <v>False</v>
      </c>
      <c r="CK195" s="1" t="str" cm="1">
        <f t="array" aca="1" ref="CK195" ca="1">INDEX({"Basic","Silver","Gold","Platinum"}, RANDBETWEEN(1,4))</f>
        <v>Silver</v>
      </c>
      <c r="CL195" s="1">
        <f t="shared" ca="1" si="140"/>
        <v>3</v>
      </c>
      <c r="CM195" s="1" t="s">
        <v>1644</v>
      </c>
      <c r="CN195" s="1" t="str">
        <f t="shared" ca="1" si="141"/>
        <v>2024-09-26</v>
      </c>
      <c r="CO195" s="1" t="str">
        <f t="shared" ca="1" si="142"/>
        <v>12:00 PM</v>
      </c>
      <c r="CP195" s="1" t="str" cm="1">
        <f t="array" aca="1" ref="CP195" ca="1">INDEX({"Patient Portal","Mail","Email","Phone","Text"}, RANDBETWEEN(1,5))</f>
        <v>Mail</v>
      </c>
      <c r="CQ195" s="1" t="str" cm="1">
        <f t="array" aca="1" ref="CQ195" ca="1">INDEX({"Insurance Verification","Payment Reminder","New Patient Welcome","Treatment Plan Discussion","Recall"}, RANDBETWEEN(1,5))</f>
        <v>Treatment Plan Discussion</v>
      </c>
      <c r="CR195" s="1" t="str" cm="1">
        <f t="array" aca="1" ref="CR195" ca="1">INDEX({"Template","Script","Marketing","Custom"}, RANDBETWEEN(1,4))</f>
        <v>Template</v>
      </c>
      <c r="CS195" s="1" t="str">
        <f t="shared" ca="1" si="143"/>
        <v>False</v>
      </c>
      <c r="CT195" s="1" t="str">
        <f t="shared" ca="1" si="144"/>
        <v/>
      </c>
      <c r="CU195" s="1" t="str">
        <f t="shared" ca="1" si="145"/>
        <v/>
      </c>
      <c r="CV195" s="1" t="str" cm="1">
        <f t="array" aca="1" ref="CV195" ca="1">IF(CS195="True",
   INDEX({"Cancelled","Confirmed","Rescheduled","Question Answered"}, RANDBETWEEN(1,4)),
   ""
)</f>
        <v/>
      </c>
      <c r="CW195" s="1" t="str">
        <f t="shared" ca="1" si="146"/>
        <v/>
      </c>
      <c r="CX195" s="1" t="str">
        <f t="shared" ca="1" si="147"/>
        <v/>
      </c>
      <c r="CY195" s="1" t="str" cm="1">
        <f t="array" aca="1" ref="CY195" ca="1">INDEX({"STF001","STF002","STF003","STF004","STF005"}, RANDBETWEEN(1,5))</f>
        <v>STF002</v>
      </c>
      <c r="CZ195" s="1" t="str">
        <f t="shared" ca="1" si="148"/>
        <v>True</v>
      </c>
      <c r="DA195" s="1" t="str" cm="1">
        <f t="array" aca="1" ref="DA195" ca="1">INDEX({"Westside Dental Group","Downtown Dental Center","Main Street Dental"}, RANDBETWEEN(1,3))</f>
        <v>Downtown Dental Center</v>
      </c>
      <c r="DB195" s="1" t="str" cm="1">
        <f t="array" aca="1" ref="DB195" ca="1">_xlfn.SWITCH(DA195,
   "Westside Dental Group",     "789 West Avenue",
   "Downtown Dental Center",    "456 Downtown Plaza",
   "Main Street Dental",        "123 Main Street",
   ""
)</f>
        <v>456 Downtown Plaza</v>
      </c>
      <c r="DC195" s="1" t="str" cm="1">
        <f t="array" aca="1" ref="DC195" ca="1">_xlfn.SWITCH(
   DA195,
   "Westside Dental Group",     "Riverside",
   "Downtown Dental Center",    "Springfield",
   "Main Street Dental",        "Springfield",
   ""
)</f>
        <v>Springfield</v>
      </c>
      <c r="DD195" s="1" t="s">
        <v>184</v>
      </c>
      <c r="DE195" s="1" t="str" cm="1">
        <f t="array" aca="1" ref="DE195" ca="1">_xlfn.SWITCH(
   DA195,
   "Westside Dental Group",     "62707",
   "Downtown Dental Center",    "62701",
   "Main Street Dental",        "62704",
   ""
)</f>
        <v>62701</v>
      </c>
      <c r="DF195" s="1" t="str" cm="1">
        <f t="array" aca="1" ref="DF195" ca="1">_xlfn.SWITCH(
   DA195,
   "Westside Dental Group",     "555-555-6666",
   "Downtown Dental Center",    "555-333-4444",
   "Main Street Dental",        "555-111-2222",
   ""
)</f>
        <v>555-333-4444</v>
      </c>
      <c r="DG195" s="1" t="str" cm="1">
        <f t="array" aca="1" ref="DG195" ca="1">_xlfn.SWITCH(
   DA195,
   "Westside Dental Group",     "Mon-Thu 9AM-6PM|Fri 9AM-4PM",
   "Downtown Dental Center",    "Mon-Thu 7AM-7PM|Fri 8AM-5PM|Sat 8AM-1PM",
   "Main Street Dental",        "Mon-Fri 8AM-5PM",
   ""
)</f>
        <v>Mon-Thu 7AM-7PM|Fri 8AM-5PM|Sat 8AM-1PM</v>
      </c>
      <c r="DH195" s="1" t="str" cm="1">
        <f t="array" aca="1" ref="DH195" ca="1">_xlfn.SWITCH(
   DA195,
   "Westside Dental Group",     "General|Periodontics|Endodontics",
   "Downtown Dental Center",    "General|Pediatric|Implants|Oral Surgery",
   "Main Street Dental",        "General|Cosmetic|Orthodontics",
   ""
)</f>
        <v>General|Pediatric|Implants|Oral Surgery</v>
      </c>
      <c r="DI195" s="1" t="str" cm="1">
        <f t="array" aca="1" ref="DI195" ca="1">_xlfn.SWITCH(
   DA195,
   "Westside Dental Group",     "General Dentistry|Periodontics|Endodontics",
   "Downtown Dental Center",    "General Dentistry|Oral Surgery|Pediatric Dentistry",
   "Main Street Dental",        "General Dentistry|Orthodontics",
   ""
)</f>
        <v>General Dentistry|Oral Surgery|Pediatric Dentistry</v>
      </c>
      <c r="DJ195" s="1" cm="1">
        <f t="array" aca="1" ref="DJ195" ca="1">_xlfn.SWITCH($DA195,
   "Westside Dental Group", 6,
   "Downtown Dental Center", 12,
   "Main Street Dental",     8,
   6
)</f>
        <v>12</v>
      </c>
      <c r="DK195" s="1" cm="1">
        <f t="array" aca="1" ref="DK195" ca="1">_xlfn.SWITCH($DA195,
   "Westside Dental Group", 4.7,
   "Downtown Dental Center", 4.6,
   "Main Street Dental",     4.8,
   4.7
)</f>
        <v>4.5999999999999996</v>
      </c>
      <c r="DL195" s="1" t="s">
        <v>1833</v>
      </c>
      <c r="DM195" s="1" t="str">
        <f t="shared" ca="1" si="149"/>
        <v>2024-07-26</v>
      </c>
      <c r="DN195" s="1" t="str" cm="1">
        <f t="array" aca="1" ref="DN195" ca="1">INDEX({"In Progress","Accepted","Completed","Proposed"}, RANDBETWEEN(1,4))</f>
        <v>In Progress</v>
      </c>
      <c r="DO195" s="1">
        <f t="shared" ca="1" si="150"/>
        <v>1816.8</v>
      </c>
      <c r="DP195" s="1">
        <f t="shared" ca="1" si="151"/>
        <v>1090.08</v>
      </c>
      <c r="DQ195" s="1">
        <f t="shared" ca="1" si="152"/>
        <v>726.72</v>
      </c>
      <c r="DR195" s="1" t="str" cm="1">
        <f t="array" aca="1" ref="DR195" ca="1">INDEX({"N/A","CareCredit","QuickPay Discount","Monthly Payment"}, RANDBETWEEN(1,4))</f>
        <v>N/A</v>
      </c>
      <c r="DS195" s="2">
        <v>44666</v>
      </c>
      <c r="DT195" s="1" t="str">
        <f t="shared" ca="1" si="153"/>
        <v/>
      </c>
      <c r="DU195" s="1">
        <f t="shared" ca="1" si="154"/>
        <v>87</v>
      </c>
    </row>
    <row r="196" spans="1:125" x14ac:dyDescent="0.15">
      <c r="A196" s="1" t="s">
        <v>699</v>
      </c>
      <c r="B196" s="1" t="str" cm="1">
        <f t="array" aca="1" ref="B196" ca="1">INDEX({"Liam","Noah","Oliver","Elijah","William","James","Benjamin","Lucas","Henry","Alexander","Olivia","Emma","Ava","Charlotte","Sophia","Amelia","Isabella","Mia","Evelyn","Harper","Jameson","Aria","Scarlett","Luna","Mila","Abigail","Ella","Avery","Eleanor","Madison"}, RANDBETWEEN(1, 30))</f>
        <v>Charlotte</v>
      </c>
      <c r="C196" s="1" t="str" cm="1">
        <f t="array" aca="1" ref="C196" ca="1">INDEX({"Smith","Johnson","Williams","Jones","Brown","Davis","Miller","Wilson","Moore","Taylor","Anderson","Thomas","Jackson","White","Harris","Martin","Thompson","Garcia","Martinez","Robinson","Clark","Rodriguez","Lewis","Lee","Walker","Hall","Allen","Young","King","Wright"}, RANDBETWEEN(1, 30))</f>
        <v>Hall</v>
      </c>
      <c r="D196" s="1" t="str">
        <f t="shared" ca="1" si="104"/>
        <v>2003-05-18</v>
      </c>
      <c r="E196" s="1">
        <f t="shared" ca="1" si="105"/>
        <v>21</v>
      </c>
      <c r="F196" s="1" t="str" cm="1">
        <f t="array" aca="1" ref="F196" ca="1">INDEX({"Male","Female","Non-Binary"}, RANDBETWEEN(1, 3))</f>
        <v>Male</v>
      </c>
      <c r="G196" s="1" t="str" cm="1">
        <f t="array" aca="1" ref="G196" ca="1">INDEX({"African American","Caucasian","Hispanic","Asian","Native American","Other"}, RANDBETWEEN(1,6))</f>
        <v>Hispanic</v>
      </c>
      <c r="H196" s="1" t="str" cm="1">
        <f t="array" aca="1" ref="H196" ca="1">RANDBETWEEN(1,1500) &amp; " " &amp; INDEX({"Main","Oak","Maple","Elm","Pine","Cedar","Rose","Hill","Park","Lake"}, RANDBETWEEN(1,10)) &amp; " " &amp; INDEX({"St","Rd","Ave"}, RANDBETWEEN(1,3))</f>
        <v>754 Cedar Rd</v>
      </c>
      <c r="I196" s="1" t="str" cm="1">
        <f t="array" aca="1" ref="I196" ca="1">INDEX({"Springfield","Riverside","Franklin","Clinton","Fairview"}, RANDBETWEEN(1,5))</f>
        <v>Springfield</v>
      </c>
      <c r="J196" s="1" t="str" cm="1">
        <f t="array" aca="1" ref="J196" ca="1">INDEX({"FL","IL","CA","NY","TX"}, RANDBETWEEN(1,5))</f>
        <v>NY</v>
      </c>
      <c r="K196" s="1" t="str">
        <f t="shared" ca="1" si="106"/>
        <v>82942</v>
      </c>
      <c r="L196" s="1" t="str">
        <f t="shared" ca="1" si="107"/>
        <v>charlotte.hall@email.com</v>
      </c>
      <c r="M196" s="1" t="str">
        <f t="shared" ca="1" si="108"/>
        <v>505-995-2921</v>
      </c>
      <c r="N196" s="1" t="str" cm="1">
        <f t="array" aca="1" ref="N196" ca="1">INDEX({"Linda","Karen","Susan","Nancy","Deborah"}, RANDBETWEEN(1,5)) &amp; " " &amp; C196</f>
        <v>Susan Hall</v>
      </c>
      <c r="O196" s="1" t="str">
        <f t="shared" ca="1" si="109"/>
        <v>943-285-1423</v>
      </c>
      <c r="P196" s="1" t="s">
        <v>137</v>
      </c>
      <c r="Q196" s="1" t="str" cm="1">
        <f t="array" aca="1" ref="Q196" ca="1">INDEX({"Walk-in","Google","Website","Patient Referral","Doctor Referral","Insurance"}, RANDBETWEEN(1,5))</f>
        <v>Walk-in</v>
      </c>
      <c r="R196" s="1" t="str">
        <f t="shared" ca="1" si="110"/>
        <v>2022-12-14</v>
      </c>
      <c r="S196" s="1" t="str" cm="1">
        <f t="array" aca="1" ref="S196" ca="1">INDEX({"LOC001","LOC002","LOC003"}, RANDBETWEEN(1,3))</f>
        <v>LOC001</v>
      </c>
      <c r="T196" s="1" t="str" cm="1">
        <f t="array" aca="1" ref="T196" ca="1">INDEX({"Mail","Phone","Patient Portal","Email"}, RANDBETWEEN(1,4))</f>
        <v>Email</v>
      </c>
      <c r="U196" s="1" t="str" cm="1">
        <f t="array" aca="1" ref="U196" ca="1">INDEX({"True","False"}, RANDBETWEEN(1,2))</f>
        <v>False</v>
      </c>
      <c r="V196" s="1" t="str" cm="1">
        <f t="array" aca="1" ref="V196" ca="1">INDEX({"True","False"}, RANDBETWEEN(1,2))</f>
        <v>True</v>
      </c>
      <c r="W196" s="1" t="str" cm="1">
        <f t="array" aca="1" ref="W196" ca="1">INDEX({"True","False"}, RANDBETWEEN(1,2))</f>
        <v>False</v>
      </c>
      <c r="X196" s="1" t="str" cm="1">
        <f t="array" aca="1" ref="X196" ca="1">INDEX({"True","False"}, RANDBETWEEN(1,2))</f>
        <v>False</v>
      </c>
      <c r="Y196" s="1" t="str" cm="1">
        <f t="array" aca="1" ref="Y196" ca="1">INDEX({"Codeine","Sulfa","Local Anesthetics","None","Latex","Penicillin"}, RANDBETWEEN(1,6))</f>
        <v>Codeine</v>
      </c>
      <c r="Z196" s="1" t="str" cm="1">
        <f t="array" aca="1" ref="Z196" ca="1">INDEX({"None","Levothyroxine","Atorvastatin","Levothyroxine|Atorvastatin","Metformin|Lisinopril","Ibuprofen"}, RANDBETWEEN(1,6))</f>
        <v>Atorvastatin</v>
      </c>
      <c r="AA196" s="1" t="str" cm="1">
        <f t="array" aca="1" ref="AA196" ca="1">INDEX({"None","Wisdom teeth extraction (2020)","Cavity filling (2019)","Dental cleaning (2018)","Root canal (2021)"}, RANDBETWEEN(1,5))</f>
        <v>None</v>
      </c>
      <c r="AB196" s="1" t="str">
        <f t="shared" ca="1" si="111"/>
        <v>2025-01-24</v>
      </c>
      <c r="AC196" s="1" t="str" cm="1">
        <f t="array" aca="1" ref="AC196" ca="1">INDEX({"N/A","No","Yes"}, RANDBETWEEN(1,3))</f>
        <v>Yes</v>
      </c>
      <c r="AD196" s="1" t="str" cm="1">
        <f t="array" aca="1" ref="AD196" ca="1">INDEX({"Non-smoker","Former-smoker","Current smoker"}, RANDBETWEEN(1,3))</f>
        <v>Former-smoker</v>
      </c>
      <c r="AE196" s="1" t="str" cm="1">
        <f t="array" aca="1" ref="AE196" ca="1">INDEX({"None","Allergic to penicillin","Requires wheelchair accessibility","Use caution due to fall risk","Special diet required"}, RANDBETWEEN(1,5))</f>
        <v>Allergic to penicillin</v>
      </c>
      <c r="AF196" s="1" t="s">
        <v>888</v>
      </c>
      <c r="AG196" s="1" t="str" cm="1">
        <f t="array" aca="1" ref="AG196" ca="1">INDEX({"Humana","Aetna","MetLife","Cigna","United Healthcare","Guardian"}, RANDBETWEEN(1,6))</f>
        <v>United Healthcare</v>
      </c>
      <c r="AH196" s="1" t="str" cm="1">
        <f t="array" aca="1" ref="AH196" ca="1">IF(AG196="Humana",
   INDEX({"HUM103","HUM523"}, RANDBETWEEN(1,2)),
IF(AG196="Aetna",
   INDEX({"AET532","AET548"}, RANDBETWEEN(1,2)),
IF(AG196="MetLife",
   "MET280",
IF(AG196="Cigna",
   "CIG881",
IF(AG196="United Healthcare",
   INDEX({"UNI967","UNI316"}, RANDBETWEEN(1,2)),
IF(AG196="Guardian",
   INDEX({"GUA459","GUA669"}, RANDBETWEEN(1,2)),
""))))))</f>
        <v>UNI316</v>
      </c>
      <c r="AI196" s="1" t="str" cm="1">
        <f t="array" aca="1" ref="AI196" ca="1">_xlfn.SWITCH(
    AH196,
    "HUM103", "Humana Discount",
    "HUM523", "Humana PPO",
    "AET532", "Aetna HMO",
    "AET548", "Aetna Indemnity",
    "MET280", "MetLife Discount",
    "CIG881", "Cigna HMO",
    "UNI967", "United Healthcare DPPO",
    "UNI316", "United Healthcare DMO",
    "GUA459", "Guardian Discount",
    "GUA669", "Guardian PPO",
    ""
)</f>
        <v>United Healthcare DMO</v>
      </c>
      <c r="AJ196" s="1" t="str" cm="1">
        <f t="array" aca="1" ref="AJ196" ca="1">_xlfn.SWITCH(
    AH196,
    "HUM103", "HUM854639",
    "HUM523", "HUM296694",
    "AET532", "AET392075",
    "AET548", "AET837715",
    "MET280", "MET643118",
    "CIG881", "CIG755900",
    "UNI967", "UNI733052",
    "UNI316", "UNI442722",
    "GUA459", "GUA634150",
    "GUA669", "GUA641722",
    ""
)</f>
        <v>UNI442722</v>
      </c>
      <c r="AK196" s="1" t="str" cm="1">
        <f t="array" aca="1" ref="AK196" ca="1">INDEX({"GRP370","GRP369","GRP573","GRP409","GRP509","GRP575","GRP445","GRP295","GRP316","GRP630"}, RANDBETWEEN(1,10))</f>
        <v>GRP295</v>
      </c>
      <c r="AL196" s="1" cm="1">
        <f t="array" aca="1" ref="AL196" ca="1">_xlfn.SWITCH(
  AK196,
  "GRP370", 1000,
  "GRP369", 3000,
  "GRP573", 1500,
  "GRP409", 3000,
  "GRP509", 3000,
  "GRP575", 1000,
  "GRP445", 2500,
  "GRP295", 1000,
  "GRP316", 2000,
  "GRP630", 2000,
  ""
)</f>
        <v>1000</v>
      </c>
      <c r="AM196" s="1" cm="1">
        <f t="array" aca="1" ref="AM196" ca="1">_xlfn.SWITCH(
  AK196,
  "GRP370", 729.73,
  "GRP369", 2285.89,
  "GRP573", 1311.73,
  "GRP409", 2951.56,
  "GRP509", 993.45,
  "GRP575", 557.41,
  "GRP445", 695.64,
  "GRP295", 241.36,
  "GRP316", 1320.86,
  "GRP630", 1245.27,
  ""
)</f>
        <v>241.36</v>
      </c>
      <c r="AN196" s="1" t="str" cm="1">
        <f t="array" aca="1" ref="AN196" ca="1">_xlfn.SWITCH(
  AK196,
  "GRP573", "Humana",
  "GRP509", "Aetna",
  "GRP316", "Aetna",
  ""
)</f>
        <v/>
      </c>
      <c r="AO196" s="1" t="str" cm="1">
        <f t="array" aca="1" ref="AO196" ca="1">_xlfn.SWITCH(
  AK196,
  "GRP573", "HUM982",
  "GRP509", "AET282",
  "GRP316", "AET665",
  ""
)</f>
        <v/>
      </c>
      <c r="AP196" s="1" t="str" cm="1">
        <f t="array" aca="1" ref="AP196" ca="1">_xlfn.SWITCH(
  AK196,
  "GRP573", "MAAN82132",
  "GRP509", "JOWI86099",
  "GRP316", "CHTA19838",
  ""
)</f>
        <v/>
      </c>
      <c r="AQ196" s="1" t="str" cm="1">
        <f t="array" aca="1" ref="AQ196" ca="1">INDEX({"Yes","No"},RANDBETWEEN(1,2))</f>
        <v>No</v>
      </c>
      <c r="AR196" s="1" t="str" cm="1">
        <f t="array" aca="1" ref="AR196" ca="1">INDEX({"Apple Pay","Credit Card","Debit Card"}, RANDBETWEEN(1,3))</f>
        <v>Debit Card</v>
      </c>
      <c r="AS196" s="1" t="s">
        <v>1077</v>
      </c>
      <c r="AT196" s="1" t="s">
        <v>1266</v>
      </c>
      <c r="AU196" s="1" t="str">
        <f t="shared" ca="1" si="112"/>
        <v>2025-05-07</v>
      </c>
      <c r="AV196" s="1" t="str">
        <f t="shared" ca="1" si="113"/>
        <v>2025-05-13</v>
      </c>
      <c r="AW196" s="1" t="str">
        <f t="shared" ca="1" si="114"/>
        <v>11:30 AM</v>
      </c>
      <c r="AX196" s="1" t="str">
        <f t="shared" ca="1" si="115"/>
        <v>11:17 AM</v>
      </c>
      <c r="AY196" s="1" t="str" cm="1">
        <f t="array" aca="1" ref="AY196" ca="1">INDEX({"LOC001","LOC002","LOC003"}, RANDBETWEEN(1,3))</f>
        <v>LOC002</v>
      </c>
      <c r="AZ196" s="1" t="str" cm="1">
        <f t="array" aca="1" ref="AZ196" ca="1">INDEX({"PRV001","PRV002","PRV003","PRV004","PRV005"}, RANDBETWEEN(1,5))</f>
        <v>PRV005</v>
      </c>
      <c r="BA196" s="1" t="str" cm="1">
        <f t="array" aca="1" ref="BA196" ca="1">INDEX({"AST001","AST002","AST003","AST004","AST005"}, RANDBETWEEN(1,5))</f>
        <v>AST002</v>
      </c>
      <c r="BB196" s="1" t="str" cm="1">
        <f t="array" aca="1" ref="BB196" ca="1">INDEX({"Room 1","Room 2","Room 3","Room 4","Room 5","Room 7","Room 8"}, RANDBETWEEN(1,7))</f>
        <v>Room 8</v>
      </c>
      <c r="BC196" s="1" t="str" cm="1">
        <f t="array" aca="1" ref="BC196" ca="1">INDEX({"Tooth Pain","Lost Filling","Cosmetic Concern","Sensitivity","Denture Adjustment","Jaw Pain","Routine Check-up"}, RANDBETWEEN(1,7))</f>
        <v>Routine Check-up</v>
      </c>
      <c r="BD196" s="1" cm="1">
        <f t="array" aca="1" ref="BD196" ca="1">INDEX({15,30,45,60,90,120}, RANDBETWEEN(1,6))</f>
        <v>30</v>
      </c>
      <c r="BE196" s="1">
        <f t="shared" ca="1" si="116"/>
        <v>36</v>
      </c>
      <c r="BF196" s="1" t="str">
        <f t="shared" ca="1" si="117"/>
        <v>True</v>
      </c>
      <c r="BG196" s="1" t="str">
        <f t="shared" ca="1" si="118"/>
        <v/>
      </c>
      <c r="BH196" s="1" t="str">
        <f t="shared" ca="1" si="119"/>
        <v>False</v>
      </c>
      <c r="BI196" s="1">
        <f t="shared" ca="1" si="120"/>
        <v>6</v>
      </c>
      <c r="BJ196" s="1" t="s">
        <v>1456</v>
      </c>
      <c r="BK196" s="1" t="str">
        <f t="shared" ca="1" si="121"/>
        <v>2025-05-13</v>
      </c>
      <c r="BL196" s="1" t="str" cm="1">
        <f t="array" aca="1" ref="BL196" ca="1">INDEX({"Orthodontic","Prosthodontic","Oral Surgery","Periodontic","Restorative"}, RANDBETWEEN(1,5))</f>
        <v>Periodontic</v>
      </c>
      <c r="BM196" s="1" t="str" cm="1">
        <f t="array" aca="1" ref="BM196" ca="1">INDEX({"D4341","D9110","D0274","D0120","D2330","D7140","D1110"}, RANDBETWEEN(1,7))</f>
        <v>D4341</v>
      </c>
      <c r="BN196" s="1" t="str" cm="1">
        <f t="array" aca="1" ref="BN196" ca="1">INDEX({"Periodontal Scaling &amp; Root Planing","Palliative Treatment","Bitewings - Four Films","Periodic Oral Evaluation","Resin Composite - One Surface","Extraction - Erupted Tooth","Adult Prophylaxis"}, RANDBETWEEN(1,7))</f>
        <v>Adult Prophylaxis</v>
      </c>
      <c r="BO196" s="1">
        <f t="shared" ca="1" si="122"/>
        <v>225.32</v>
      </c>
      <c r="BP196" s="1">
        <f t="shared" ca="1" si="123"/>
        <v>734.36</v>
      </c>
      <c r="BQ196" s="1">
        <f t="shared" ca="1" si="124"/>
        <v>455.8</v>
      </c>
      <c r="BR196" s="1">
        <f t="shared" ca="1" si="125"/>
        <v>125.17</v>
      </c>
      <c r="BS196" s="1">
        <f t="shared" ca="1" si="126"/>
        <v>93.82</v>
      </c>
      <c r="BT196" s="1" t="str">
        <f t="shared" ca="1" si="127"/>
        <v>2025-05-26</v>
      </c>
      <c r="BU196" s="1" t="str" cm="1">
        <f t="array" aca="1" ref="BU196" ca="1">INDEX({"Debit Card","Apple Pay","Credit Card","CareCredit"}, RANDBETWEEN(1,4))</f>
        <v>Apple Pay</v>
      </c>
      <c r="BV196" s="1" t="str" cm="1">
        <f t="array" aca="1" ref="BV196" ca="1">INDEX({"Paid","Partial","Pending Insurance"}, RANDBETWEEN(1,3))</f>
        <v>Pending Insurance</v>
      </c>
      <c r="BW196" s="1">
        <f t="shared" ca="1" si="128"/>
        <v>0</v>
      </c>
      <c r="BX196" s="1" t="str">
        <f t="shared" ca="1" si="129"/>
        <v>In Progress</v>
      </c>
      <c r="BY196" s="1" t="str" cm="1">
        <f t="array" aca="1" ref="BY196" ca="1">INDEX({"New","Returning"}, RANDBETWEEN(1,2))</f>
        <v>Returning</v>
      </c>
      <c r="BZ196" s="1">
        <f t="shared" ca="1" si="130"/>
        <v>3</v>
      </c>
      <c r="CA196" s="1">
        <f t="shared" ca="1" si="131"/>
        <v>9</v>
      </c>
      <c r="CB196" s="1" t="str">
        <f t="shared" ca="1" si="132"/>
        <v>2021-05-17</v>
      </c>
      <c r="CC196" s="1" t="str">
        <f t="shared" ca="1" si="133"/>
        <v>2025-10-16</v>
      </c>
      <c r="CD196" s="1">
        <f t="shared" ca="1" si="155"/>
        <v>10</v>
      </c>
      <c r="CE196" s="1">
        <f t="shared" ca="1" si="155"/>
        <v>9</v>
      </c>
      <c r="CF196" s="1">
        <f t="shared" ca="1" si="135"/>
        <v>1204.3499999999999</v>
      </c>
      <c r="CG196" s="1">
        <f t="shared" ca="1" si="136"/>
        <v>46</v>
      </c>
      <c r="CH196" s="1" t="str">
        <f t="shared" ca="1" si="137"/>
        <v>Medium</v>
      </c>
      <c r="CI196" s="1">
        <f t="shared" ca="1" si="138"/>
        <v>74</v>
      </c>
      <c r="CJ196" s="1" t="str">
        <f t="shared" ca="1" si="139"/>
        <v>True</v>
      </c>
      <c r="CK196" s="1" t="str" cm="1">
        <f t="array" aca="1" ref="CK196" ca="1">INDEX({"Basic","Silver","Gold","Platinum"}, RANDBETWEEN(1,4))</f>
        <v>Gold</v>
      </c>
      <c r="CL196" s="1">
        <f t="shared" ca="1" si="140"/>
        <v>0</v>
      </c>
      <c r="CM196" s="1" t="s">
        <v>1645</v>
      </c>
      <c r="CN196" s="1" t="str">
        <f t="shared" ca="1" si="141"/>
        <v>2025-11-03</v>
      </c>
      <c r="CO196" s="1" t="str">
        <f t="shared" ca="1" si="142"/>
        <v>11:15 AM</v>
      </c>
      <c r="CP196" s="1" t="str" cm="1">
        <f t="array" aca="1" ref="CP196" ca="1">INDEX({"Patient Portal","Mail","Email","Phone","Text"}, RANDBETWEEN(1,5))</f>
        <v>Email</v>
      </c>
      <c r="CQ196" s="1" t="str" cm="1">
        <f t="array" aca="1" ref="CQ196" ca="1">INDEX({"Insurance Verification","Payment Reminder","New Patient Welcome","Treatment Plan Discussion","Recall"}, RANDBETWEEN(1,5))</f>
        <v>Insurance Verification</v>
      </c>
      <c r="CR196" s="1" t="str" cm="1">
        <f t="array" aca="1" ref="CR196" ca="1">INDEX({"Template","Script","Marketing","Custom"}, RANDBETWEEN(1,4))</f>
        <v>Custom</v>
      </c>
      <c r="CS196" s="1" t="str">
        <f t="shared" ca="1" si="143"/>
        <v>False</v>
      </c>
      <c r="CT196" s="1" t="str">
        <f t="shared" ca="1" si="144"/>
        <v/>
      </c>
      <c r="CU196" s="1" t="str">
        <f t="shared" ca="1" si="145"/>
        <v/>
      </c>
      <c r="CV196" s="1" t="str" cm="1">
        <f t="array" aca="1" ref="CV196" ca="1">IF(CS196="True",
   INDEX({"Cancelled","Confirmed","Rescheduled","Question Answered"}, RANDBETWEEN(1,4)),
   ""
)</f>
        <v/>
      </c>
      <c r="CW196" s="1" t="str">
        <f t="shared" ca="1" si="146"/>
        <v/>
      </c>
      <c r="CX196" s="1" t="str">
        <f t="shared" ca="1" si="147"/>
        <v/>
      </c>
      <c r="CY196" s="1" t="str" cm="1">
        <f t="array" aca="1" ref="CY196" ca="1">INDEX({"STF001","STF002","STF003","STF004","STF005"}, RANDBETWEEN(1,5))</f>
        <v>STF004</v>
      </c>
      <c r="CZ196" s="1" t="str">
        <f t="shared" ca="1" si="148"/>
        <v>True</v>
      </c>
      <c r="DA196" s="1" t="str" cm="1">
        <f t="array" aca="1" ref="DA196" ca="1">INDEX({"Westside Dental Group","Downtown Dental Center","Main Street Dental"}, RANDBETWEEN(1,3))</f>
        <v>Main Street Dental</v>
      </c>
      <c r="DB196" s="1" t="str" cm="1">
        <f t="array" aca="1" ref="DB196" ca="1">_xlfn.SWITCH(DA196,
   "Westside Dental Group",     "789 West Avenue",
   "Downtown Dental Center",    "456 Downtown Plaza",
   "Main Street Dental",        "123 Main Street",
   ""
)</f>
        <v>123 Main Street</v>
      </c>
      <c r="DC196" s="1" t="str" cm="1">
        <f t="array" aca="1" ref="DC196" ca="1">_xlfn.SWITCH(
   DA196,
   "Westside Dental Group",     "Riverside",
   "Downtown Dental Center",    "Springfield",
   "Main Street Dental",        "Springfield",
   ""
)</f>
        <v>Springfield</v>
      </c>
      <c r="DD196" s="1" t="s">
        <v>184</v>
      </c>
      <c r="DE196" s="1" t="str" cm="1">
        <f t="array" aca="1" ref="DE196" ca="1">_xlfn.SWITCH(
   DA196,
   "Westside Dental Group",     "62707",
   "Downtown Dental Center",    "62701",
   "Main Street Dental",        "62704",
   ""
)</f>
        <v>62704</v>
      </c>
      <c r="DF196" s="1" t="str" cm="1">
        <f t="array" aca="1" ref="DF196" ca="1">_xlfn.SWITCH(
   DA196,
   "Westside Dental Group",     "555-555-6666",
   "Downtown Dental Center",    "555-333-4444",
   "Main Street Dental",        "555-111-2222",
   ""
)</f>
        <v>555-111-2222</v>
      </c>
      <c r="DG196" s="1" t="str" cm="1">
        <f t="array" aca="1" ref="DG196" ca="1">_xlfn.SWITCH(
   DA196,
   "Westside Dental Group",     "Mon-Thu 9AM-6PM|Fri 9AM-4PM",
   "Downtown Dental Center",    "Mon-Thu 7AM-7PM|Fri 8AM-5PM|Sat 8AM-1PM",
   "Main Street Dental",        "Mon-Fri 8AM-5PM",
   ""
)</f>
        <v>Mon-Fri 8AM-5PM</v>
      </c>
      <c r="DH196" s="1" t="str" cm="1">
        <f t="array" aca="1" ref="DH196" ca="1">_xlfn.SWITCH(
   DA196,
   "Westside Dental Group",     "General|Periodontics|Endodontics",
   "Downtown Dental Center",    "General|Pediatric|Implants|Oral Surgery",
   "Main Street Dental",        "General|Cosmetic|Orthodontics",
   ""
)</f>
        <v>General|Cosmetic|Orthodontics</v>
      </c>
      <c r="DI196" s="1" t="str" cm="1">
        <f t="array" aca="1" ref="DI196" ca="1">_xlfn.SWITCH(
   DA196,
   "Westside Dental Group",     "General Dentistry|Periodontics|Endodontics",
   "Downtown Dental Center",    "General Dentistry|Oral Surgery|Pediatric Dentistry",
   "Main Street Dental",        "General Dentistry|Orthodontics",
   ""
)</f>
        <v>General Dentistry|Orthodontics</v>
      </c>
      <c r="DJ196" s="1" cm="1">
        <f t="array" aca="1" ref="DJ196" ca="1">_xlfn.SWITCH($DA196,
   "Westside Dental Group", 6,
   "Downtown Dental Center", 12,
   "Main Street Dental",     8,
   6
)</f>
        <v>8</v>
      </c>
      <c r="DK196" s="1" cm="1">
        <f t="array" aca="1" ref="DK196" ca="1">_xlfn.SWITCH($DA196,
   "Westside Dental Group", 4.7,
   "Downtown Dental Center", 4.6,
   "Main Street Dental",     4.8,
   4.7
)</f>
        <v>4.8</v>
      </c>
      <c r="DL196" s="1" t="s">
        <v>1834</v>
      </c>
      <c r="DM196" s="1" t="str">
        <f t="shared" ca="1" si="149"/>
        <v>2024-10-13</v>
      </c>
      <c r="DN196" s="1" t="str" cm="1">
        <f t="array" aca="1" ref="DN196" ca="1">INDEX({"In Progress","Accepted","Completed","Proposed"}, RANDBETWEEN(1,4))</f>
        <v>Completed</v>
      </c>
      <c r="DO196" s="1">
        <f t="shared" ca="1" si="150"/>
        <v>1625.45</v>
      </c>
      <c r="DP196" s="1">
        <f t="shared" ca="1" si="151"/>
        <v>1024.03</v>
      </c>
      <c r="DQ196" s="1">
        <f t="shared" ca="1" si="152"/>
        <v>601.41999999999996</v>
      </c>
      <c r="DR196" s="1" t="str" cm="1">
        <f t="array" aca="1" ref="DR196" ca="1">INDEX({"N/A","CareCredit","QuickPay Discount","Monthly Payment"}, RANDBETWEEN(1,4))</f>
        <v>N/A</v>
      </c>
      <c r="DS196" s="2">
        <v>44667</v>
      </c>
      <c r="DT196" s="1" t="str">
        <f t="shared" ca="1" si="153"/>
        <v>2022-04-20</v>
      </c>
      <c r="DU196" s="1">
        <f t="shared" ca="1" si="154"/>
        <v>100</v>
      </c>
    </row>
    <row r="197" spans="1:125" x14ac:dyDescent="0.15">
      <c r="A197" s="1" t="s">
        <v>700</v>
      </c>
      <c r="B197" s="1" t="str" cm="1">
        <f t="array" aca="1" ref="B197" ca="1">INDEX({"Liam","Noah","Oliver","Elijah","William","James","Benjamin","Lucas","Henry","Alexander","Olivia","Emma","Ava","Charlotte","Sophia","Amelia","Isabella","Mia","Evelyn","Harper","Jameson","Aria","Scarlett","Luna","Mila","Abigail","Ella","Avery","Eleanor","Madison"}, RANDBETWEEN(1, 30))</f>
        <v>Liam</v>
      </c>
      <c r="C197" s="1" t="str" cm="1">
        <f t="array" aca="1" ref="C197" ca="1">INDEX({"Smith","Johnson","Williams","Jones","Brown","Davis","Miller","Wilson","Moore","Taylor","Anderson","Thomas","Jackson","White","Harris","Martin","Thompson","Garcia","Martinez","Robinson","Clark","Rodriguez","Lewis","Lee","Walker","Hall","Allen","Young","King","Wright"}, RANDBETWEEN(1, 30))</f>
        <v>Hall</v>
      </c>
      <c r="D197" s="1" t="str">
        <f t="shared" ca="1" si="104"/>
        <v>1968-10-25</v>
      </c>
      <c r="E197" s="1">
        <f t="shared" ca="1" si="105"/>
        <v>56</v>
      </c>
      <c r="F197" s="1" t="str" cm="1">
        <f t="array" aca="1" ref="F197" ca="1">INDEX({"Male","Female","Non-Binary"}, RANDBETWEEN(1, 3))</f>
        <v>Female</v>
      </c>
      <c r="G197" s="1" t="str" cm="1">
        <f t="array" aca="1" ref="G197" ca="1">INDEX({"African American","Caucasian","Hispanic","Asian","Native American","Other"}, RANDBETWEEN(1,6))</f>
        <v>Hispanic</v>
      </c>
      <c r="H197" s="1" t="str" cm="1">
        <f t="array" aca="1" ref="H197" ca="1">RANDBETWEEN(1,1500) &amp; " " &amp; INDEX({"Main","Oak","Maple","Elm","Pine","Cedar","Rose","Hill","Park","Lake"}, RANDBETWEEN(1,10)) &amp; " " &amp; INDEX({"St","Rd","Ave"}, RANDBETWEEN(1,3))</f>
        <v>676 Rose Rd</v>
      </c>
      <c r="I197" s="1" t="str" cm="1">
        <f t="array" aca="1" ref="I197" ca="1">INDEX({"Springfield","Riverside","Franklin","Clinton","Fairview"}, RANDBETWEEN(1,5))</f>
        <v>Franklin</v>
      </c>
      <c r="J197" s="1" t="str" cm="1">
        <f t="array" aca="1" ref="J197" ca="1">INDEX({"FL","IL","CA","NY","TX"}, RANDBETWEEN(1,5))</f>
        <v>IL</v>
      </c>
      <c r="K197" s="1" t="str">
        <f t="shared" ca="1" si="106"/>
        <v>28828</v>
      </c>
      <c r="L197" s="1" t="str">
        <f t="shared" ca="1" si="107"/>
        <v>liam.hall@email.com</v>
      </c>
      <c r="M197" s="1" t="str">
        <f t="shared" ca="1" si="108"/>
        <v>606-923-7550</v>
      </c>
      <c r="N197" s="1" t="str" cm="1">
        <f t="array" aca="1" ref="N197" ca="1">INDEX({"Linda","Karen","Susan","Nancy","Deborah"}, RANDBETWEEN(1,5)) &amp; " " &amp; C197</f>
        <v>Linda Hall</v>
      </c>
      <c r="O197" s="1" t="str">
        <f t="shared" ca="1" si="109"/>
        <v>114-584-1998</v>
      </c>
      <c r="P197" s="1" t="s">
        <v>137</v>
      </c>
      <c r="Q197" s="1" t="str" cm="1">
        <f t="array" aca="1" ref="Q197" ca="1">INDEX({"Walk-in","Google","Website","Patient Referral","Doctor Referral","Insurance"}, RANDBETWEEN(1,5))</f>
        <v>Patient Referral</v>
      </c>
      <c r="R197" s="1" t="str">
        <f t="shared" ca="1" si="110"/>
        <v>2023-10-06</v>
      </c>
      <c r="S197" s="1" t="str" cm="1">
        <f t="array" aca="1" ref="S197" ca="1">INDEX({"LOC001","LOC002","LOC003"}, RANDBETWEEN(1,3))</f>
        <v>LOC002</v>
      </c>
      <c r="T197" s="1" t="str" cm="1">
        <f t="array" aca="1" ref="T197" ca="1">INDEX({"Mail","Phone","Patient Portal","Email"}, RANDBETWEEN(1,4))</f>
        <v>Email</v>
      </c>
      <c r="U197" s="1" t="str" cm="1">
        <f t="array" aca="1" ref="U197" ca="1">INDEX({"True","False"}, RANDBETWEEN(1,2))</f>
        <v>True</v>
      </c>
      <c r="V197" s="1" t="str" cm="1">
        <f t="array" aca="1" ref="V197" ca="1">INDEX({"True","False"}, RANDBETWEEN(1,2))</f>
        <v>True</v>
      </c>
      <c r="W197" s="1" t="str" cm="1">
        <f t="array" aca="1" ref="W197" ca="1">INDEX({"True","False"}, RANDBETWEEN(1,2))</f>
        <v>False</v>
      </c>
      <c r="X197" s="1" t="str" cm="1">
        <f t="array" aca="1" ref="X197" ca="1">INDEX({"True","False"}, RANDBETWEEN(1,2))</f>
        <v>False</v>
      </c>
      <c r="Y197" s="1" t="str" cm="1">
        <f t="array" aca="1" ref="Y197" ca="1">INDEX({"Codeine","Sulfa","Local Anesthetics","None","Latex","Penicillin"}, RANDBETWEEN(1,6))</f>
        <v>None</v>
      </c>
      <c r="Z197" s="1" t="str" cm="1">
        <f t="array" aca="1" ref="Z197" ca="1">INDEX({"None","Levothyroxine","Atorvastatin","Levothyroxine|Atorvastatin","Metformin|Lisinopril","Ibuprofen"}, RANDBETWEEN(1,6))</f>
        <v>Metformin|Lisinopril</v>
      </c>
      <c r="AA197" s="1" t="str" cm="1">
        <f t="array" aca="1" ref="AA197" ca="1">INDEX({"None","Wisdom teeth extraction (2020)","Cavity filling (2019)","Dental cleaning (2018)","Root canal (2021)"}, RANDBETWEEN(1,5))</f>
        <v>None</v>
      </c>
      <c r="AB197" s="1" t="str">
        <f t="shared" ca="1" si="111"/>
        <v>2024-11-26</v>
      </c>
      <c r="AC197" s="1" t="str" cm="1">
        <f t="array" aca="1" ref="AC197" ca="1">INDEX({"N/A","No","Yes"}, RANDBETWEEN(1,3))</f>
        <v>No</v>
      </c>
      <c r="AD197" s="1" t="str" cm="1">
        <f t="array" aca="1" ref="AD197" ca="1">INDEX({"Non-smoker","Former-smoker","Current smoker"}, RANDBETWEEN(1,3))</f>
        <v>Current smoker</v>
      </c>
      <c r="AE197" s="1" t="str" cm="1">
        <f t="array" aca="1" ref="AE197" ca="1">INDEX({"None","Allergic to penicillin","Requires wheelchair accessibility","Use caution due to fall risk","Special diet required"}, RANDBETWEEN(1,5))</f>
        <v>Requires wheelchair accessibility</v>
      </c>
      <c r="AF197" s="1" t="s">
        <v>889</v>
      </c>
      <c r="AG197" s="1" t="str" cm="1">
        <f t="array" aca="1" ref="AG197" ca="1">INDEX({"Humana","Aetna","MetLife","Cigna","United Healthcare","Guardian"}, RANDBETWEEN(1,6))</f>
        <v>United Healthcare</v>
      </c>
      <c r="AH197" s="1" t="str" cm="1">
        <f t="array" aca="1" ref="AH197" ca="1">IF(AG197="Humana",
   INDEX({"HUM103","HUM523"}, RANDBETWEEN(1,2)),
IF(AG197="Aetna",
   INDEX({"AET532","AET548"}, RANDBETWEEN(1,2)),
IF(AG197="MetLife",
   "MET280",
IF(AG197="Cigna",
   "CIG881",
IF(AG197="United Healthcare",
   INDEX({"UNI967","UNI316"}, RANDBETWEEN(1,2)),
IF(AG197="Guardian",
   INDEX({"GUA459","GUA669"}, RANDBETWEEN(1,2)),
""))))))</f>
        <v>UNI316</v>
      </c>
      <c r="AI197" s="1" t="str" cm="1">
        <f t="array" aca="1" ref="AI197" ca="1">_xlfn.SWITCH(
    AH197,
    "HUM103", "Humana Discount",
    "HUM523", "Humana PPO",
    "AET532", "Aetna HMO",
    "AET548", "Aetna Indemnity",
    "MET280", "MetLife Discount",
    "CIG881", "Cigna HMO",
    "UNI967", "United Healthcare DPPO",
    "UNI316", "United Healthcare DMO",
    "GUA459", "Guardian Discount",
    "GUA669", "Guardian PPO",
    ""
)</f>
        <v>United Healthcare DMO</v>
      </c>
      <c r="AJ197" s="1" t="str" cm="1">
        <f t="array" aca="1" ref="AJ197" ca="1">_xlfn.SWITCH(
    AH197,
    "HUM103", "HUM854639",
    "HUM523", "HUM296694",
    "AET532", "AET392075",
    "AET548", "AET837715",
    "MET280", "MET643118",
    "CIG881", "CIG755900",
    "UNI967", "UNI733052",
    "UNI316", "UNI442722",
    "GUA459", "GUA634150",
    "GUA669", "GUA641722",
    ""
)</f>
        <v>UNI442722</v>
      </c>
      <c r="AK197" s="1" t="str" cm="1">
        <f t="array" aca="1" ref="AK197" ca="1">INDEX({"GRP370","GRP369","GRP573","GRP409","GRP509","GRP575","GRP445","GRP295","GRP316","GRP630"}, RANDBETWEEN(1,10))</f>
        <v>GRP370</v>
      </c>
      <c r="AL197" s="1" cm="1">
        <f t="array" aca="1" ref="AL197" ca="1">_xlfn.SWITCH(
  AK197,
  "GRP370", 1000,
  "GRP369", 3000,
  "GRP573", 1500,
  "GRP409", 3000,
  "GRP509", 3000,
  "GRP575", 1000,
  "GRP445", 2500,
  "GRP295", 1000,
  "GRP316", 2000,
  "GRP630", 2000,
  ""
)</f>
        <v>1000</v>
      </c>
      <c r="AM197" s="1" cm="1">
        <f t="array" aca="1" ref="AM197" ca="1">_xlfn.SWITCH(
  AK197,
  "GRP370", 729.73,
  "GRP369", 2285.89,
  "GRP573", 1311.73,
  "GRP409", 2951.56,
  "GRP509", 993.45,
  "GRP575", 557.41,
  "GRP445", 695.64,
  "GRP295", 241.36,
  "GRP316", 1320.86,
  "GRP630", 1245.27,
  ""
)</f>
        <v>729.73</v>
      </c>
      <c r="AN197" s="1" t="str" cm="1">
        <f t="array" aca="1" ref="AN197" ca="1">_xlfn.SWITCH(
  AK197,
  "GRP573", "Humana",
  "GRP509", "Aetna",
  "GRP316", "Aetna",
  ""
)</f>
        <v/>
      </c>
      <c r="AO197" s="1" t="str" cm="1">
        <f t="array" aca="1" ref="AO197" ca="1">_xlfn.SWITCH(
  AK197,
  "GRP573", "HUM982",
  "GRP509", "AET282",
  "GRP316", "AET665",
  ""
)</f>
        <v/>
      </c>
      <c r="AP197" s="1" t="str" cm="1">
        <f t="array" aca="1" ref="AP197" ca="1">_xlfn.SWITCH(
  AK197,
  "GRP573", "MAAN82132",
  "GRP509", "JOWI86099",
  "GRP316", "CHTA19838",
  ""
)</f>
        <v/>
      </c>
      <c r="AQ197" s="1" t="str" cm="1">
        <f t="array" aca="1" ref="AQ197" ca="1">INDEX({"Yes","No"},RANDBETWEEN(1,2))</f>
        <v>No</v>
      </c>
      <c r="AR197" s="1" t="str" cm="1">
        <f t="array" aca="1" ref="AR197" ca="1">INDEX({"Apple Pay","Credit Card","Debit Card"}, RANDBETWEEN(1,3))</f>
        <v>Debit Card</v>
      </c>
      <c r="AS197" s="1" t="s">
        <v>1078</v>
      </c>
      <c r="AT197" s="1" t="s">
        <v>1267</v>
      </c>
      <c r="AU197" s="1" t="str">
        <f t="shared" ca="1" si="112"/>
        <v>2025-04-25</v>
      </c>
      <c r="AV197" s="1" t="str">
        <f t="shared" ca="1" si="113"/>
        <v>2025-05-08</v>
      </c>
      <c r="AW197" s="1" t="str">
        <f t="shared" ca="1" si="114"/>
        <v>1:30 PM</v>
      </c>
      <c r="AX197" s="1" t="str">
        <f t="shared" ca="1" si="115"/>
        <v>1:22 PM</v>
      </c>
      <c r="AY197" s="1" t="str" cm="1">
        <f t="array" aca="1" ref="AY197" ca="1">INDEX({"LOC001","LOC002","LOC003"}, RANDBETWEEN(1,3))</f>
        <v>LOC002</v>
      </c>
      <c r="AZ197" s="1" t="str" cm="1">
        <f t="array" aca="1" ref="AZ197" ca="1">INDEX({"PRV001","PRV002","PRV003","PRV004","PRV005"}, RANDBETWEEN(1,5))</f>
        <v>PRV005</v>
      </c>
      <c r="BA197" s="1" t="str" cm="1">
        <f t="array" aca="1" ref="BA197" ca="1">INDEX({"AST001","AST002","AST003","AST004","AST005"}, RANDBETWEEN(1,5))</f>
        <v>AST002</v>
      </c>
      <c r="BB197" s="1" t="str" cm="1">
        <f t="array" aca="1" ref="BB197" ca="1">INDEX({"Room 1","Room 2","Room 3","Room 4","Room 5","Room 7","Room 8"}, RANDBETWEEN(1,7))</f>
        <v>Room 2</v>
      </c>
      <c r="BC197" s="1" t="str" cm="1">
        <f t="array" aca="1" ref="BC197" ca="1">INDEX({"Tooth Pain","Lost Filling","Cosmetic Concern","Sensitivity","Denture Adjustment","Jaw Pain","Routine Check-up"}, RANDBETWEEN(1,7))</f>
        <v>Cosmetic Concern</v>
      </c>
      <c r="BD197" s="1" cm="1">
        <f t="array" aca="1" ref="BD197" ca="1">INDEX({15,30,45,60,90,120}, RANDBETWEEN(1,6))</f>
        <v>60</v>
      </c>
      <c r="BE197" s="1">
        <f t="shared" ca="1" si="116"/>
        <v>55</v>
      </c>
      <c r="BF197" s="1" t="str">
        <f t="shared" ca="1" si="117"/>
        <v>False</v>
      </c>
      <c r="BG197" s="1" t="str">
        <f t="shared" ca="1" si="118"/>
        <v>Illness</v>
      </c>
      <c r="BH197" s="1" t="str">
        <f t="shared" ca="1" si="119"/>
        <v>True</v>
      </c>
      <c r="BI197" s="1">
        <f t="shared" ca="1" si="120"/>
        <v>13</v>
      </c>
      <c r="BJ197" s="1" t="s">
        <v>1457</v>
      </c>
      <c r="BK197" s="1" t="str">
        <f t="shared" ca="1" si="121"/>
        <v>N/A</v>
      </c>
      <c r="BL197" s="1" t="str" cm="1">
        <f t="array" aca="1" ref="BL197" ca="1">INDEX({"Orthodontic","Prosthodontic","Oral Surgery","Periodontic","Restorative"}, RANDBETWEEN(1,5))</f>
        <v>Orthodontic</v>
      </c>
      <c r="BM197" s="1" t="str" cm="1">
        <f t="array" aca="1" ref="BM197" ca="1">INDEX({"D4341","D9110","D0274","D0120","D2330","D7140","D1110"}, RANDBETWEEN(1,7))</f>
        <v>D4341</v>
      </c>
      <c r="BN197" s="1" t="str" cm="1">
        <f t="array" aca="1" ref="BN197" ca="1">INDEX({"Periodontal Scaling &amp; Root Planing","Palliative Treatment","Bitewings - Four Films","Periodic Oral Evaluation","Resin Composite - One Surface","Extraction - Erupted Tooth","Adult Prophylaxis"}, RANDBETWEEN(1,7))</f>
        <v>Bitewings - Four Films</v>
      </c>
      <c r="BO197" s="1">
        <f t="shared" ca="1" si="122"/>
        <v>906.49</v>
      </c>
      <c r="BP197" s="1">
        <f t="shared" ca="1" si="123"/>
        <v>1419.39</v>
      </c>
      <c r="BQ197" s="1">
        <f t="shared" ca="1" si="124"/>
        <v>886.59</v>
      </c>
      <c r="BR197" s="1">
        <f t="shared" ca="1" si="125"/>
        <v>354.75</v>
      </c>
      <c r="BS197" s="1">
        <f t="shared" ca="1" si="126"/>
        <v>222.63</v>
      </c>
      <c r="BT197" s="1" t="str">
        <f t="shared" ca="1" si="127"/>
        <v>2023-01-29</v>
      </c>
      <c r="BU197" s="1" t="str" cm="1">
        <f t="array" aca="1" ref="BU197" ca="1">INDEX({"Debit Card","Apple Pay","Credit Card","CareCredit"}, RANDBETWEEN(1,4))</f>
        <v>Credit Card</v>
      </c>
      <c r="BV197" s="1" t="str" cm="1">
        <f t="array" aca="1" ref="BV197" ca="1">INDEX({"Paid","Partial","Pending Insurance"}, RANDBETWEEN(1,3))</f>
        <v>Paid</v>
      </c>
      <c r="BW197" s="1">
        <f t="shared" ca="1" si="128"/>
        <v>0</v>
      </c>
      <c r="BX197" s="1" t="str">
        <f t="shared" ca="1" si="129"/>
        <v>Completed</v>
      </c>
      <c r="BY197" s="1" t="str" cm="1">
        <f t="array" aca="1" ref="BY197" ca="1">INDEX({"New","Returning"}, RANDBETWEEN(1,2))</f>
        <v>New</v>
      </c>
      <c r="BZ197" s="1">
        <f t="shared" ca="1" si="130"/>
        <v>1</v>
      </c>
      <c r="CA197" s="1">
        <f t="shared" ca="1" si="131"/>
        <v>3</v>
      </c>
      <c r="CB197" s="1" t="str">
        <f t="shared" ca="1" si="132"/>
        <v>2022-06-09</v>
      </c>
      <c r="CC197" s="1" t="str">
        <f t="shared" ca="1" si="133"/>
        <v>2025-08-05</v>
      </c>
      <c r="CD197" s="1">
        <f t="shared" ca="1" si="155"/>
        <v>8</v>
      </c>
      <c r="CE197" s="1">
        <f t="shared" ca="1" si="155"/>
        <v>5</v>
      </c>
      <c r="CF197" s="1">
        <f t="shared" ca="1" si="135"/>
        <v>1335.03</v>
      </c>
      <c r="CG197" s="1">
        <f t="shared" ca="1" si="136"/>
        <v>34</v>
      </c>
      <c r="CH197" s="1" t="str">
        <f t="shared" ca="1" si="137"/>
        <v>Medium</v>
      </c>
      <c r="CI197" s="1">
        <f t="shared" ca="1" si="138"/>
        <v>80</v>
      </c>
      <c r="CJ197" s="1" t="str">
        <f t="shared" ca="1" si="139"/>
        <v>True</v>
      </c>
      <c r="CK197" s="1" t="str" cm="1">
        <f t="array" aca="1" ref="CK197" ca="1">INDEX({"Basic","Silver","Gold","Platinum"}, RANDBETWEEN(1,4))</f>
        <v>Silver</v>
      </c>
      <c r="CL197" s="1">
        <f t="shared" ca="1" si="140"/>
        <v>3</v>
      </c>
      <c r="CM197" s="1" t="s">
        <v>1646</v>
      </c>
      <c r="CN197" s="1" t="str">
        <f t="shared" ca="1" si="141"/>
        <v>2023-03-21</v>
      </c>
      <c r="CO197" s="1" t="str">
        <f t="shared" ca="1" si="142"/>
        <v>10:45 AM</v>
      </c>
      <c r="CP197" s="1" t="str" cm="1">
        <f t="array" aca="1" ref="CP197" ca="1">INDEX({"Patient Portal","Mail","Email","Phone","Text"}, RANDBETWEEN(1,5))</f>
        <v>Email</v>
      </c>
      <c r="CQ197" s="1" t="str" cm="1">
        <f t="array" aca="1" ref="CQ197" ca="1">INDEX({"Insurance Verification","Payment Reminder","New Patient Welcome","Treatment Plan Discussion","Recall"}, RANDBETWEEN(1,5))</f>
        <v>Recall</v>
      </c>
      <c r="CR197" s="1" t="str" cm="1">
        <f t="array" aca="1" ref="CR197" ca="1">INDEX({"Template","Script","Marketing","Custom"}, RANDBETWEEN(1,4))</f>
        <v>Script</v>
      </c>
      <c r="CS197" s="1" t="str">
        <f t="shared" ca="1" si="143"/>
        <v>True</v>
      </c>
      <c r="CT197" s="1" t="str">
        <f t="shared" ca="1" si="144"/>
        <v>2023-03-23</v>
      </c>
      <c r="CU197" s="1" t="str">
        <f t="shared" ca="1" si="145"/>
        <v>12:00 PM</v>
      </c>
      <c r="CV197" s="1" t="str" cm="1">
        <f t="array" aca="1" ref="CV197" ca="1">IF(CS197="True",
   INDEX({"Cancelled","Confirmed","Rescheduled","Question Answered"}, RANDBETWEEN(1,4)),
   ""
)</f>
        <v>Rescheduled</v>
      </c>
      <c r="CW197" s="1" t="str">
        <f t="shared" ca="1" si="146"/>
        <v>False</v>
      </c>
      <c r="CX197" s="1" t="str">
        <f t="shared" ca="1" si="147"/>
        <v/>
      </c>
      <c r="CY197" s="1" t="str" cm="1">
        <f t="array" aca="1" ref="CY197" ca="1">INDEX({"STF001","STF002","STF003","STF004","STF005"}, RANDBETWEEN(1,5))</f>
        <v>STF004</v>
      </c>
      <c r="CZ197" s="1" t="str">
        <f t="shared" ca="1" si="148"/>
        <v>True</v>
      </c>
      <c r="DA197" s="1" t="str" cm="1">
        <f t="array" aca="1" ref="DA197" ca="1">INDEX({"Westside Dental Group","Downtown Dental Center","Main Street Dental"}, RANDBETWEEN(1,3))</f>
        <v>Westside Dental Group</v>
      </c>
      <c r="DB197" s="1" t="str" cm="1">
        <f t="array" aca="1" ref="DB197" ca="1">_xlfn.SWITCH(DA197,
   "Westside Dental Group",     "789 West Avenue",
   "Downtown Dental Center",    "456 Downtown Plaza",
   "Main Street Dental",        "123 Main Street",
   ""
)</f>
        <v>789 West Avenue</v>
      </c>
      <c r="DC197" s="1" t="str" cm="1">
        <f t="array" aca="1" ref="DC197" ca="1">_xlfn.SWITCH(
   DA197,
   "Westside Dental Group",     "Riverside",
   "Downtown Dental Center",    "Springfield",
   "Main Street Dental",        "Springfield",
   ""
)</f>
        <v>Riverside</v>
      </c>
      <c r="DD197" s="1" t="s">
        <v>184</v>
      </c>
      <c r="DE197" s="1" t="str" cm="1">
        <f t="array" aca="1" ref="DE197" ca="1">_xlfn.SWITCH(
   DA197,
   "Westside Dental Group",     "62707",
   "Downtown Dental Center",    "62701",
   "Main Street Dental",        "62704",
   ""
)</f>
        <v>62707</v>
      </c>
      <c r="DF197" s="1" t="str" cm="1">
        <f t="array" aca="1" ref="DF197" ca="1">_xlfn.SWITCH(
   DA197,
   "Westside Dental Group",     "555-555-6666",
   "Downtown Dental Center",    "555-333-4444",
   "Main Street Dental",        "555-111-2222",
   ""
)</f>
        <v>555-555-6666</v>
      </c>
      <c r="DG197" s="1" t="str" cm="1">
        <f t="array" aca="1" ref="DG197" ca="1">_xlfn.SWITCH(
   DA197,
   "Westside Dental Group",     "Mon-Thu 9AM-6PM|Fri 9AM-4PM",
   "Downtown Dental Center",    "Mon-Thu 7AM-7PM|Fri 8AM-5PM|Sat 8AM-1PM",
   "Main Street Dental",        "Mon-Fri 8AM-5PM",
   ""
)</f>
        <v>Mon-Thu 9AM-6PM|Fri 9AM-4PM</v>
      </c>
      <c r="DH197" s="1" t="str" cm="1">
        <f t="array" aca="1" ref="DH197" ca="1">_xlfn.SWITCH(
   DA197,
   "Westside Dental Group",     "General|Periodontics|Endodontics",
   "Downtown Dental Center",    "General|Pediatric|Implants|Oral Surgery",
   "Main Street Dental",        "General|Cosmetic|Orthodontics",
   ""
)</f>
        <v>General|Periodontics|Endodontics</v>
      </c>
      <c r="DI197" s="1" t="str" cm="1">
        <f t="array" aca="1" ref="DI197" ca="1">_xlfn.SWITCH(
   DA197,
   "Westside Dental Group",     "General Dentistry|Periodontics|Endodontics",
   "Downtown Dental Center",    "General Dentistry|Oral Surgery|Pediatric Dentistry",
   "Main Street Dental",        "General Dentistry|Orthodontics",
   ""
)</f>
        <v>General Dentistry|Periodontics|Endodontics</v>
      </c>
      <c r="DJ197" s="1" cm="1">
        <f t="array" aca="1" ref="DJ197" ca="1">_xlfn.SWITCH($DA197,
   "Westside Dental Group", 6,
   "Downtown Dental Center", 12,
   "Main Street Dental",     8,
   6
)</f>
        <v>6</v>
      </c>
      <c r="DK197" s="1" cm="1">
        <f t="array" aca="1" ref="DK197" ca="1">_xlfn.SWITCH($DA197,
   "Westside Dental Group", 4.7,
   "Downtown Dental Center", 4.6,
   "Main Street Dental",     4.8,
   4.7
)</f>
        <v>4.7</v>
      </c>
      <c r="DL197" s="1" t="s">
        <v>1835</v>
      </c>
      <c r="DM197" s="1" t="str">
        <f t="shared" ca="1" si="149"/>
        <v>2024-11-07</v>
      </c>
      <c r="DN197" s="1" t="str" cm="1">
        <f t="array" aca="1" ref="DN197" ca="1">INDEX({"In Progress","Accepted","Completed","Proposed"}, RANDBETWEEN(1,4))</f>
        <v>In Progress</v>
      </c>
      <c r="DO197" s="1">
        <f t="shared" ca="1" si="150"/>
        <v>598.30999999999995</v>
      </c>
      <c r="DP197" s="1">
        <f t="shared" ca="1" si="151"/>
        <v>454.72</v>
      </c>
      <c r="DQ197" s="1">
        <f t="shared" ca="1" si="152"/>
        <v>143.59</v>
      </c>
      <c r="DR197" s="1" t="str" cm="1">
        <f t="array" aca="1" ref="DR197" ca="1">INDEX({"N/A","CareCredit","QuickPay Discount","Monthly Payment"}, RANDBETWEEN(1,4))</f>
        <v>Monthly Payment</v>
      </c>
      <c r="DS197" s="2">
        <v>44668</v>
      </c>
      <c r="DT197" s="1" t="str">
        <f t="shared" ca="1" si="153"/>
        <v/>
      </c>
      <c r="DU197" s="1">
        <f t="shared" ca="1" si="154"/>
        <v>54</v>
      </c>
    </row>
    <row r="198" spans="1:125" x14ac:dyDescent="0.15">
      <c r="A198" s="1" t="s">
        <v>701</v>
      </c>
      <c r="B198" s="1" t="str" cm="1">
        <f t="array" aca="1" ref="B198" ca="1">INDEX({"Liam","Noah","Oliver","Elijah","William","James","Benjamin","Lucas","Henry","Alexander","Olivia","Emma","Ava","Charlotte","Sophia","Amelia","Isabella","Mia","Evelyn","Harper","Jameson","Aria","Scarlett","Luna","Mila","Abigail","Ella","Avery","Eleanor","Madison"}, RANDBETWEEN(1, 30))</f>
        <v>Aria</v>
      </c>
      <c r="C198" s="1" t="str" cm="1">
        <f t="array" aca="1" ref="C198" ca="1">INDEX({"Smith","Johnson","Williams","Jones","Brown","Davis","Miller","Wilson","Moore","Taylor","Anderson","Thomas","Jackson","White","Harris","Martin","Thompson","Garcia","Martinez","Robinson","Clark","Rodriguez","Lewis","Lee","Walker","Hall","Allen","Young","King","Wright"}, RANDBETWEEN(1, 30))</f>
        <v>Wright</v>
      </c>
      <c r="D198" s="1" t="str">
        <f t="shared" ca="1" si="104"/>
        <v>1951-03-02</v>
      </c>
      <c r="E198" s="1">
        <f t="shared" ca="1" si="105"/>
        <v>74</v>
      </c>
      <c r="F198" s="1" t="str" cm="1">
        <f t="array" aca="1" ref="F198" ca="1">INDEX({"Male","Female","Non-Binary"}, RANDBETWEEN(1, 3))</f>
        <v>Male</v>
      </c>
      <c r="G198" s="1" t="str" cm="1">
        <f t="array" aca="1" ref="G198" ca="1">INDEX({"African American","Caucasian","Hispanic","Asian","Native American","Other"}, RANDBETWEEN(1,6))</f>
        <v>Hispanic</v>
      </c>
      <c r="H198" s="1" t="str" cm="1">
        <f t="array" aca="1" ref="H198" ca="1">RANDBETWEEN(1,1500) &amp; " " &amp; INDEX({"Main","Oak","Maple","Elm","Pine","Cedar","Rose","Hill","Park","Lake"}, RANDBETWEEN(1,10)) &amp; " " &amp; INDEX({"St","Rd","Ave"}, RANDBETWEEN(1,3))</f>
        <v>134 Cedar Rd</v>
      </c>
      <c r="I198" s="1" t="str" cm="1">
        <f t="array" aca="1" ref="I198" ca="1">INDEX({"Springfield","Riverside","Franklin","Clinton","Fairview"}, RANDBETWEEN(1,5))</f>
        <v>Fairview</v>
      </c>
      <c r="J198" s="1" t="str" cm="1">
        <f t="array" aca="1" ref="J198" ca="1">INDEX({"FL","IL","CA","NY","TX"}, RANDBETWEEN(1,5))</f>
        <v>TX</v>
      </c>
      <c r="K198" s="1" t="str">
        <f t="shared" ca="1" si="106"/>
        <v>66799</v>
      </c>
      <c r="L198" s="1" t="str">
        <f t="shared" ca="1" si="107"/>
        <v>aria.wright@email.com</v>
      </c>
      <c r="M198" s="1" t="str">
        <f t="shared" ca="1" si="108"/>
        <v>893-285-7860</v>
      </c>
      <c r="N198" s="1" t="str" cm="1">
        <f t="array" aca="1" ref="N198" ca="1">INDEX({"Linda","Karen","Susan","Nancy","Deborah"}, RANDBETWEEN(1,5)) &amp; " " &amp; C198</f>
        <v>Nancy Wright</v>
      </c>
      <c r="O198" s="1" t="str">
        <f t="shared" ca="1" si="109"/>
        <v>507-395-3458</v>
      </c>
      <c r="P198" s="1" t="s">
        <v>137</v>
      </c>
      <c r="Q198" s="1" t="str" cm="1">
        <f t="array" aca="1" ref="Q198" ca="1">INDEX({"Walk-in","Google","Website","Patient Referral","Doctor Referral","Insurance"}, RANDBETWEEN(1,5))</f>
        <v>Walk-in</v>
      </c>
      <c r="R198" s="1" t="str">
        <f t="shared" ca="1" si="110"/>
        <v>2022-09-30</v>
      </c>
      <c r="S198" s="1" t="str" cm="1">
        <f t="array" aca="1" ref="S198" ca="1">INDEX({"LOC001","LOC002","LOC003"}, RANDBETWEEN(1,3))</f>
        <v>LOC002</v>
      </c>
      <c r="T198" s="1" t="str" cm="1">
        <f t="array" aca="1" ref="T198" ca="1">INDEX({"Mail","Phone","Patient Portal","Email"}, RANDBETWEEN(1,4))</f>
        <v>Mail</v>
      </c>
      <c r="U198" s="1" t="str" cm="1">
        <f t="array" aca="1" ref="U198" ca="1">INDEX({"True","False"}, RANDBETWEEN(1,2))</f>
        <v>False</v>
      </c>
      <c r="V198" s="1" t="str" cm="1">
        <f t="array" aca="1" ref="V198" ca="1">INDEX({"True","False"}, RANDBETWEEN(1,2))</f>
        <v>True</v>
      </c>
      <c r="W198" s="1" t="str" cm="1">
        <f t="array" aca="1" ref="W198" ca="1">INDEX({"True","False"}, RANDBETWEEN(1,2))</f>
        <v>True</v>
      </c>
      <c r="X198" s="1" t="str" cm="1">
        <f t="array" aca="1" ref="X198" ca="1">INDEX({"True","False"}, RANDBETWEEN(1,2))</f>
        <v>False</v>
      </c>
      <c r="Y198" s="1" t="str" cm="1">
        <f t="array" aca="1" ref="Y198" ca="1">INDEX({"Codeine","Sulfa","Local Anesthetics","None","Latex","Penicillin"}, RANDBETWEEN(1,6))</f>
        <v>Codeine</v>
      </c>
      <c r="Z198" s="1" t="str" cm="1">
        <f t="array" aca="1" ref="Z198" ca="1">INDEX({"None","Levothyroxine","Atorvastatin","Levothyroxine|Atorvastatin","Metformin|Lisinopril","Ibuprofen"}, RANDBETWEEN(1,6))</f>
        <v>None</v>
      </c>
      <c r="AA198" s="1" t="str" cm="1">
        <f t="array" aca="1" ref="AA198" ca="1">INDEX({"None","Wisdom teeth extraction (2020)","Cavity filling (2019)","Dental cleaning (2018)","Root canal (2021)"}, RANDBETWEEN(1,5))</f>
        <v>None</v>
      </c>
      <c r="AB198" s="1" t="str">
        <f t="shared" ca="1" si="111"/>
        <v>2023-05-06</v>
      </c>
      <c r="AC198" s="1" t="str" cm="1">
        <f t="array" aca="1" ref="AC198" ca="1">INDEX({"N/A","No","Yes"}, RANDBETWEEN(1,3))</f>
        <v>No</v>
      </c>
      <c r="AD198" s="1" t="str" cm="1">
        <f t="array" aca="1" ref="AD198" ca="1">INDEX({"Non-smoker","Former-smoker","Current smoker"}, RANDBETWEEN(1,3))</f>
        <v>Former-smoker</v>
      </c>
      <c r="AE198" s="1" t="str" cm="1">
        <f t="array" aca="1" ref="AE198" ca="1">INDEX({"None","Allergic to penicillin","Requires wheelchair accessibility","Use caution due to fall risk","Special diet required"}, RANDBETWEEN(1,5))</f>
        <v>Use caution due to fall risk</v>
      </c>
      <c r="AF198" s="1" t="s">
        <v>890</v>
      </c>
      <c r="AG198" s="1" t="str" cm="1">
        <f t="array" aca="1" ref="AG198" ca="1">INDEX({"Humana","Aetna","MetLife","Cigna","United Healthcare","Guardian"}, RANDBETWEEN(1,6))</f>
        <v>United Healthcare</v>
      </c>
      <c r="AH198" s="1" t="str" cm="1">
        <f t="array" aca="1" ref="AH198" ca="1">IF(AG198="Humana",
   INDEX({"HUM103","HUM523"}, RANDBETWEEN(1,2)),
IF(AG198="Aetna",
   INDEX({"AET532","AET548"}, RANDBETWEEN(1,2)),
IF(AG198="MetLife",
   "MET280",
IF(AG198="Cigna",
   "CIG881",
IF(AG198="United Healthcare",
   INDEX({"UNI967","UNI316"}, RANDBETWEEN(1,2)),
IF(AG198="Guardian",
   INDEX({"GUA459","GUA669"}, RANDBETWEEN(1,2)),
""))))))</f>
        <v>UNI967</v>
      </c>
      <c r="AI198" s="1" t="str" cm="1">
        <f t="array" aca="1" ref="AI198" ca="1">_xlfn.SWITCH(
    AH198,
    "HUM103", "Humana Discount",
    "HUM523", "Humana PPO",
    "AET532", "Aetna HMO",
    "AET548", "Aetna Indemnity",
    "MET280", "MetLife Discount",
    "CIG881", "Cigna HMO",
    "UNI967", "United Healthcare DPPO",
    "UNI316", "United Healthcare DMO",
    "GUA459", "Guardian Discount",
    "GUA669", "Guardian PPO",
    ""
)</f>
        <v>United Healthcare DPPO</v>
      </c>
      <c r="AJ198" s="1" t="str" cm="1">
        <f t="array" aca="1" ref="AJ198" ca="1">_xlfn.SWITCH(
    AH198,
    "HUM103", "HUM854639",
    "HUM523", "HUM296694",
    "AET532", "AET392075",
    "AET548", "AET837715",
    "MET280", "MET643118",
    "CIG881", "CIG755900",
    "UNI967", "UNI733052",
    "UNI316", "UNI442722",
    "GUA459", "GUA634150",
    "GUA669", "GUA641722",
    ""
)</f>
        <v>UNI733052</v>
      </c>
      <c r="AK198" s="1" t="str" cm="1">
        <f t="array" aca="1" ref="AK198" ca="1">INDEX({"GRP370","GRP369","GRP573","GRP409","GRP509","GRP575","GRP445","GRP295","GRP316","GRP630"}, RANDBETWEEN(1,10))</f>
        <v>GRP509</v>
      </c>
      <c r="AL198" s="1" cm="1">
        <f t="array" aca="1" ref="AL198" ca="1">_xlfn.SWITCH(
  AK198,
  "GRP370", 1000,
  "GRP369", 3000,
  "GRP573", 1500,
  "GRP409", 3000,
  "GRP509", 3000,
  "GRP575", 1000,
  "GRP445", 2500,
  "GRP295", 1000,
  "GRP316", 2000,
  "GRP630", 2000,
  ""
)</f>
        <v>3000</v>
      </c>
      <c r="AM198" s="1" cm="1">
        <f t="array" aca="1" ref="AM198" ca="1">_xlfn.SWITCH(
  AK198,
  "GRP370", 729.73,
  "GRP369", 2285.89,
  "GRP573", 1311.73,
  "GRP409", 2951.56,
  "GRP509", 993.45,
  "GRP575", 557.41,
  "GRP445", 695.64,
  "GRP295", 241.36,
  "GRP316", 1320.86,
  "GRP630", 1245.27,
  ""
)</f>
        <v>993.45</v>
      </c>
      <c r="AN198" s="1" t="str" cm="1">
        <f t="array" aca="1" ref="AN198" ca="1">_xlfn.SWITCH(
  AK198,
  "GRP573", "Humana",
  "GRP509", "Aetna",
  "GRP316", "Aetna",
  ""
)</f>
        <v>Aetna</v>
      </c>
      <c r="AO198" s="1" t="str" cm="1">
        <f t="array" aca="1" ref="AO198" ca="1">_xlfn.SWITCH(
  AK198,
  "GRP573", "HUM982",
  "GRP509", "AET282",
  "GRP316", "AET665",
  ""
)</f>
        <v>AET282</v>
      </c>
      <c r="AP198" s="1" t="str" cm="1">
        <f t="array" aca="1" ref="AP198" ca="1">_xlfn.SWITCH(
  AK198,
  "GRP573", "MAAN82132",
  "GRP509", "JOWI86099",
  "GRP316", "CHTA19838",
  ""
)</f>
        <v>JOWI86099</v>
      </c>
      <c r="AQ198" s="1" t="str" cm="1">
        <f t="array" aca="1" ref="AQ198" ca="1">INDEX({"Yes","No"},RANDBETWEEN(1,2))</f>
        <v>No</v>
      </c>
      <c r="AR198" s="1" t="str" cm="1">
        <f t="array" aca="1" ref="AR198" ca="1">INDEX({"Apple Pay","Credit Card","Debit Card"}, RANDBETWEEN(1,3))</f>
        <v>Credit Card</v>
      </c>
      <c r="AS198" s="1" t="s">
        <v>1079</v>
      </c>
      <c r="AT198" s="1" t="s">
        <v>1268</v>
      </c>
      <c r="AU198" s="1" t="str">
        <f t="shared" ca="1" si="112"/>
        <v>2025-05-06</v>
      </c>
      <c r="AV198" s="1" t="str">
        <f t="shared" ca="1" si="113"/>
        <v>2025-05-13</v>
      </c>
      <c r="AW198" s="1" t="str">
        <f t="shared" ca="1" si="114"/>
        <v>11:00 AM</v>
      </c>
      <c r="AX198" s="1" t="str">
        <f t="shared" ca="1" si="115"/>
        <v>10:52 AM</v>
      </c>
      <c r="AY198" s="1" t="str" cm="1">
        <f t="array" aca="1" ref="AY198" ca="1">INDEX({"LOC001","LOC002","LOC003"}, RANDBETWEEN(1,3))</f>
        <v>LOC002</v>
      </c>
      <c r="AZ198" s="1" t="str" cm="1">
        <f t="array" aca="1" ref="AZ198" ca="1">INDEX({"PRV001","PRV002","PRV003","PRV004","PRV005"}, RANDBETWEEN(1,5))</f>
        <v>PRV002</v>
      </c>
      <c r="BA198" s="1" t="str" cm="1">
        <f t="array" aca="1" ref="BA198" ca="1">INDEX({"AST001","AST002","AST003","AST004","AST005"}, RANDBETWEEN(1,5))</f>
        <v>AST003</v>
      </c>
      <c r="BB198" s="1" t="str" cm="1">
        <f t="array" aca="1" ref="BB198" ca="1">INDEX({"Room 1","Room 2","Room 3","Room 4","Room 5","Room 7","Room 8"}, RANDBETWEEN(1,7))</f>
        <v>Room 3</v>
      </c>
      <c r="BC198" s="1" t="str" cm="1">
        <f t="array" aca="1" ref="BC198" ca="1">INDEX({"Tooth Pain","Lost Filling","Cosmetic Concern","Sensitivity","Denture Adjustment","Jaw Pain","Routine Check-up"}, RANDBETWEEN(1,7))</f>
        <v>Sensitivity</v>
      </c>
      <c r="BD198" s="1" cm="1">
        <f t="array" aca="1" ref="BD198" ca="1">INDEX({15,30,45,60,90,120}, RANDBETWEEN(1,6))</f>
        <v>45</v>
      </c>
      <c r="BE198" s="1">
        <f t="shared" ca="1" si="116"/>
        <v>41</v>
      </c>
      <c r="BF198" s="1" t="str">
        <f t="shared" ca="1" si="117"/>
        <v>True</v>
      </c>
      <c r="BG198" s="1" t="str">
        <f t="shared" ca="1" si="118"/>
        <v/>
      </c>
      <c r="BH198" s="1" t="str">
        <f t="shared" ca="1" si="119"/>
        <v>False</v>
      </c>
      <c r="BI198" s="1">
        <f t="shared" ca="1" si="120"/>
        <v>7</v>
      </c>
      <c r="BJ198" s="1" t="s">
        <v>1458</v>
      </c>
      <c r="BK198" s="1" t="str">
        <f t="shared" ca="1" si="121"/>
        <v>2025-05-13</v>
      </c>
      <c r="BL198" s="1" t="str" cm="1">
        <f t="array" aca="1" ref="BL198" ca="1">INDEX({"Orthodontic","Prosthodontic","Oral Surgery","Periodontic","Restorative"}, RANDBETWEEN(1,5))</f>
        <v>Orthodontic</v>
      </c>
      <c r="BM198" s="1" t="str" cm="1">
        <f t="array" aca="1" ref="BM198" ca="1">INDEX({"D4341","D9110","D0274","D0120","D2330","D7140","D1110"}, RANDBETWEEN(1,7))</f>
        <v>D7140</v>
      </c>
      <c r="BN198" s="1" t="str" cm="1">
        <f t="array" aca="1" ref="BN198" ca="1">INDEX({"Periodontal Scaling &amp; Root Planing","Palliative Treatment","Bitewings - Four Films","Periodic Oral Evaluation","Resin Composite - One Surface","Extraction - Erupted Tooth","Adult Prophylaxis"}, RANDBETWEEN(1,7))</f>
        <v>Palliative Treatment</v>
      </c>
      <c r="BO198" s="1">
        <f t="shared" ca="1" si="122"/>
        <v>794.77</v>
      </c>
      <c r="BP198" s="1">
        <f t="shared" ca="1" si="123"/>
        <v>863.73</v>
      </c>
      <c r="BQ198" s="1">
        <f t="shared" ca="1" si="124"/>
        <v>947.92</v>
      </c>
      <c r="BR198" s="1">
        <f t="shared" ca="1" si="125"/>
        <v>476.59</v>
      </c>
      <c r="BS198" s="1">
        <f t="shared" ca="1" si="126"/>
        <v>156.49</v>
      </c>
      <c r="BT198" s="1" t="str">
        <f t="shared" ca="1" si="127"/>
        <v>2021-01-30</v>
      </c>
      <c r="BU198" s="1" t="str" cm="1">
        <f t="array" aca="1" ref="BU198" ca="1">INDEX({"Debit Card","Apple Pay","Credit Card","CareCredit"}, RANDBETWEEN(1,4))</f>
        <v>CareCredit</v>
      </c>
      <c r="BV198" s="1" t="str" cm="1">
        <f t="array" aca="1" ref="BV198" ca="1">INDEX({"Paid","Partial","Pending Insurance"}, RANDBETWEEN(1,3))</f>
        <v>Paid</v>
      </c>
      <c r="BW198" s="1">
        <f t="shared" ca="1" si="128"/>
        <v>0</v>
      </c>
      <c r="BX198" s="1" t="str">
        <f t="shared" ca="1" si="129"/>
        <v>Completed</v>
      </c>
      <c r="BY198" s="1" t="str" cm="1">
        <f t="array" aca="1" ref="BY198" ca="1">INDEX({"New","Returning"}, RANDBETWEEN(1,2))</f>
        <v>New</v>
      </c>
      <c r="BZ198" s="1">
        <f t="shared" ca="1" si="130"/>
        <v>2</v>
      </c>
      <c r="CA198" s="1">
        <f t="shared" ca="1" si="131"/>
        <v>6</v>
      </c>
      <c r="CB198" s="1" t="str">
        <f t="shared" ca="1" si="132"/>
        <v>2022-12-15</v>
      </c>
      <c r="CC198" s="1" t="str">
        <f t="shared" ca="1" si="133"/>
        <v>2025-05-24</v>
      </c>
      <c r="CD198" s="1">
        <f t="shared" ca="1" si="155"/>
        <v>5</v>
      </c>
      <c r="CE198" s="1">
        <f t="shared" ca="1" si="155"/>
        <v>7</v>
      </c>
      <c r="CF198" s="1">
        <f t="shared" ca="1" si="135"/>
        <v>3864.22</v>
      </c>
      <c r="CG198" s="1">
        <f t="shared" ca="1" si="136"/>
        <v>27</v>
      </c>
      <c r="CH198" s="1" t="str">
        <f t="shared" ca="1" si="137"/>
        <v>Low</v>
      </c>
      <c r="CI198" s="1">
        <f t="shared" ca="1" si="138"/>
        <v>94</v>
      </c>
      <c r="CJ198" s="1" t="str">
        <f t="shared" ca="1" si="139"/>
        <v>True</v>
      </c>
      <c r="CK198" s="1" t="str" cm="1">
        <f t="array" aca="1" ref="CK198" ca="1">INDEX({"Basic","Silver","Gold","Platinum"}, RANDBETWEEN(1,4))</f>
        <v>Basic</v>
      </c>
      <c r="CL198" s="1">
        <f t="shared" ca="1" si="140"/>
        <v>1</v>
      </c>
      <c r="CM198" s="1" t="s">
        <v>1647</v>
      </c>
      <c r="CN198" s="1" t="str">
        <f t="shared" ca="1" si="141"/>
        <v>2025-11-07</v>
      </c>
      <c r="CO198" s="1" t="str">
        <f t="shared" ca="1" si="142"/>
        <v>4:45 PM</v>
      </c>
      <c r="CP198" s="1" t="str" cm="1">
        <f t="array" aca="1" ref="CP198" ca="1">INDEX({"Patient Portal","Mail","Email","Phone","Text"}, RANDBETWEEN(1,5))</f>
        <v>Mail</v>
      </c>
      <c r="CQ198" s="1" t="str" cm="1">
        <f t="array" aca="1" ref="CQ198" ca="1">INDEX({"Insurance Verification","Payment Reminder","New Patient Welcome","Treatment Plan Discussion","Recall"}, RANDBETWEEN(1,5))</f>
        <v>Insurance Verification</v>
      </c>
      <c r="CR198" s="1" t="str" cm="1">
        <f t="array" aca="1" ref="CR198" ca="1">INDEX({"Template","Script","Marketing","Custom"}, RANDBETWEEN(1,4))</f>
        <v>Template</v>
      </c>
      <c r="CS198" s="1" t="str">
        <f t="shared" ca="1" si="143"/>
        <v>False</v>
      </c>
      <c r="CT198" s="1" t="str">
        <f t="shared" ca="1" si="144"/>
        <v/>
      </c>
      <c r="CU198" s="1" t="str">
        <f t="shared" ca="1" si="145"/>
        <v/>
      </c>
      <c r="CV198" s="1" t="str" cm="1">
        <f t="array" aca="1" ref="CV198" ca="1">IF(CS198="True",
   INDEX({"Cancelled","Confirmed","Rescheduled","Question Answered"}, RANDBETWEEN(1,4)),
   ""
)</f>
        <v/>
      </c>
      <c r="CW198" s="1" t="str">
        <f t="shared" ca="1" si="146"/>
        <v/>
      </c>
      <c r="CX198" s="1" t="str">
        <f t="shared" ca="1" si="147"/>
        <v/>
      </c>
      <c r="CY198" s="1" t="str" cm="1">
        <f t="array" aca="1" ref="CY198" ca="1">INDEX({"STF001","STF002","STF003","STF004","STF005"}, RANDBETWEEN(1,5))</f>
        <v>STF003</v>
      </c>
      <c r="CZ198" s="1" t="str">
        <f t="shared" ca="1" si="148"/>
        <v>True</v>
      </c>
      <c r="DA198" s="1" t="str" cm="1">
        <f t="array" aca="1" ref="DA198" ca="1">INDEX({"Westside Dental Group","Downtown Dental Center","Main Street Dental"}, RANDBETWEEN(1,3))</f>
        <v>Westside Dental Group</v>
      </c>
      <c r="DB198" s="1" t="str" cm="1">
        <f t="array" aca="1" ref="DB198" ca="1">_xlfn.SWITCH(DA198,
   "Westside Dental Group",     "789 West Avenue",
   "Downtown Dental Center",    "456 Downtown Plaza",
   "Main Street Dental",        "123 Main Street",
   ""
)</f>
        <v>789 West Avenue</v>
      </c>
      <c r="DC198" s="1" t="str" cm="1">
        <f t="array" aca="1" ref="DC198" ca="1">_xlfn.SWITCH(
   DA198,
   "Westside Dental Group",     "Riverside",
   "Downtown Dental Center",    "Springfield",
   "Main Street Dental",        "Springfield",
   ""
)</f>
        <v>Riverside</v>
      </c>
      <c r="DD198" s="1" t="s">
        <v>184</v>
      </c>
      <c r="DE198" s="1" t="str" cm="1">
        <f t="array" aca="1" ref="DE198" ca="1">_xlfn.SWITCH(
   DA198,
   "Westside Dental Group",     "62707",
   "Downtown Dental Center",    "62701",
   "Main Street Dental",        "62704",
   ""
)</f>
        <v>62707</v>
      </c>
      <c r="DF198" s="1" t="str" cm="1">
        <f t="array" aca="1" ref="DF198" ca="1">_xlfn.SWITCH(
   DA198,
   "Westside Dental Group",     "555-555-6666",
   "Downtown Dental Center",    "555-333-4444",
   "Main Street Dental",        "555-111-2222",
   ""
)</f>
        <v>555-555-6666</v>
      </c>
      <c r="DG198" s="1" t="str" cm="1">
        <f t="array" aca="1" ref="DG198" ca="1">_xlfn.SWITCH(
   DA198,
   "Westside Dental Group",     "Mon-Thu 9AM-6PM|Fri 9AM-4PM",
   "Downtown Dental Center",    "Mon-Thu 7AM-7PM|Fri 8AM-5PM|Sat 8AM-1PM",
   "Main Street Dental",        "Mon-Fri 8AM-5PM",
   ""
)</f>
        <v>Mon-Thu 9AM-6PM|Fri 9AM-4PM</v>
      </c>
      <c r="DH198" s="1" t="str" cm="1">
        <f t="array" aca="1" ref="DH198" ca="1">_xlfn.SWITCH(
   DA198,
   "Westside Dental Group",     "General|Periodontics|Endodontics",
   "Downtown Dental Center",    "General|Pediatric|Implants|Oral Surgery",
   "Main Street Dental",        "General|Cosmetic|Orthodontics",
   ""
)</f>
        <v>General|Periodontics|Endodontics</v>
      </c>
      <c r="DI198" s="1" t="str" cm="1">
        <f t="array" aca="1" ref="DI198" ca="1">_xlfn.SWITCH(
   DA198,
   "Westside Dental Group",     "General Dentistry|Periodontics|Endodontics",
   "Downtown Dental Center",    "General Dentistry|Oral Surgery|Pediatric Dentistry",
   "Main Street Dental",        "General Dentistry|Orthodontics",
   ""
)</f>
        <v>General Dentistry|Periodontics|Endodontics</v>
      </c>
      <c r="DJ198" s="1" cm="1">
        <f t="array" aca="1" ref="DJ198" ca="1">_xlfn.SWITCH($DA198,
   "Westside Dental Group", 6,
   "Downtown Dental Center", 12,
   "Main Street Dental",     8,
   6
)</f>
        <v>6</v>
      </c>
      <c r="DK198" s="1" cm="1">
        <f t="array" aca="1" ref="DK198" ca="1">_xlfn.SWITCH($DA198,
   "Westside Dental Group", 4.7,
   "Downtown Dental Center", 4.6,
   "Main Street Dental",     4.8,
   4.7
)</f>
        <v>4.7</v>
      </c>
      <c r="DL198" s="1" t="s">
        <v>1836</v>
      </c>
      <c r="DM198" s="1" t="str">
        <f t="shared" ca="1" si="149"/>
        <v>2021-08-06</v>
      </c>
      <c r="DN198" s="1" t="str" cm="1">
        <f t="array" aca="1" ref="DN198" ca="1">INDEX({"In Progress","Accepted","Completed","Proposed"}, RANDBETWEEN(1,4))</f>
        <v>In Progress</v>
      </c>
      <c r="DO198" s="1">
        <f t="shared" ca="1" si="150"/>
        <v>2123.63</v>
      </c>
      <c r="DP198" s="1">
        <f t="shared" ca="1" si="151"/>
        <v>1698.9</v>
      </c>
      <c r="DQ198" s="1">
        <f t="shared" ca="1" si="152"/>
        <v>424.73</v>
      </c>
      <c r="DR198" s="1" t="str" cm="1">
        <f t="array" aca="1" ref="DR198" ca="1">INDEX({"N/A","CareCredit","QuickPay Discount","Monthly Payment"}, RANDBETWEEN(1,4))</f>
        <v>Monthly Payment</v>
      </c>
      <c r="DS198" s="2">
        <v>44669</v>
      </c>
      <c r="DT198" s="1" t="str">
        <f t="shared" ca="1" si="153"/>
        <v/>
      </c>
      <c r="DU198" s="1">
        <f t="shared" ca="1" si="154"/>
        <v>35</v>
      </c>
    </row>
    <row r="199" spans="1:125" x14ac:dyDescent="0.15">
      <c r="A199" s="1" t="s">
        <v>702</v>
      </c>
      <c r="B199" s="1" t="str" cm="1">
        <f t="array" aca="1" ref="B199" ca="1">INDEX({"Liam","Noah","Oliver","Elijah","William","James","Benjamin","Lucas","Henry","Alexander","Olivia","Emma","Ava","Charlotte","Sophia","Amelia","Isabella","Mia","Evelyn","Harper","Jameson","Aria","Scarlett","Luna","Mila","Abigail","Ella","Avery","Eleanor","Madison"}, RANDBETWEEN(1, 30))</f>
        <v>Isabella</v>
      </c>
      <c r="C199" s="1" t="str" cm="1">
        <f t="array" aca="1" ref="C199" ca="1">INDEX({"Smith","Johnson","Williams","Jones","Brown","Davis","Miller","Wilson","Moore","Taylor","Anderson","Thomas","Jackson","White","Harris","Martin","Thompson","Garcia","Martinez","Robinson","Clark","Rodriguez","Lewis","Lee","Walker","Hall","Allen","Young","King","Wright"}, RANDBETWEEN(1, 30))</f>
        <v>Robinson</v>
      </c>
      <c r="D199" s="1" t="str">
        <f t="shared" ca="1" si="104"/>
        <v>1974-05-13</v>
      </c>
      <c r="E199" s="1">
        <f t="shared" ca="1" si="105"/>
        <v>50</v>
      </c>
      <c r="F199" s="1" t="str" cm="1">
        <f t="array" aca="1" ref="F199" ca="1">INDEX({"Male","Female","Non-Binary"}, RANDBETWEEN(1, 3))</f>
        <v>Non-Binary</v>
      </c>
      <c r="G199" s="1" t="str" cm="1">
        <f t="array" aca="1" ref="G199" ca="1">INDEX({"African American","Caucasian","Hispanic","Asian","Native American","Other"}, RANDBETWEEN(1,6))</f>
        <v>Asian</v>
      </c>
      <c r="H199" s="1" t="str" cm="1">
        <f t="array" aca="1" ref="H199" ca="1">RANDBETWEEN(1,1500) &amp; " " &amp; INDEX({"Main","Oak","Maple","Elm","Pine","Cedar","Rose","Hill","Park","Lake"}, RANDBETWEEN(1,10)) &amp; " " &amp; INDEX({"St","Rd","Ave"}, RANDBETWEEN(1,3))</f>
        <v>1098 Cedar Rd</v>
      </c>
      <c r="I199" s="1" t="str" cm="1">
        <f t="array" aca="1" ref="I199" ca="1">INDEX({"Springfield","Riverside","Franklin","Clinton","Fairview"}, RANDBETWEEN(1,5))</f>
        <v>Springfield</v>
      </c>
      <c r="J199" s="1" t="str" cm="1">
        <f t="array" aca="1" ref="J199" ca="1">INDEX({"FL","IL","CA","NY","TX"}, RANDBETWEEN(1,5))</f>
        <v>IL</v>
      </c>
      <c r="K199" s="1" t="str">
        <f t="shared" ca="1" si="106"/>
        <v>62743</v>
      </c>
      <c r="L199" s="1" t="str">
        <f t="shared" ca="1" si="107"/>
        <v>isabella.robinson@email.com</v>
      </c>
      <c r="M199" s="1" t="str">
        <f t="shared" ca="1" si="108"/>
        <v>762-443-4954</v>
      </c>
      <c r="N199" s="1" t="str" cm="1">
        <f t="array" aca="1" ref="N199" ca="1">INDEX({"Linda","Karen","Susan","Nancy","Deborah"}, RANDBETWEEN(1,5)) &amp; " " &amp; C199</f>
        <v>Deborah Robinson</v>
      </c>
      <c r="O199" s="1" t="str">
        <f t="shared" ca="1" si="109"/>
        <v>516-694-9689</v>
      </c>
      <c r="P199" s="1" t="s">
        <v>137</v>
      </c>
      <c r="Q199" s="1" t="str" cm="1">
        <f t="array" aca="1" ref="Q199" ca="1">INDEX({"Walk-in","Google","Website","Patient Referral","Doctor Referral","Insurance"}, RANDBETWEEN(1,5))</f>
        <v>Walk-in</v>
      </c>
      <c r="R199" s="1" t="str">
        <f t="shared" ca="1" si="110"/>
        <v>2022-03-25</v>
      </c>
      <c r="S199" s="1" t="str" cm="1">
        <f t="array" aca="1" ref="S199" ca="1">INDEX({"LOC001","LOC002","LOC003"}, RANDBETWEEN(1,3))</f>
        <v>LOC002</v>
      </c>
      <c r="T199" s="1" t="str" cm="1">
        <f t="array" aca="1" ref="T199" ca="1">INDEX({"Mail","Phone","Patient Portal","Email"}, RANDBETWEEN(1,4))</f>
        <v>Mail</v>
      </c>
      <c r="U199" s="1" t="str" cm="1">
        <f t="array" aca="1" ref="U199" ca="1">INDEX({"True","False"}, RANDBETWEEN(1,2))</f>
        <v>True</v>
      </c>
      <c r="V199" s="1" t="str" cm="1">
        <f t="array" aca="1" ref="V199" ca="1">INDEX({"True","False"}, RANDBETWEEN(1,2))</f>
        <v>True</v>
      </c>
      <c r="W199" s="1" t="str" cm="1">
        <f t="array" aca="1" ref="W199" ca="1">INDEX({"True","False"}, RANDBETWEEN(1,2))</f>
        <v>True</v>
      </c>
      <c r="X199" s="1" t="str" cm="1">
        <f t="array" aca="1" ref="X199" ca="1">INDEX({"True","False"}, RANDBETWEEN(1,2))</f>
        <v>True</v>
      </c>
      <c r="Y199" s="1" t="str" cm="1">
        <f t="array" aca="1" ref="Y199" ca="1">INDEX({"Codeine","Sulfa","Local Anesthetics","None","Latex","Penicillin"}, RANDBETWEEN(1,6))</f>
        <v>None</v>
      </c>
      <c r="Z199" s="1" t="str" cm="1">
        <f t="array" aca="1" ref="Z199" ca="1">INDEX({"None","Levothyroxine","Atorvastatin","Levothyroxine|Atorvastatin","Metformin|Lisinopril","Ibuprofen"}, RANDBETWEEN(1,6))</f>
        <v>None</v>
      </c>
      <c r="AA199" s="1" t="str" cm="1">
        <f t="array" aca="1" ref="AA199" ca="1">INDEX({"None","Wisdom teeth extraction (2020)","Cavity filling (2019)","Dental cleaning (2018)","Root canal (2021)"}, RANDBETWEEN(1,5))</f>
        <v>Root canal (2021)</v>
      </c>
      <c r="AB199" s="1" t="str">
        <f t="shared" ca="1" si="111"/>
        <v>2023-05-06</v>
      </c>
      <c r="AC199" s="1" t="str" cm="1">
        <f t="array" aca="1" ref="AC199" ca="1">INDEX({"N/A","No","Yes"}, RANDBETWEEN(1,3))</f>
        <v>Yes</v>
      </c>
      <c r="AD199" s="1" t="str" cm="1">
        <f t="array" aca="1" ref="AD199" ca="1">INDEX({"Non-smoker","Former-smoker","Current smoker"}, RANDBETWEEN(1,3))</f>
        <v>Former-smoker</v>
      </c>
      <c r="AE199" s="1" t="str" cm="1">
        <f t="array" aca="1" ref="AE199" ca="1">INDEX({"None","Allergic to penicillin","Requires wheelchair accessibility","Use caution due to fall risk","Special diet required"}, RANDBETWEEN(1,5))</f>
        <v>Allergic to penicillin</v>
      </c>
      <c r="AF199" s="1" t="s">
        <v>891</v>
      </c>
      <c r="AG199" s="1" t="str" cm="1">
        <f t="array" aca="1" ref="AG199" ca="1">INDEX({"Humana","Aetna","MetLife","Cigna","United Healthcare","Guardian"}, RANDBETWEEN(1,6))</f>
        <v>United Healthcare</v>
      </c>
      <c r="AH199" s="1" t="str" cm="1">
        <f t="array" aca="1" ref="AH199" ca="1">IF(AG199="Humana",
   INDEX({"HUM103","HUM523"}, RANDBETWEEN(1,2)),
IF(AG199="Aetna",
   INDEX({"AET532","AET548"}, RANDBETWEEN(1,2)),
IF(AG199="MetLife",
   "MET280",
IF(AG199="Cigna",
   "CIG881",
IF(AG199="United Healthcare",
   INDEX({"UNI967","UNI316"}, RANDBETWEEN(1,2)),
IF(AG199="Guardian",
   INDEX({"GUA459","GUA669"}, RANDBETWEEN(1,2)),
""))))))</f>
        <v>UNI967</v>
      </c>
      <c r="AI199" s="1" t="str" cm="1">
        <f t="array" aca="1" ref="AI199" ca="1">_xlfn.SWITCH(
    AH199,
    "HUM103", "Humana Discount",
    "HUM523", "Humana PPO",
    "AET532", "Aetna HMO",
    "AET548", "Aetna Indemnity",
    "MET280", "MetLife Discount",
    "CIG881", "Cigna HMO",
    "UNI967", "United Healthcare DPPO",
    "UNI316", "United Healthcare DMO",
    "GUA459", "Guardian Discount",
    "GUA669", "Guardian PPO",
    ""
)</f>
        <v>United Healthcare DPPO</v>
      </c>
      <c r="AJ199" s="1" t="str" cm="1">
        <f t="array" aca="1" ref="AJ199" ca="1">_xlfn.SWITCH(
    AH199,
    "HUM103", "HUM854639",
    "HUM523", "HUM296694",
    "AET532", "AET392075",
    "AET548", "AET837715",
    "MET280", "MET643118",
    "CIG881", "CIG755900",
    "UNI967", "UNI733052",
    "UNI316", "UNI442722",
    "GUA459", "GUA634150",
    "GUA669", "GUA641722",
    ""
)</f>
        <v>UNI733052</v>
      </c>
      <c r="AK199" s="1" t="str" cm="1">
        <f t="array" aca="1" ref="AK199" ca="1">INDEX({"GRP370","GRP369","GRP573","GRP409","GRP509","GRP575","GRP445","GRP295","GRP316","GRP630"}, RANDBETWEEN(1,10))</f>
        <v>GRP509</v>
      </c>
      <c r="AL199" s="1" cm="1">
        <f t="array" aca="1" ref="AL199" ca="1">_xlfn.SWITCH(
  AK199,
  "GRP370", 1000,
  "GRP369", 3000,
  "GRP573", 1500,
  "GRP409", 3000,
  "GRP509", 3000,
  "GRP575", 1000,
  "GRP445", 2500,
  "GRP295", 1000,
  "GRP316", 2000,
  "GRP630", 2000,
  ""
)</f>
        <v>3000</v>
      </c>
      <c r="AM199" s="1" cm="1">
        <f t="array" aca="1" ref="AM199" ca="1">_xlfn.SWITCH(
  AK199,
  "GRP370", 729.73,
  "GRP369", 2285.89,
  "GRP573", 1311.73,
  "GRP409", 2951.56,
  "GRP509", 993.45,
  "GRP575", 557.41,
  "GRP445", 695.64,
  "GRP295", 241.36,
  "GRP316", 1320.86,
  "GRP630", 1245.27,
  ""
)</f>
        <v>993.45</v>
      </c>
      <c r="AN199" s="1" t="str" cm="1">
        <f t="array" aca="1" ref="AN199" ca="1">_xlfn.SWITCH(
  AK199,
  "GRP573", "Humana",
  "GRP509", "Aetna",
  "GRP316", "Aetna",
  ""
)</f>
        <v>Aetna</v>
      </c>
      <c r="AO199" s="1" t="str" cm="1">
        <f t="array" aca="1" ref="AO199" ca="1">_xlfn.SWITCH(
  AK199,
  "GRP573", "HUM982",
  "GRP509", "AET282",
  "GRP316", "AET665",
  ""
)</f>
        <v>AET282</v>
      </c>
      <c r="AP199" s="1" t="str" cm="1">
        <f t="array" aca="1" ref="AP199" ca="1">_xlfn.SWITCH(
  AK199,
  "GRP573", "MAAN82132",
  "GRP509", "JOWI86099",
  "GRP316", "CHTA19838",
  ""
)</f>
        <v>JOWI86099</v>
      </c>
      <c r="AQ199" s="1" t="str" cm="1">
        <f t="array" aca="1" ref="AQ199" ca="1">INDEX({"Yes","No"},RANDBETWEEN(1,2))</f>
        <v>Yes</v>
      </c>
      <c r="AR199" s="1" t="str" cm="1">
        <f t="array" aca="1" ref="AR199" ca="1">INDEX({"Apple Pay","Credit Card","Debit Card"}, RANDBETWEEN(1,3))</f>
        <v>Credit Card</v>
      </c>
      <c r="AS199" s="1" t="s">
        <v>1080</v>
      </c>
      <c r="AT199" s="1" t="s">
        <v>1269</v>
      </c>
      <c r="AU199" s="1" t="str">
        <f t="shared" ca="1" si="112"/>
        <v>2025-05-09</v>
      </c>
      <c r="AV199" s="1" t="str">
        <f t="shared" ca="1" si="113"/>
        <v>2025-05-13</v>
      </c>
      <c r="AW199" s="1" t="str">
        <f t="shared" ca="1" si="114"/>
        <v>2:00 PM</v>
      </c>
      <c r="AX199" s="1" t="str">
        <f t="shared" ca="1" si="115"/>
        <v>1:54 PM</v>
      </c>
      <c r="AY199" s="1" t="str" cm="1">
        <f t="array" aca="1" ref="AY199" ca="1">INDEX({"LOC001","LOC002","LOC003"}, RANDBETWEEN(1,3))</f>
        <v>LOC003</v>
      </c>
      <c r="AZ199" s="1" t="str" cm="1">
        <f t="array" aca="1" ref="AZ199" ca="1">INDEX({"PRV001","PRV002","PRV003","PRV004","PRV005"}, RANDBETWEEN(1,5))</f>
        <v>PRV003</v>
      </c>
      <c r="BA199" s="1" t="str" cm="1">
        <f t="array" aca="1" ref="BA199" ca="1">INDEX({"AST001","AST002","AST003","AST004","AST005"}, RANDBETWEEN(1,5))</f>
        <v>AST005</v>
      </c>
      <c r="BB199" s="1" t="str" cm="1">
        <f t="array" aca="1" ref="BB199" ca="1">INDEX({"Room 1","Room 2","Room 3","Room 4","Room 5","Room 7","Room 8"}, RANDBETWEEN(1,7))</f>
        <v>Room 8</v>
      </c>
      <c r="BC199" s="1" t="str" cm="1">
        <f t="array" aca="1" ref="BC199" ca="1">INDEX({"Tooth Pain","Lost Filling","Cosmetic Concern","Sensitivity","Denture Adjustment","Jaw Pain","Routine Check-up"}, RANDBETWEEN(1,7))</f>
        <v>Cosmetic Concern</v>
      </c>
      <c r="BD199" s="1" cm="1">
        <f t="array" aca="1" ref="BD199" ca="1">INDEX({15,30,45,60,90,120}, RANDBETWEEN(1,6))</f>
        <v>45</v>
      </c>
      <c r="BE199" s="1">
        <f t="shared" ca="1" si="116"/>
        <v>50</v>
      </c>
      <c r="BF199" s="1" t="str">
        <f t="shared" ca="1" si="117"/>
        <v>False</v>
      </c>
      <c r="BG199" s="1" t="str">
        <f t="shared" ca="1" si="118"/>
        <v>Illness</v>
      </c>
      <c r="BH199" s="1" t="str">
        <f t="shared" ca="1" si="119"/>
        <v>True</v>
      </c>
      <c r="BI199" s="1">
        <f t="shared" ca="1" si="120"/>
        <v>4</v>
      </c>
      <c r="BJ199" s="1" t="s">
        <v>1459</v>
      </c>
      <c r="BK199" s="1" t="str">
        <f t="shared" ca="1" si="121"/>
        <v>N/A</v>
      </c>
      <c r="BL199" s="1" t="str" cm="1">
        <f t="array" aca="1" ref="BL199" ca="1">INDEX({"Orthodontic","Prosthodontic","Oral Surgery","Periodontic","Restorative"}, RANDBETWEEN(1,5))</f>
        <v>Prosthodontic</v>
      </c>
      <c r="BM199" s="1" t="str" cm="1">
        <f t="array" aca="1" ref="BM199" ca="1">INDEX({"D4341","D9110","D0274","D0120","D2330","D7140","D1110"}, RANDBETWEEN(1,7))</f>
        <v>D4341</v>
      </c>
      <c r="BN199" s="1" t="str" cm="1">
        <f t="array" aca="1" ref="BN199" ca="1">INDEX({"Periodontal Scaling &amp; Root Planing","Palliative Treatment","Bitewings - Four Films","Periodic Oral Evaluation","Resin Composite - One Surface","Extraction - Erupted Tooth","Adult Prophylaxis"}, RANDBETWEEN(1,7))</f>
        <v>Periodic Oral Evaluation</v>
      </c>
      <c r="BO199" s="1">
        <f t="shared" ca="1" si="122"/>
        <v>1089.05</v>
      </c>
      <c r="BP199" s="1">
        <f t="shared" ca="1" si="123"/>
        <v>491.33</v>
      </c>
      <c r="BQ199" s="1">
        <f t="shared" ca="1" si="124"/>
        <v>660.25</v>
      </c>
      <c r="BR199" s="1">
        <f t="shared" ca="1" si="125"/>
        <v>293.68</v>
      </c>
      <c r="BS199" s="1">
        <f t="shared" ca="1" si="126"/>
        <v>86.87</v>
      </c>
      <c r="BT199" s="1" t="str">
        <f t="shared" ca="1" si="127"/>
        <v>2024-12-17</v>
      </c>
      <c r="BU199" s="1" t="str" cm="1">
        <f t="array" aca="1" ref="BU199" ca="1">INDEX({"Debit Card","Apple Pay","Credit Card","CareCredit"}, RANDBETWEEN(1,4))</f>
        <v>Apple Pay</v>
      </c>
      <c r="BV199" s="1" t="str" cm="1">
        <f t="array" aca="1" ref="BV199" ca="1">INDEX({"Paid","Partial","Pending Insurance"}, RANDBETWEEN(1,3))</f>
        <v>Paid</v>
      </c>
      <c r="BW199" s="1">
        <f t="shared" ca="1" si="128"/>
        <v>0</v>
      </c>
      <c r="BX199" s="1" t="str">
        <f t="shared" ca="1" si="129"/>
        <v>Completed</v>
      </c>
      <c r="BY199" s="1" t="str" cm="1">
        <f t="array" aca="1" ref="BY199" ca="1">INDEX({"New","Returning"}, RANDBETWEEN(1,2))</f>
        <v>Returning</v>
      </c>
      <c r="BZ199" s="1">
        <f t="shared" ca="1" si="130"/>
        <v>2</v>
      </c>
      <c r="CA199" s="1">
        <f t="shared" ca="1" si="131"/>
        <v>2</v>
      </c>
      <c r="CB199" s="1" t="str">
        <f t="shared" ca="1" si="132"/>
        <v>2023-12-25</v>
      </c>
      <c r="CC199" s="1" t="str">
        <f t="shared" ca="1" si="133"/>
        <v>2024-08-24</v>
      </c>
      <c r="CD199" s="1">
        <f t="shared" ca="1" si="155"/>
        <v>9</v>
      </c>
      <c r="CE199" s="1">
        <f t="shared" ca="1" si="155"/>
        <v>2</v>
      </c>
      <c r="CF199" s="1">
        <f t="shared" ca="1" si="135"/>
        <v>1464.93</v>
      </c>
      <c r="CG199" s="1">
        <f t="shared" ca="1" si="136"/>
        <v>15</v>
      </c>
      <c r="CH199" s="1" t="str">
        <f t="shared" ca="1" si="137"/>
        <v>Medium</v>
      </c>
      <c r="CI199" s="1">
        <f t="shared" ca="1" si="138"/>
        <v>77</v>
      </c>
      <c r="CJ199" s="1" t="str">
        <f t="shared" ca="1" si="139"/>
        <v>True</v>
      </c>
      <c r="CK199" s="1" t="str" cm="1">
        <f t="array" aca="1" ref="CK199" ca="1">INDEX({"Basic","Silver","Gold","Platinum"}, RANDBETWEEN(1,4))</f>
        <v>Platinum</v>
      </c>
      <c r="CL199" s="1">
        <f t="shared" ca="1" si="140"/>
        <v>1</v>
      </c>
      <c r="CM199" s="1" t="s">
        <v>1648</v>
      </c>
      <c r="CN199" s="1" t="str">
        <f t="shared" ca="1" si="141"/>
        <v>2021-07-28</v>
      </c>
      <c r="CO199" s="1" t="str">
        <f t="shared" ca="1" si="142"/>
        <v>5:45 PM</v>
      </c>
      <c r="CP199" s="1" t="str" cm="1">
        <f t="array" aca="1" ref="CP199" ca="1">INDEX({"Patient Portal","Mail","Email","Phone","Text"}, RANDBETWEEN(1,5))</f>
        <v>Phone</v>
      </c>
      <c r="CQ199" s="1" t="str" cm="1">
        <f t="array" aca="1" ref="CQ199" ca="1">INDEX({"Insurance Verification","Payment Reminder","New Patient Welcome","Treatment Plan Discussion","Recall"}, RANDBETWEEN(1,5))</f>
        <v>Treatment Plan Discussion</v>
      </c>
      <c r="CR199" s="1" t="str" cm="1">
        <f t="array" aca="1" ref="CR199" ca="1">INDEX({"Template","Script","Marketing","Custom"}, RANDBETWEEN(1,4))</f>
        <v>Template</v>
      </c>
      <c r="CS199" s="1" t="str">
        <f t="shared" ca="1" si="143"/>
        <v>True</v>
      </c>
      <c r="CT199" s="1" t="str">
        <f t="shared" ca="1" si="144"/>
        <v>2021-08-02</v>
      </c>
      <c r="CU199" s="1" t="str">
        <f t="shared" ca="1" si="145"/>
        <v>10:45 AM</v>
      </c>
      <c r="CV199" s="1" t="str" cm="1">
        <f t="array" aca="1" ref="CV199" ca="1">IF(CS199="True",
   INDEX({"Cancelled","Confirmed","Rescheduled","Question Answered"}, RANDBETWEEN(1,4)),
   ""
)</f>
        <v>Cancelled</v>
      </c>
      <c r="CW199" s="1" t="str">
        <f t="shared" ca="1" si="146"/>
        <v>False</v>
      </c>
      <c r="CX199" s="1" t="str">
        <f t="shared" ca="1" si="147"/>
        <v/>
      </c>
      <c r="CY199" s="1" t="str" cm="1">
        <f t="array" aca="1" ref="CY199" ca="1">INDEX({"STF001","STF002","STF003","STF004","STF005"}, RANDBETWEEN(1,5))</f>
        <v>STF001</v>
      </c>
      <c r="CZ199" s="1" t="str">
        <f t="shared" ca="1" si="148"/>
        <v>False</v>
      </c>
      <c r="DA199" s="1" t="str" cm="1">
        <f t="array" aca="1" ref="DA199" ca="1">INDEX({"Westside Dental Group","Downtown Dental Center","Main Street Dental"}, RANDBETWEEN(1,3))</f>
        <v>Downtown Dental Center</v>
      </c>
      <c r="DB199" s="1" t="str" cm="1">
        <f t="array" aca="1" ref="DB199" ca="1">_xlfn.SWITCH(DA199,
   "Westside Dental Group",     "789 West Avenue",
   "Downtown Dental Center",    "456 Downtown Plaza",
   "Main Street Dental",        "123 Main Street",
   ""
)</f>
        <v>456 Downtown Plaza</v>
      </c>
      <c r="DC199" s="1" t="str" cm="1">
        <f t="array" aca="1" ref="DC199" ca="1">_xlfn.SWITCH(
   DA199,
   "Westside Dental Group",     "Riverside",
   "Downtown Dental Center",    "Springfield",
   "Main Street Dental",        "Springfield",
   ""
)</f>
        <v>Springfield</v>
      </c>
      <c r="DD199" s="1" t="s">
        <v>184</v>
      </c>
      <c r="DE199" s="1" t="str" cm="1">
        <f t="array" aca="1" ref="DE199" ca="1">_xlfn.SWITCH(
   DA199,
   "Westside Dental Group",     "62707",
   "Downtown Dental Center",    "62701",
   "Main Street Dental",        "62704",
   ""
)</f>
        <v>62701</v>
      </c>
      <c r="DF199" s="1" t="str" cm="1">
        <f t="array" aca="1" ref="DF199" ca="1">_xlfn.SWITCH(
   DA199,
   "Westside Dental Group",     "555-555-6666",
   "Downtown Dental Center",    "555-333-4444",
   "Main Street Dental",        "555-111-2222",
   ""
)</f>
        <v>555-333-4444</v>
      </c>
      <c r="DG199" s="1" t="str" cm="1">
        <f t="array" aca="1" ref="DG199" ca="1">_xlfn.SWITCH(
   DA199,
   "Westside Dental Group",     "Mon-Thu 9AM-6PM|Fri 9AM-4PM",
   "Downtown Dental Center",    "Mon-Thu 7AM-7PM|Fri 8AM-5PM|Sat 8AM-1PM",
   "Main Street Dental",        "Mon-Fri 8AM-5PM",
   ""
)</f>
        <v>Mon-Thu 7AM-7PM|Fri 8AM-5PM|Sat 8AM-1PM</v>
      </c>
      <c r="DH199" s="1" t="str" cm="1">
        <f t="array" aca="1" ref="DH199" ca="1">_xlfn.SWITCH(
   DA199,
   "Westside Dental Group",     "General|Periodontics|Endodontics",
   "Downtown Dental Center",    "General|Pediatric|Implants|Oral Surgery",
   "Main Street Dental",        "General|Cosmetic|Orthodontics",
   ""
)</f>
        <v>General|Pediatric|Implants|Oral Surgery</v>
      </c>
      <c r="DI199" s="1" t="str" cm="1">
        <f t="array" aca="1" ref="DI199" ca="1">_xlfn.SWITCH(
   DA199,
   "Westside Dental Group",     "General Dentistry|Periodontics|Endodontics",
   "Downtown Dental Center",    "General Dentistry|Oral Surgery|Pediatric Dentistry",
   "Main Street Dental",        "General Dentistry|Orthodontics",
   ""
)</f>
        <v>General Dentistry|Oral Surgery|Pediatric Dentistry</v>
      </c>
      <c r="DJ199" s="1" cm="1">
        <f t="array" aca="1" ref="DJ199" ca="1">_xlfn.SWITCH($DA199,
   "Westside Dental Group", 6,
   "Downtown Dental Center", 12,
   "Main Street Dental",     8,
   6
)</f>
        <v>12</v>
      </c>
      <c r="DK199" s="1" cm="1">
        <f t="array" aca="1" ref="DK199" ca="1">_xlfn.SWITCH($DA199,
   "Westside Dental Group", 4.7,
   "Downtown Dental Center", 4.6,
   "Main Street Dental",     4.8,
   4.7
)</f>
        <v>4.5999999999999996</v>
      </c>
      <c r="DL199" s="1" t="s">
        <v>1837</v>
      </c>
      <c r="DM199" s="1" t="str">
        <f t="shared" ca="1" si="149"/>
        <v>2021-11-20</v>
      </c>
      <c r="DN199" s="1" t="str" cm="1">
        <f t="array" aca="1" ref="DN199" ca="1">INDEX({"In Progress","Accepted","Completed","Proposed"}, RANDBETWEEN(1,4))</f>
        <v>Accepted</v>
      </c>
      <c r="DO199" s="1">
        <f t="shared" ca="1" si="150"/>
        <v>2577.61</v>
      </c>
      <c r="DP199" s="1">
        <f t="shared" ca="1" si="151"/>
        <v>1443.46</v>
      </c>
      <c r="DQ199" s="1">
        <f t="shared" ca="1" si="152"/>
        <v>1134.1500000000001</v>
      </c>
      <c r="DR199" s="1" t="str" cm="1">
        <f t="array" aca="1" ref="DR199" ca="1">INDEX({"N/A","CareCredit","QuickPay Discount","Monthly Payment"}, RANDBETWEEN(1,4))</f>
        <v>CareCredit</v>
      </c>
      <c r="DS199" s="2">
        <v>44670</v>
      </c>
      <c r="DT199" s="1" t="str">
        <f t="shared" ca="1" si="153"/>
        <v/>
      </c>
      <c r="DU199" s="1">
        <f t="shared" ca="1" si="154"/>
        <v>86</v>
      </c>
    </row>
    <row r="200" spans="1:125" x14ac:dyDescent="0.15">
      <c r="A200" s="1" t="s">
        <v>703</v>
      </c>
      <c r="B200" s="1" t="str" cm="1">
        <f t="array" aca="1" ref="B200" ca="1">INDEX({"Liam","Noah","Oliver","Elijah","William","James","Benjamin","Lucas","Henry","Alexander","Olivia","Emma","Ava","Charlotte","Sophia","Amelia","Isabella","Mia","Evelyn","Harper","Jameson","Aria","Scarlett","Luna","Mila","Abigail","Ella","Avery","Eleanor","Madison"}, RANDBETWEEN(1, 30))</f>
        <v>James</v>
      </c>
      <c r="C200" s="1" t="str" cm="1">
        <f t="array" aca="1" ref="C200" ca="1">INDEX({"Smith","Johnson","Williams","Jones","Brown","Davis","Miller","Wilson","Moore","Taylor","Anderson","Thomas","Jackson","White","Harris","Martin","Thompson","Garcia","Martinez","Robinson","Clark","Rodriguez","Lewis","Lee","Walker","Hall","Allen","Young","King","Wright"}, RANDBETWEEN(1, 30))</f>
        <v>Walker</v>
      </c>
      <c r="D200" s="1" t="str">
        <f t="shared" ca="1" si="104"/>
        <v>1988-12-26</v>
      </c>
      <c r="E200" s="1">
        <f t="shared" ca="1" si="105"/>
        <v>36</v>
      </c>
      <c r="F200" s="1" t="str" cm="1">
        <f t="array" aca="1" ref="F200" ca="1">INDEX({"Male","Female","Non-Binary"}, RANDBETWEEN(1, 3))</f>
        <v>Non-Binary</v>
      </c>
      <c r="G200" s="1" t="str" cm="1">
        <f t="array" aca="1" ref="G200" ca="1">INDEX({"African American","Caucasian","Hispanic","Asian","Native American","Other"}, RANDBETWEEN(1,6))</f>
        <v>Asian</v>
      </c>
      <c r="H200" s="1" t="str" cm="1">
        <f t="array" aca="1" ref="H200" ca="1">RANDBETWEEN(1,1500) &amp; " " &amp; INDEX({"Main","Oak","Maple","Elm","Pine","Cedar","Rose","Hill","Park","Lake"}, RANDBETWEEN(1,10)) &amp; " " &amp; INDEX({"St","Rd","Ave"}, RANDBETWEEN(1,3))</f>
        <v>1499 Rose St</v>
      </c>
      <c r="I200" s="1" t="str" cm="1">
        <f t="array" aca="1" ref="I200" ca="1">INDEX({"Springfield","Riverside","Franklin","Clinton","Fairview"}, RANDBETWEEN(1,5))</f>
        <v>Clinton</v>
      </c>
      <c r="J200" s="1" t="str" cm="1">
        <f t="array" aca="1" ref="J200" ca="1">INDEX({"FL","IL","CA","NY","TX"}, RANDBETWEEN(1,5))</f>
        <v>FL</v>
      </c>
      <c r="K200" s="1" t="str">
        <f t="shared" ca="1" si="106"/>
        <v>75758</v>
      </c>
      <c r="L200" s="1" t="str">
        <f t="shared" ca="1" si="107"/>
        <v>james.walker@email.com</v>
      </c>
      <c r="M200" s="1" t="str">
        <f t="shared" ca="1" si="108"/>
        <v>851-214-3483</v>
      </c>
      <c r="N200" s="1" t="str" cm="1">
        <f t="array" aca="1" ref="N200" ca="1">INDEX({"Linda","Karen","Susan","Nancy","Deborah"}, RANDBETWEEN(1,5)) &amp; " " &amp; C200</f>
        <v>Karen Walker</v>
      </c>
      <c r="O200" s="1" t="str">
        <f t="shared" ca="1" si="109"/>
        <v>969-131-4147</v>
      </c>
      <c r="P200" s="1" t="s">
        <v>137</v>
      </c>
      <c r="Q200" s="1" t="str" cm="1">
        <f t="array" aca="1" ref="Q200" ca="1">INDEX({"Walk-in","Google","Website","Patient Referral","Doctor Referral","Insurance"}, RANDBETWEEN(1,5))</f>
        <v>Walk-in</v>
      </c>
      <c r="R200" s="1" t="str">
        <f t="shared" ca="1" si="110"/>
        <v>2023-10-21</v>
      </c>
      <c r="S200" s="1" t="str" cm="1">
        <f t="array" aca="1" ref="S200" ca="1">INDEX({"LOC001","LOC002","LOC003"}, RANDBETWEEN(1,3))</f>
        <v>LOC003</v>
      </c>
      <c r="T200" s="1" t="str" cm="1">
        <f t="array" aca="1" ref="T200" ca="1">INDEX({"Mail","Phone","Patient Portal","Email"}, RANDBETWEEN(1,4))</f>
        <v>Email</v>
      </c>
      <c r="U200" s="1" t="str" cm="1">
        <f t="array" aca="1" ref="U200" ca="1">INDEX({"True","False"}, RANDBETWEEN(1,2))</f>
        <v>True</v>
      </c>
      <c r="V200" s="1" t="str" cm="1">
        <f t="array" aca="1" ref="V200" ca="1">INDEX({"True","False"}, RANDBETWEEN(1,2))</f>
        <v>False</v>
      </c>
      <c r="W200" s="1" t="str" cm="1">
        <f t="array" aca="1" ref="W200" ca="1">INDEX({"True","False"}, RANDBETWEEN(1,2))</f>
        <v>False</v>
      </c>
      <c r="X200" s="1" t="str" cm="1">
        <f t="array" aca="1" ref="X200" ca="1">INDEX({"True","False"}, RANDBETWEEN(1,2))</f>
        <v>False</v>
      </c>
      <c r="Y200" s="1" t="str" cm="1">
        <f t="array" aca="1" ref="Y200" ca="1">INDEX({"Codeine","Sulfa","Local Anesthetics","None","Latex","Penicillin"}, RANDBETWEEN(1,6))</f>
        <v>Codeine</v>
      </c>
      <c r="Z200" s="1" t="str" cm="1">
        <f t="array" aca="1" ref="Z200" ca="1">INDEX({"None","Levothyroxine","Atorvastatin","Levothyroxine|Atorvastatin","Metformin|Lisinopril","Ibuprofen"}, RANDBETWEEN(1,6))</f>
        <v>Levothyroxine|Atorvastatin</v>
      </c>
      <c r="AA200" s="1" t="str" cm="1">
        <f t="array" aca="1" ref="AA200" ca="1">INDEX({"None","Wisdom teeth extraction (2020)","Cavity filling (2019)","Dental cleaning (2018)","Root canal (2021)"}, RANDBETWEEN(1,5))</f>
        <v>None</v>
      </c>
      <c r="AB200" s="1" t="str">
        <f t="shared" ca="1" si="111"/>
        <v>2023-12-19</v>
      </c>
      <c r="AC200" s="1" t="str" cm="1">
        <f t="array" aca="1" ref="AC200" ca="1">INDEX({"N/A","No","Yes"}, RANDBETWEEN(1,3))</f>
        <v>Yes</v>
      </c>
      <c r="AD200" s="1" t="str" cm="1">
        <f t="array" aca="1" ref="AD200" ca="1">INDEX({"Non-smoker","Former-smoker","Current smoker"}, RANDBETWEEN(1,3))</f>
        <v>Current smoker</v>
      </c>
      <c r="AE200" s="1" t="str" cm="1">
        <f t="array" aca="1" ref="AE200" ca="1">INDEX({"None","Allergic to penicillin","Requires wheelchair accessibility","Use caution due to fall risk","Special diet required"}, RANDBETWEEN(1,5))</f>
        <v>Special diet required</v>
      </c>
      <c r="AF200" s="1" t="s">
        <v>892</v>
      </c>
      <c r="AG200" s="1" t="str" cm="1">
        <f t="array" aca="1" ref="AG200" ca="1">INDEX({"Humana","Aetna","MetLife","Cigna","United Healthcare","Guardian"}, RANDBETWEEN(1,6))</f>
        <v>MetLife</v>
      </c>
      <c r="AH200" s="1" t="str" cm="1">
        <f t="array" aca="1" ref="AH200" ca="1">IF(AG200="Humana",
   INDEX({"HUM103","HUM523"}, RANDBETWEEN(1,2)),
IF(AG200="Aetna",
   INDEX({"AET532","AET548"}, RANDBETWEEN(1,2)),
IF(AG200="MetLife",
   "MET280",
IF(AG200="Cigna",
   "CIG881",
IF(AG200="United Healthcare",
   INDEX({"UNI967","UNI316"}, RANDBETWEEN(1,2)),
IF(AG200="Guardian",
   INDEX({"GUA459","GUA669"}, RANDBETWEEN(1,2)),
""))))))</f>
        <v>MET280</v>
      </c>
      <c r="AI200" s="1" t="str" cm="1">
        <f t="array" aca="1" ref="AI200" ca="1">_xlfn.SWITCH(
    AH200,
    "HUM103", "Humana Discount",
    "HUM523", "Humana PPO",
    "AET532", "Aetna HMO",
    "AET548", "Aetna Indemnity",
    "MET280", "MetLife Discount",
    "CIG881", "Cigna HMO",
    "UNI967", "United Healthcare DPPO",
    "UNI316", "United Healthcare DMO",
    "GUA459", "Guardian Discount",
    "GUA669", "Guardian PPO",
    ""
)</f>
        <v>MetLife Discount</v>
      </c>
      <c r="AJ200" s="1" t="str" cm="1">
        <f t="array" aca="1" ref="AJ200" ca="1">_xlfn.SWITCH(
    AH200,
    "HUM103", "HUM854639",
    "HUM523", "HUM296694",
    "AET532", "AET392075",
    "AET548", "AET837715",
    "MET280", "MET643118",
    "CIG881", "CIG755900",
    "UNI967", "UNI733052",
    "UNI316", "UNI442722",
    "GUA459", "GUA634150",
    "GUA669", "GUA641722",
    ""
)</f>
        <v>MET643118</v>
      </c>
      <c r="AK200" s="1" t="str" cm="1">
        <f t="array" aca="1" ref="AK200" ca="1">INDEX({"GRP370","GRP369","GRP573","GRP409","GRP509","GRP575","GRP445","GRP295","GRP316","GRP630"}, RANDBETWEEN(1,10))</f>
        <v>GRP370</v>
      </c>
      <c r="AL200" s="1" cm="1">
        <f t="array" aca="1" ref="AL200" ca="1">_xlfn.SWITCH(
  AK200,
  "GRP370", 1000,
  "GRP369", 3000,
  "GRP573", 1500,
  "GRP409", 3000,
  "GRP509", 3000,
  "GRP575", 1000,
  "GRP445", 2500,
  "GRP295", 1000,
  "GRP316", 2000,
  "GRP630", 2000,
  ""
)</f>
        <v>1000</v>
      </c>
      <c r="AM200" s="1" cm="1">
        <f t="array" aca="1" ref="AM200" ca="1">_xlfn.SWITCH(
  AK200,
  "GRP370", 729.73,
  "GRP369", 2285.89,
  "GRP573", 1311.73,
  "GRP409", 2951.56,
  "GRP509", 993.45,
  "GRP575", 557.41,
  "GRP445", 695.64,
  "GRP295", 241.36,
  "GRP316", 1320.86,
  "GRP630", 1245.27,
  ""
)</f>
        <v>729.73</v>
      </c>
      <c r="AN200" s="1" t="str" cm="1">
        <f t="array" aca="1" ref="AN200" ca="1">_xlfn.SWITCH(
  AK200,
  "GRP573", "Humana",
  "GRP509", "Aetna",
  "GRP316", "Aetna",
  ""
)</f>
        <v/>
      </c>
      <c r="AO200" s="1" t="str" cm="1">
        <f t="array" aca="1" ref="AO200" ca="1">_xlfn.SWITCH(
  AK200,
  "GRP573", "HUM982",
  "GRP509", "AET282",
  "GRP316", "AET665",
  ""
)</f>
        <v/>
      </c>
      <c r="AP200" s="1" t="str" cm="1">
        <f t="array" aca="1" ref="AP200" ca="1">_xlfn.SWITCH(
  AK200,
  "GRP573", "MAAN82132",
  "GRP509", "JOWI86099",
  "GRP316", "CHTA19838",
  ""
)</f>
        <v/>
      </c>
      <c r="AQ200" s="1" t="str" cm="1">
        <f t="array" aca="1" ref="AQ200" ca="1">INDEX({"Yes","No"},RANDBETWEEN(1,2))</f>
        <v>Yes</v>
      </c>
      <c r="AR200" s="1" t="str" cm="1">
        <f t="array" aca="1" ref="AR200" ca="1">INDEX({"Apple Pay","Credit Card","Debit Card"}, RANDBETWEEN(1,3))</f>
        <v>Apple Pay</v>
      </c>
      <c r="AS200" s="1" t="s">
        <v>1081</v>
      </c>
      <c r="AT200" s="1" t="s">
        <v>1270</v>
      </c>
      <c r="AU200" s="1" t="str">
        <f t="shared" ca="1" si="112"/>
        <v>2025-04-21</v>
      </c>
      <c r="AV200" s="1" t="str">
        <f t="shared" ca="1" si="113"/>
        <v>2025-04-23</v>
      </c>
      <c r="AW200" s="1" t="str">
        <f t="shared" ca="1" si="114"/>
        <v>2:15 PM</v>
      </c>
      <c r="AX200" s="1" t="str">
        <f t="shared" ca="1" si="115"/>
        <v>2:07 PM</v>
      </c>
      <c r="AY200" s="1" t="str" cm="1">
        <f t="array" aca="1" ref="AY200" ca="1">INDEX({"LOC001","LOC002","LOC003"}, RANDBETWEEN(1,3))</f>
        <v>LOC002</v>
      </c>
      <c r="AZ200" s="1" t="str" cm="1">
        <f t="array" aca="1" ref="AZ200" ca="1">INDEX({"PRV001","PRV002","PRV003","PRV004","PRV005"}, RANDBETWEEN(1,5))</f>
        <v>PRV002</v>
      </c>
      <c r="BA200" s="1" t="str" cm="1">
        <f t="array" aca="1" ref="BA200" ca="1">INDEX({"AST001","AST002","AST003","AST004","AST005"}, RANDBETWEEN(1,5))</f>
        <v>AST001</v>
      </c>
      <c r="BB200" s="1" t="str" cm="1">
        <f t="array" aca="1" ref="BB200" ca="1">INDEX({"Room 1","Room 2","Room 3","Room 4","Room 5","Room 7","Room 8"}, RANDBETWEEN(1,7))</f>
        <v>Room 5</v>
      </c>
      <c r="BC200" s="1" t="str" cm="1">
        <f t="array" aca="1" ref="BC200" ca="1">INDEX({"Tooth Pain","Lost Filling","Cosmetic Concern","Sensitivity","Denture Adjustment","Jaw Pain","Routine Check-up"}, RANDBETWEEN(1,7))</f>
        <v>Cosmetic Concern</v>
      </c>
      <c r="BD200" s="1" cm="1">
        <f t="array" aca="1" ref="BD200" ca="1">INDEX({15,30,45,60,90,120}, RANDBETWEEN(1,6))</f>
        <v>15</v>
      </c>
      <c r="BE200" s="1">
        <f t="shared" ca="1" si="116"/>
        <v>24</v>
      </c>
      <c r="BF200" s="1" t="str">
        <f t="shared" ca="1" si="117"/>
        <v>True</v>
      </c>
      <c r="BG200" s="1" t="str">
        <f t="shared" ca="1" si="118"/>
        <v/>
      </c>
      <c r="BH200" s="1" t="str">
        <f t="shared" ca="1" si="119"/>
        <v>False</v>
      </c>
      <c r="BI200" s="1">
        <f t="shared" ca="1" si="120"/>
        <v>2</v>
      </c>
      <c r="BJ200" s="1" t="s">
        <v>1460</v>
      </c>
      <c r="BK200" s="1" t="str">
        <f t="shared" ca="1" si="121"/>
        <v>2025-04-23</v>
      </c>
      <c r="BL200" s="1" t="str" cm="1">
        <f t="array" aca="1" ref="BL200" ca="1">INDEX({"Orthodontic","Prosthodontic","Oral Surgery","Periodontic","Restorative"}, RANDBETWEEN(1,5))</f>
        <v>Orthodontic</v>
      </c>
      <c r="BM200" s="1" t="str" cm="1">
        <f t="array" aca="1" ref="BM200" ca="1">INDEX({"D4341","D9110","D0274","D0120","D2330","D7140","D1110"}, RANDBETWEEN(1,7))</f>
        <v>D7140</v>
      </c>
      <c r="BN200" s="1" t="str" cm="1">
        <f t="array" aca="1" ref="BN200" ca="1">INDEX({"Periodontal Scaling &amp; Root Planing","Palliative Treatment","Bitewings - Four Films","Periodic Oral Evaluation","Resin Composite - One Surface","Extraction - Erupted Tooth","Adult Prophylaxis"}, RANDBETWEEN(1,7))</f>
        <v>Periodontal Scaling &amp; Root Planing</v>
      </c>
      <c r="BO200" s="1">
        <f t="shared" ca="1" si="122"/>
        <v>389.14</v>
      </c>
      <c r="BP200" s="1">
        <f t="shared" ca="1" si="123"/>
        <v>1470.57</v>
      </c>
      <c r="BQ200" s="1">
        <f t="shared" ca="1" si="124"/>
        <v>402.25</v>
      </c>
      <c r="BR200" s="1">
        <f t="shared" ca="1" si="125"/>
        <v>419.31</v>
      </c>
      <c r="BS200" s="1">
        <f t="shared" ca="1" si="126"/>
        <v>236.38</v>
      </c>
      <c r="BT200" s="1" t="str">
        <f t="shared" ca="1" si="127"/>
        <v>2021-01-27</v>
      </c>
      <c r="BU200" s="1" t="str" cm="1">
        <f t="array" aca="1" ref="BU200" ca="1">INDEX({"Debit Card","Apple Pay","Credit Card","CareCredit"}, RANDBETWEEN(1,4))</f>
        <v>Apple Pay</v>
      </c>
      <c r="BV200" s="1" t="str" cm="1">
        <f t="array" aca="1" ref="BV200" ca="1">INDEX({"Paid","Partial","Pending Insurance"}, RANDBETWEEN(1,3))</f>
        <v>Pending Insurance</v>
      </c>
      <c r="BW200" s="1">
        <f t="shared" ca="1" si="128"/>
        <v>0</v>
      </c>
      <c r="BX200" s="1" t="str">
        <f t="shared" ca="1" si="129"/>
        <v>In Progress</v>
      </c>
      <c r="BY200" s="1" t="str" cm="1">
        <f t="array" aca="1" ref="BY200" ca="1">INDEX({"New","Returning"}, RANDBETWEEN(1,2))</f>
        <v>Returning</v>
      </c>
      <c r="BZ200" s="1">
        <f t="shared" ca="1" si="130"/>
        <v>2</v>
      </c>
      <c r="CA200" s="1">
        <f t="shared" ca="1" si="131"/>
        <v>4</v>
      </c>
      <c r="CB200" s="1" t="str">
        <f t="shared" ca="1" si="132"/>
        <v>2023-08-03</v>
      </c>
      <c r="CC200" s="1" t="str">
        <f t="shared" ca="1" si="133"/>
        <v>2024-01-06</v>
      </c>
      <c r="CD200" s="1">
        <f t="shared" ca="1" si="155"/>
        <v>9</v>
      </c>
      <c r="CE200" s="1">
        <f t="shared" ca="1" si="155"/>
        <v>3</v>
      </c>
      <c r="CF200" s="1">
        <f t="shared" ca="1" si="135"/>
        <v>3650.13</v>
      </c>
      <c r="CG200" s="1">
        <f t="shared" ca="1" si="136"/>
        <v>20</v>
      </c>
      <c r="CH200" s="1" t="str">
        <f t="shared" ca="1" si="137"/>
        <v>Medium</v>
      </c>
      <c r="CI200" s="1">
        <f t="shared" ca="1" si="138"/>
        <v>85</v>
      </c>
      <c r="CJ200" s="1" t="str">
        <f t="shared" ca="1" si="139"/>
        <v>True</v>
      </c>
      <c r="CK200" s="1" t="str" cm="1">
        <f t="array" aca="1" ref="CK200" ca="1">INDEX({"Basic","Silver","Gold","Platinum"}, RANDBETWEEN(1,4))</f>
        <v>Basic</v>
      </c>
      <c r="CL200" s="1">
        <f t="shared" ca="1" si="140"/>
        <v>4</v>
      </c>
      <c r="CM200" s="1" t="s">
        <v>1649</v>
      </c>
      <c r="CN200" s="1" t="str">
        <f t="shared" ca="1" si="141"/>
        <v>2021-10-10</v>
      </c>
      <c r="CO200" s="1" t="str">
        <f t="shared" ca="1" si="142"/>
        <v>9:15 AM</v>
      </c>
      <c r="CP200" s="1" t="str" cm="1">
        <f t="array" aca="1" ref="CP200" ca="1">INDEX({"Patient Portal","Mail","Email","Phone","Text"}, RANDBETWEEN(1,5))</f>
        <v>Patient Portal</v>
      </c>
      <c r="CQ200" s="1" t="str" cm="1">
        <f t="array" aca="1" ref="CQ200" ca="1">INDEX({"Insurance Verification","Payment Reminder","New Patient Welcome","Treatment Plan Discussion","Recall"}, RANDBETWEEN(1,5))</f>
        <v>Payment Reminder</v>
      </c>
      <c r="CR200" s="1" t="str" cm="1">
        <f t="array" aca="1" ref="CR200" ca="1">INDEX({"Template","Script","Marketing","Custom"}, RANDBETWEEN(1,4))</f>
        <v>Template</v>
      </c>
      <c r="CS200" s="1" t="str">
        <f t="shared" ca="1" si="143"/>
        <v>True</v>
      </c>
      <c r="CT200" s="1" t="str">
        <f t="shared" ca="1" si="144"/>
        <v>2021-10-15</v>
      </c>
      <c r="CU200" s="1" t="str">
        <f t="shared" ca="1" si="145"/>
        <v>9:45 AM</v>
      </c>
      <c r="CV200" s="1" t="str" cm="1">
        <f t="array" aca="1" ref="CV200" ca="1">IF(CS200="True",
   INDEX({"Cancelled","Confirmed","Rescheduled","Question Answered"}, RANDBETWEEN(1,4)),
   ""
)</f>
        <v>Question Answered</v>
      </c>
      <c r="CW200" s="1" t="str">
        <f t="shared" ca="1" si="146"/>
        <v>False</v>
      </c>
      <c r="CX200" s="1" t="str">
        <f t="shared" ca="1" si="147"/>
        <v/>
      </c>
      <c r="CY200" s="1" t="str" cm="1">
        <f t="array" aca="1" ref="CY200" ca="1">INDEX({"STF001","STF002","STF003","STF004","STF005"}, RANDBETWEEN(1,5))</f>
        <v>STF003</v>
      </c>
      <c r="CZ200" s="1" t="str">
        <f t="shared" ca="1" si="148"/>
        <v>False</v>
      </c>
      <c r="DA200" s="1" t="str" cm="1">
        <f t="array" aca="1" ref="DA200" ca="1">INDEX({"Westside Dental Group","Downtown Dental Center","Main Street Dental"}, RANDBETWEEN(1,3))</f>
        <v>Main Street Dental</v>
      </c>
      <c r="DB200" s="1" t="str" cm="1">
        <f t="array" aca="1" ref="DB200" ca="1">_xlfn.SWITCH(DA200,
   "Westside Dental Group",     "789 West Avenue",
   "Downtown Dental Center",    "456 Downtown Plaza",
   "Main Street Dental",        "123 Main Street",
   ""
)</f>
        <v>123 Main Street</v>
      </c>
      <c r="DC200" s="1" t="str" cm="1">
        <f t="array" aca="1" ref="DC200" ca="1">_xlfn.SWITCH(
   DA200,
   "Westside Dental Group",     "Riverside",
   "Downtown Dental Center",    "Springfield",
   "Main Street Dental",        "Springfield",
   ""
)</f>
        <v>Springfield</v>
      </c>
      <c r="DD200" s="1" t="s">
        <v>184</v>
      </c>
      <c r="DE200" s="1" t="str" cm="1">
        <f t="array" aca="1" ref="DE200" ca="1">_xlfn.SWITCH(
   DA200,
   "Westside Dental Group",     "62707",
   "Downtown Dental Center",    "62701",
   "Main Street Dental",        "62704",
   ""
)</f>
        <v>62704</v>
      </c>
      <c r="DF200" s="1" t="str" cm="1">
        <f t="array" aca="1" ref="DF200" ca="1">_xlfn.SWITCH(
   DA200,
   "Westside Dental Group",     "555-555-6666",
   "Downtown Dental Center",    "555-333-4444",
   "Main Street Dental",        "555-111-2222",
   ""
)</f>
        <v>555-111-2222</v>
      </c>
      <c r="DG200" s="1" t="str" cm="1">
        <f t="array" aca="1" ref="DG200" ca="1">_xlfn.SWITCH(
   DA200,
   "Westside Dental Group",     "Mon-Thu 9AM-6PM|Fri 9AM-4PM",
   "Downtown Dental Center",    "Mon-Thu 7AM-7PM|Fri 8AM-5PM|Sat 8AM-1PM",
   "Main Street Dental",        "Mon-Fri 8AM-5PM",
   ""
)</f>
        <v>Mon-Fri 8AM-5PM</v>
      </c>
      <c r="DH200" s="1" t="str" cm="1">
        <f t="array" aca="1" ref="DH200" ca="1">_xlfn.SWITCH(
   DA200,
   "Westside Dental Group",     "General|Periodontics|Endodontics",
   "Downtown Dental Center",    "General|Pediatric|Implants|Oral Surgery",
   "Main Street Dental",        "General|Cosmetic|Orthodontics",
   ""
)</f>
        <v>General|Cosmetic|Orthodontics</v>
      </c>
      <c r="DI200" s="1" t="str" cm="1">
        <f t="array" aca="1" ref="DI200" ca="1">_xlfn.SWITCH(
   DA200,
   "Westside Dental Group",     "General Dentistry|Periodontics|Endodontics",
   "Downtown Dental Center",    "General Dentistry|Oral Surgery|Pediatric Dentistry",
   "Main Street Dental",        "General Dentistry|Orthodontics",
   ""
)</f>
        <v>General Dentistry|Orthodontics</v>
      </c>
      <c r="DJ200" s="1" cm="1">
        <f t="array" aca="1" ref="DJ200" ca="1">_xlfn.SWITCH($DA200,
   "Westside Dental Group", 6,
   "Downtown Dental Center", 12,
   "Main Street Dental",     8,
   6
)</f>
        <v>8</v>
      </c>
      <c r="DK200" s="1" cm="1">
        <f t="array" aca="1" ref="DK200" ca="1">_xlfn.SWITCH($DA200,
   "Westside Dental Group", 4.7,
   "Downtown Dental Center", 4.6,
   "Main Street Dental",     4.8,
   4.7
)</f>
        <v>4.8</v>
      </c>
      <c r="DL200" s="1" t="s">
        <v>1838</v>
      </c>
      <c r="DM200" s="1" t="str">
        <f t="shared" ca="1" si="149"/>
        <v>2024-05-07</v>
      </c>
      <c r="DN200" s="1" t="str" cm="1">
        <f t="array" aca="1" ref="DN200" ca="1">INDEX({"In Progress","Accepted","Completed","Proposed"}, RANDBETWEEN(1,4))</f>
        <v>Accepted</v>
      </c>
      <c r="DO200" s="1">
        <f t="shared" ca="1" si="150"/>
        <v>4440.17</v>
      </c>
      <c r="DP200" s="1">
        <f t="shared" ca="1" si="151"/>
        <v>2575.3000000000002</v>
      </c>
      <c r="DQ200" s="1">
        <f t="shared" ca="1" si="152"/>
        <v>1864.87</v>
      </c>
      <c r="DR200" s="1" t="str" cm="1">
        <f t="array" aca="1" ref="DR200" ca="1">INDEX({"N/A","CareCredit","QuickPay Discount","Monthly Payment"}, RANDBETWEEN(1,4))</f>
        <v>CareCredit</v>
      </c>
      <c r="DS200" s="2">
        <v>44671</v>
      </c>
      <c r="DT200" s="1" t="str">
        <f t="shared" ca="1" si="153"/>
        <v/>
      </c>
      <c r="DU200" s="1">
        <f t="shared" ca="1" si="154"/>
        <v>18</v>
      </c>
    </row>
  </sheetData>
  <sheetProtection selectLockedCells="1" selectUnlockedCells="1"/>
  <phoneticPr fontId="1" type="noConversion"/>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