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"/>
    </mc:Choice>
  </mc:AlternateContent>
  <workbookProtection workbookAlgorithmName="SHA-512" workbookHashValue="H5omG3Bn5P/T79WjAFNTA3vhA/bdeZJc9UseDekoB9xTlyIh76gyHG6CTsjUBAyG/pQmQR+5QM0JrvnisTofQQ==" workbookSaltValue="Q4igRzeI9Y0gFJkLS+oeGg==" workbookSpinCount="100000" lockStructure="1"/>
  <bookViews>
    <workbookView xWindow="0" yWindow="0" windowWidth="21600" windowHeight="10890"/>
  </bookViews>
  <sheets>
    <sheet name="FLOAT" sheetId="1" r:id="rId1"/>
    <sheet name="Cartão EMITI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" i="2" l="1"/>
  <c r="AO36" i="2"/>
  <c r="AM36" i="2"/>
  <c r="AL36" i="2"/>
  <c r="AK36" i="2"/>
  <c r="AP35" i="2"/>
  <c r="AO35" i="2"/>
  <c r="AM35" i="2"/>
  <c r="AL35" i="2"/>
  <c r="AK35" i="2"/>
  <c r="AP34" i="2"/>
  <c r="AO34" i="2"/>
  <c r="AM34" i="2"/>
  <c r="AL34" i="2"/>
  <c r="AK34" i="2"/>
  <c r="AP33" i="2"/>
  <c r="AO33" i="2"/>
  <c r="AM33" i="2"/>
  <c r="AL33" i="2"/>
  <c r="AK33" i="2"/>
  <c r="AP32" i="2"/>
  <c r="AO32" i="2"/>
  <c r="AM32" i="2"/>
  <c r="AL32" i="2"/>
  <c r="AK32" i="2"/>
  <c r="AP31" i="2"/>
  <c r="AO31" i="2"/>
  <c r="AM31" i="2"/>
  <c r="AL31" i="2"/>
  <c r="AK31" i="2"/>
  <c r="AP30" i="2"/>
  <c r="AO30" i="2"/>
  <c r="AM30" i="2"/>
  <c r="AL30" i="2"/>
  <c r="AK30" i="2"/>
  <c r="AP29" i="2"/>
  <c r="AO29" i="2"/>
  <c r="AM29" i="2"/>
  <c r="AL29" i="2"/>
  <c r="AK29" i="2"/>
  <c r="AP28" i="2"/>
  <c r="AO28" i="2"/>
  <c r="AM28" i="2"/>
  <c r="AL28" i="2"/>
  <c r="AK28" i="2"/>
  <c r="AP27" i="2"/>
  <c r="AO27" i="2"/>
  <c r="AM27" i="2"/>
  <c r="AL27" i="2"/>
  <c r="AK27" i="2"/>
  <c r="AP26" i="2"/>
  <c r="AO26" i="2"/>
  <c r="AM26" i="2"/>
  <c r="AL26" i="2"/>
  <c r="AK26" i="2"/>
  <c r="AP25" i="2"/>
  <c r="AO25" i="2"/>
  <c r="AM25" i="2"/>
  <c r="AL25" i="2"/>
  <c r="AK25" i="2"/>
  <c r="AP24" i="2"/>
  <c r="AO24" i="2"/>
  <c r="AM24" i="2"/>
  <c r="AL24" i="2"/>
  <c r="AK24" i="2"/>
  <c r="AP23" i="2"/>
  <c r="AO23" i="2"/>
  <c r="AM23" i="2"/>
  <c r="AL23" i="2"/>
  <c r="AK23" i="2"/>
  <c r="AP22" i="2"/>
  <c r="AO22" i="2"/>
  <c r="AM22" i="2"/>
  <c r="AL22" i="2"/>
  <c r="AK22" i="2"/>
  <c r="AP21" i="2"/>
  <c r="AO21" i="2"/>
  <c r="AM21" i="2"/>
  <c r="AL21" i="2"/>
  <c r="AK21" i="2"/>
  <c r="AP20" i="2"/>
  <c r="AO20" i="2"/>
  <c r="AM20" i="2"/>
  <c r="AL20" i="2"/>
  <c r="AK20" i="2"/>
  <c r="AP19" i="2"/>
  <c r="AO19" i="2"/>
  <c r="AM19" i="2"/>
  <c r="AL19" i="2"/>
  <c r="AK19" i="2"/>
  <c r="AP18" i="2"/>
  <c r="AO18" i="2"/>
  <c r="AM18" i="2"/>
  <c r="AL18" i="2"/>
  <c r="AK18" i="2"/>
  <c r="AP17" i="2"/>
  <c r="AO17" i="2"/>
  <c r="AM17" i="2"/>
  <c r="AL17" i="2"/>
  <c r="AK17" i="2"/>
  <c r="AP16" i="2"/>
  <c r="AO16" i="2"/>
  <c r="AM16" i="2"/>
  <c r="AL16" i="2"/>
  <c r="AK16" i="2"/>
  <c r="AP15" i="2"/>
  <c r="AO15" i="2"/>
  <c r="AM15" i="2"/>
  <c r="AL15" i="2"/>
  <c r="AK15" i="2"/>
  <c r="AP14" i="2"/>
  <c r="AO14" i="2"/>
  <c r="AM14" i="2"/>
  <c r="AL14" i="2"/>
  <c r="AK14" i="2"/>
  <c r="AP13" i="2"/>
  <c r="AO13" i="2"/>
  <c r="AM13" i="2"/>
  <c r="AL13" i="2"/>
  <c r="AK13" i="2"/>
  <c r="AP12" i="2"/>
  <c r="AO12" i="2"/>
  <c r="AM12" i="2"/>
  <c r="AL12" i="2"/>
  <c r="AK12" i="2"/>
  <c r="AP11" i="2"/>
  <c r="AO11" i="2"/>
  <c r="AM11" i="2"/>
  <c r="AL11" i="2"/>
  <c r="AK11" i="2"/>
  <c r="AP10" i="2"/>
  <c r="AO10" i="2"/>
  <c r="AM10" i="2"/>
  <c r="AL10" i="2"/>
  <c r="AK10" i="2"/>
  <c r="AP9" i="2"/>
  <c r="AO9" i="2"/>
  <c r="AM9" i="2"/>
  <c r="AL9" i="2"/>
  <c r="AK9" i="2"/>
  <c r="AP8" i="2"/>
  <c r="AO8" i="2"/>
  <c r="AM8" i="2"/>
  <c r="AL8" i="2"/>
  <c r="AK8" i="2"/>
  <c r="AP7" i="2"/>
  <c r="AO7" i="2"/>
  <c r="AM7" i="2"/>
  <c r="AL7" i="2"/>
  <c r="AK7" i="2"/>
  <c r="AP6" i="2"/>
  <c r="AO6" i="2"/>
  <c r="AM6" i="2"/>
  <c r="AL6" i="2"/>
  <c r="AK6" i="2"/>
  <c r="AH36" i="1" l="1"/>
  <c r="AD36" i="1"/>
  <c r="Z36" i="1"/>
  <c r="L36" i="1"/>
  <c r="K36" i="1"/>
  <c r="J36" i="1"/>
  <c r="I36" i="1"/>
  <c r="H36" i="1"/>
  <c r="G36" i="1"/>
  <c r="F36" i="1"/>
  <c r="E36" i="1"/>
  <c r="D36" i="1"/>
  <c r="AG36" i="2"/>
  <c r="AF36" i="2"/>
  <c r="AE36" i="2"/>
  <c r="AD36" i="2"/>
  <c r="AC36" i="2"/>
  <c r="AB36" i="2"/>
  <c r="AA36" i="2"/>
  <c r="Z36" i="2"/>
  <c r="Y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O36" i="2"/>
  <c r="M36" i="2"/>
  <c r="L36" i="2"/>
  <c r="K36" i="2"/>
  <c r="J36" i="2"/>
  <c r="I36" i="2"/>
  <c r="H36" i="2"/>
  <c r="G36" i="2"/>
  <c r="F36" i="2"/>
  <c r="E36" i="2"/>
  <c r="D36" i="2"/>
  <c r="P36" i="2" s="1"/>
  <c r="N36" i="2"/>
  <c r="AI36" i="2"/>
  <c r="AH36" i="2"/>
  <c r="X36" i="2"/>
  <c r="W36" i="2"/>
  <c r="U36" i="2"/>
  <c r="S36" i="2"/>
  <c r="R36" i="2"/>
  <c r="T36" i="2"/>
  <c r="AI35" i="1"/>
  <c r="AM35" i="1" s="1"/>
  <c r="AI34" i="1"/>
  <c r="AM34" i="1" s="1"/>
  <c r="AI33" i="1"/>
  <c r="AM33" i="1" s="1"/>
  <c r="AI32" i="1"/>
  <c r="AM32" i="1" s="1"/>
  <c r="AI31" i="1"/>
  <c r="AI30" i="1"/>
  <c r="AM30" i="1" s="1"/>
  <c r="AI29" i="1"/>
  <c r="AM29" i="1" s="1"/>
  <c r="AI28" i="1"/>
  <c r="AI27" i="1"/>
  <c r="AI26" i="1"/>
  <c r="AM26" i="1" s="1"/>
  <c r="AI25" i="1"/>
  <c r="AM25" i="1" s="1"/>
  <c r="AI24" i="1"/>
  <c r="AI23" i="1"/>
  <c r="AM23" i="1" s="1"/>
  <c r="AI22" i="1"/>
  <c r="AM22" i="1" s="1"/>
  <c r="AI21" i="1"/>
  <c r="AM21" i="1" s="1"/>
  <c r="AI20" i="1"/>
  <c r="AI19" i="1"/>
  <c r="AM19" i="1" s="1"/>
  <c r="AI18" i="1"/>
  <c r="AM18" i="1" s="1"/>
  <c r="AI17" i="1"/>
  <c r="AM17" i="1" s="1"/>
  <c r="AI16" i="1"/>
  <c r="AM16" i="1" s="1"/>
  <c r="AI15" i="1"/>
  <c r="AI14" i="1"/>
  <c r="AM14" i="1" s="1"/>
  <c r="AI13" i="1"/>
  <c r="AM13" i="1" s="1"/>
  <c r="AI11" i="1"/>
  <c r="AI10" i="1"/>
  <c r="AM10" i="1" s="1"/>
  <c r="AI9" i="1"/>
  <c r="AM9" i="1" s="1"/>
  <c r="AI8" i="1"/>
  <c r="AM8" i="1" s="1"/>
  <c r="AI7" i="1"/>
  <c r="AM7" i="1" s="1"/>
  <c r="U35" i="1"/>
  <c r="AL35" i="1" s="1"/>
  <c r="U34" i="1"/>
  <c r="U33" i="1"/>
  <c r="AL33" i="1" s="1"/>
  <c r="U32" i="1"/>
  <c r="AL32" i="1" s="1"/>
  <c r="U31" i="1"/>
  <c r="AL31" i="1" s="1"/>
  <c r="U30" i="1"/>
  <c r="AL30" i="1" s="1"/>
  <c r="U29" i="1"/>
  <c r="AL29" i="1" s="1"/>
  <c r="U28" i="1"/>
  <c r="AL28" i="1" s="1"/>
  <c r="U27" i="1"/>
  <c r="AL27" i="1" s="1"/>
  <c r="U26" i="1"/>
  <c r="U25" i="1"/>
  <c r="AL25" i="1" s="1"/>
  <c r="U24" i="1"/>
  <c r="AL24" i="1" s="1"/>
  <c r="U23" i="1"/>
  <c r="AL23" i="1" s="1"/>
  <c r="U22" i="1"/>
  <c r="U21" i="1"/>
  <c r="AL21" i="1" s="1"/>
  <c r="U20" i="1"/>
  <c r="AL20" i="1" s="1"/>
  <c r="U19" i="1"/>
  <c r="AL19" i="1" s="1"/>
  <c r="U18" i="1"/>
  <c r="U17" i="1"/>
  <c r="AL17" i="1" s="1"/>
  <c r="U16" i="1"/>
  <c r="AL16" i="1" s="1"/>
  <c r="U15" i="1"/>
  <c r="AL15" i="1" s="1"/>
  <c r="U14" i="1"/>
  <c r="AL14" i="1" s="1"/>
  <c r="U13" i="1"/>
  <c r="AL13" i="1" s="1"/>
  <c r="U11" i="1"/>
  <c r="AL11" i="1" s="1"/>
  <c r="U10" i="1"/>
  <c r="U9" i="1"/>
  <c r="AL9" i="1" s="1"/>
  <c r="U8" i="1"/>
  <c r="AL8" i="1" s="1"/>
  <c r="U7" i="1"/>
  <c r="AL7" i="1" s="1"/>
  <c r="P35" i="1"/>
  <c r="AK35" i="1" s="1"/>
  <c r="P34" i="1"/>
  <c r="P33" i="1"/>
  <c r="AK33" i="1" s="1"/>
  <c r="P32" i="1"/>
  <c r="AK32" i="1" s="1"/>
  <c r="P31" i="1"/>
  <c r="AK31" i="1" s="1"/>
  <c r="P30" i="1"/>
  <c r="AK30" i="1" s="1"/>
  <c r="P29" i="1"/>
  <c r="AK29" i="1" s="1"/>
  <c r="P28" i="1"/>
  <c r="AK28" i="1" s="1"/>
  <c r="P27" i="1"/>
  <c r="AK27" i="1" s="1"/>
  <c r="P26" i="1"/>
  <c r="P25" i="1"/>
  <c r="AK25" i="1" s="1"/>
  <c r="P24" i="1"/>
  <c r="AK24" i="1" s="1"/>
  <c r="P23" i="1"/>
  <c r="AK23" i="1" s="1"/>
  <c r="P22" i="1"/>
  <c r="P21" i="1"/>
  <c r="AK21" i="1" s="1"/>
  <c r="P20" i="1"/>
  <c r="AK20" i="1" s="1"/>
  <c r="P19" i="1"/>
  <c r="AK19" i="1" s="1"/>
  <c r="P18" i="1"/>
  <c r="P17" i="1"/>
  <c r="AK17" i="1" s="1"/>
  <c r="P16" i="1"/>
  <c r="AK16" i="1" s="1"/>
  <c r="P15" i="1"/>
  <c r="AK15" i="1" s="1"/>
  <c r="P14" i="1"/>
  <c r="AK14" i="1" s="1"/>
  <c r="P13" i="1"/>
  <c r="AK13" i="1" s="1"/>
  <c r="P11" i="1"/>
  <c r="AK11" i="1" s="1"/>
  <c r="P10" i="1"/>
  <c r="AK10" i="1" s="1"/>
  <c r="P9" i="1"/>
  <c r="AK9" i="1" s="1"/>
  <c r="P8" i="1"/>
  <c r="AK8" i="1" s="1"/>
  <c r="P7" i="1"/>
  <c r="AK7" i="1" s="1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1" i="2"/>
  <c r="AI10" i="2"/>
  <c r="AI9" i="2"/>
  <c r="AI8" i="2"/>
  <c r="AI7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1" i="2"/>
  <c r="U10" i="2"/>
  <c r="U9" i="2"/>
  <c r="U8" i="2"/>
  <c r="U7" i="2"/>
  <c r="P6" i="2"/>
  <c r="AH12" i="2"/>
  <c r="AG12" i="2"/>
  <c r="AF12" i="2"/>
  <c r="AE12" i="2"/>
  <c r="AD12" i="2"/>
  <c r="AC12" i="2"/>
  <c r="AB12" i="2"/>
  <c r="AA12" i="2"/>
  <c r="Z12" i="2"/>
  <c r="Y12" i="2"/>
  <c r="X12" i="2"/>
  <c r="W12" i="2"/>
  <c r="T12" i="2"/>
  <c r="S12" i="2"/>
  <c r="R12" i="2"/>
  <c r="AI6" i="2"/>
  <c r="U6" i="2"/>
  <c r="U6" i="1"/>
  <c r="AL6" i="1" s="1"/>
  <c r="AI6" i="1"/>
  <c r="AM6" i="1" s="1"/>
  <c r="P6" i="1"/>
  <c r="AK6" i="1" s="1"/>
  <c r="R12" i="1"/>
  <c r="R36" i="1" s="1"/>
  <c r="AH12" i="1"/>
  <c r="AG12" i="1"/>
  <c r="AG36" i="1" s="1"/>
  <c r="AF12" i="1"/>
  <c r="AF36" i="1" s="1"/>
  <c r="AE12" i="1"/>
  <c r="AE36" i="1" s="1"/>
  <c r="AD12" i="1"/>
  <c r="AC12" i="1"/>
  <c r="AC36" i="1" s="1"/>
  <c r="AB12" i="1"/>
  <c r="AB36" i="1" s="1"/>
  <c r="AA12" i="1"/>
  <c r="AA36" i="1" s="1"/>
  <c r="Z12" i="1"/>
  <c r="Y12" i="1"/>
  <c r="Y36" i="1" s="1"/>
  <c r="X12" i="1"/>
  <c r="X36" i="1" s="1"/>
  <c r="W12" i="1"/>
  <c r="W36" i="1" s="1"/>
  <c r="T12" i="1"/>
  <c r="T36" i="1" s="1"/>
  <c r="S12" i="1"/>
  <c r="S36" i="1" s="1"/>
  <c r="O12" i="2"/>
  <c r="N12" i="2"/>
  <c r="M12" i="2"/>
  <c r="O12" i="1"/>
  <c r="O36" i="1" s="1"/>
  <c r="N12" i="1"/>
  <c r="N36" i="1" s="1"/>
  <c r="M12" i="1"/>
  <c r="M36" i="1" s="1"/>
  <c r="AO18" i="1" l="1"/>
  <c r="AK18" i="1"/>
  <c r="AO22" i="1"/>
  <c r="AK22" i="1"/>
  <c r="AO26" i="1"/>
  <c r="AK26" i="1"/>
  <c r="AO34" i="1"/>
  <c r="AK34" i="1"/>
  <c r="AP18" i="1"/>
  <c r="AL18" i="1"/>
  <c r="AP22" i="1"/>
  <c r="AL22" i="1"/>
  <c r="AP26" i="1"/>
  <c r="AL26" i="1"/>
  <c r="AP34" i="1"/>
  <c r="AL34" i="1"/>
  <c r="AO11" i="1"/>
  <c r="AM11" i="1"/>
  <c r="AP20" i="1"/>
  <c r="AM20" i="1"/>
  <c r="AP23" i="1"/>
  <c r="AO27" i="1"/>
  <c r="AM27" i="1"/>
  <c r="AO31" i="1"/>
  <c r="AM31" i="1"/>
  <c r="AP10" i="1"/>
  <c r="AL10" i="1"/>
  <c r="AP24" i="1"/>
  <c r="AM24" i="1"/>
  <c r="AP28" i="1"/>
  <c r="AM28" i="1"/>
  <c r="AP7" i="1"/>
  <c r="AO10" i="1"/>
  <c r="AO15" i="1"/>
  <c r="AM15" i="1"/>
  <c r="P36" i="1"/>
  <c r="AK36" i="1" s="1"/>
  <c r="AP17" i="1"/>
  <c r="AP33" i="1"/>
  <c r="AO14" i="1"/>
  <c r="AO30" i="1"/>
  <c r="AP14" i="1"/>
  <c r="AP30" i="1"/>
  <c r="AP8" i="1"/>
  <c r="AP21" i="1"/>
  <c r="AP27" i="1"/>
  <c r="P12" i="1"/>
  <c r="AK12" i="1" s="1"/>
  <c r="AP9" i="1"/>
  <c r="AP11" i="1"/>
  <c r="AP15" i="1"/>
  <c r="AO19" i="1"/>
  <c r="AP25" i="1"/>
  <c r="AP31" i="1"/>
  <c r="AO35" i="1"/>
  <c r="AO7" i="1"/>
  <c r="AP13" i="1"/>
  <c r="AP16" i="1"/>
  <c r="AP19" i="1"/>
  <c r="AO23" i="1"/>
  <c r="AP29" i="1"/>
  <c r="AP32" i="1"/>
  <c r="AP35" i="1"/>
  <c r="AO9" i="1"/>
  <c r="AI12" i="1"/>
  <c r="AO13" i="1"/>
  <c r="AO17" i="1"/>
  <c r="AO21" i="1"/>
  <c r="AO25" i="1"/>
  <c r="AO29" i="1"/>
  <c r="AO33" i="1"/>
  <c r="U12" i="1"/>
  <c r="AO8" i="1"/>
  <c r="AO16" i="1"/>
  <c r="AO20" i="1"/>
  <c r="AO24" i="1"/>
  <c r="AO28" i="1"/>
  <c r="AO32" i="1"/>
  <c r="AP6" i="1"/>
  <c r="AI12" i="2"/>
  <c r="U12" i="2"/>
  <c r="AO6" i="1"/>
  <c r="AL12" i="1" l="1"/>
  <c r="U36" i="1"/>
  <c r="AL36" i="1" s="1"/>
  <c r="AM12" i="1"/>
  <c r="AI36" i="1"/>
  <c r="AP12" i="1"/>
  <c r="AO12" i="1"/>
  <c r="AM36" i="1" l="1"/>
  <c r="AP36" i="1"/>
  <c r="AO36" i="1"/>
</calcChain>
</file>

<file path=xl/sharedStrings.xml><?xml version="1.0" encoding="utf-8"?>
<sst xmlns="http://schemas.openxmlformats.org/spreadsheetml/2006/main" count="230" uniqueCount="93">
  <si>
    <t xml:space="preserve">FLOAT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</si>
  <si>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</si>
  <si>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</si>
  <si>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</si>
  <si>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</si>
  <si>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</si>
  <si>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</si>
  <si>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</si>
  <si>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</si>
  <si>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</si>
  <si>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</si>
  <si>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</si>
  <si>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</si>
  <si>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TP venda</t>
  </si>
  <si>
    <t xml:space="preserve">Descrição </t>
  </si>
  <si>
    <t>Real</t>
  </si>
  <si>
    <t>G5</t>
  </si>
  <si>
    <t>CONSTRUCARD</t>
  </si>
  <si>
    <t>G8</t>
  </si>
  <si>
    <t>BNDES</t>
  </si>
  <si>
    <t>G9</t>
  </si>
  <si>
    <t>Caixa Despesas</t>
  </si>
  <si>
    <t>G12</t>
  </si>
  <si>
    <t>HUBCARD_Itaú GD</t>
  </si>
  <si>
    <t>L2</t>
  </si>
  <si>
    <t>LOYALTY B2B - SUPORTE A VENDAS</t>
  </si>
  <si>
    <t>L60</t>
  </si>
  <si>
    <t>LOYALTY - AGENCIAS</t>
  </si>
  <si>
    <t>L70</t>
  </si>
  <si>
    <t>TOUCH CARD SEM SAQUE</t>
  </si>
  <si>
    <t>L80</t>
  </si>
  <si>
    <t>TOUCH CARD COM SAQUE</t>
  </si>
  <si>
    <t>L13</t>
  </si>
  <si>
    <t>VPSA_Seguradoras</t>
  </si>
  <si>
    <t>P1</t>
  </si>
  <si>
    <t>PAYPAXX 1</t>
  </si>
  <si>
    <t>P2</t>
  </si>
  <si>
    <t>99 TAXIS</t>
  </si>
  <si>
    <t>P2.1</t>
  </si>
  <si>
    <t>PAYPAXX_Easy</t>
  </si>
  <si>
    <t>P2.2</t>
  </si>
  <si>
    <t>PAYPAXX_Use</t>
  </si>
  <si>
    <t>P2.3</t>
  </si>
  <si>
    <t>PAYPAXX_Cabify</t>
  </si>
  <si>
    <t>P2.4</t>
  </si>
  <si>
    <t>PAYPAXX_Taxi Outros</t>
  </si>
  <si>
    <t>P3</t>
  </si>
  <si>
    <t>P4</t>
  </si>
  <si>
    <t>RECEBIVEIS MEIO DE PAGAMENTO - PRE</t>
  </si>
  <si>
    <t>P5</t>
  </si>
  <si>
    <t>MERCADO PAGO</t>
  </si>
  <si>
    <t>R1</t>
  </si>
  <si>
    <t>RECARREGAVEL</t>
  </si>
  <si>
    <t>R2</t>
  </si>
  <si>
    <t>PRF GESTAO DE DESPESAS</t>
  </si>
  <si>
    <t>S1</t>
  </si>
  <si>
    <t>SOCIAL BANK</t>
  </si>
  <si>
    <t>V3</t>
  </si>
  <si>
    <t>VAREJO - LISTA CASAMENTO - MAGAZINE LUIZ</t>
  </si>
  <si>
    <t>V6</t>
  </si>
  <si>
    <t>VAREJO - B2B - WALMART</t>
  </si>
  <si>
    <t>V60</t>
  </si>
  <si>
    <t>VAREJO - WALMART</t>
  </si>
  <si>
    <t>P10</t>
  </si>
  <si>
    <t>PAYPAXX_Adquirentes</t>
  </si>
  <si>
    <t>P11</t>
  </si>
  <si>
    <t>TOTAL</t>
  </si>
  <si>
    <t>M1</t>
  </si>
  <si>
    <t>Total Geral</t>
  </si>
  <si>
    <t>MASTER REFEICAO</t>
  </si>
  <si>
    <t>RECEBIVEIS MEIO DE PAGAMENTO - PRE (VALE SHOP)</t>
  </si>
  <si>
    <t>GLOVO</t>
  </si>
  <si>
    <t>L1+L10</t>
  </si>
  <si>
    <t>LOYALTY ONE SHOT + RECARREGÁVEL</t>
  </si>
  <si>
    <t xml:space="preserve">EASY TAXI </t>
  </si>
  <si>
    <t>Cabify</t>
  </si>
  <si>
    <t>Conta Pronta Recebíveis</t>
  </si>
  <si>
    <t>CAIXA DESPESAS</t>
  </si>
  <si>
    <t>Forecast</t>
  </si>
  <si>
    <t>Somatorio</t>
  </si>
  <si>
    <t>CARTÕES EMITIDOS</t>
  </si>
  <si>
    <t>Bud19</t>
  </si>
  <si>
    <t>Revisão Fc</t>
  </si>
  <si>
    <t>LOYALTY - ONE SHOT</t>
  </si>
  <si>
    <t>LOYALTY - RECARREGAVEL</t>
  </si>
  <si>
    <t>Revisão</t>
  </si>
  <si>
    <t>Budget</t>
  </si>
  <si>
    <t>%Var Budget vs:</t>
  </si>
  <si>
    <t>Projeção de FLOAT para Budget 2019</t>
  </si>
  <si>
    <t>Projeção de EMISSÃO para Budget 2019</t>
  </si>
  <si>
    <t>Valores em Reais $ (Absoluto)</t>
  </si>
  <si>
    <t>em Unidades (absoluto)</t>
  </si>
  <si>
    <t>Variaçaõ%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</si>
</sst>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/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3" fillId="0" borderId="0" xfId="0" applyNumberFormat="1" applyFont="1"/>
    <xf numFmtId="0" fontId="5" fillId="5" borderId="0" xfId="0" applyFont="1" applyFill="1"/>
    <xf numFmtId="3" fontId="5" fillId="5" borderId="0" xfId="0" applyNumberFormat="1" applyFont="1" applyFill="1"/>
    <xf numFmtId="17" fontId="4" fillId="7" borderId="3" xfId="0" applyNumberFormat="1" applyFont="1" applyFill="1" applyBorder="1" applyAlignment="1">
      <alignment horizontal="center"/>
    </xf>
    <xf numFmtId="17" fontId="4" fillId="7" borderId="4" xfId="0" applyNumberFormat="1" applyFont="1" applyFill="1" applyBorder="1" applyAlignment="1">
      <alignment horizontal="center"/>
    </xf>
    <xf numFmtId="17" fontId="4" fillId="7" borderId="5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4" fontId="5" fillId="5" borderId="6" xfId="1" applyNumberFormat="1" applyFont="1" applyFill="1" applyBorder="1"/>
    <xf numFmtId="164" fontId="5" fillId="5" borderId="0" xfId="1" applyNumberFormat="1" applyFont="1" applyFill="1" applyBorder="1"/>
    <xf numFmtId="164" fontId="5" fillId="5" borderId="7" xfId="1" applyNumberFormat="1" applyFont="1" applyFill="1" applyBorder="1"/>
    <xf numFmtId="3" fontId="5" fillId="3" borderId="8" xfId="0" applyNumberFormat="1" applyFont="1" applyFill="1" applyBorder="1"/>
    <xf numFmtId="3" fontId="5" fillId="3" borderId="9" xfId="0" applyNumberFormat="1" applyFont="1" applyFill="1" applyBorder="1"/>
    <xf numFmtId="3" fontId="5" fillId="3" borderId="10" xfId="0" applyNumberFormat="1" applyFont="1" applyFill="1" applyBorder="1"/>
    <xf numFmtId="17" fontId="4" fillId="9" borderId="3" xfId="0" applyNumberFormat="1" applyFont="1" applyFill="1" applyBorder="1" applyAlignment="1">
      <alignment horizontal="center" vertical="center"/>
    </xf>
    <xf numFmtId="17" fontId="4" fillId="9" borderId="13" xfId="0" applyNumberFormat="1" applyFont="1" applyFill="1" applyBorder="1" applyAlignment="1">
      <alignment horizontal="center" vertical="center"/>
    </xf>
    <xf numFmtId="17" fontId="4" fillId="9" borderId="14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1" applyNumberFormat="1" applyFont="1" applyFill="1" applyBorder="1"/>
    <xf numFmtId="164" fontId="3" fillId="0" borderId="0" xfId="1" applyNumberFormat="1" applyFont="1" applyBorder="1"/>
    <xf numFmtId="164" fontId="3" fillId="0" borderId="7" xfId="1" applyNumberFormat="1" applyFont="1" applyBorder="1"/>
    <xf numFmtId="0" fontId="3" fillId="0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6" xfId="0" applyFont="1" applyBorder="1"/>
    <xf numFmtId="0" fontId="3" fillId="0" borderId="0" xfId="0" applyFont="1" applyBorder="1"/>
    <xf numFmtId="0" fontId="3" fillId="0" borderId="6" xfId="0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/>
    <xf numFmtId="0" fontId="5" fillId="4" borderId="15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164" fontId="5" fillId="4" borderId="16" xfId="1" applyNumberFormat="1" applyFont="1" applyFill="1" applyBorder="1"/>
    <xf numFmtId="164" fontId="5" fillId="4" borderId="17" xfId="1" applyNumberFormat="1" applyFont="1" applyFill="1" applyBorder="1"/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9" fontId="3" fillId="0" borderId="6" xfId="1" applyNumberFormat="1" applyFont="1" applyBorder="1"/>
    <xf numFmtId="9" fontId="3" fillId="0" borderId="7" xfId="1" applyNumberFormat="1" applyFont="1" applyBorder="1"/>
    <xf numFmtId="9" fontId="5" fillId="5" borderId="6" xfId="1" applyNumberFormat="1" applyFont="1" applyFill="1" applyBorder="1"/>
    <xf numFmtId="9" fontId="5" fillId="5" borderId="7" xfId="1" applyNumberFormat="1" applyFont="1" applyFill="1" applyBorder="1"/>
    <xf numFmtId="9" fontId="5" fillId="3" borderId="8" xfId="1" applyNumberFormat="1" applyFont="1" applyFill="1" applyBorder="1"/>
    <xf numFmtId="9" fontId="5" fillId="3" borderId="10" xfId="1" applyNumberFormat="1" applyFont="1" applyFill="1" applyBorder="1"/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164" fontId="3" fillId="0" borderId="24" xfId="1" applyNumberFormat="1" applyFont="1" applyBorder="1"/>
    <xf numFmtId="164" fontId="5" fillId="5" borderId="24" xfId="1" applyNumberFormat="1" applyFont="1" applyFill="1" applyBorder="1"/>
    <xf numFmtId="164" fontId="5" fillId="3" borderId="25" xfId="1" applyNumberFormat="1" applyFont="1" applyFill="1" applyBorder="1"/>
    <xf numFmtId="164" fontId="5" fillId="3" borderId="8" xfId="0" applyNumberFormat="1" applyFont="1" applyFill="1" applyBorder="1"/>
    <xf numFmtId="164" fontId="5" fillId="3" borderId="9" xfId="0" applyNumberFormat="1" applyFont="1" applyFill="1" applyBorder="1"/>
    <xf numFmtId="164" fontId="5" fillId="3" borderId="10" xfId="0" applyNumberFormat="1" applyFont="1" applyFill="1" applyBorder="1"/>
    <xf numFmtId="0" fontId="2" fillId="11" borderId="0" xfId="0" applyFont="1" applyFill="1" applyAlignment="1">
      <alignment horizontal="centerContinuous"/>
    </xf>
    <xf numFmtId="0" fontId="4" fillId="6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164" fontId="3" fillId="8" borderId="6" xfId="1" applyNumberFormat="1" applyFont="1" applyFill="1" applyBorder="1" applyProtection="1">
      <protection locked="0"/>
    </xf>
    <xf numFmtId="164" fontId="3" fillId="8" borderId="0" xfId="1" applyNumberFormat="1" applyFont="1" applyFill="1" applyBorder="1" applyProtection="1">
      <protection locked="0"/>
    </xf>
    <xf numFmtId="164" fontId="3" fillId="8" borderId="7" xfId="1" applyNumberFormat="1" applyFont="1" applyFill="1" applyBorder="1" applyProtection="1">
      <protection locked="0"/>
    </xf>
    <xf numFmtId="0" fontId="4" fillId="10" borderId="0" xfId="0" applyFont="1" applyFill="1" applyAlignment="1">
      <alignment horizontal="centerContinuous"/>
    </xf>
    <xf numFmtId="0" fontId="4" fillId="11" borderId="0" xfId="0" applyFont="1" applyFill="1" applyAlignment="1">
      <alignment horizontal="centerContinuous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AP36"/>
  <sheetViews>
    <sheetView showGridLines="0" tabSelected="1" zoomScaleNormal="100" workbookViewId="0">
      <pane xSplit="3" ySplit="5" topLeftCell="N6" activePane="bottomRight" state="frozen"/>
      <selection pane="topRight" activeCell="D1" sqref="D1"/>
      <selection pane="bottomLeft" activeCell="A5" sqref="A5"/>
      <selection pane="bottomRight" activeCell="S8" sqref="S8"/>
    </sheetView>
  </sheetViews>
  <sheetFormatPr defaultRowHeight="12" x14ac:dyDescent="0.2"/>
  <cols>
    <col min="1" max="1" width="8.42578125" style="1" customWidth="1"/>
    <col min="2" max="2" width="10" style="1" bestFit="1" customWidth="1"/>
    <col min="3" max="3" width="40.28515625" style="1" customWidth="1"/>
    <col min="4" max="15" width="13.42578125" style="1" customWidth="1"/>
    <col min="16" max="16" width="12.85546875" style="1" customWidth="1"/>
    <col min="17" max="17" width="1.28515625" style="1" customWidth="1"/>
    <col min="18" max="20" width="13.42578125" style="1" customWidth="1"/>
    <col min="21" max="21" width="12.85546875" style="1" customWidth="1"/>
    <col min="22" max="22" width="1.5703125" style="1" customWidth="1"/>
    <col min="23" max="34" width="9.140625" style="1" customWidth="1"/>
    <col min="35" max="35" width="12.85546875" style="1" customWidth="1"/>
    <col min="36" max="36" width="1.28515625" style="1" customWidth="1"/>
    <col min="37" max="39" width="12.85546875" style="1" customWidth="1"/>
    <col min="40" max="40" width="3.28515625" style="1" customWidth="1"/>
    <col min="41" max="41" width="8.28515625" style="1" customWidth="1"/>
    <col min="42" max="42" width="7.140625" style="1" customWidth="1"/>
    <col min="43" max="16384" width="9.140625" style="1"/>
  </cols>
  <sheetData>
    <row r="2" spans="1:42" x14ac:dyDescent="0.2">
      <c r="B2" s="67" t="s">
        <v>88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K2" s="75" t="s">
        <v>66</v>
      </c>
      <c r="AL2" s="75"/>
      <c r="AM2" s="75"/>
      <c r="AO2" s="67" t="s">
        <v>92</v>
      </c>
      <c r="AP2" s="67"/>
    </row>
    <row r="3" spans="1:42" ht="12.75" thickBot="1" x14ac:dyDescent="0.25">
      <c r="B3" s="1" t="s">
        <v>90</v>
      </c>
    </row>
    <row r="4" spans="1:42" ht="12.75" thickBot="1" x14ac:dyDescent="0.25">
      <c r="B4" s="73" t="s">
        <v>0</v>
      </c>
      <c r="C4" s="74"/>
      <c r="D4" s="21" t="s">
        <v>1</v>
      </c>
      <c r="E4" s="21" t="s">
        <v>2</v>
      </c>
      <c r="F4" s="21" t="s">
        <v>3</v>
      </c>
      <c r="G4" s="21" t="s">
        <v>4</v>
      </c>
      <c r="H4" s="21" t="s">
        <v>5</v>
      </c>
      <c r="I4" s="21" t="s">
        <v>6</v>
      </c>
      <c r="J4" s="21" t="s">
        <v>7</v>
      </c>
      <c r="K4" s="21" t="s">
        <v>8</v>
      </c>
      <c r="L4" s="21" t="s">
        <v>9</v>
      </c>
      <c r="M4" s="22" t="s">
        <v>10</v>
      </c>
      <c r="N4" s="22" t="s">
        <v>11</v>
      </c>
      <c r="O4" s="23" t="s">
        <v>12</v>
      </c>
      <c r="P4" s="59">
        <v>2018</v>
      </c>
      <c r="R4" s="18">
        <v>43374</v>
      </c>
      <c r="S4" s="19">
        <v>43405</v>
      </c>
      <c r="T4" s="20">
        <v>43435</v>
      </c>
      <c r="U4" s="50">
        <v>2018</v>
      </c>
      <c r="W4" s="7">
        <v>43466</v>
      </c>
      <c r="X4" s="8">
        <v>43497</v>
      </c>
      <c r="Y4" s="8">
        <v>43525</v>
      </c>
      <c r="Z4" s="8">
        <v>43556</v>
      </c>
      <c r="AA4" s="8">
        <v>43586</v>
      </c>
      <c r="AB4" s="8">
        <v>43617</v>
      </c>
      <c r="AC4" s="8">
        <v>43647</v>
      </c>
      <c r="AD4" s="8">
        <v>43678</v>
      </c>
      <c r="AE4" s="8">
        <v>43709</v>
      </c>
      <c r="AF4" s="8">
        <v>43739</v>
      </c>
      <c r="AG4" s="8">
        <v>43770</v>
      </c>
      <c r="AH4" s="9">
        <v>43800</v>
      </c>
      <c r="AI4" s="50">
        <v>2019</v>
      </c>
      <c r="AK4" s="59">
        <v>2018</v>
      </c>
      <c r="AL4" s="50">
        <v>2018</v>
      </c>
      <c r="AM4" s="50">
        <v>2019</v>
      </c>
      <c r="AO4" s="71" t="s">
        <v>87</v>
      </c>
      <c r="AP4" s="72"/>
    </row>
    <row r="5" spans="1:42" ht="13.5" thickTop="1" thickBot="1" x14ac:dyDescent="0.25">
      <c r="B5" s="60" t="s">
        <v>13</v>
      </c>
      <c r="C5" s="61" t="s">
        <v>14</v>
      </c>
      <c r="D5" s="62" t="s">
        <v>15</v>
      </c>
      <c r="E5" s="62" t="s">
        <v>15</v>
      </c>
      <c r="F5" s="62" t="s">
        <v>15</v>
      </c>
      <c r="G5" s="62" t="s">
        <v>15</v>
      </c>
      <c r="H5" s="62" t="s">
        <v>15</v>
      </c>
      <c r="I5" s="62" t="s">
        <v>15</v>
      </c>
      <c r="J5" s="62" t="s">
        <v>15</v>
      </c>
      <c r="K5" s="62" t="s">
        <v>15</v>
      </c>
      <c r="L5" s="62" t="s">
        <v>15</v>
      </c>
      <c r="M5" s="62" t="s">
        <v>78</v>
      </c>
      <c r="N5" s="62" t="s">
        <v>78</v>
      </c>
      <c r="O5" s="63" t="s">
        <v>78</v>
      </c>
      <c r="P5" s="50" t="s">
        <v>78</v>
      </c>
      <c r="R5" s="10" t="s">
        <v>82</v>
      </c>
      <c r="S5" s="2" t="s">
        <v>82</v>
      </c>
      <c r="T5" s="11" t="s">
        <v>82</v>
      </c>
      <c r="U5" s="51" t="s">
        <v>85</v>
      </c>
      <c r="W5" s="10" t="s">
        <v>81</v>
      </c>
      <c r="X5" s="2" t="s">
        <v>81</v>
      </c>
      <c r="Y5" s="2" t="s">
        <v>81</v>
      </c>
      <c r="Z5" s="2" t="s">
        <v>81</v>
      </c>
      <c r="AA5" s="2" t="s">
        <v>81</v>
      </c>
      <c r="AB5" s="2" t="s">
        <v>81</v>
      </c>
      <c r="AC5" s="2" t="s">
        <v>81</v>
      </c>
      <c r="AD5" s="2" t="s">
        <v>81</v>
      </c>
      <c r="AE5" s="2" t="s">
        <v>81</v>
      </c>
      <c r="AF5" s="2" t="s">
        <v>81</v>
      </c>
      <c r="AG5" s="2" t="s">
        <v>81</v>
      </c>
      <c r="AH5" s="11" t="s">
        <v>81</v>
      </c>
      <c r="AI5" s="51" t="s">
        <v>86</v>
      </c>
      <c r="AK5" s="50" t="s">
        <v>78</v>
      </c>
      <c r="AL5" s="51" t="s">
        <v>85</v>
      </c>
      <c r="AM5" s="51" t="s">
        <v>86</v>
      </c>
      <c r="AO5" s="42" t="s">
        <v>78</v>
      </c>
      <c r="AP5" s="43" t="s">
        <v>85</v>
      </c>
    </row>
    <row r="6" spans="1:42" ht="12.75" thickTop="1" x14ac:dyDescent="0.2">
      <c r="B6" s="24" t="s">
        <v>16</v>
      </c>
      <c r="C6" s="25" t="s">
        <v>17</v>
      </c>
      <c r="D6" s="26">
        <v>21555582.979999997</v>
      </c>
      <c r="E6" s="26">
        <v>18314506.450000003</v>
      </c>
      <c r="F6" s="26">
        <v>51625353.390000001</v>
      </c>
      <c r="G6" s="26">
        <v>26734819.420000002</v>
      </c>
      <c r="H6" s="26">
        <v>28313144.939999998</v>
      </c>
      <c r="I6" s="26">
        <v>29046397.050000001</v>
      </c>
      <c r="J6" s="26">
        <v>31996390.079999998</v>
      </c>
      <c r="K6" s="26">
        <v>38006150</v>
      </c>
      <c r="L6" s="26">
        <v>34798120</v>
      </c>
      <c r="M6" s="27">
        <v>22500000</v>
      </c>
      <c r="N6" s="27">
        <v>22500000</v>
      </c>
      <c r="O6" s="28">
        <v>22500000</v>
      </c>
      <c r="P6" s="52">
        <f>SUM(D6:O6)</f>
        <v>347890464.31</v>
      </c>
      <c r="Q6" s="4"/>
      <c r="R6" s="64"/>
      <c r="S6" s="65"/>
      <c r="T6" s="66"/>
      <c r="U6" s="52">
        <f>SUM(D6:L6,R6:T6)</f>
        <v>280390464.31</v>
      </c>
      <c r="W6" s="64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6"/>
      <c r="AI6" s="52">
        <f>SUM(W6:AH6)</f>
        <v>0</v>
      </c>
      <c r="AK6" s="52">
        <f t="shared" ref="AK6:AK36" si="0">P6</f>
        <v>347890464.31</v>
      </c>
      <c r="AL6" s="52">
        <f t="shared" ref="AL6:AL36" si="1">U6</f>
        <v>280390464.31</v>
      </c>
      <c r="AM6" s="52">
        <f t="shared" ref="AM6:AM36" si="2">AI6</f>
        <v>0</v>
      </c>
      <c r="AO6" s="44">
        <f t="shared" ref="AO6:AO36" si="3">IFERROR(AI6/P6-1,0)</f>
        <v>-1</v>
      </c>
      <c r="AP6" s="45">
        <f t="shared" ref="AP6:AP36" si="4">IFERROR(AI6/U6-1,0)</f>
        <v>-1</v>
      </c>
    </row>
    <row r="7" spans="1:42" x14ac:dyDescent="0.2">
      <c r="B7" s="24" t="s">
        <v>18</v>
      </c>
      <c r="C7" s="25" t="s">
        <v>19</v>
      </c>
      <c r="D7" s="26">
        <v>68978128.670000076</v>
      </c>
      <c r="E7" s="26">
        <v>66367855.170000039</v>
      </c>
      <c r="F7" s="26">
        <v>68466978.410000101</v>
      </c>
      <c r="G7" s="26">
        <v>112218220</v>
      </c>
      <c r="H7" s="26">
        <v>71967555.940000057</v>
      </c>
      <c r="I7" s="26">
        <v>74035749.009999976</v>
      </c>
      <c r="J7" s="26">
        <v>70147189.760000005</v>
      </c>
      <c r="K7" s="26">
        <v>69883140</v>
      </c>
      <c r="L7" s="26">
        <v>70966200</v>
      </c>
      <c r="M7" s="27">
        <v>68000000</v>
      </c>
      <c r="N7" s="27">
        <v>68000000</v>
      </c>
      <c r="O7" s="28">
        <v>68000000</v>
      </c>
      <c r="P7" s="52">
        <f t="shared" ref="P7:P35" si="5">SUM(D7:O7)</f>
        <v>877031016.96000028</v>
      </c>
      <c r="Q7" s="4"/>
      <c r="R7" s="64"/>
      <c r="S7" s="65"/>
      <c r="T7" s="66"/>
      <c r="U7" s="52">
        <f t="shared" ref="U7:U35" si="6">SUM(D7:L7,R7:T7)</f>
        <v>673031016.96000028</v>
      </c>
      <c r="W7" s="64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6"/>
      <c r="AI7" s="52">
        <f t="shared" ref="AI7:AI35" si="7">SUM(W7:AH7)</f>
        <v>0</v>
      </c>
      <c r="AK7" s="52">
        <f t="shared" si="0"/>
        <v>877031016.96000028</v>
      </c>
      <c r="AL7" s="52">
        <f t="shared" si="1"/>
        <v>673031016.96000028</v>
      </c>
      <c r="AM7" s="52">
        <f t="shared" si="2"/>
        <v>0</v>
      </c>
      <c r="AO7" s="44">
        <f t="shared" si="3"/>
        <v>-1</v>
      </c>
      <c r="AP7" s="45">
        <f t="shared" si="4"/>
        <v>-1</v>
      </c>
    </row>
    <row r="8" spans="1:42" x14ac:dyDescent="0.2">
      <c r="B8" s="24" t="s">
        <v>20</v>
      </c>
      <c r="C8" s="25" t="s">
        <v>21</v>
      </c>
      <c r="D8" s="26">
        <v>20500</v>
      </c>
      <c r="E8" s="26">
        <v>3790</v>
      </c>
      <c r="F8" s="26">
        <v>3790</v>
      </c>
      <c r="G8" s="26">
        <v>33200</v>
      </c>
      <c r="H8" s="26">
        <v>13200</v>
      </c>
      <c r="I8" s="26">
        <v>28780</v>
      </c>
      <c r="J8" s="26">
        <v>114990</v>
      </c>
      <c r="K8" s="26">
        <v>81580</v>
      </c>
      <c r="L8" s="26">
        <v>97720</v>
      </c>
      <c r="M8" s="27">
        <v>15000</v>
      </c>
      <c r="N8" s="27">
        <v>15000</v>
      </c>
      <c r="O8" s="28">
        <v>15000</v>
      </c>
      <c r="P8" s="52">
        <f t="shared" si="5"/>
        <v>442550</v>
      </c>
      <c r="Q8" s="4"/>
      <c r="R8" s="64"/>
      <c r="S8" s="65"/>
      <c r="T8" s="66"/>
      <c r="U8" s="52">
        <f t="shared" si="6"/>
        <v>397550</v>
      </c>
      <c r="W8" s="64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6"/>
      <c r="AI8" s="52">
        <f t="shared" si="7"/>
        <v>0</v>
      </c>
      <c r="AK8" s="52">
        <f t="shared" si="0"/>
        <v>442550</v>
      </c>
      <c r="AL8" s="52">
        <f t="shared" si="1"/>
        <v>397550</v>
      </c>
      <c r="AM8" s="52">
        <f t="shared" si="2"/>
        <v>0</v>
      </c>
      <c r="AO8" s="44">
        <f t="shared" si="3"/>
        <v>-1</v>
      </c>
      <c r="AP8" s="45">
        <f t="shared" si="4"/>
        <v>-1</v>
      </c>
    </row>
    <row r="9" spans="1:42" x14ac:dyDescent="0.2">
      <c r="B9" s="24" t="s">
        <v>22</v>
      </c>
      <c r="C9" s="25" t="s">
        <v>23</v>
      </c>
      <c r="D9" s="26">
        <v>572970</v>
      </c>
      <c r="E9" s="26">
        <v>281030</v>
      </c>
      <c r="F9" s="26">
        <v>761980</v>
      </c>
      <c r="G9" s="26">
        <v>880760</v>
      </c>
      <c r="H9" s="26">
        <v>424000</v>
      </c>
      <c r="I9" s="26">
        <v>360720</v>
      </c>
      <c r="J9" s="26">
        <v>440050</v>
      </c>
      <c r="K9" s="26">
        <v>351260</v>
      </c>
      <c r="L9" s="26">
        <v>287830</v>
      </c>
      <c r="M9" s="27">
        <v>1200000</v>
      </c>
      <c r="N9" s="27">
        <v>2400000</v>
      </c>
      <c r="O9" s="28">
        <v>3600000</v>
      </c>
      <c r="P9" s="52">
        <f t="shared" si="5"/>
        <v>11560600</v>
      </c>
      <c r="Q9" s="4"/>
      <c r="R9" s="64"/>
      <c r="S9" s="65"/>
      <c r="T9" s="66"/>
      <c r="U9" s="52">
        <f t="shared" si="6"/>
        <v>4360600</v>
      </c>
      <c r="W9" s="64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6"/>
      <c r="AI9" s="52">
        <f t="shared" si="7"/>
        <v>0</v>
      </c>
      <c r="AK9" s="52">
        <f t="shared" si="0"/>
        <v>11560600</v>
      </c>
      <c r="AL9" s="52">
        <f t="shared" si="1"/>
        <v>4360600</v>
      </c>
      <c r="AM9" s="52">
        <f t="shared" si="2"/>
        <v>0</v>
      </c>
      <c r="AO9" s="44">
        <f t="shared" si="3"/>
        <v>-1</v>
      </c>
      <c r="AP9" s="45">
        <f t="shared" si="4"/>
        <v>-1</v>
      </c>
    </row>
    <row r="10" spans="1:42" x14ac:dyDescent="0.2">
      <c r="B10" s="29"/>
      <c r="C10" s="25" t="s">
        <v>83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7">
        <v>9500000</v>
      </c>
      <c r="N10" s="27">
        <v>10000000</v>
      </c>
      <c r="O10" s="28">
        <v>15000000</v>
      </c>
      <c r="P10" s="52">
        <f t="shared" si="5"/>
        <v>34500000</v>
      </c>
      <c r="Q10" s="4"/>
      <c r="R10" s="64"/>
      <c r="S10" s="65"/>
      <c r="T10" s="66"/>
      <c r="U10" s="52">
        <f t="shared" si="6"/>
        <v>0</v>
      </c>
      <c r="W10" s="64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6"/>
      <c r="AI10" s="52">
        <f t="shared" si="7"/>
        <v>0</v>
      </c>
      <c r="AK10" s="52">
        <f t="shared" si="0"/>
        <v>34500000</v>
      </c>
      <c r="AL10" s="52">
        <f t="shared" si="1"/>
        <v>0</v>
      </c>
      <c r="AM10" s="52">
        <f t="shared" si="2"/>
        <v>0</v>
      </c>
      <c r="AO10" s="44">
        <f t="shared" si="3"/>
        <v>-1</v>
      </c>
      <c r="AP10" s="45">
        <f t="shared" si="4"/>
        <v>0</v>
      </c>
    </row>
    <row r="11" spans="1:42" x14ac:dyDescent="0.2">
      <c r="B11" s="29"/>
      <c r="C11" s="25" t="s">
        <v>84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7">
        <v>10000000</v>
      </c>
      <c r="N11" s="27">
        <v>10000000</v>
      </c>
      <c r="O11" s="28">
        <v>14999999.999999998</v>
      </c>
      <c r="P11" s="52">
        <f t="shared" si="5"/>
        <v>35000000</v>
      </c>
      <c r="Q11" s="4"/>
      <c r="R11" s="64"/>
      <c r="S11" s="65"/>
      <c r="T11" s="66"/>
      <c r="U11" s="52">
        <f t="shared" si="6"/>
        <v>0</v>
      </c>
      <c r="W11" s="64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52">
        <f t="shared" si="7"/>
        <v>0</v>
      </c>
      <c r="AK11" s="52">
        <f t="shared" si="0"/>
        <v>35000000</v>
      </c>
      <c r="AL11" s="52">
        <f t="shared" si="1"/>
        <v>0</v>
      </c>
      <c r="AM11" s="52">
        <f t="shared" si="2"/>
        <v>0</v>
      </c>
      <c r="AO11" s="44">
        <f t="shared" si="3"/>
        <v>-1</v>
      </c>
      <c r="AP11" s="45">
        <f t="shared" si="4"/>
        <v>0</v>
      </c>
    </row>
    <row r="12" spans="1:42" s="5" customFormat="1" x14ac:dyDescent="0.2">
      <c r="A12" s="5" t="s">
        <v>79</v>
      </c>
      <c r="B12" s="30" t="s">
        <v>72</v>
      </c>
      <c r="C12" s="31" t="s">
        <v>73</v>
      </c>
      <c r="D12" s="13">
        <v>11917640</v>
      </c>
      <c r="E12" s="13">
        <v>17669920</v>
      </c>
      <c r="F12" s="13">
        <v>20714510</v>
      </c>
      <c r="G12" s="13">
        <v>17346150</v>
      </c>
      <c r="H12" s="13">
        <v>10910040</v>
      </c>
      <c r="I12" s="13">
        <v>12809990</v>
      </c>
      <c r="J12" s="13">
        <v>13339190</v>
      </c>
      <c r="K12" s="13">
        <v>15398680</v>
      </c>
      <c r="L12" s="13">
        <v>15741140</v>
      </c>
      <c r="M12" s="13">
        <f>SUM(M10:M11)</f>
        <v>19500000</v>
      </c>
      <c r="N12" s="13">
        <f t="shared" ref="N12:O12" si="8">SUM(N10:N11)</f>
        <v>20000000</v>
      </c>
      <c r="O12" s="14">
        <f t="shared" si="8"/>
        <v>30000000</v>
      </c>
      <c r="P12" s="53">
        <f t="shared" si="5"/>
        <v>205347260</v>
      </c>
      <c r="Q12" s="6"/>
      <c r="R12" s="12">
        <f>SUM(R10:R11)</f>
        <v>0</v>
      </c>
      <c r="S12" s="13">
        <f t="shared" ref="S12" si="9">SUM(S10:S11)</f>
        <v>0</v>
      </c>
      <c r="T12" s="14">
        <f t="shared" ref="T12" si="10">SUM(T10:T11)</f>
        <v>0</v>
      </c>
      <c r="U12" s="53">
        <f t="shared" si="6"/>
        <v>135847260</v>
      </c>
      <c r="V12" s="1"/>
      <c r="W12" s="12">
        <f t="shared" ref="W12" si="11">SUM(W10:W11)</f>
        <v>0</v>
      </c>
      <c r="X12" s="13">
        <f t="shared" ref="X12" si="12">SUM(X10:X11)</f>
        <v>0</v>
      </c>
      <c r="Y12" s="13">
        <f t="shared" ref="Y12" si="13">SUM(Y10:Y11)</f>
        <v>0</v>
      </c>
      <c r="Z12" s="13">
        <f t="shared" ref="Z12" si="14">SUM(Z10:Z11)</f>
        <v>0</v>
      </c>
      <c r="AA12" s="13">
        <f t="shared" ref="AA12" si="15">SUM(AA10:AA11)</f>
        <v>0</v>
      </c>
      <c r="AB12" s="13">
        <f t="shared" ref="AB12" si="16">SUM(AB10:AB11)</f>
        <v>0</v>
      </c>
      <c r="AC12" s="13">
        <f t="shared" ref="AC12" si="17">SUM(AC10:AC11)</f>
        <v>0</v>
      </c>
      <c r="AD12" s="13">
        <f t="shared" ref="AD12" si="18">SUM(AD10:AD11)</f>
        <v>0</v>
      </c>
      <c r="AE12" s="13">
        <f t="shared" ref="AE12" si="19">SUM(AE10:AE11)</f>
        <v>0</v>
      </c>
      <c r="AF12" s="13">
        <f t="shared" ref="AF12" si="20">SUM(AF10:AF11)</f>
        <v>0</v>
      </c>
      <c r="AG12" s="13">
        <f t="shared" ref="AG12" si="21">SUM(AG10:AG11)</f>
        <v>0</v>
      </c>
      <c r="AH12" s="14">
        <f t="shared" ref="AH12" si="22">SUM(AH10:AH11)</f>
        <v>0</v>
      </c>
      <c r="AI12" s="53">
        <f t="shared" si="7"/>
        <v>0</v>
      </c>
      <c r="AJ12" s="1"/>
      <c r="AK12" s="53">
        <f t="shared" si="0"/>
        <v>205347260</v>
      </c>
      <c r="AL12" s="53">
        <f t="shared" si="1"/>
        <v>135847260</v>
      </c>
      <c r="AM12" s="53">
        <f t="shared" si="2"/>
        <v>0</v>
      </c>
      <c r="AN12" s="1"/>
      <c r="AO12" s="46">
        <f t="shared" si="3"/>
        <v>-1</v>
      </c>
      <c r="AP12" s="47">
        <f t="shared" si="4"/>
        <v>-1</v>
      </c>
    </row>
    <row r="13" spans="1:42" x14ac:dyDescent="0.2">
      <c r="B13" s="24" t="s">
        <v>24</v>
      </c>
      <c r="C13" s="25" t="s">
        <v>25</v>
      </c>
      <c r="D13" s="26">
        <v>30000</v>
      </c>
      <c r="E13" s="26">
        <v>50000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7">
        <v>0</v>
      </c>
      <c r="N13" s="27">
        <v>0</v>
      </c>
      <c r="O13" s="28">
        <v>0</v>
      </c>
      <c r="P13" s="52">
        <f t="shared" si="5"/>
        <v>80000</v>
      </c>
      <c r="Q13" s="4"/>
      <c r="R13" s="64"/>
      <c r="S13" s="65"/>
      <c r="T13" s="66"/>
      <c r="U13" s="52">
        <f t="shared" si="6"/>
        <v>80000</v>
      </c>
      <c r="W13" s="64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6"/>
      <c r="AI13" s="52">
        <f t="shared" si="7"/>
        <v>0</v>
      </c>
      <c r="AK13" s="52">
        <f t="shared" si="0"/>
        <v>80000</v>
      </c>
      <c r="AL13" s="52">
        <f t="shared" si="1"/>
        <v>80000</v>
      </c>
      <c r="AM13" s="52">
        <f t="shared" si="2"/>
        <v>0</v>
      </c>
      <c r="AO13" s="44">
        <f t="shared" si="3"/>
        <v>-1</v>
      </c>
      <c r="AP13" s="45">
        <f t="shared" si="4"/>
        <v>-1</v>
      </c>
    </row>
    <row r="14" spans="1:42" x14ac:dyDescent="0.2">
      <c r="B14" s="24" t="s">
        <v>26</v>
      </c>
      <c r="C14" s="25" t="s">
        <v>27</v>
      </c>
      <c r="D14" s="26">
        <v>447549.77999999997</v>
      </c>
      <c r="E14" s="26">
        <v>975032.42</v>
      </c>
      <c r="F14" s="26">
        <v>254318.03999999995</v>
      </c>
      <c r="G14" s="26">
        <v>370710.11999999988</v>
      </c>
      <c r="H14" s="26">
        <v>701880.73999999987</v>
      </c>
      <c r="I14" s="26">
        <v>700232.6100000001</v>
      </c>
      <c r="J14" s="26">
        <v>362598.01999999996</v>
      </c>
      <c r="K14" s="26">
        <v>1051562.51</v>
      </c>
      <c r="L14" s="26">
        <v>962570</v>
      </c>
      <c r="M14" s="27">
        <v>15000000</v>
      </c>
      <c r="N14" s="27">
        <v>15000000</v>
      </c>
      <c r="O14" s="28">
        <v>15000000</v>
      </c>
      <c r="P14" s="52">
        <f t="shared" si="5"/>
        <v>50826454.240000002</v>
      </c>
      <c r="Q14" s="4"/>
      <c r="R14" s="64"/>
      <c r="S14" s="65"/>
      <c r="T14" s="66"/>
      <c r="U14" s="52">
        <f t="shared" si="6"/>
        <v>5826454.2400000002</v>
      </c>
      <c r="W14" s="64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6"/>
      <c r="AI14" s="52">
        <f t="shared" si="7"/>
        <v>0</v>
      </c>
      <c r="AK14" s="52">
        <f t="shared" si="0"/>
        <v>50826454.240000002</v>
      </c>
      <c r="AL14" s="52">
        <f t="shared" si="1"/>
        <v>5826454.2400000002</v>
      </c>
      <c r="AM14" s="52">
        <f t="shared" si="2"/>
        <v>0</v>
      </c>
      <c r="AO14" s="44">
        <f t="shared" si="3"/>
        <v>-1</v>
      </c>
      <c r="AP14" s="45">
        <f t="shared" si="4"/>
        <v>-1</v>
      </c>
    </row>
    <row r="15" spans="1:42" x14ac:dyDescent="0.2">
      <c r="B15" s="24" t="s">
        <v>28</v>
      </c>
      <c r="C15" s="25" t="s">
        <v>29</v>
      </c>
      <c r="D15" s="26">
        <v>12331.83</v>
      </c>
      <c r="E15" s="26">
        <v>0</v>
      </c>
      <c r="F15" s="26">
        <v>12109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7">
        <v>0</v>
      </c>
      <c r="N15" s="27">
        <v>0</v>
      </c>
      <c r="O15" s="28">
        <v>0</v>
      </c>
      <c r="P15" s="52">
        <f t="shared" si="5"/>
        <v>24440.83</v>
      </c>
      <c r="Q15" s="4"/>
      <c r="R15" s="64"/>
      <c r="S15" s="65"/>
      <c r="T15" s="66"/>
      <c r="U15" s="52">
        <f t="shared" si="6"/>
        <v>24440.83</v>
      </c>
      <c r="W15" s="64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6"/>
      <c r="AI15" s="52">
        <f t="shared" si="7"/>
        <v>0</v>
      </c>
      <c r="AK15" s="52">
        <f t="shared" si="0"/>
        <v>24440.83</v>
      </c>
      <c r="AL15" s="52">
        <f t="shared" si="1"/>
        <v>24440.83</v>
      </c>
      <c r="AM15" s="52">
        <f t="shared" si="2"/>
        <v>0</v>
      </c>
      <c r="AO15" s="44">
        <f t="shared" si="3"/>
        <v>-1</v>
      </c>
      <c r="AP15" s="45">
        <f t="shared" si="4"/>
        <v>-1</v>
      </c>
    </row>
    <row r="16" spans="1:42" x14ac:dyDescent="0.2">
      <c r="B16" s="24" t="s">
        <v>30</v>
      </c>
      <c r="C16" s="25" t="s">
        <v>31</v>
      </c>
      <c r="D16" s="26">
        <v>283188.39</v>
      </c>
      <c r="E16" s="26">
        <v>177912.46</v>
      </c>
      <c r="F16" s="26">
        <v>141840.26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7">
        <v>0</v>
      </c>
      <c r="N16" s="27">
        <v>0</v>
      </c>
      <c r="O16" s="28">
        <v>0</v>
      </c>
      <c r="P16" s="52">
        <f t="shared" si="5"/>
        <v>602941.11</v>
      </c>
      <c r="Q16" s="4"/>
      <c r="R16" s="64"/>
      <c r="S16" s="65"/>
      <c r="T16" s="66"/>
      <c r="U16" s="52">
        <f t="shared" si="6"/>
        <v>602941.11</v>
      </c>
      <c r="W16" s="64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52">
        <f t="shared" si="7"/>
        <v>0</v>
      </c>
      <c r="AK16" s="52">
        <f t="shared" si="0"/>
        <v>602941.11</v>
      </c>
      <c r="AL16" s="52">
        <f t="shared" si="1"/>
        <v>602941.11</v>
      </c>
      <c r="AM16" s="52">
        <f t="shared" si="2"/>
        <v>0</v>
      </c>
      <c r="AO16" s="44">
        <f t="shared" si="3"/>
        <v>-1</v>
      </c>
      <c r="AP16" s="45">
        <f t="shared" si="4"/>
        <v>-1</v>
      </c>
    </row>
    <row r="17" spans="2:42" x14ac:dyDescent="0.2">
      <c r="B17" s="24" t="s">
        <v>32</v>
      </c>
      <c r="C17" s="25" t="s">
        <v>33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7">
        <v>1000000</v>
      </c>
      <c r="N17" s="27">
        <v>1000000</v>
      </c>
      <c r="O17" s="28">
        <v>1000000</v>
      </c>
      <c r="P17" s="52">
        <f t="shared" si="5"/>
        <v>3000000</v>
      </c>
      <c r="Q17" s="4"/>
      <c r="R17" s="64"/>
      <c r="S17" s="65"/>
      <c r="T17" s="66"/>
      <c r="U17" s="52">
        <f t="shared" si="6"/>
        <v>0</v>
      </c>
      <c r="W17" s="64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6"/>
      <c r="AI17" s="52">
        <f t="shared" si="7"/>
        <v>0</v>
      </c>
      <c r="AK17" s="52">
        <f t="shared" si="0"/>
        <v>3000000</v>
      </c>
      <c r="AL17" s="52">
        <f t="shared" si="1"/>
        <v>0</v>
      </c>
      <c r="AM17" s="52">
        <f t="shared" si="2"/>
        <v>0</v>
      </c>
      <c r="AO17" s="44">
        <f t="shared" si="3"/>
        <v>-1</v>
      </c>
      <c r="AP17" s="45">
        <f t="shared" si="4"/>
        <v>0</v>
      </c>
    </row>
    <row r="18" spans="2:42" x14ac:dyDescent="0.2">
      <c r="B18" s="24" t="s">
        <v>67</v>
      </c>
      <c r="C18" s="25" t="s">
        <v>69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52">
        <f t="shared" si="5"/>
        <v>0</v>
      </c>
      <c r="Q18" s="4"/>
      <c r="R18" s="64"/>
      <c r="S18" s="65"/>
      <c r="T18" s="66"/>
      <c r="U18" s="52">
        <f t="shared" si="6"/>
        <v>0</v>
      </c>
      <c r="W18" s="64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6"/>
      <c r="AI18" s="52">
        <f t="shared" si="7"/>
        <v>0</v>
      </c>
      <c r="AK18" s="52">
        <f t="shared" si="0"/>
        <v>0</v>
      </c>
      <c r="AL18" s="52">
        <f t="shared" si="1"/>
        <v>0</v>
      </c>
      <c r="AM18" s="52">
        <f t="shared" si="2"/>
        <v>0</v>
      </c>
      <c r="AO18" s="44">
        <f t="shared" si="3"/>
        <v>0</v>
      </c>
      <c r="AP18" s="45">
        <f t="shared" si="4"/>
        <v>0</v>
      </c>
    </row>
    <row r="19" spans="2:42" x14ac:dyDescent="0.2">
      <c r="B19" s="29" t="s">
        <v>34</v>
      </c>
      <c r="C19" s="32" t="s">
        <v>35</v>
      </c>
      <c r="D19" s="26">
        <v>5979840</v>
      </c>
      <c r="E19" s="26">
        <v>5534190</v>
      </c>
      <c r="F19" s="26">
        <v>3324320</v>
      </c>
      <c r="G19" s="26">
        <v>3543920</v>
      </c>
      <c r="H19" s="26">
        <v>2365090</v>
      </c>
      <c r="I19" s="26">
        <v>2901170</v>
      </c>
      <c r="J19" s="26">
        <v>2674500</v>
      </c>
      <c r="K19" s="26">
        <v>2244230</v>
      </c>
      <c r="L19" s="26">
        <v>2172740</v>
      </c>
      <c r="M19" s="27">
        <v>7000000</v>
      </c>
      <c r="N19" s="27">
        <v>7000000</v>
      </c>
      <c r="O19" s="28">
        <v>5000000</v>
      </c>
      <c r="P19" s="52">
        <f t="shared" si="5"/>
        <v>49740000</v>
      </c>
      <c r="Q19" s="4"/>
      <c r="R19" s="64"/>
      <c r="S19" s="65"/>
      <c r="T19" s="66"/>
      <c r="U19" s="52">
        <f t="shared" si="6"/>
        <v>30740000</v>
      </c>
      <c r="W19" s="64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52">
        <f t="shared" si="7"/>
        <v>0</v>
      </c>
      <c r="AK19" s="52">
        <f t="shared" si="0"/>
        <v>49740000</v>
      </c>
      <c r="AL19" s="52">
        <f t="shared" si="1"/>
        <v>30740000</v>
      </c>
      <c r="AM19" s="52">
        <f t="shared" si="2"/>
        <v>0</v>
      </c>
      <c r="AO19" s="44">
        <f t="shared" si="3"/>
        <v>-1</v>
      </c>
      <c r="AP19" s="45">
        <f t="shared" si="4"/>
        <v>-1</v>
      </c>
    </row>
    <row r="20" spans="2:42" x14ac:dyDescent="0.2">
      <c r="B20" s="29" t="s">
        <v>36</v>
      </c>
      <c r="C20" s="32" t="s">
        <v>37</v>
      </c>
      <c r="D20" s="26">
        <v>88015871.130000725</v>
      </c>
      <c r="E20" s="26">
        <v>83994650</v>
      </c>
      <c r="F20" s="26">
        <v>86824390</v>
      </c>
      <c r="G20" s="26">
        <v>82150620</v>
      </c>
      <c r="H20" s="26">
        <v>98714970</v>
      </c>
      <c r="I20" s="26">
        <v>94096540</v>
      </c>
      <c r="J20" s="26">
        <v>95129290</v>
      </c>
      <c r="K20" s="26">
        <v>125693760</v>
      </c>
      <c r="L20" s="26">
        <v>146536900</v>
      </c>
      <c r="M20" s="27">
        <v>106127979.8219932</v>
      </c>
      <c r="N20" s="27">
        <v>111284862.79877327</v>
      </c>
      <c r="O20" s="28">
        <v>116390176.94578554</v>
      </c>
      <c r="P20" s="52">
        <f t="shared" si="5"/>
        <v>1234960010.6965528</v>
      </c>
      <c r="Q20" s="4"/>
      <c r="R20" s="64"/>
      <c r="S20" s="65"/>
      <c r="T20" s="66"/>
      <c r="U20" s="52">
        <f t="shared" si="6"/>
        <v>901156991.13000071</v>
      </c>
      <c r="W20" s="64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52">
        <f t="shared" si="7"/>
        <v>0</v>
      </c>
      <c r="AK20" s="52">
        <f t="shared" si="0"/>
        <v>1234960010.6965528</v>
      </c>
      <c r="AL20" s="52">
        <f t="shared" si="1"/>
        <v>901156991.13000071</v>
      </c>
      <c r="AM20" s="52">
        <f t="shared" si="2"/>
        <v>0</v>
      </c>
      <c r="AO20" s="44">
        <f t="shared" si="3"/>
        <v>-1</v>
      </c>
      <c r="AP20" s="45">
        <f t="shared" si="4"/>
        <v>-1</v>
      </c>
    </row>
    <row r="21" spans="2:42" x14ac:dyDescent="0.2">
      <c r="B21" s="24" t="s">
        <v>38</v>
      </c>
      <c r="C21" s="25" t="s">
        <v>39</v>
      </c>
      <c r="D21" s="26">
        <v>1138400.6600000001</v>
      </c>
      <c r="E21" s="26">
        <v>1126037.2799999996</v>
      </c>
      <c r="F21" s="26">
        <v>1411731.34</v>
      </c>
      <c r="G21" s="26">
        <v>1245651.0000000005</v>
      </c>
      <c r="H21" s="26">
        <v>1279242.1399999999</v>
      </c>
      <c r="I21" s="26">
        <v>1105062.3700000001</v>
      </c>
      <c r="J21" s="26">
        <v>1020257.9500000003</v>
      </c>
      <c r="K21" s="26">
        <v>1147858.8599999996</v>
      </c>
      <c r="L21" s="26">
        <v>902250</v>
      </c>
      <c r="M21" s="27">
        <v>0</v>
      </c>
      <c r="N21" s="27">
        <v>0</v>
      </c>
      <c r="O21" s="28">
        <v>0</v>
      </c>
      <c r="P21" s="52">
        <f t="shared" si="5"/>
        <v>10376491.6</v>
      </c>
      <c r="Q21" s="4"/>
      <c r="R21" s="64"/>
      <c r="S21" s="65"/>
      <c r="T21" s="66"/>
      <c r="U21" s="52">
        <f t="shared" si="6"/>
        <v>10376491.6</v>
      </c>
      <c r="W21" s="64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52">
        <f t="shared" si="7"/>
        <v>0</v>
      </c>
      <c r="AK21" s="52">
        <f t="shared" si="0"/>
        <v>10376491.6</v>
      </c>
      <c r="AL21" s="52">
        <f t="shared" si="1"/>
        <v>10376491.6</v>
      </c>
      <c r="AM21" s="52">
        <f t="shared" si="2"/>
        <v>0</v>
      </c>
      <c r="AO21" s="44">
        <f t="shared" si="3"/>
        <v>-1</v>
      </c>
      <c r="AP21" s="45">
        <f t="shared" si="4"/>
        <v>-1</v>
      </c>
    </row>
    <row r="22" spans="2:42" x14ac:dyDescent="0.2">
      <c r="B22" s="24" t="s">
        <v>40</v>
      </c>
      <c r="C22" s="25" t="s">
        <v>41</v>
      </c>
      <c r="D22" s="26">
        <v>187323.22999999995</v>
      </c>
      <c r="E22" s="26">
        <v>943.74</v>
      </c>
      <c r="F22" s="26">
        <v>104.45</v>
      </c>
      <c r="G22" s="26">
        <v>0</v>
      </c>
      <c r="H22" s="26">
        <v>36.159999999999997</v>
      </c>
      <c r="I22" s="26">
        <v>0</v>
      </c>
      <c r="J22" s="26">
        <v>0</v>
      </c>
      <c r="K22" s="26">
        <v>0</v>
      </c>
      <c r="L22" s="26">
        <v>0</v>
      </c>
      <c r="M22" s="27">
        <v>0</v>
      </c>
      <c r="N22" s="27">
        <v>0</v>
      </c>
      <c r="O22" s="28">
        <v>0</v>
      </c>
      <c r="P22" s="52">
        <f t="shared" si="5"/>
        <v>188407.57999999996</v>
      </c>
      <c r="Q22" s="4"/>
      <c r="R22" s="64"/>
      <c r="S22" s="65"/>
      <c r="T22" s="66"/>
      <c r="U22" s="52">
        <f t="shared" si="6"/>
        <v>188407.57999999996</v>
      </c>
      <c r="W22" s="64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6"/>
      <c r="AI22" s="52">
        <f t="shared" si="7"/>
        <v>0</v>
      </c>
      <c r="AK22" s="52">
        <f t="shared" si="0"/>
        <v>188407.57999999996</v>
      </c>
      <c r="AL22" s="52">
        <f t="shared" si="1"/>
        <v>188407.57999999996</v>
      </c>
      <c r="AM22" s="52">
        <f t="shared" si="2"/>
        <v>0</v>
      </c>
      <c r="AO22" s="44">
        <f t="shared" si="3"/>
        <v>-1</v>
      </c>
      <c r="AP22" s="45">
        <f t="shared" si="4"/>
        <v>-1</v>
      </c>
    </row>
    <row r="23" spans="2:42" x14ac:dyDescent="0.2">
      <c r="B23" s="24" t="s">
        <v>42</v>
      </c>
      <c r="C23" s="25" t="s">
        <v>43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10370</v>
      </c>
      <c r="J23" s="26">
        <v>114990</v>
      </c>
      <c r="K23" s="26">
        <v>35080</v>
      </c>
      <c r="L23" s="26">
        <v>167440</v>
      </c>
      <c r="M23" s="27">
        <v>8000000</v>
      </c>
      <c r="N23" s="27">
        <v>8000000</v>
      </c>
      <c r="O23" s="28">
        <v>8000000</v>
      </c>
      <c r="P23" s="52">
        <f t="shared" si="5"/>
        <v>24327880</v>
      </c>
      <c r="Q23" s="4"/>
      <c r="R23" s="64"/>
      <c r="S23" s="65"/>
      <c r="T23" s="66"/>
      <c r="U23" s="52">
        <f t="shared" si="6"/>
        <v>327880</v>
      </c>
      <c r="W23" s="64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6"/>
      <c r="AI23" s="52">
        <f t="shared" si="7"/>
        <v>0</v>
      </c>
      <c r="AK23" s="52">
        <f t="shared" si="0"/>
        <v>24327880</v>
      </c>
      <c r="AL23" s="52">
        <f t="shared" si="1"/>
        <v>327880</v>
      </c>
      <c r="AM23" s="52">
        <f t="shared" si="2"/>
        <v>0</v>
      </c>
      <c r="AO23" s="44">
        <f t="shared" si="3"/>
        <v>-1</v>
      </c>
      <c r="AP23" s="45">
        <f t="shared" si="4"/>
        <v>-1</v>
      </c>
    </row>
    <row r="24" spans="2:42" x14ac:dyDescent="0.2">
      <c r="B24" s="24" t="s">
        <v>44</v>
      </c>
      <c r="C24" s="25" t="s">
        <v>45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7">
        <v>1500000</v>
      </c>
      <c r="N24" s="27">
        <v>2000000</v>
      </c>
      <c r="O24" s="28">
        <v>2000000</v>
      </c>
      <c r="P24" s="52">
        <f t="shared" si="5"/>
        <v>5500000</v>
      </c>
      <c r="Q24" s="4"/>
      <c r="R24" s="64"/>
      <c r="S24" s="65"/>
      <c r="T24" s="66"/>
      <c r="U24" s="52">
        <f t="shared" si="6"/>
        <v>0</v>
      </c>
      <c r="W24" s="64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6"/>
      <c r="AI24" s="52">
        <f t="shared" si="7"/>
        <v>0</v>
      </c>
      <c r="AK24" s="52">
        <f t="shared" si="0"/>
        <v>5500000</v>
      </c>
      <c r="AL24" s="52">
        <f t="shared" si="1"/>
        <v>0</v>
      </c>
      <c r="AM24" s="52">
        <f t="shared" si="2"/>
        <v>0</v>
      </c>
      <c r="AO24" s="44">
        <f t="shared" si="3"/>
        <v>-1</v>
      </c>
      <c r="AP24" s="45">
        <f t="shared" si="4"/>
        <v>0</v>
      </c>
    </row>
    <row r="25" spans="2:42" x14ac:dyDescent="0.2">
      <c r="B25" s="24" t="s">
        <v>46</v>
      </c>
      <c r="C25" s="25" t="s">
        <v>71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1170000</v>
      </c>
      <c r="J25" s="26">
        <v>350000</v>
      </c>
      <c r="K25" s="26">
        <v>1310000</v>
      </c>
      <c r="L25" s="26">
        <v>2234000</v>
      </c>
      <c r="M25" s="27">
        <v>0</v>
      </c>
      <c r="N25" s="27">
        <v>0</v>
      </c>
      <c r="O25" s="28">
        <v>0</v>
      </c>
      <c r="P25" s="52">
        <f t="shared" si="5"/>
        <v>5064000</v>
      </c>
      <c r="Q25" s="4"/>
      <c r="R25" s="64"/>
      <c r="S25" s="65"/>
      <c r="T25" s="66"/>
      <c r="U25" s="52">
        <f t="shared" si="6"/>
        <v>5064000</v>
      </c>
      <c r="W25" s="64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6"/>
      <c r="AI25" s="52">
        <f t="shared" si="7"/>
        <v>0</v>
      </c>
      <c r="AK25" s="52">
        <f t="shared" si="0"/>
        <v>5064000</v>
      </c>
      <c r="AL25" s="52">
        <f t="shared" si="1"/>
        <v>5064000</v>
      </c>
      <c r="AM25" s="52">
        <f t="shared" si="2"/>
        <v>0</v>
      </c>
      <c r="AO25" s="44">
        <f t="shared" si="3"/>
        <v>-1</v>
      </c>
      <c r="AP25" s="45">
        <f t="shared" si="4"/>
        <v>-1</v>
      </c>
    </row>
    <row r="26" spans="2:42" x14ac:dyDescent="0.2">
      <c r="B26" s="24" t="s">
        <v>47</v>
      </c>
      <c r="C26" s="25" t="s">
        <v>70</v>
      </c>
      <c r="D26" s="26">
        <v>39016.71</v>
      </c>
      <c r="E26" s="26">
        <v>22706.129999958277</v>
      </c>
      <c r="F26" s="26">
        <v>552780.88999990933</v>
      </c>
      <c r="G26" s="26">
        <v>1383540</v>
      </c>
      <c r="H26" s="26">
        <v>485675.76999999996</v>
      </c>
      <c r="I26" s="26">
        <v>266472.73999999993</v>
      </c>
      <c r="J26" s="26">
        <v>60429.580000042915</v>
      </c>
      <c r="K26" s="26">
        <v>187980</v>
      </c>
      <c r="L26" s="26">
        <v>1366790</v>
      </c>
      <c r="M26" s="27">
        <v>1000000</v>
      </c>
      <c r="N26" s="27">
        <v>1000000</v>
      </c>
      <c r="O26" s="28">
        <v>1000000</v>
      </c>
      <c r="P26" s="52">
        <f t="shared" si="5"/>
        <v>7365391.8199999109</v>
      </c>
      <c r="Q26" s="4"/>
      <c r="R26" s="64"/>
      <c r="S26" s="65"/>
      <c r="T26" s="66"/>
      <c r="U26" s="52">
        <f t="shared" si="6"/>
        <v>4365391.8199999109</v>
      </c>
      <c r="W26" s="64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6"/>
      <c r="AI26" s="52">
        <f t="shared" si="7"/>
        <v>0</v>
      </c>
      <c r="AK26" s="52">
        <f t="shared" si="0"/>
        <v>7365391.8199999109</v>
      </c>
      <c r="AL26" s="52">
        <f t="shared" si="1"/>
        <v>4365391.8199999109</v>
      </c>
      <c r="AM26" s="52">
        <f t="shared" si="2"/>
        <v>0</v>
      </c>
      <c r="AO26" s="44">
        <f t="shared" si="3"/>
        <v>-1</v>
      </c>
      <c r="AP26" s="45">
        <f t="shared" si="4"/>
        <v>-1</v>
      </c>
    </row>
    <row r="27" spans="2:42" x14ac:dyDescent="0.2">
      <c r="B27" s="24" t="s">
        <v>49</v>
      </c>
      <c r="C27" s="25" t="s">
        <v>50</v>
      </c>
      <c r="D27" s="26">
        <v>30860380</v>
      </c>
      <c r="E27" s="26">
        <v>40396710</v>
      </c>
      <c r="F27" s="26">
        <v>56904430</v>
      </c>
      <c r="G27" s="26">
        <v>67969660</v>
      </c>
      <c r="H27" s="26">
        <v>81152430</v>
      </c>
      <c r="I27" s="26">
        <v>88382640</v>
      </c>
      <c r="J27" s="26">
        <v>100530300</v>
      </c>
      <c r="K27" s="26">
        <v>113379490</v>
      </c>
      <c r="L27" s="26">
        <v>117982330</v>
      </c>
      <c r="M27" s="27">
        <v>122241222.67911892</v>
      </c>
      <c r="N27" s="27">
        <v>132934177.97232774</v>
      </c>
      <c r="O27" s="28">
        <v>144997883.07260445</v>
      </c>
      <c r="P27" s="52">
        <f t="shared" si="5"/>
        <v>1097731653.724051</v>
      </c>
      <c r="Q27" s="4"/>
      <c r="R27" s="64"/>
      <c r="S27" s="65"/>
      <c r="T27" s="66"/>
      <c r="U27" s="52">
        <f t="shared" si="6"/>
        <v>697558370</v>
      </c>
      <c r="W27" s="64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6"/>
      <c r="AI27" s="52">
        <f t="shared" si="7"/>
        <v>0</v>
      </c>
      <c r="AK27" s="52">
        <f t="shared" si="0"/>
        <v>1097731653.724051</v>
      </c>
      <c r="AL27" s="52">
        <f t="shared" si="1"/>
        <v>697558370</v>
      </c>
      <c r="AM27" s="52">
        <f t="shared" si="2"/>
        <v>0</v>
      </c>
      <c r="AO27" s="44">
        <f t="shared" si="3"/>
        <v>-1</v>
      </c>
      <c r="AP27" s="45">
        <f t="shared" si="4"/>
        <v>-1</v>
      </c>
    </row>
    <row r="28" spans="2:42" x14ac:dyDescent="0.2">
      <c r="B28" s="33" t="s">
        <v>51</v>
      </c>
      <c r="C28" s="34" t="s">
        <v>52</v>
      </c>
      <c r="D28" s="26">
        <v>21000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7">
        <v>0</v>
      </c>
      <c r="N28" s="27">
        <v>0</v>
      </c>
      <c r="O28" s="28">
        <v>0</v>
      </c>
      <c r="P28" s="52">
        <f t="shared" si="5"/>
        <v>21000</v>
      </c>
      <c r="Q28" s="4"/>
      <c r="R28" s="64"/>
      <c r="S28" s="65"/>
      <c r="T28" s="66"/>
      <c r="U28" s="52">
        <f t="shared" si="6"/>
        <v>21000</v>
      </c>
      <c r="W28" s="64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52">
        <f t="shared" si="7"/>
        <v>0</v>
      </c>
      <c r="AK28" s="52">
        <f t="shared" si="0"/>
        <v>21000</v>
      </c>
      <c r="AL28" s="52">
        <f t="shared" si="1"/>
        <v>21000</v>
      </c>
      <c r="AM28" s="52">
        <f t="shared" si="2"/>
        <v>0</v>
      </c>
      <c r="AO28" s="44">
        <f t="shared" si="3"/>
        <v>-1</v>
      </c>
      <c r="AP28" s="45">
        <f t="shared" si="4"/>
        <v>-1</v>
      </c>
    </row>
    <row r="29" spans="2:42" x14ac:dyDescent="0.2">
      <c r="B29" s="33" t="s">
        <v>53</v>
      </c>
      <c r="C29" s="34" t="s">
        <v>54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52">
        <f t="shared" si="5"/>
        <v>0</v>
      </c>
      <c r="Q29" s="4"/>
      <c r="R29" s="64"/>
      <c r="S29" s="65"/>
      <c r="T29" s="66"/>
      <c r="U29" s="52">
        <f t="shared" si="6"/>
        <v>0</v>
      </c>
      <c r="W29" s="64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6"/>
      <c r="AI29" s="52">
        <f t="shared" si="7"/>
        <v>0</v>
      </c>
      <c r="AK29" s="52">
        <f t="shared" si="0"/>
        <v>0</v>
      </c>
      <c r="AL29" s="52">
        <f t="shared" si="1"/>
        <v>0</v>
      </c>
      <c r="AM29" s="52">
        <f t="shared" si="2"/>
        <v>0</v>
      </c>
      <c r="AO29" s="44">
        <f t="shared" si="3"/>
        <v>0</v>
      </c>
      <c r="AP29" s="45">
        <f t="shared" si="4"/>
        <v>0</v>
      </c>
    </row>
    <row r="30" spans="2:42" x14ac:dyDescent="0.2">
      <c r="B30" s="35" t="s">
        <v>55</v>
      </c>
      <c r="C30" s="36" t="s">
        <v>56</v>
      </c>
      <c r="D30" s="26">
        <v>545490</v>
      </c>
      <c r="E30" s="26">
        <v>1024960</v>
      </c>
      <c r="F30" s="26">
        <v>1303740</v>
      </c>
      <c r="G30" s="26">
        <v>3549430</v>
      </c>
      <c r="H30" s="26">
        <v>7183500</v>
      </c>
      <c r="I30" s="26">
        <v>6188610</v>
      </c>
      <c r="J30" s="26">
        <v>6833680</v>
      </c>
      <c r="K30" s="26">
        <v>8172990</v>
      </c>
      <c r="L30" s="26">
        <v>12954760</v>
      </c>
      <c r="M30" s="27">
        <v>0</v>
      </c>
      <c r="N30" s="27">
        <v>0</v>
      </c>
      <c r="O30" s="28">
        <v>0</v>
      </c>
      <c r="P30" s="52">
        <f t="shared" si="5"/>
        <v>47757160</v>
      </c>
      <c r="Q30" s="4"/>
      <c r="R30" s="64"/>
      <c r="S30" s="65"/>
      <c r="T30" s="66"/>
      <c r="U30" s="52">
        <f t="shared" si="6"/>
        <v>47757160</v>
      </c>
      <c r="W30" s="64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6"/>
      <c r="AI30" s="52">
        <f t="shared" si="7"/>
        <v>0</v>
      </c>
      <c r="AK30" s="52">
        <f t="shared" si="0"/>
        <v>47757160</v>
      </c>
      <c r="AL30" s="52">
        <f t="shared" si="1"/>
        <v>47757160</v>
      </c>
      <c r="AM30" s="52">
        <f t="shared" si="2"/>
        <v>0</v>
      </c>
      <c r="AO30" s="44">
        <f t="shared" si="3"/>
        <v>-1</v>
      </c>
      <c r="AP30" s="45">
        <f t="shared" si="4"/>
        <v>-1</v>
      </c>
    </row>
    <row r="31" spans="2:42" x14ac:dyDescent="0.2">
      <c r="B31" s="33" t="s">
        <v>57</v>
      </c>
      <c r="C31" s="34" t="s">
        <v>58</v>
      </c>
      <c r="D31" s="26">
        <v>2793970</v>
      </c>
      <c r="E31" s="26">
        <v>2307840</v>
      </c>
      <c r="F31" s="26">
        <v>3220200</v>
      </c>
      <c r="G31" s="26">
        <v>4197310</v>
      </c>
      <c r="H31" s="26">
        <v>2891320</v>
      </c>
      <c r="I31" s="26">
        <v>2572373.9400000004</v>
      </c>
      <c r="J31" s="26">
        <v>3389980</v>
      </c>
      <c r="K31" s="26">
        <v>3852342.4500000007</v>
      </c>
      <c r="L31" s="26">
        <v>6985740</v>
      </c>
      <c r="M31" s="27">
        <v>3600000</v>
      </c>
      <c r="N31" s="27">
        <v>3599999.9999999995</v>
      </c>
      <c r="O31" s="28">
        <v>3600000</v>
      </c>
      <c r="P31" s="52">
        <f t="shared" si="5"/>
        <v>43011076.390000001</v>
      </c>
      <c r="Q31" s="4"/>
      <c r="R31" s="64"/>
      <c r="S31" s="65"/>
      <c r="T31" s="66"/>
      <c r="U31" s="52">
        <f t="shared" si="6"/>
        <v>32211076.390000001</v>
      </c>
      <c r="W31" s="64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52">
        <f t="shared" si="7"/>
        <v>0</v>
      </c>
      <c r="AK31" s="52">
        <f t="shared" si="0"/>
        <v>43011076.390000001</v>
      </c>
      <c r="AL31" s="52">
        <f t="shared" si="1"/>
        <v>32211076.390000001</v>
      </c>
      <c r="AM31" s="52">
        <f t="shared" si="2"/>
        <v>0</v>
      </c>
      <c r="AO31" s="44">
        <f t="shared" si="3"/>
        <v>-1</v>
      </c>
      <c r="AP31" s="45">
        <f t="shared" si="4"/>
        <v>-1</v>
      </c>
    </row>
    <row r="32" spans="2:42" x14ac:dyDescent="0.2">
      <c r="B32" s="33" t="s">
        <v>59</v>
      </c>
      <c r="C32" s="34" t="s">
        <v>60</v>
      </c>
      <c r="D32" s="26">
        <v>25144</v>
      </c>
      <c r="E32" s="26">
        <v>20731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7">
        <v>0</v>
      </c>
      <c r="N32" s="27">
        <v>0</v>
      </c>
      <c r="O32" s="28">
        <v>0</v>
      </c>
      <c r="P32" s="52">
        <f t="shared" si="5"/>
        <v>45875</v>
      </c>
      <c r="Q32" s="4"/>
      <c r="R32" s="64"/>
      <c r="S32" s="65"/>
      <c r="T32" s="66"/>
      <c r="U32" s="52">
        <f t="shared" si="6"/>
        <v>45875</v>
      </c>
      <c r="W32" s="64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6"/>
      <c r="AI32" s="52">
        <f t="shared" si="7"/>
        <v>0</v>
      </c>
      <c r="AK32" s="52">
        <f t="shared" si="0"/>
        <v>45875</v>
      </c>
      <c r="AL32" s="52">
        <f t="shared" si="1"/>
        <v>45875</v>
      </c>
      <c r="AM32" s="52">
        <f t="shared" si="2"/>
        <v>0</v>
      </c>
      <c r="AO32" s="44">
        <f t="shared" si="3"/>
        <v>-1</v>
      </c>
      <c r="AP32" s="45">
        <f t="shared" si="4"/>
        <v>-1</v>
      </c>
    </row>
    <row r="33" spans="2:42" x14ac:dyDescent="0.2">
      <c r="B33" s="33" t="s">
        <v>61</v>
      </c>
      <c r="C33" s="34" t="s">
        <v>62</v>
      </c>
      <c r="D33" s="26">
        <v>121709.96</v>
      </c>
      <c r="E33" s="26">
        <v>186945.34999999998</v>
      </c>
      <c r="F33" s="26">
        <v>153854.22</v>
      </c>
      <c r="G33" s="26">
        <v>185677.06</v>
      </c>
      <c r="H33" s="26">
        <v>151575.67999999999</v>
      </c>
      <c r="I33" s="26">
        <v>252798.06</v>
      </c>
      <c r="J33" s="26">
        <v>189706.19000000003</v>
      </c>
      <c r="K33" s="26">
        <v>153228.25999999998</v>
      </c>
      <c r="L33" s="26">
        <v>163420</v>
      </c>
      <c r="M33" s="27">
        <v>380000</v>
      </c>
      <c r="N33" s="27">
        <v>500000</v>
      </c>
      <c r="O33" s="28">
        <v>500000</v>
      </c>
      <c r="P33" s="52">
        <f t="shared" si="5"/>
        <v>2938914.7800000003</v>
      </c>
      <c r="Q33" s="4"/>
      <c r="R33" s="64"/>
      <c r="S33" s="65"/>
      <c r="T33" s="66"/>
      <c r="U33" s="52">
        <f t="shared" si="6"/>
        <v>1558914.78</v>
      </c>
      <c r="W33" s="64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  <c r="AI33" s="52">
        <f t="shared" si="7"/>
        <v>0</v>
      </c>
      <c r="AK33" s="52">
        <f t="shared" si="0"/>
        <v>2938914.7800000003</v>
      </c>
      <c r="AL33" s="52">
        <f t="shared" si="1"/>
        <v>1558914.78</v>
      </c>
      <c r="AM33" s="52">
        <f t="shared" si="2"/>
        <v>0</v>
      </c>
      <c r="AO33" s="44">
        <f t="shared" si="3"/>
        <v>-1</v>
      </c>
      <c r="AP33" s="45">
        <f t="shared" si="4"/>
        <v>-1</v>
      </c>
    </row>
    <row r="34" spans="2:42" x14ac:dyDescent="0.2">
      <c r="B34" s="33" t="s">
        <v>63</v>
      </c>
      <c r="C34" s="34" t="s">
        <v>64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3740</v>
      </c>
      <c r="M34" s="27">
        <v>0</v>
      </c>
      <c r="N34" s="27">
        <v>0</v>
      </c>
      <c r="O34" s="28">
        <v>0</v>
      </c>
      <c r="P34" s="52">
        <f t="shared" si="5"/>
        <v>3740</v>
      </c>
      <c r="Q34" s="4"/>
      <c r="R34" s="64"/>
      <c r="S34" s="65"/>
      <c r="T34" s="66"/>
      <c r="U34" s="52">
        <f t="shared" si="6"/>
        <v>3740</v>
      </c>
      <c r="W34" s="64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6"/>
      <c r="AI34" s="52">
        <f t="shared" si="7"/>
        <v>0</v>
      </c>
      <c r="AK34" s="52">
        <f t="shared" si="0"/>
        <v>3740</v>
      </c>
      <c r="AL34" s="52">
        <f t="shared" si="1"/>
        <v>3740</v>
      </c>
      <c r="AM34" s="52">
        <f t="shared" si="2"/>
        <v>0</v>
      </c>
      <c r="AO34" s="44">
        <f t="shared" si="3"/>
        <v>-1</v>
      </c>
      <c r="AP34" s="45">
        <f t="shared" si="4"/>
        <v>-1</v>
      </c>
    </row>
    <row r="35" spans="2:42" x14ac:dyDescent="0.2">
      <c r="B35" s="33" t="s">
        <v>65</v>
      </c>
      <c r="C35" s="34" t="s">
        <v>76</v>
      </c>
      <c r="D35" s="26">
        <v>0</v>
      </c>
      <c r="E35" s="26">
        <v>0</v>
      </c>
      <c r="F35" s="26">
        <v>0</v>
      </c>
      <c r="G35" s="26">
        <v>0</v>
      </c>
      <c r="H35" s="26">
        <v>450</v>
      </c>
      <c r="I35" s="26">
        <v>6500</v>
      </c>
      <c r="J35" s="26">
        <v>27450</v>
      </c>
      <c r="K35" s="26">
        <v>14580</v>
      </c>
      <c r="L35" s="26">
        <v>1380</v>
      </c>
      <c r="M35" s="27">
        <v>7000000</v>
      </c>
      <c r="N35" s="27">
        <v>15000000</v>
      </c>
      <c r="O35" s="28">
        <v>20000000</v>
      </c>
      <c r="P35" s="52">
        <f t="shared" si="5"/>
        <v>42050360</v>
      </c>
      <c r="Q35" s="4"/>
      <c r="R35" s="64"/>
      <c r="S35" s="65"/>
      <c r="T35" s="66"/>
      <c r="U35" s="52">
        <f t="shared" si="6"/>
        <v>50360</v>
      </c>
      <c r="W35" s="64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6"/>
      <c r="AI35" s="52">
        <f t="shared" si="7"/>
        <v>0</v>
      </c>
      <c r="AK35" s="52">
        <f t="shared" si="0"/>
        <v>42050360</v>
      </c>
      <c r="AL35" s="52">
        <f t="shared" si="1"/>
        <v>50360</v>
      </c>
      <c r="AM35" s="52">
        <f t="shared" si="2"/>
        <v>0</v>
      </c>
      <c r="AO35" s="44">
        <f t="shared" si="3"/>
        <v>-1</v>
      </c>
      <c r="AP35" s="45">
        <f t="shared" si="4"/>
        <v>-1</v>
      </c>
    </row>
    <row r="36" spans="2:42" ht="12.75" thickBot="1" x14ac:dyDescent="0.25">
      <c r="B36" s="69" t="s">
        <v>66</v>
      </c>
      <c r="C36" s="70"/>
      <c r="D36" s="16">
        <f t="shared" ref="D36:M36" si="23">SUM(D12:D35,D6:D9)</f>
        <v>233546037.34000081</v>
      </c>
      <c r="E36" s="16">
        <f t="shared" si="23"/>
        <v>238455760.00000003</v>
      </c>
      <c r="F36" s="16">
        <f t="shared" si="23"/>
        <v>295676430</v>
      </c>
      <c r="G36" s="16">
        <f t="shared" si="23"/>
        <v>321809667.60000002</v>
      </c>
      <c r="H36" s="16">
        <f t="shared" si="23"/>
        <v>306554111.37000006</v>
      </c>
      <c r="I36" s="16">
        <f t="shared" si="23"/>
        <v>313934405.77999997</v>
      </c>
      <c r="J36" s="16">
        <f t="shared" si="23"/>
        <v>326720991.58000004</v>
      </c>
      <c r="K36" s="16">
        <f t="shared" si="23"/>
        <v>380963912.07999998</v>
      </c>
      <c r="L36" s="16">
        <f t="shared" si="23"/>
        <v>414325070</v>
      </c>
      <c r="M36" s="16">
        <f t="shared" si="23"/>
        <v>384064202.5011121</v>
      </c>
      <c r="N36" s="16">
        <f>SUM(N12:N35,N6:N9)</f>
        <v>410234040.771101</v>
      </c>
      <c r="O36" s="17">
        <f t="shared" ref="O36" si="24">SUM(O12:O35,O6:O9)</f>
        <v>441603060.01838994</v>
      </c>
      <c r="P36" s="54">
        <f>SUM(D36:O36)</f>
        <v>4067887689.0406036</v>
      </c>
      <c r="Q36" s="4"/>
      <c r="R36" s="15">
        <f t="shared" ref="R36:S36" si="25">SUM(R12:R35,R6:R9)</f>
        <v>0</v>
      </c>
      <c r="S36" s="16">
        <f t="shared" si="25"/>
        <v>0</v>
      </c>
      <c r="T36" s="17">
        <f>SUM(T12:T35,T6:T9)</f>
        <v>0</v>
      </c>
      <c r="U36" s="54">
        <f t="shared" ref="U36" si="26">SUM(U12:U35,U6:U9)</f>
        <v>2831986385.750001</v>
      </c>
      <c r="W36" s="15">
        <f t="shared" ref="W36:X36" si="27">SUM(W12:W35,W6:W9)</f>
        <v>0</v>
      </c>
      <c r="X36" s="16">
        <f t="shared" si="27"/>
        <v>0</v>
      </c>
      <c r="Y36" s="16">
        <f t="shared" ref="Y36:AG36" si="28">SUM(Y12:Y35,Y6:Y9)</f>
        <v>0</v>
      </c>
      <c r="Z36" s="16">
        <f t="shared" si="28"/>
        <v>0</v>
      </c>
      <c r="AA36" s="16">
        <f t="shared" si="28"/>
        <v>0</v>
      </c>
      <c r="AB36" s="16">
        <f t="shared" si="28"/>
        <v>0</v>
      </c>
      <c r="AC36" s="16">
        <f t="shared" si="28"/>
        <v>0</v>
      </c>
      <c r="AD36" s="16">
        <f t="shared" si="28"/>
        <v>0</v>
      </c>
      <c r="AE36" s="16">
        <f t="shared" si="28"/>
        <v>0</v>
      </c>
      <c r="AF36" s="16">
        <f t="shared" si="28"/>
        <v>0</v>
      </c>
      <c r="AG36" s="16">
        <f t="shared" si="28"/>
        <v>0</v>
      </c>
      <c r="AH36" s="17">
        <f t="shared" ref="AH36:AI36" si="29">SUM(AH12:AH35,AH6:AH9)</f>
        <v>0</v>
      </c>
      <c r="AI36" s="54">
        <f t="shared" si="29"/>
        <v>0</v>
      </c>
      <c r="AK36" s="54">
        <f t="shared" si="0"/>
        <v>4067887689.0406036</v>
      </c>
      <c r="AL36" s="54">
        <f t="shared" si="1"/>
        <v>2831986385.750001</v>
      </c>
      <c r="AM36" s="54">
        <f t="shared" si="2"/>
        <v>0</v>
      </c>
      <c r="AO36" s="48">
        <f t="shared" si="3"/>
        <v>-1</v>
      </c>
      <c r="AP36" s="49">
        <f t="shared" si="4"/>
        <v>-1</v>
      </c>
    </row>
  </sheetData>
  <sheetProtection algorithmName="SHA-512" hashValue="ezdc9rIB5+yR0BIyZZJRBNIsNaRSNpsVab4ZloezMyNDG11NX7NjZ1iGMxvnJJPXbYlPfPwaqpgCxPnOvEVWKg==" saltValue="2chS5PoAogQvuFfQQ8y1Uw==" spinCount="100000" sheet="1" formatCells="0" formatColumns="0" formatRows="0" sort="0" autoFilter="0" pivotTables="0"/>
  <mergeCells count="4">
    <mergeCell ref="B36:C36"/>
    <mergeCell ref="AO4:AP4"/>
    <mergeCell ref="B4:C4"/>
    <mergeCell ref="AK2:A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AP38"/>
  <sheetViews>
    <sheetView showGridLines="0" zoomScaleNormal="100" workbookViewId="0">
      <pane xSplit="3" ySplit="5" topLeftCell="AB6" activePane="bottomRight" state="frozen"/>
      <selection pane="topRight" activeCell="D1" sqref="D1"/>
      <selection pane="bottomLeft" activeCell="A4" sqref="A4"/>
      <selection pane="bottomRight" activeCell="AE11" sqref="AE11"/>
    </sheetView>
  </sheetViews>
  <sheetFormatPr defaultRowHeight="12" x14ac:dyDescent="0.2"/>
  <cols>
    <col min="1" max="1" width="8.28515625" style="1" customWidth="1"/>
    <col min="2" max="2" width="9.140625" style="1" customWidth="1"/>
    <col min="3" max="3" width="32.42578125" style="1" customWidth="1"/>
    <col min="4" max="15" width="11" style="1" customWidth="1"/>
    <col min="16" max="16" width="12.85546875" style="1" customWidth="1"/>
    <col min="17" max="17" width="1.28515625" style="1" customWidth="1"/>
    <col min="18" max="20" width="13.42578125" style="1" customWidth="1"/>
    <col min="21" max="21" width="12.85546875" style="1" customWidth="1"/>
    <col min="22" max="22" width="1.5703125" style="1" customWidth="1"/>
    <col min="23" max="34" width="9.140625" style="1" customWidth="1"/>
    <col min="35" max="35" width="12.85546875" style="1" customWidth="1"/>
    <col min="36" max="36" width="2.42578125" style="1" customWidth="1"/>
    <col min="37" max="39" width="12.85546875" style="1" customWidth="1"/>
    <col min="40" max="40" width="2.42578125" style="1" customWidth="1"/>
    <col min="41" max="41" width="8.28515625" style="1" customWidth="1"/>
    <col min="42" max="42" width="7.140625" style="1" customWidth="1"/>
    <col min="43" max="16384" width="9.140625" style="1"/>
  </cols>
  <sheetData>
    <row r="2" spans="1:42" ht="15.75" x14ac:dyDescent="0.25">
      <c r="B2" s="58" t="s">
        <v>89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K2" s="76" t="s">
        <v>66</v>
      </c>
      <c r="AL2" s="76"/>
      <c r="AM2" s="76"/>
      <c r="AO2" s="68" t="s">
        <v>92</v>
      </c>
      <c r="AP2" s="68"/>
    </row>
    <row r="3" spans="1:42" ht="12.75" thickBot="1" x14ac:dyDescent="0.25">
      <c r="B3" s="1" t="s">
        <v>91</v>
      </c>
    </row>
    <row r="4" spans="1:42" ht="12.75" thickBot="1" x14ac:dyDescent="0.25">
      <c r="B4" s="73" t="s">
        <v>80</v>
      </c>
      <c r="C4" s="74"/>
      <c r="D4" s="21" t="s">
        <v>1</v>
      </c>
      <c r="E4" s="21" t="s">
        <v>2</v>
      </c>
      <c r="F4" s="21" t="s">
        <v>3</v>
      </c>
      <c r="G4" s="21" t="s">
        <v>4</v>
      </c>
      <c r="H4" s="21" t="s">
        <v>5</v>
      </c>
      <c r="I4" s="21" t="s">
        <v>6</v>
      </c>
      <c r="J4" s="21" t="s">
        <v>7</v>
      </c>
      <c r="K4" s="21" t="s">
        <v>8</v>
      </c>
      <c r="L4" s="21" t="s">
        <v>9</v>
      </c>
      <c r="M4" s="22" t="s">
        <v>10</v>
      </c>
      <c r="N4" s="22" t="s">
        <v>11</v>
      </c>
      <c r="O4" s="23" t="s">
        <v>12</v>
      </c>
      <c r="P4" s="50">
        <v>2018</v>
      </c>
      <c r="R4" s="18">
        <v>43374</v>
      </c>
      <c r="S4" s="19">
        <v>43405</v>
      </c>
      <c r="T4" s="20">
        <v>43435</v>
      </c>
      <c r="U4" s="50">
        <v>2018</v>
      </c>
      <c r="W4" s="7">
        <v>43466</v>
      </c>
      <c r="X4" s="8">
        <v>43497</v>
      </c>
      <c r="Y4" s="8">
        <v>43525</v>
      </c>
      <c r="Z4" s="8">
        <v>43556</v>
      </c>
      <c r="AA4" s="8">
        <v>43586</v>
      </c>
      <c r="AB4" s="8">
        <v>43617</v>
      </c>
      <c r="AC4" s="8">
        <v>43647</v>
      </c>
      <c r="AD4" s="8">
        <v>43678</v>
      </c>
      <c r="AE4" s="8">
        <v>43709</v>
      </c>
      <c r="AF4" s="8">
        <v>43739</v>
      </c>
      <c r="AG4" s="8">
        <v>43770</v>
      </c>
      <c r="AH4" s="9">
        <v>43800</v>
      </c>
      <c r="AI4" s="50">
        <v>2019</v>
      </c>
      <c r="AK4" s="59">
        <v>2018</v>
      </c>
      <c r="AL4" s="50">
        <v>2018</v>
      </c>
      <c r="AM4" s="50">
        <v>2019</v>
      </c>
      <c r="AO4" s="71" t="s">
        <v>87</v>
      </c>
      <c r="AP4" s="72"/>
    </row>
    <row r="5" spans="1:42" ht="13.5" thickTop="1" thickBot="1" x14ac:dyDescent="0.25">
      <c r="B5" s="10" t="s">
        <v>13</v>
      </c>
      <c r="C5" s="3" t="s">
        <v>14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78</v>
      </c>
      <c r="N5" s="2" t="s">
        <v>78</v>
      </c>
      <c r="O5" s="11" t="s">
        <v>78</v>
      </c>
      <c r="P5" s="51" t="s">
        <v>78</v>
      </c>
      <c r="R5" s="10" t="s">
        <v>82</v>
      </c>
      <c r="S5" s="2" t="s">
        <v>82</v>
      </c>
      <c r="T5" s="11" t="s">
        <v>82</v>
      </c>
      <c r="U5" s="51" t="s">
        <v>85</v>
      </c>
      <c r="W5" s="10" t="s">
        <v>81</v>
      </c>
      <c r="X5" s="2" t="s">
        <v>81</v>
      </c>
      <c r="Y5" s="2" t="s">
        <v>81</v>
      </c>
      <c r="Z5" s="2" t="s">
        <v>81</v>
      </c>
      <c r="AA5" s="2" t="s">
        <v>81</v>
      </c>
      <c r="AB5" s="2" t="s">
        <v>81</v>
      </c>
      <c r="AC5" s="2" t="s">
        <v>81</v>
      </c>
      <c r="AD5" s="2" t="s">
        <v>81</v>
      </c>
      <c r="AE5" s="2" t="s">
        <v>81</v>
      </c>
      <c r="AF5" s="2" t="s">
        <v>81</v>
      </c>
      <c r="AG5" s="2" t="s">
        <v>81</v>
      </c>
      <c r="AH5" s="11" t="s">
        <v>81</v>
      </c>
      <c r="AI5" s="51" t="s">
        <v>86</v>
      </c>
      <c r="AK5" s="50" t="s">
        <v>78</v>
      </c>
      <c r="AL5" s="51" t="s">
        <v>85</v>
      </c>
      <c r="AM5" s="51" t="s">
        <v>86</v>
      </c>
      <c r="AO5" s="42" t="s">
        <v>78</v>
      </c>
      <c r="AP5" s="43" t="s">
        <v>85</v>
      </c>
    </row>
    <row r="6" spans="1:42" ht="12.75" thickTop="1" x14ac:dyDescent="0.2">
      <c r="B6" s="24" t="s">
        <v>16</v>
      </c>
      <c r="C6" s="25" t="s">
        <v>17</v>
      </c>
      <c r="D6" s="27">
        <v>2555</v>
      </c>
      <c r="E6" s="27">
        <v>2017</v>
      </c>
      <c r="F6" s="27">
        <v>8452</v>
      </c>
      <c r="G6" s="27">
        <v>2489</v>
      </c>
      <c r="H6" s="27">
        <v>2144</v>
      </c>
      <c r="I6" s="27">
        <v>3307</v>
      </c>
      <c r="J6" s="27">
        <v>3079</v>
      </c>
      <c r="K6" s="27">
        <v>3106</v>
      </c>
      <c r="L6" s="27">
        <v>2625</v>
      </c>
      <c r="M6" s="27">
        <v>2500</v>
      </c>
      <c r="N6" s="27">
        <v>2500</v>
      </c>
      <c r="O6" s="28">
        <v>2500</v>
      </c>
      <c r="P6" s="52">
        <f t="shared" ref="P6:P36" si="0">SUM(D6:O6)</f>
        <v>37274</v>
      </c>
      <c r="Q6" s="4"/>
      <c r="R6" s="64"/>
      <c r="S6" s="65"/>
      <c r="T6" s="66"/>
      <c r="U6" s="52">
        <f>SUM(D6:L6,R6:T6)</f>
        <v>29774</v>
      </c>
      <c r="W6" s="64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6"/>
      <c r="AI6" s="52">
        <f>SUM(W6:AH6)</f>
        <v>0</v>
      </c>
      <c r="AK6" s="52">
        <f t="shared" ref="AK6:AK36" si="1">P6</f>
        <v>37274</v>
      </c>
      <c r="AL6" s="52">
        <f t="shared" ref="AL6:AL36" si="2">U6</f>
        <v>29774</v>
      </c>
      <c r="AM6" s="52">
        <f t="shared" ref="AM6:AM36" si="3">AI6</f>
        <v>0</v>
      </c>
      <c r="AO6" s="44">
        <f t="shared" ref="AO6:AO36" si="4">IFERROR(AI6/P6-1,0)</f>
        <v>-1</v>
      </c>
      <c r="AP6" s="45">
        <f t="shared" ref="AP6:AP36" si="5">IFERROR(AI6/U6-1,0)</f>
        <v>-1</v>
      </c>
    </row>
    <row r="7" spans="1:42" x14ac:dyDescent="0.2">
      <c r="B7" s="24" t="s">
        <v>18</v>
      </c>
      <c r="C7" s="25" t="s">
        <v>19</v>
      </c>
      <c r="D7" s="27">
        <v>347</v>
      </c>
      <c r="E7" s="27">
        <v>295</v>
      </c>
      <c r="F7" s="27">
        <v>354</v>
      </c>
      <c r="G7" s="27">
        <v>460</v>
      </c>
      <c r="H7" s="27">
        <v>249</v>
      </c>
      <c r="I7" s="27">
        <v>225</v>
      </c>
      <c r="J7" s="27">
        <v>230</v>
      </c>
      <c r="K7" s="27">
        <v>261</v>
      </c>
      <c r="L7" s="27">
        <v>144</v>
      </c>
      <c r="M7" s="27">
        <v>350</v>
      </c>
      <c r="N7" s="27">
        <v>350</v>
      </c>
      <c r="O7" s="28">
        <v>350</v>
      </c>
      <c r="P7" s="52">
        <f t="shared" si="0"/>
        <v>3615</v>
      </c>
      <c r="Q7" s="4"/>
      <c r="R7" s="64"/>
      <c r="S7" s="65"/>
      <c r="T7" s="66"/>
      <c r="U7" s="52">
        <f t="shared" ref="U7:U35" si="6">SUM(D7:L7,R7:T7)</f>
        <v>2565</v>
      </c>
      <c r="W7" s="64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6"/>
      <c r="AI7" s="52">
        <f t="shared" ref="AI7:AI35" si="7">SUM(W7:AH7)</f>
        <v>0</v>
      </c>
      <c r="AK7" s="52">
        <f t="shared" si="1"/>
        <v>3615</v>
      </c>
      <c r="AL7" s="52">
        <f t="shared" si="2"/>
        <v>2565</v>
      </c>
      <c r="AM7" s="52">
        <f t="shared" si="3"/>
        <v>0</v>
      </c>
      <c r="AO7" s="44">
        <f t="shared" si="4"/>
        <v>-1</v>
      </c>
      <c r="AP7" s="45">
        <f t="shared" si="5"/>
        <v>-1</v>
      </c>
    </row>
    <row r="8" spans="1:42" x14ac:dyDescent="0.2">
      <c r="B8" s="24" t="s">
        <v>20</v>
      </c>
      <c r="C8" s="25" t="s">
        <v>77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5</v>
      </c>
      <c r="N8" s="27">
        <v>5</v>
      </c>
      <c r="O8" s="28">
        <v>5</v>
      </c>
      <c r="P8" s="52">
        <f t="shared" si="0"/>
        <v>15</v>
      </c>
      <c r="Q8" s="4"/>
      <c r="R8" s="64"/>
      <c r="S8" s="65"/>
      <c r="T8" s="66"/>
      <c r="U8" s="52">
        <f t="shared" si="6"/>
        <v>0</v>
      </c>
      <c r="W8" s="64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6"/>
      <c r="AI8" s="52">
        <f t="shared" si="7"/>
        <v>0</v>
      </c>
      <c r="AK8" s="52">
        <f t="shared" si="1"/>
        <v>15</v>
      </c>
      <c r="AL8" s="52">
        <f t="shared" si="2"/>
        <v>0</v>
      </c>
      <c r="AM8" s="52">
        <f t="shared" si="3"/>
        <v>0</v>
      </c>
      <c r="AO8" s="44">
        <f t="shared" si="4"/>
        <v>-1</v>
      </c>
      <c r="AP8" s="45">
        <f t="shared" si="5"/>
        <v>0</v>
      </c>
    </row>
    <row r="9" spans="1:42" x14ac:dyDescent="0.2">
      <c r="B9" s="24" t="s">
        <v>22</v>
      </c>
      <c r="C9" s="25" t="s">
        <v>23</v>
      </c>
      <c r="D9" s="27">
        <v>49</v>
      </c>
      <c r="E9" s="27">
        <v>1</v>
      </c>
      <c r="F9" s="27">
        <v>0</v>
      </c>
      <c r="G9" s="27">
        <v>0</v>
      </c>
      <c r="H9" s="27">
        <v>6</v>
      </c>
      <c r="I9" s="27">
        <v>5</v>
      </c>
      <c r="J9" s="27">
        <v>0</v>
      </c>
      <c r="K9" s="27">
        <v>2</v>
      </c>
      <c r="L9" s="27">
        <v>0</v>
      </c>
      <c r="M9" s="27">
        <v>1085.3201784613193</v>
      </c>
      <c r="N9" s="27">
        <v>2131.5956401553331</v>
      </c>
      <c r="O9" s="28">
        <v>3216.9158188726465</v>
      </c>
      <c r="P9" s="52">
        <f t="shared" si="0"/>
        <v>6496.8316374892984</v>
      </c>
      <c r="Q9" s="4"/>
      <c r="R9" s="64"/>
      <c r="S9" s="65"/>
      <c r="T9" s="66"/>
      <c r="U9" s="52">
        <f t="shared" si="6"/>
        <v>63</v>
      </c>
      <c r="W9" s="64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6"/>
      <c r="AI9" s="52">
        <f t="shared" si="7"/>
        <v>0</v>
      </c>
      <c r="AK9" s="52">
        <f t="shared" si="1"/>
        <v>6496.8316374892984</v>
      </c>
      <c r="AL9" s="52">
        <f t="shared" si="2"/>
        <v>63</v>
      </c>
      <c r="AM9" s="52">
        <f t="shared" si="3"/>
        <v>0</v>
      </c>
      <c r="AO9" s="44">
        <f t="shared" si="4"/>
        <v>-1</v>
      </c>
      <c r="AP9" s="45">
        <f t="shared" si="5"/>
        <v>-1</v>
      </c>
    </row>
    <row r="10" spans="1:42" x14ac:dyDescent="0.2">
      <c r="B10" s="29"/>
      <c r="C10" s="25" t="s">
        <v>83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48669.317450180053</v>
      </c>
      <c r="N10" s="27">
        <v>51230.860473873741</v>
      </c>
      <c r="O10" s="28">
        <v>76846.290710810601</v>
      </c>
      <c r="P10" s="52">
        <f t="shared" si="0"/>
        <v>176746.4686348644</v>
      </c>
      <c r="Q10" s="4"/>
      <c r="R10" s="64"/>
      <c r="S10" s="65"/>
      <c r="T10" s="66"/>
      <c r="U10" s="52">
        <f t="shared" si="6"/>
        <v>0</v>
      </c>
      <c r="W10" s="64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6"/>
      <c r="AI10" s="52">
        <f t="shared" si="7"/>
        <v>0</v>
      </c>
      <c r="AK10" s="52">
        <f t="shared" si="1"/>
        <v>176746.4686348644</v>
      </c>
      <c r="AL10" s="52">
        <f t="shared" si="2"/>
        <v>0</v>
      </c>
      <c r="AM10" s="52">
        <f t="shared" si="3"/>
        <v>0</v>
      </c>
      <c r="AO10" s="44">
        <f t="shared" si="4"/>
        <v>-1</v>
      </c>
      <c r="AP10" s="45">
        <f t="shared" si="5"/>
        <v>0</v>
      </c>
    </row>
    <row r="11" spans="1:42" x14ac:dyDescent="0.2">
      <c r="B11" s="29"/>
      <c r="C11" s="25" t="s">
        <v>84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3584.637543005244</v>
      </c>
      <c r="N11" s="27">
        <v>4132.0075880531922</v>
      </c>
      <c r="O11" s="28">
        <v>6826.4659817603615</v>
      </c>
      <c r="P11" s="52">
        <f t="shared" si="0"/>
        <v>14543.111112818799</v>
      </c>
      <c r="Q11" s="4"/>
      <c r="R11" s="64"/>
      <c r="S11" s="65"/>
      <c r="T11" s="66"/>
      <c r="U11" s="52">
        <f t="shared" si="6"/>
        <v>0</v>
      </c>
      <c r="W11" s="64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52">
        <f t="shared" si="7"/>
        <v>0</v>
      </c>
      <c r="AK11" s="52">
        <f t="shared" si="1"/>
        <v>14543.111112818799</v>
      </c>
      <c r="AL11" s="52">
        <f t="shared" si="2"/>
        <v>0</v>
      </c>
      <c r="AM11" s="52">
        <f t="shared" si="3"/>
        <v>0</v>
      </c>
      <c r="AO11" s="44">
        <f t="shared" si="4"/>
        <v>-1</v>
      </c>
      <c r="AP11" s="45">
        <f t="shared" si="5"/>
        <v>0</v>
      </c>
    </row>
    <row r="12" spans="1:42" s="5" customFormat="1" x14ac:dyDescent="0.2">
      <c r="A12" s="5" t="s">
        <v>79</v>
      </c>
      <c r="B12" s="30" t="s">
        <v>72</v>
      </c>
      <c r="C12" s="31" t="s">
        <v>73</v>
      </c>
      <c r="D12" s="13">
        <v>34175</v>
      </c>
      <c r="E12" s="13">
        <v>36969</v>
      </c>
      <c r="F12" s="13">
        <v>48767</v>
      </c>
      <c r="G12" s="13">
        <v>41194</v>
      </c>
      <c r="H12" s="13">
        <v>27126</v>
      </c>
      <c r="I12" s="13">
        <v>32570</v>
      </c>
      <c r="J12" s="13">
        <v>29431</v>
      </c>
      <c r="K12" s="13">
        <v>29418</v>
      </c>
      <c r="L12" s="13">
        <v>28117</v>
      </c>
      <c r="M12" s="13">
        <f>SUM(M10:M11)</f>
        <v>52253.954993185296</v>
      </c>
      <c r="N12" s="13">
        <f t="shared" ref="N12:O12" si="8">SUM(N10:N11)</f>
        <v>55362.868061926936</v>
      </c>
      <c r="O12" s="14">
        <f t="shared" si="8"/>
        <v>83672.756692570969</v>
      </c>
      <c r="P12" s="53">
        <f t="shared" si="0"/>
        <v>499056.57974768319</v>
      </c>
      <c r="Q12" s="6"/>
      <c r="R12" s="12">
        <f>SUM(R10:R11)</f>
        <v>0</v>
      </c>
      <c r="S12" s="13">
        <f t="shared" ref="S12" si="9">SUM(S10:S11)</f>
        <v>0</v>
      </c>
      <c r="T12" s="14">
        <f t="shared" ref="T12" si="10">SUM(T10:T11)</f>
        <v>0</v>
      </c>
      <c r="U12" s="53">
        <f t="shared" si="6"/>
        <v>307767</v>
      </c>
      <c r="V12" s="1"/>
      <c r="W12" s="12">
        <f t="shared" ref="W12" si="11">SUM(W10:W11)</f>
        <v>0</v>
      </c>
      <c r="X12" s="13">
        <f t="shared" ref="X12" si="12">SUM(X10:X11)</f>
        <v>0</v>
      </c>
      <c r="Y12" s="13">
        <f t="shared" ref="Y12" si="13">SUM(Y10:Y11)</f>
        <v>0</v>
      </c>
      <c r="Z12" s="13">
        <f t="shared" ref="Z12" si="14">SUM(Z10:Z11)</f>
        <v>0</v>
      </c>
      <c r="AA12" s="13">
        <f t="shared" ref="AA12" si="15">SUM(AA10:AA11)</f>
        <v>0</v>
      </c>
      <c r="AB12" s="13">
        <f t="shared" ref="AB12" si="16">SUM(AB10:AB11)</f>
        <v>0</v>
      </c>
      <c r="AC12" s="13">
        <f t="shared" ref="AC12" si="17">SUM(AC10:AC11)</f>
        <v>0</v>
      </c>
      <c r="AD12" s="13">
        <f t="shared" ref="AD12" si="18">SUM(AD10:AD11)</f>
        <v>0</v>
      </c>
      <c r="AE12" s="13">
        <f t="shared" ref="AE12" si="19">SUM(AE10:AE11)</f>
        <v>0</v>
      </c>
      <c r="AF12" s="13">
        <f t="shared" ref="AF12" si="20">SUM(AF10:AF11)</f>
        <v>0</v>
      </c>
      <c r="AG12" s="13">
        <f t="shared" ref="AG12" si="21">SUM(AG10:AG11)</f>
        <v>0</v>
      </c>
      <c r="AH12" s="14">
        <f t="shared" ref="AH12" si="22">SUM(AH10:AH11)</f>
        <v>0</v>
      </c>
      <c r="AI12" s="53">
        <f t="shared" si="7"/>
        <v>0</v>
      </c>
      <c r="AJ12" s="1"/>
      <c r="AK12" s="53">
        <f t="shared" si="1"/>
        <v>499056.57974768319</v>
      </c>
      <c r="AL12" s="53">
        <f t="shared" si="2"/>
        <v>307767</v>
      </c>
      <c r="AM12" s="53">
        <f t="shared" si="3"/>
        <v>0</v>
      </c>
      <c r="AN12" s="1"/>
      <c r="AO12" s="46">
        <f t="shared" si="4"/>
        <v>-1</v>
      </c>
      <c r="AP12" s="47">
        <f t="shared" si="5"/>
        <v>-1</v>
      </c>
    </row>
    <row r="13" spans="1:42" x14ac:dyDescent="0.2">
      <c r="B13" s="24" t="s">
        <v>24</v>
      </c>
      <c r="C13" s="25" t="s">
        <v>25</v>
      </c>
      <c r="D13" s="27">
        <v>66</v>
      </c>
      <c r="E13" s="27">
        <v>7</v>
      </c>
      <c r="F13" s="27">
        <v>5</v>
      </c>
      <c r="G13" s="27">
        <v>9</v>
      </c>
      <c r="H13" s="27">
        <v>13</v>
      </c>
      <c r="I13" s="27">
        <v>11</v>
      </c>
      <c r="J13" s="27">
        <v>4</v>
      </c>
      <c r="K13" s="27">
        <v>4</v>
      </c>
      <c r="L13" s="27">
        <v>2</v>
      </c>
      <c r="M13" s="27">
        <v>0</v>
      </c>
      <c r="N13" s="27">
        <v>0</v>
      </c>
      <c r="O13" s="28">
        <v>0</v>
      </c>
      <c r="P13" s="52">
        <f t="shared" si="0"/>
        <v>121</v>
      </c>
      <c r="Q13" s="4"/>
      <c r="R13" s="64"/>
      <c r="S13" s="65"/>
      <c r="T13" s="66"/>
      <c r="U13" s="52">
        <f t="shared" si="6"/>
        <v>121</v>
      </c>
      <c r="W13" s="64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6"/>
      <c r="AI13" s="52">
        <f t="shared" si="7"/>
        <v>0</v>
      </c>
      <c r="AK13" s="52">
        <f t="shared" si="1"/>
        <v>121</v>
      </c>
      <c r="AL13" s="52">
        <f t="shared" si="2"/>
        <v>121</v>
      </c>
      <c r="AM13" s="52">
        <f t="shared" si="3"/>
        <v>0</v>
      </c>
      <c r="AO13" s="44">
        <f t="shared" si="4"/>
        <v>-1</v>
      </c>
      <c r="AP13" s="45">
        <f t="shared" si="5"/>
        <v>-1</v>
      </c>
    </row>
    <row r="14" spans="1:42" x14ac:dyDescent="0.2">
      <c r="B14" s="24" t="s">
        <v>26</v>
      </c>
      <c r="C14" s="25" t="s">
        <v>27</v>
      </c>
      <c r="D14" s="27">
        <v>572</v>
      </c>
      <c r="E14" s="27">
        <v>252</v>
      </c>
      <c r="F14" s="27">
        <v>4558</v>
      </c>
      <c r="G14" s="27">
        <v>315</v>
      </c>
      <c r="H14" s="27">
        <v>466</v>
      </c>
      <c r="I14" s="27">
        <v>508</v>
      </c>
      <c r="J14" s="27">
        <v>385</v>
      </c>
      <c r="K14" s="27">
        <v>1255</v>
      </c>
      <c r="L14" s="27">
        <v>2148</v>
      </c>
      <c r="M14" s="27">
        <v>31990.746291120169</v>
      </c>
      <c r="N14" s="27">
        <v>31990.746291120169</v>
      </c>
      <c r="O14" s="28">
        <v>31990.746291120169</v>
      </c>
      <c r="P14" s="52">
        <f t="shared" si="0"/>
        <v>106431.23887336052</v>
      </c>
      <c r="Q14" s="4"/>
      <c r="R14" s="64"/>
      <c r="S14" s="65"/>
      <c r="T14" s="66"/>
      <c r="U14" s="52">
        <f t="shared" si="6"/>
        <v>10459</v>
      </c>
      <c r="W14" s="64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6"/>
      <c r="AI14" s="52">
        <f t="shared" si="7"/>
        <v>0</v>
      </c>
      <c r="AK14" s="52">
        <f t="shared" si="1"/>
        <v>106431.23887336052</v>
      </c>
      <c r="AL14" s="52">
        <f t="shared" si="2"/>
        <v>10459</v>
      </c>
      <c r="AM14" s="52">
        <f t="shared" si="3"/>
        <v>0</v>
      </c>
      <c r="AO14" s="44">
        <f t="shared" si="4"/>
        <v>-1</v>
      </c>
      <c r="AP14" s="45">
        <f t="shared" si="5"/>
        <v>-1</v>
      </c>
    </row>
    <row r="15" spans="1:42" x14ac:dyDescent="0.2">
      <c r="B15" s="24" t="s">
        <v>28</v>
      </c>
      <c r="C15" s="25" t="s">
        <v>29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8">
        <v>0</v>
      </c>
      <c r="P15" s="52">
        <f t="shared" si="0"/>
        <v>0</v>
      </c>
      <c r="Q15" s="4"/>
      <c r="R15" s="64"/>
      <c r="S15" s="65"/>
      <c r="T15" s="66"/>
      <c r="U15" s="52">
        <f t="shared" si="6"/>
        <v>0</v>
      </c>
      <c r="W15" s="64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6"/>
      <c r="AI15" s="52">
        <f t="shared" si="7"/>
        <v>0</v>
      </c>
      <c r="AK15" s="52">
        <f t="shared" si="1"/>
        <v>0</v>
      </c>
      <c r="AL15" s="52">
        <f t="shared" si="2"/>
        <v>0</v>
      </c>
      <c r="AM15" s="52">
        <f t="shared" si="3"/>
        <v>0</v>
      </c>
      <c r="AO15" s="44">
        <f t="shared" si="4"/>
        <v>0</v>
      </c>
      <c r="AP15" s="45">
        <f t="shared" si="5"/>
        <v>0</v>
      </c>
    </row>
    <row r="16" spans="1:42" x14ac:dyDescent="0.2">
      <c r="B16" s="24" t="s">
        <v>30</v>
      </c>
      <c r="C16" s="25" t="s">
        <v>31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8">
        <v>0</v>
      </c>
      <c r="P16" s="52">
        <f t="shared" si="0"/>
        <v>0</v>
      </c>
      <c r="Q16" s="4"/>
      <c r="R16" s="64"/>
      <c r="S16" s="65"/>
      <c r="T16" s="66"/>
      <c r="U16" s="52">
        <f t="shared" si="6"/>
        <v>0</v>
      </c>
      <c r="W16" s="64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6"/>
      <c r="AI16" s="52">
        <f t="shared" si="7"/>
        <v>0</v>
      </c>
      <c r="AK16" s="52">
        <f t="shared" si="1"/>
        <v>0</v>
      </c>
      <c r="AL16" s="52">
        <f t="shared" si="2"/>
        <v>0</v>
      </c>
      <c r="AM16" s="52">
        <f t="shared" si="3"/>
        <v>0</v>
      </c>
      <c r="AO16" s="44">
        <f t="shared" si="4"/>
        <v>0</v>
      </c>
      <c r="AP16" s="45">
        <f t="shared" si="5"/>
        <v>0</v>
      </c>
    </row>
    <row r="17" spans="2:42" x14ac:dyDescent="0.2">
      <c r="B17" s="24" t="s">
        <v>32</v>
      </c>
      <c r="C17" s="25" t="s">
        <v>33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2500</v>
      </c>
      <c r="N17" s="27">
        <v>2500</v>
      </c>
      <c r="O17" s="28">
        <v>2500</v>
      </c>
      <c r="P17" s="52">
        <f t="shared" si="0"/>
        <v>7500</v>
      </c>
      <c r="Q17" s="4"/>
      <c r="R17" s="64"/>
      <c r="S17" s="65"/>
      <c r="T17" s="66"/>
      <c r="U17" s="52">
        <f t="shared" si="6"/>
        <v>0</v>
      </c>
      <c r="W17" s="64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6"/>
      <c r="AI17" s="52">
        <f t="shared" si="7"/>
        <v>0</v>
      </c>
      <c r="AK17" s="52">
        <f t="shared" si="1"/>
        <v>7500</v>
      </c>
      <c r="AL17" s="52">
        <f t="shared" si="2"/>
        <v>0</v>
      </c>
      <c r="AM17" s="52">
        <f t="shared" si="3"/>
        <v>0</v>
      </c>
      <c r="AO17" s="44">
        <f t="shared" si="4"/>
        <v>-1</v>
      </c>
      <c r="AP17" s="45">
        <f t="shared" si="5"/>
        <v>0</v>
      </c>
    </row>
    <row r="18" spans="2:42" x14ac:dyDescent="0.2">
      <c r="B18" s="24" t="s">
        <v>67</v>
      </c>
      <c r="C18" s="25" t="s">
        <v>69</v>
      </c>
      <c r="D18" s="27">
        <v>6</v>
      </c>
      <c r="E18" s="27">
        <v>1</v>
      </c>
      <c r="F18" s="27">
        <v>0</v>
      </c>
      <c r="G18" s="27">
        <v>0</v>
      </c>
      <c r="H18" s="27">
        <v>0</v>
      </c>
      <c r="I18" s="27">
        <v>0</v>
      </c>
      <c r="J18" s="27">
        <v>29</v>
      </c>
      <c r="K18" s="27">
        <v>0</v>
      </c>
      <c r="L18" s="27">
        <v>0</v>
      </c>
      <c r="M18" s="27">
        <v>0</v>
      </c>
      <c r="N18" s="27">
        <v>0</v>
      </c>
      <c r="O18" s="28">
        <v>0</v>
      </c>
      <c r="P18" s="52">
        <f t="shared" si="0"/>
        <v>36</v>
      </c>
      <c r="Q18" s="4"/>
      <c r="R18" s="64"/>
      <c r="S18" s="65"/>
      <c r="T18" s="66"/>
      <c r="U18" s="52">
        <f t="shared" si="6"/>
        <v>36</v>
      </c>
      <c r="W18" s="64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6"/>
      <c r="AI18" s="52">
        <f t="shared" si="7"/>
        <v>0</v>
      </c>
      <c r="AK18" s="52">
        <f t="shared" si="1"/>
        <v>36</v>
      </c>
      <c r="AL18" s="52">
        <f t="shared" si="2"/>
        <v>36</v>
      </c>
      <c r="AM18" s="52">
        <f t="shared" si="3"/>
        <v>0</v>
      </c>
      <c r="AO18" s="44">
        <f t="shared" si="4"/>
        <v>-1</v>
      </c>
      <c r="AP18" s="45">
        <f t="shared" si="5"/>
        <v>-1</v>
      </c>
    </row>
    <row r="19" spans="2:42" x14ac:dyDescent="0.2">
      <c r="B19" s="24" t="s">
        <v>34</v>
      </c>
      <c r="C19" s="25" t="s">
        <v>35</v>
      </c>
      <c r="D19" s="27">
        <v>2008</v>
      </c>
      <c r="E19" s="27">
        <v>9551</v>
      </c>
      <c r="F19" s="27">
        <v>5058</v>
      </c>
      <c r="G19" s="27">
        <v>958</v>
      </c>
      <c r="H19" s="27">
        <v>2160</v>
      </c>
      <c r="I19" s="27">
        <v>1109</v>
      </c>
      <c r="J19" s="27">
        <v>1472</v>
      </c>
      <c r="K19" s="27">
        <v>4706</v>
      </c>
      <c r="L19" s="27">
        <v>5609</v>
      </c>
      <c r="M19" s="27">
        <v>8895.5281366229538</v>
      </c>
      <c r="N19" s="27">
        <v>8895.5281366229538</v>
      </c>
      <c r="O19" s="28">
        <v>6353.9486690163958</v>
      </c>
      <c r="P19" s="52">
        <f t="shared" si="0"/>
        <v>56776.004942262305</v>
      </c>
      <c r="Q19" s="4"/>
      <c r="R19" s="64"/>
      <c r="S19" s="65"/>
      <c r="T19" s="66"/>
      <c r="U19" s="52">
        <f t="shared" si="6"/>
        <v>32631</v>
      </c>
      <c r="W19" s="64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52">
        <f t="shared" si="7"/>
        <v>0</v>
      </c>
      <c r="AK19" s="52">
        <f t="shared" si="1"/>
        <v>56776.004942262305</v>
      </c>
      <c r="AL19" s="52">
        <f t="shared" si="2"/>
        <v>32631</v>
      </c>
      <c r="AM19" s="52">
        <f t="shared" si="3"/>
        <v>0</v>
      </c>
      <c r="AO19" s="44">
        <f t="shared" si="4"/>
        <v>-1</v>
      </c>
      <c r="AP19" s="45">
        <f t="shared" si="5"/>
        <v>-1</v>
      </c>
    </row>
    <row r="20" spans="2:42" x14ac:dyDescent="0.2">
      <c r="B20" s="24" t="s">
        <v>36</v>
      </c>
      <c r="C20" s="25" t="s">
        <v>37</v>
      </c>
      <c r="D20" s="27">
        <v>66109</v>
      </c>
      <c r="E20" s="27">
        <v>56589</v>
      </c>
      <c r="F20" s="27">
        <v>50231</v>
      </c>
      <c r="G20" s="27">
        <v>51498</v>
      </c>
      <c r="H20" s="27">
        <v>60193</v>
      </c>
      <c r="I20" s="27">
        <v>64776</v>
      </c>
      <c r="J20" s="27">
        <v>62945</v>
      </c>
      <c r="K20" s="27">
        <v>73309</v>
      </c>
      <c r="L20" s="27">
        <v>42280</v>
      </c>
      <c r="M20" s="27">
        <v>57099.75</v>
      </c>
      <c r="N20" s="27">
        <v>57099.75</v>
      </c>
      <c r="O20" s="28">
        <v>57099.75</v>
      </c>
      <c r="P20" s="52">
        <f t="shared" si="0"/>
        <v>699229.25</v>
      </c>
      <c r="Q20" s="4"/>
      <c r="R20" s="64"/>
      <c r="S20" s="65"/>
      <c r="T20" s="66"/>
      <c r="U20" s="52">
        <f t="shared" si="6"/>
        <v>527930</v>
      </c>
      <c r="W20" s="64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52">
        <f t="shared" si="7"/>
        <v>0</v>
      </c>
      <c r="AK20" s="52">
        <f t="shared" si="1"/>
        <v>699229.25</v>
      </c>
      <c r="AL20" s="52">
        <f t="shared" si="2"/>
        <v>527930</v>
      </c>
      <c r="AM20" s="52">
        <f t="shared" si="3"/>
        <v>0</v>
      </c>
      <c r="AO20" s="44">
        <f t="shared" si="4"/>
        <v>-1</v>
      </c>
      <c r="AP20" s="45">
        <f t="shared" si="5"/>
        <v>-1</v>
      </c>
    </row>
    <row r="21" spans="2:42" x14ac:dyDescent="0.2">
      <c r="B21" s="24" t="s">
        <v>38</v>
      </c>
      <c r="C21" s="25" t="s">
        <v>74</v>
      </c>
      <c r="D21" s="27">
        <v>20</v>
      </c>
      <c r="E21" s="27">
        <v>21</v>
      </c>
      <c r="F21" s="27">
        <v>29</v>
      </c>
      <c r="G21" s="27">
        <v>58</v>
      </c>
      <c r="H21" s="27">
        <v>43</v>
      </c>
      <c r="I21" s="27">
        <v>60</v>
      </c>
      <c r="J21" s="27">
        <v>35</v>
      </c>
      <c r="K21" s="27">
        <v>39</v>
      </c>
      <c r="L21" s="27">
        <v>21</v>
      </c>
      <c r="M21" s="27">
        <v>0</v>
      </c>
      <c r="N21" s="27">
        <v>0</v>
      </c>
      <c r="O21" s="28">
        <v>0</v>
      </c>
      <c r="P21" s="52">
        <f t="shared" si="0"/>
        <v>326</v>
      </c>
      <c r="Q21" s="4"/>
      <c r="R21" s="64"/>
      <c r="S21" s="65"/>
      <c r="T21" s="66"/>
      <c r="U21" s="52">
        <f t="shared" si="6"/>
        <v>326</v>
      </c>
      <c r="W21" s="64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52">
        <f t="shared" si="7"/>
        <v>0</v>
      </c>
      <c r="AK21" s="52">
        <f t="shared" si="1"/>
        <v>326</v>
      </c>
      <c r="AL21" s="52">
        <f t="shared" si="2"/>
        <v>326</v>
      </c>
      <c r="AM21" s="52">
        <f t="shared" si="3"/>
        <v>0</v>
      </c>
      <c r="AO21" s="44">
        <f t="shared" si="4"/>
        <v>-1</v>
      </c>
      <c r="AP21" s="45">
        <f t="shared" si="5"/>
        <v>-1</v>
      </c>
    </row>
    <row r="22" spans="2:42" x14ac:dyDescent="0.2">
      <c r="B22" s="24" t="s">
        <v>40</v>
      </c>
      <c r="C22" s="25" t="s">
        <v>41</v>
      </c>
      <c r="D22" s="27">
        <v>8</v>
      </c>
      <c r="E22" s="27">
        <v>1</v>
      </c>
      <c r="F22" s="27">
        <v>1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8">
        <v>0</v>
      </c>
      <c r="P22" s="52">
        <f t="shared" si="0"/>
        <v>10</v>
      </c>
      <c r="Q22" s="4"/>
      <c r="R22" s="64"/>
      <c r="S22" s="65"/>
      <c r="T22" s="66"/>
      <c r="U22" s="52">
        <f t="shared" si="6"/>
        <v>10</v>
      </c>
      <c r="W22" s="64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6"/>
      <c r="AI22" s="52">
        <f t="shared" si="7"/>
        <v>0</v>
      </c>
      <c r="AK22" s="52">
        <f t="shared" si="1"/>
        <v>10</v>
      </c>
      <c r="AL22" s="52">
        <f t="shared" si="2"/>
        <v>10</v>
      </c>
      <c r="AM22" s="52">
        <f t="shared" si="3"/>
        <v>0</v>
      </c>
      <c r="AO22" s="44">
        <f t="shared" si="4"/>
        <v>-1</v>
      </c>
      <c r="AP22" s="45">
        <f t="shared" si="5"/>
        <v>-1</v>
      </c>
    </row>
    <row r="23" spans="2:42" x14ac:dyDescent="0.2">
      <c r="B23" s="24" t="s">
        <v>42</v>
      </c>
      <c r="C23" s="25" t="s">
        <v>75</v>
      </c>
      <c r="D23" s="27">
        <v>0</v>
      </c>
      <c r="E23" s="27">
        <v>0</v>
      </c>
      <c r="F23" s="27">
        <v>36</v>
      </c>
      <c r="G23" s="27">
        <v>221</v>
      </c>
      <c r="H23" s="27">
        <v>300</v>
      </c>
      <c r="I23" s="27">
        <v>300</v>
      </c>
      <c r="J23" s="27">
        <v>1</v>
      </c>
      <c r="K23" s="27">
        <v>0</v>
      </c>
      <c r="L23" s="27">
        <v>1</v>
      </c>
      <c r="M23" s="27">
        <v>999.99999999999989</v>
      </c>
      <c r="N23" s="27">
        <v>999.99999999999989</v>
      </c>
      <c r="O23" s="28">
        <v>999.99999999999989</v>
      </c>
      <c r="P23" s="52">
        <f t="shared" si="0"/>
        <v>3859</v>
      </c>
      <c r="Q23" s="4"/>
      <c r="R23" s="64"/>
      <c r="S23" s="65"/>
      <c r="T23" s="66"/>
      <c r="U23" s="52">
        <f t="shared" si="6"/>
        <v>859</v>
      </c>
      <c r="W23" s="64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6"/>
      <c r="AI23" s="52">
        <f t="shared" si="7"/>
        <v>0</v>
      </c>
      <c r="AK23" s="52">
        <f t="shared" si="1"/>
        <v>3859</v>
      </c>
      <c r="AL23" s="52">
        <f t="shared" si="2"/>
        <v>859</v>
      </c>
      <c r="AM23" s="52">
        <f t="shared" si="3"/>
        <v>0</v>
      </c>
      <c r="AO23" s="44">
        <f t="shared" si="4"/>
        <v>-1</v>
      </c>
      <c r="AP23" s="45">
        <f t="shared" si="5"/>
        <v>-1</v>
      </c>
    </row>
    <row r="24" spans="2:42" x14ac:dyDescent="0.2">
      <c r="B24" s="24" t="s">
        <v>44</v>
      </c>
      <c r="C24" s="25" t="s">
        <v>45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408.80111083430972</v>
      </c>
      <c r="N24" s="27">
        <v>510.67569097087346</v>
      </c>
      <c r="O24" s="28">
        <v>481.55669374620038</v>
      </c>
      <c r="P24" s="52">
        <f t="shared" si="0"/>
        <v>1401.0334955513836</v>
      </c>
      <c r="Q24" s="4"/>
      <c r="R24" s="64"/>
      <c r="S24" s="65"/>
      <c r="T24" s="66"/>
      <c r="U24" s="52">
        <f t="shared" si="6"/>
        <v>0</v>
      </c>
      <c r="W24" s="64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6"/>
      <c r="AI24" s="52">
        <f t="shared" si="7"/>
        <v>0</v>
      </c>
      <c r="AK24" s="52">
        <f t="shared" si="1"/>
        <v>1401.0334955513836</v>
      </c>
      <c r="AL24" s="52">
        <f t="shared" si="2"/>
        <v>0</v>
      </c>
      <c r="AM24" s="52">
        <f t="shared" si="3"/>
        <v>0</v>
      </c>
      <c r="AO24" s="44">
        <f t="shared" si="4"/>
        <v>-1</v>
      </c>
      <c r="AP24" s="45">
        <f t="shared" si="5"/>
        <v>0</v>
      </c>
    </row>
    <row r="25" spans="2:42" x14ac:dyDescent="0.2">
      <c r="B25" s="24" t="s">
        <v>46</v>
      </c>
      <c r="C25" s="25" t="s">
        <v>71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2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8">
        <v>0</v>
      </c>
      <c r="P25" s="52">
        <f t="shared" si="0"/>
        <v>2</v>
      </c>
      <c r="Q25" s="4"/>
      <c r="R25" s="64"/>
      <c r="S25" s="65"/>
      <c r="T25" s="66"/>
      <c r="U25" s="52">
        <f t="shared" si="6"/>
        <v>2</v>
      </c>
      <c r="W25" s="64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6"/>
      <c r="AI25" s="52">
        <f t="shared" si="7"/>
        <v>0</v>
      </c>
      <c r="AK25" s="52">
        <f t="shared" si="1"/>
        <v>2</v>
      </c>
      <c r="AL25" s="52">
        <f t="shared" si="2"/>
        <v>2</v>
      </c>
      <c r="AM25" s="52">
        <f t="shared" si="3"/>
        <v>0</v>
      </c>
      <c r="AO25" s="44">
        <f t="shared" si="4"/>
        <v>-1</v>
      </c>
      <c r="AP25" s="45">
        <f t="shared" si="5"/>
        <v>-1</v>
      </c>
    </row>
    <row r="26" spans="2:42" x14ac:dyDescent="0.2">
      <c r="B26" s="24" t="s">
        <v>47</v>
      </c>
      <c r="C26" s="25" t="s">
        <v>48</v>
      </c>
      <c r="D26" s="27">
        <v>56</v>
      </c>
      <c r="E26" s="27">
        <v>55</v>
      </c>
      <c r="F26" s="27">
        <v>288</v>
      </c>
      <c r="G26" s="27">
        <v>133</v>
      </c>
      <c r="H26" s="27">
        <v>56</v>
      </c>
      <c r="I26" s="27">
        <v>280</v>
      </c>
      <c r="J26" s="27">
        <v>120</v>
      </c>
      <c r="K26" s="27">
        <v>117</v>
      </c>
      <c r="L26" s="27">
        <v>418</v>
      </c>
      <c r="M26" s="27">
        <v>266.26043865418063</v>
      </c>
      <c r="N26" s="27">
        <v>266.26043865418063</v>
      </c>
      <c r="O26" s="28">
        <v>266.26043865418063</v>
      </c>
      <c r="P26" s="52">
        <f t="shared" si="0"/>
        <v>2321.7813159625421</v>
      </c>
      <c r="Q26" s="4"/>
      <c r="R26" s="64"/>
      <c r="S26" s="65"/>
      <c r="T26" s="66"/>
      <c r="U26" s="52">
        <f t="shared" si="6"/>
        <v>1523</v>
      </c>
      <c r="W26" s="64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6"/>
      <c r="AI26" s="52">
        <f t="shared" si="7"/>
        <v>0</v>
      </c>
      <c r="AK26" s="52">
        <f t="shared" si="1"/>
        <v>2321.7813159625421</v>
      </c>
      <c r="AL26" s="52">
        <f t="shared" si="2"/>
        <v>1523</v>
      </c>
      <c r="AM26" s="52">
        <f t="shared" si="3"/>
        <v>0</v>
      </c>
      <c r="AO26" s="44">
        <f t="shared" si="4"/>
        <v>-1</v>
      </c>
      <c r="AP26" s="45">
        <f t="shared" si="5"/>
        <v>-1</v>
      </c>
    </row>
    <row r="27" spans="2:42" x14ac:dyDescent="0.2">
      <c r="B27" s="24" t="s">
        <v>49</v>
      </c>
      <c r="C27" s="25" t="s">
        <v>50</v>
      </c>
      <c r="D27" s="27">
        <v>55564</v>
      </c>
      <c r="E27" s="27">
        <v>64236</v>
      </c>
      <c r="F27" s="27">
        <v>101897</v>
      </c>
      <c r="G27" s="27">
        <v>83735</v>
      </c>
      <c r="H27" s="27">
        <v>137802</v>
      </c>
      <c r="I27" s="27">
        <v>71903</v>
      </c>
      <c r="J27" s="27">
        <v>75732</v>
      </c>
      <c r="K27" s="27">
        <v>77679</v>
      </c>
      <c r="L27" s="27">
        <v>45965</v>
      </c>
      <c r="M27" s="27">
        <v>98182</v>
      </c>
      <c r="N27" s="27">
        <v>110358</v>
      </c>
      <c r="O27" s="28">
        <v>114734</v>
      </c>
      <c r="P27" s="52">
        <f t="shared" si="0"/>
        <v>1037787</v>
      </c>
      <c r="Q27" s="4"/>
      <c r="R27" s="64"/>
      <c r="S27" s="65"/>
      <c r="T27" s="66"/>
      <c r="U27" s="52">
        <f t="shared" si="6"/>
        <v>714513</v>
      </c>
      <c r="W27" s="64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6"/>
      <c r="AI27" s="52">
        <f t="shared" si="7"/>
        <v>0</v>
      </c>
      <c r="AK27" s="52">
        <f t="shared" si="1"/>
        <v>1037787</v>
      </c>
      <c r="AL27" s="52">
        <f t="shared" si="2"/>
        <v>714513</v>
      </c>
      <c r="AM27" s="52">
        <f t="shared" si="3"/>
        <v>0</v>
      </c>
      <c r="AO27" s="44">
        <f t="shared" si="4"/>
        <v>-1</v>
      </c>
      <c r="AP27" s="45">
        <f t="shared" si="5"/>
        <v>-1</v>
      </c>
    </row>
    <row r="28" spans="2:42" x14ac:dyDescent="0.2">
      <c r="B28" s="24" t="s">
        <v>51</v>
      </c>
      <c r="C28" s="25" t="s">
        <v>52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8">
        <v>0</v>
      </c>
      <c r="P28" s="52">
        <f t="shared" si="0"/>
        <v>0</v>
      </c>
      <c r="Q28" s="4"/>
      <c r="R28" s="64"/>
      <c r="S28" s="65"/>
      <c r="T28" s="66"/>
      <c r="U28" s="52">
        <f t="shared" si="6"/>
        <v>0</v>
      </c>
      <c r="W28" s="64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52">
        <f t="shared" si="7"/>
        <v>0</v>
      </c>
      <c r="AK28" s="52">
        <f t="shared" si="1"/>
        <v>0</v>
      </c>
      <c r="AL28" s="52">
        <f t="shared" si="2"/>
        <v>0</v>
      </c>
      <c r="AM28" s="52">
        <f t="shared" si="3"/>
        <v>0</v>
      </c>
      <c r="AO28" s="44">
        <f t="shared" si="4"/>
        <v>0</v>
      </c>
      <c r="AP28" s="45">
        <f t="shared" si="5"/>
        <v>0</v>
      </c>
    </row>
    <row r="29" spans="2:42" x14ac:dyDescent="0.2">
      <c r="B29" s="24" t="s">
        <v>53</v>
      </c>
      <c r="C29" s="25" t="s">
        <v>54</v>
      </c>
      <c r="D29" s="27">
        <v>10</v>
      </c>
      <c r="E29" s="27">
        <v>3</v>
      </c>
      <c r="F29" s="27">
        <v>6</v>
      </c>
      <c r="G29" s="27">
        <v>0</v>
      </c>
      <c r="H29" s="27">
        <v>5</v>
      </c>
      <c r="I29" s="27">
        <v>8</v>
      </c>
      <c r="J29" s="27">
        <v>5</v>
      </c>
      <c r="K29" s="27">
        <v>6</v>
      </c>
      <c r="L29" s="27">
        <v>0</v>
      </c>
      <c r="M29" s="27">
        <v>0</v>
      </c>
      <c r="N29" s="27">
        <v>0</v>
      </c>
      <c r="O29" s="28">
        <v>0</v>
      </c>
      <c r="P29" s="52">
        <f t="shared" si="0"/>
        <v>43</v>
      </c>
      <c r="Q29" s="4"/>
      <c r="R29" s="64"/>
      <c r="S29" s="65"/>
      <c r="T29" s="66"/>
      <c r="U29" s="52">
        <f t="shared" si="6"/>
        <v>43</v>
      </c>
      <c r="W29" s="64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6"/>
      <c r="AI29" s="52">
        <f t="shared" si="7"/>
        <v>0</v>
      </c>
      <c r="AK29" s="52">
        <f t="shared" si="1"/>
        <v>43</v>
      </c>
      <c r="AL29" s="52">
        <f t="shared" si="2"/>
        <v>43</v>
      </c>
      <c r="AM29" s="52">
        <f t="shared" si="3"/>
        <v>0</v>
      </c>
      <c r="AO29" s="44">
        <f t="shared" si="4"/>
        <v>-1</v>
      </c>
      <c r="AP29" s="45">
        <f t="shared" si="5"/>
        <v>-1</v>
      </c>
    </row>
    <row r="30" spans="2:42" x14ac:dyDescent="0.2">
      <c r="B30" s="24" t="s">
        <v>55</v>
      </c>
      <c r="C30" s="25" t="s">
        <v>56</v>
      </c>
      <c r="D30" s="27">
        <v>3098</v>
      </c>
      <c r="E30" s="27">
        <v>7226</v>
      </c>
      <c r="F30" s="27">
        <v>7614</v>
      </c>
      <c r="G30" s="27">
        <v>6484</v>
      </c>
      <c r="H30" s="27">
        <v>8517</v>
      </c>
      <c r="I30" s="27">
        <v>6405</v>
      </c>
      <c r="J30" s="27">
        <v>6505</v>
      </c>
      <c r="K30" s="27">
        <v>9032</v>
      </c>
      <c r="L30" s="27">
        <v>37666</v>
      </c>
      <c r="M30" s="27">
        <v>0</v>
      </c>
      <c r="N30" s="27">
        <v>0</v>
      </c>
      <c r="O30" s="28">
        <v>0</v>
      </c>
      <c r="P30" s="52">
        <f t="shared" si="0"/>
        <v>92547</v>
      </c>
      <c r="Q30" s="4"/>
      <c r="R30" s="64"/>
      <c r="S30" s="65"/>
      <c r="T30" s="66"/>
      <c r="U30" s="52">
        <f t="shared" si="6"/>
        <v>92547</v>
      </c>
      <c r="W30" s="64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6"/>
      <c r="AI30" s="52">
        <f t="shared" si="7"/>
        <v>0</v>
      </c>
      <c r="AK30" s="52">
        <f t="shared" si="1"/>
        <v>92547</v>
      </c>
      <c r="AL30" s="52">
        <f t="shared" si="2"/>
        <v>92547</v>
      </c>
      <c r="AM30" s="52">
        <f t="shared" si="3"/>
        <v>0</v>
      </c>
      <c r="AO30" s="44">
        <f t="shared" si="4"/>
        <v>-1</v>
      </c>
      <c r="AP30" s="45">
        <f t="shared" si="5"/>
        <v>-1</v>
      </c>
    </row>
    <row r="31" spans="2:42" x14ac:dyDescent="0.2">
      <c r="B31" s="24" t="s">
        <v>57</v>
      </c>
      <c r="C31" s="25" t="s">
        <v>58</v>
      </c>
      <c r="D31" s="27">
        <v>2183</v>
      </c>
      <c r="E31" s="27">
        <v>1932</v>
      </c>
      <c r="F31" s="27">
        <v>2346</v>
      </c>
      <c r="G31" s="27">
        <v>2235</v>
      </c>
      <c r="H31" s="27">
        <v>1964</v>
      </c>
      <c r="I31" s="27">
        <v>1824</v>
      </c>
      <c r="J31" s="27">
        <v>2644</v>
      </c>
      <c r="K31" s="27">
        <v>3353</v>
      </c>
      <c r="L31" s="27">
        <v>2480</v>
      </c>
      <c r="M31" s="27">
        <v>2200</v>
      </c>
      <c r="N31" s="27">
        <v>2200</v>
      </c>
      <c r="O31" s="28">
        <v>2200</v>
      </c>
      <c r="P31" s="52">
        <f t="shared" si="0"/>
        <v>27561</v>
      </c>
      <c r="Q31" s="4"/>
      <c r="R31" s="64"/>
      <c r="S31" s="65"/>
      <c r="T31" s="66"/>
      <c r="U31" s="52">
        <f t="shared" si="6"/>
        <v>20961</v>
      </c>
      <c r="W31" s="64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52">
        <f t="shared" si="7"/>
        <v>0</v>
      </c>
      <c r="AK31" s="52">
        <f t="shared" si="1"/>
        <v>27561</v>
      </c>
      <c r="AL31" s="52">
        <f t="shared" si="2"/>
        <v>20961</v>
      </c>
      <c r="AM31" s="52">
        <f t="shared" si="3"/>
        <v>0</v>
      </c>
      <c r="AO31" s="44">
        <f t="shared" si="4"/>
        <v>-1</v>
      </c>
      <c r="AP31" s="45">
        <f t="shared" si="5"/>
        <v>-1</v>
      </c>
    </row>
    <row r="32" spans="2:42" x14ac:dyDescent="0.2">
      <c r="B32" s="24" t="s">
        <v>59</v>
      </c>
      <c r="C32" s="25" t="s">
        <v>60</v>
      </c>
      <c r="D32" s="27">
        <v>58</v>
      </c>
      <c r="E32" s="27">
        <v>3</v>
      </c>
      <c r="F32" s="27">
        <v>1</v>
      </c>
      <c r="G32" s="27">
        <v>2</v>
      </c>
      <c r="H32" s="27">
        <v>1</v>
      </c>
      <c r="I32" s="27">
        <v>5</v>
      </c>
      <c r="J32" s="27">
        <v>0</v>
      </c>
      <c r="K32" s="27">
        <v>2</v>
      </c>
      <c r="L32" s="27">
        <v>26</v>
      </c>
      <c r="M32" s="27">
        <v>0</v>
      </c>
      <c r="N32" s="27">
        <v>0</v>
      </c>
      <c r="O32" s="28">
        <v>0</v>
      </c>
      <c r="P32" s="52">
        <f t="shared" si="0"/>
        <v>98</v>
      </c>
      <c r="Q32" s="4"/>
      <c r="R32" s="64"/>
      <c r="S32" s="65"/>
      <c r="T32" s="66"/>
      <c r="U32" s="52">
        <f t="shared" si="6"/>
        <v>98</v>
      </c>
      <c r="W32" s="64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6"/>
      <c r="AI32" s="52">
        <f t="shared" si="7"/>
        <v>0</v>
      </c>
      <c r="AK32" s="52">
        <f t="shared" si="1"/>
        <v>98</v>
      </c>
      <c r="AL32" s="52">
        <f t="shared" si="2"/>
        <v>98</v>
      </c>
      <c r="AM32" s="52">
        <f t="shared" si="3"/>
        <v>0</v>
      </c>
      <c r="AO32" s="44">
        <f t="shared" si="4"/>
        <v>-1</v>
      </c>
      <c r="AP32" s="45">
        <f t="shared" si="5"/>
        <v>-1</v>
      </c>
    </row>
    <row r="33" spans="2:42" x14ac:dyDescent="0.2">
      <c r="B33" s="24" t="s">
        <v>61</v>
      </c>
      <c r="C33" s="25" t="s">
        <v>62</v>
      </c>
      <c r="D33" s="27">
        <v>335</v>
      </c>
      <c r="E33" s="27">
        <v>322</v>
      </c>
      <c r="F33" s="27">
        <v>2444</v>
      </c>
      <c r="G33" s="27">
        <v>257</v>
      </c>
      <c r="H33" s="27">
        <v>307</v>
      </c>
      <c r="I33" s="27">
        <v>618</v>
      </c>
      <c r="J33" s="27">
        <v>1646</v>
      </c>
      <c r="K33" s="27">
        <v>630</v>
      </c>
      <c r="L33" s="27">
        <v>15</v>
      </c>
      <c r="M33" s="27">
        <v>1873.5513083212109</v>
      </c>
      <c r="N33" s="27">
        <v>2465.19908989633</v>
      </c>
      <c r="O33" s="28">
        <v>2465.19908989633</v>
      </c>
      <c r="P33" s="52">
        <f t="shared" si="0"/>
        <v>13377.949488113871</v>
      </c>
      <c r="Q33" s="4"/>
      <c r="R33" s="64"/>
      <c r="S33" s="65"/>
      <c r="T33" s="66"/>
      <c r="U33" s="52">
        <f t="shared" si="6"/>
        <v>6574</v>
      </c>
      <c r="W33" s="64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  <c r="AI33" s="52">
        <f t="shared" si="7"/>
        <v>0</v>
      </c>
      <c r="AK33" s="52">
        <f t="shared" si="1"/>
        <v>13377.949488113871</v>
      </c>
      <c r="AL33" s="52">
        <f t="shared" si="2"/>
        <v>6574</v>
      </c>
      <c r="AM33" s="52">
        <f t="shared" si="3"/>
        <v>0</v>
      </c>
      <c r="AO33" s="44">
        <f t="shared" si="4"/>
        <v>-1</v>
      </c>
      <c r="AP33" s="45">
        <f t="shared" si="5"/>
        <v>-1</v>
      </c>
    </row>
    <row r="34" spans="2:42" x14ac:dyDescent="0.2">
      <c r="B34" s="24" t="s">
        <v>63</v>
      </c>
      <c r="C34" s="25" t="s">
        <v>64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8">
        <v>0</v>
      </c>
      <c r="P34" s="52">
        <f t="shared" si="0"/>
        <v>0</v>
      </c>
      <c r="Q34" s="4"/>
      <c r="R34" s="64"/>
      <c r="S34" s="65"/>
      <c r="T34" s="66"/>
      <c r="U34" s="52">
        <f t="shared" si="6"/>
        <v>0</v>
      </c>
      <c r="W34" s="64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6"/>
      <c r="AI34" s="52">
        <f t="shared" si="7"/>
        <v>0</v>
      </c>
      <c r="AK34" s="52">
        <f t="shared" si="1"/>
        <v>0</v>
      </c>
      <c r="AL34" s="52">
        <f t="shared" si="2"/>
        <v>0</v>
      </c>
      <c r="AM34" s="52">
        <f t="shared" si="3"/>
        <v>0</v>
      </c>
      <c r="AO34" s="44">
        <f t="shared" si="4"/>
        <v>0</v>
      </c>
      <c r="AP34" s="45">
        <f t="shared" si="5"/>
        <v>0</v>
      </c>
    </row>
    <row r="35" spans="2:42" x14ac:dyDescent="0.2">
      <c r="B35" s="24" t="s">
        <v>65</v>
      </c>
      <c r="C35" s="25" t="s">
        <v>76</v>
      </c>
      <c r="D35" s="27">
        <v>0</v>
      </c>
      <c r="E35" s="27">
        <v>1</v>
      </c>
      <c r="F35" s="27">
        <v>1</v>
      </c>
      <c r="G35" s="27">
        <v>4</v>
      </c>
      <c r="H35" s="27">
        <v>0</v>
      </c>
      <c r="I35" s="27">
        <v>23</v>
      </c>
      <c r="J35" s="27">
        <v>14</v>
      </c>
      <c r="K35" s="27">
        <v>18</v>
      </c>
      <c r="L35" s="27">
        <v>7</v>
      </c>
      <c r="M35" s="27">
        <v>2113.2901289394608</v>
      </c>
      <c r="N35" s="27">
        <v>4133.0889346889526</v>
      </c>
      <c r="O35" s="28">
        <v>5127.3054429881931</v>
      </c>
      <c r="P35" s="52">
        <f t="shared" si="0"/>
        <v>11441.684506616606</v>
      </c>
      <c r="Q35" s="4"/>
      <c r="R35" s="64"/>
      <c r="S35" s="65"/>
      <c r="T35" s="66"/>
      <c r="U35" s="52">
        <f t="shared" si="6"/>
        <v>68</v>
      </c>
      <c r="W35" s="64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6"/>
      <c r="AI35" s="52">
        <f t="shared" si="7"/>
        <v>0</v>
      </c>
      <c r="AK35" s="52">
        <f t="shared" si="1"/>
        <v>11441.684506616606</v>
      </c>
      <c r="AL35" s="52">
        <f t="shared" si="2"/>
        <v>68</v>
      </c>
      <c r="AM35" s="52">
        <f t="shared" si="3"/>
        <v>0</v>
      </c>
      <c r="AO35" s="44">
        <f t="shared" si="4"/>
        <v>-1</v>
      </c>
      <c r="AP35" s="45">
        <f t="shared" si="5"/>
        <v>-1</v>
      </c>
    </row>
    <row r="36" spans="2:42" ht="12.75" thickBot="1" x14ac:dyDescent="0.25">
      <c r="B36" s="38" t="s">
        <v>68</v>
      </c>
      <c r="C36" s="39"/>
      <c r="D36" s="40">
        <f t="shared" ref="D36:M36" si="23">SUM(D12:D35,D6:D9)</f>
        <v>167219</v>
      </c>
      <c r="E36" s="40">
        <f t="shared" si="23"/>
        <v>179482</v>
      </c>
      <c r="F36" s="40">
        <f t="shared" si="23"/>
        <v>232088</v>
      </c>
      <c r="G36" s="40">
        <f t="shared" si="23"/>
        <v>190052</v>
      </c>
      <c r="H36" s="40">
        <f t="shared" si="23"/>
        <v>241352</v>
      </c>
      <c r="I36" s="40">
        <f t="shared" si="23"/>
        <v>183939</v>
      </c>
      <c r="J36" s="40">
        <f t="shared" si="23"/>
        <v>184277</v>
      </c>
      <c r="K36" s="40">
        <f t="shared" si="23"/>
        <v>202937</v>
      </c>
      <c r="L36" s="40">
        <f t="shared" si="23"/>
        <v>167524</v>
      </c>
      <c r="M36" s="40">
        <f t="shared" si="23"/>
        <v>262724.20258613897</v>
      </c>
      <c r="N36" s="40">
        <f>SUM(N12:N35,N6:N9)</f>
        <v>281768.71228403575</v>
      </c>
      <c r="O36" s="41">
        <f t="shared" ref="O36" si="24">SUM(O12:O35,O6:O9)</f>
        <v>313963.43913686508</v>
      </c>
      <c r="P36" s="54">
        <f t="shared" si="0"/>
        <v>2607326.3540070397</v>
      </c>
      <c r="Q36" s="4"/>
      <c r="R36" s="55">
        <f t="shared" ref="R36:S36" si="25">SUM(R12:R35,R6:R9)</f>
        <v>0</v>
      </c>
      <c r="S36" s="56">
        <f t="shared" si="25"/>
        <v>0</v>
      </c>
      <c r="T36" s="57">
        <f>SUM(T12:T35,T6:T9)</f>
        <v>0</v>
      </c>
      <c r="U36" s="54">
        <f t="shared" ref="U36" si="26">SUM(U12:U35,U6:U9)</f>
        <v>1748870</v>
      </c>
      <c r="W36" s="15">
        <f t="shared" ref="W36" si="27">SUM(W12:W35,W6:W9)</f>
        <v>0</v>
      </c>
      <c r="X36" s="16">
        <f t="shared" ref="X36" si="28">SUM(X12:X35,X6:X9)</f>
        <v>0</v>
      </c>
      <c r="Y36" s="16">
        <f t="shared" ref="Y36:AG36" si="29">SUM(Y12:Y35,Y6:Y9)</f>
        <v>0</v>
      </c>
      <c r="Z36" s="16">
        <f t="shared" si="29"/>
        <v>0</v>
      </c>
      <c r="AA36" s="16">
        <f t="shared" si="29"/>
        <v>0</v>
      </c>
      <c r="AB36" s="16">
        <f t="shared" si="29"/>
        <v>0</v>
      </c>
      <c r="AC36" s="16">
        <f t="shared" si="29"/>
        <v>0</v>
      </c>
      <c r="AD36" s="16">
        <f t="shared" si="29"/>
        <v>0</v>
      </c>
      <c r="AE36" s="16">
        <f t="shared" si="29"/>
        <v>0</v>
      </c>
      <c r="AF36" s="16">
        <f t="shared" si="29"/>
        <v>0</v>
      </c>
      <c r="AG36" s="16">
        <f t="shared" si="29"/>
        <v>0</v>
      </c>
      <c r="AH36" s="17">
        <f t="shared" ref="AH36" si="30">SUM(AH12:AH35,AH6:AH9)</f>
        <v>0</v>
      </c>
      <c r="AI36" s="54">
        <f t="shared" ref="AI36" si="31">SUM(AI12:AI35,AI6:AI9)</f>
        <v>0</v>
      </c>
      <c r="AK36" s="54">
        <f t="shared" si="1"/>
        <v>2607326.3540070397</v>
      </c>
      <c r="AL36" s="54">
        <f t="shared" si="2"/>
        <v>1748870</v>
      </c>
      <c r="AM36" s="54">
        <f t="shared" si="3"/>
        <v>0</v>
      </c>
      <c r="AO36" s="48">
        <f t="shared" si="4"/>
        <v>-1</v>
      </c>
      <c r="AP36" s="49">
        <f t="shared" si="5"/>
        <v>-1</v>
      </c>
    </row>
    <row r="37" spans="2:42" x14ac:dyDescent="0.2"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2:42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</sheetData>
  <sheetProtection algorithmName="SHA-512" hashValue="mP3ye38DcMrh/Ah7obbqV5t9/zTMc1TAvixw6EkBR2p84h8bLVmEgKxKx62MPhCq2ROBJzBkQkeBSXfzfNgsaA==" saltValue="nOZ9V0vZc3orSR4qSeB9zg==" spinCount="100000" sheet="1" objects="1" scenarios="1"/>
  <mergeCells count="3">
    <mergeCell ref="B4:C4"/>
    <mergeCell ref="AK2:AM2"/>
    <mergeCell ref="AO4:AP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FLOAT</vt:lpstr>
      <vt:lpstr>Cartão EMITIDOS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2018-10-17T13:10:43Z</dcterms:created>
  <dcterms:modified xsi:type="dcterms:W3CDTF">2018-10-18T17:41:47Z</dcterms:modified>
</cp:coreProperties>
</file>