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filterPrivacy="1"/>
  <xr:revisionPtr revIDLastSave="0" documentId="13_ncr:1_{863D5814-87E8-4192-8FE1-42DB3F203E93}" xr6:coauthVersionLast="47" xr6:coauthVersionMax="47" xr10:uidLastSave="{00000000-0000-0000-0000-000000000000}"/>
  <bookViews>
    <workbookView xWindow="-24120" yWindow="-4290" windowWidth="24240" windowHeight="13740" xr2:uid="{00000000-000D-0000-FFFF-FFFF00000000}"/>
  </bookViews>
  <sheets>
    <sheet name="Roda de orçamento" sheetId="1" r:id="rId1"/>
    <sheet name="Dados" sheetId="2" state="hidden" r:id="rId2"/>
  </sheets>
  <definedNames>
    <definedName name="Categorias">Dados!$A$3:$A$8</definedName>
    <definedName name="Poupança">Dados!$E$3</definedName>
    <definedName name="_xlnm.Print_Titles" localSheetId="0">'Roda de orçamento'!$5:$5</definedName>
    <definedName name="Renda">'Roda de orçamento'!$B$2</definedName>
    <definedName name="Valor_Por_Categoria">Dados!$A$3:$B$8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G6" i="1" s="1"/>
  <c r="F7" i="1"/>
  <c r="G7" i="1" s="1"/>
  <c r="F8" i="1"/>
  <c r="G8" i="1" s="1"/>
  <c r="F9" i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B3" i="2" l="1"/>
  <c r="C3" i="2" s="1"/>
  <c r="G9" i="1"/>
  <c r="B7" i="2"/>
  <c r="C7" i="2" s="1"/>
  <c r="B4" i="2"/>
  <c r="C4" i="2" s="1"/>
  <c r="B6" i="2"/>
  <c r="C6" i="2" s="1"/>
  <c r="B5" i="2"/>
  <c r="C5" i="2" s="1"/>
  <c r="E3" i="2"/>
  <c r="C2" i="1" l="1"/>
  <c r="B8" i="2"/>
  <c r="C8" i="2" s="1"/>
  <c r="C10" i="2" s="1"/>
</calcChain>
</file>

<file path=xl/sharedStrings.xml><?xml version="1.0" encoding="utf-8"?>
<sst xmlns="http://schemas.openxmlformats.org/spreadsheetml/2006/main" count="80" uniqueCount="44">
  <si>
    <t>Mensalmente 
Renda</t>
  </si>
  <si>
    <t>Despesas</t>
  </si>
  <si>
    <t>Seguro</t>
  </si>
  <si>
    <t>Gás</t>
  </si>
  <si>
    <t>Parcela do Carro</t>
  </si>
  <si>
    <t>Hipoteca</t>
  </si>
  <si>
    <t>TV a cabo</t>
  </si>
  <si>
    <t>Noite do cinema</t>
  </si>
  <si>
    <t>Tênis</t>
  </si>
  <si>
    <t>Comida de cachorro</t>
  </si>
  <si>
    <t>Seguro de animais de estimação</t>
  </si>
  <si>
    <t>Supermercado</t>
  </si>
  <si>
    <t>Café</t>
  </si>
  <si>
    <t>Equipamento de escalada</t>
  </si>
  <si>
    <t>Mensalidade da academia</t>
  </si>
  <si>
    <t>Fones de ouvido</t>
  </si>
  <si>
    <t>Corte de cabelo</t>
  </si>
  <si>
    <t>Videogames</t>
  </si>
  <si>
    <t>Roupas</t>
  </si>
  <si>
    <t>Categoria</t>
  </si>
  <si>
    <t>Transporte</t>
  </si>
  <si>
    <t>Casa</t>
  </si>
  <si>
    <t>Entretenimento</t>
  </si>
  <si>
    <t>Diversos</t>
  </si>
  <si>
    <t>Alimentação</t>
  </si>
  <si>
    <t>Valor</t>
  </si>
  <si>
    <t>Frequência</t>
  </si>
  <si>
    <t>A cada seis meses</t>
  </si>
  <si>
    <t>Semanalmente</t>
  </si>
  <si>
    <t>Mensalmente</t>
  </si>
  <si>
    <t>Anualmente</t>
  </si>
  <si>
    <t>Montante mensal</t>
  </si>
  <si>
    <t>Poupança 
Valor</t>
  </si>
  <si>
    <t>Valor calculado 
automaticamente</t>
  </si>
  <si>
    <t>% do total</t>
  </si>
  <si>
    <t>Esta planilha deve permanecer oculta</t>
  </si>
  <si>
    <t>Categorias</t>
  </si>
  <si>
    <t>Economias</t>
  </si>
  <si>
    <t>Valor por categoria</t>
  </si>
  <si>
    <t>TOTAL:</t>
  </si>
  <si>
    <t>Porcentagem do total</t>
  </si>
  <si>
    <t>Trimestral</t>
  </si>
  <si>
    <t>A cada duas semanas</t>
  </si>
  <si>
    <t>A cada dois 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</si>
</sst>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  <numFmt numFmtId="166" formatCode="&quot;R$&quot;\ #,##0"/>
  </numFmts>
  <fonts count="24" x14ac:knownFonts="1">
    <font>
      <sz val="12"/>
      <color rgb="FF404040"/>
      <name val="Segoe UI"/>
      <family val="2"/>
      <scheme val="minor"/>
    </font>
    <font>
      <sz val="11"/>
      <color theme="1"/>
      <name val="Segoe UI"/>
      <family val="2"/>
      <scheme val="minor"/>
    </font>
    <font>
      <b/>
      <sz val="11"/>
      <color theme="3"/>
      <name val="Segoe UI"/>
      <family val="2"/>
      <scheme val="minor"/>
    </font>
    <font>
      <sz val="9"/>
      <color rgb="FF404040"/>
      <name val="Segoe UI"/>
      <family val="2"/>
      <scheme val="minor"/>
    </font>
    <font>
      <sz val="13"/>
      <color theme="6"/>
      <name val="Segoe UI"/>
      <family val="2"/>
      <scheme val="minor"/>
    </font>
    <font>
      <sz val="30"/>
      <color theme="3"/>
      <name val="Century Gothic"/>
      <family val="2"/>
      <scheme val="major"/>
    </font>
    <font>
      <sz val="10"/>
      <color theme="3"/>
      <name val="Segoe UI"/>
      <family val="2"/>
      <scheme val="minor"/>
    </font>
    <font>
      <sz val="18"/>
      <color rgb="FF404040"/>
      <name val="Segoe UI"/>
      <family val="2"/>
      <scheme val="minor"/>
    </font>
    <font>
      <sz val="14"/>
      <color theme="6"/>
      <name val="Century Gothic"/>
      <family val="2"/>
      <scheme val="major"/>
    </font>
    <font>
      <sz val="18"/>
      <color theme="9" tint="-0.249977111117893"/>
      <name val="Segoe UI"/>
      <family val="2"/>
      <scheme val="minor"/>
    </font>
    <font>
      <sz val="12"/>
      <color theme="0"/>
      <name val="Segoe UI"/>
      <family val="2"/>
      <scheme val="minor"/>
    </font>
    <font>
      <sz val="11"/>
      <color theme="0"/>
      <name val="Calibri"/>
      <family val="2"/>
    </font>
    <font>
      <sz val="12"/>
      <color rgb="FF404040"/>
      <name val="Segoe UI"/>
      <family val="2"/>
      <scheme val="minor"/>
    </font>
    <font>
      <sz val="11"/>
      <color rgb="FF006100"/>
      <name val="Segoe UI"/>
      <family val="2"/>
      <scheme val="minor"/>
    </font>
    <font>
      <sz val="11"/>
      <color rgb="FF9C0006"/>
      <name val="Segoe UI"/>
      <family val="2"/>
      <scheme val="minor"/>
    </font>
    <font>
      <sz val="11"/>
      <color rgb="FF9C5700"/>
      <name val="Segoe UI"/>
      <family val="2"/>
      <scheme val="minor"/>
    </font>
    <font>
      <sz val="11"/>
      <color rgb="FF3F3F76"/>
      <name val="Segoe UI"/>
      <family val="2"/>
      <scheme val="minor"/>
    </font>
    <font>
      <b/>
      <sz val="11"/>
      <color rgb="FF3F3F3F"/>
      <name val="Segoe UI"/>
      <family val="2"/>
      <scheme val="minor"/>
    </font>
    <font>
      <b/>
      <sz val="11"/>
      <color rgb="FFFA7D00"/>
      <name val="Segoe UI"/>
      <family val="2"/>
      <scheme val="minor"/>
    </font>
    <font>
      <sz val="11"/>
      <color rgb="FFFA7D00"/>
      <name val="Segoe UI"/>
      <family val="2"/>
      <scheme val="minor"/>
    </font>
    <font>
      <b/>
      <sz val="11"/>
      <color theme="0"/>
      <name val="Segoe UI"/>
      <family val="2"/>
      <scheme val="minor"/>
    </font>
    <font>
      <sz val="11"/>
      <color rgb="FFFF0000"/>
      <name val="Segoe UI"/>
      <family val="2"/>
      <scheme val="minor"/>
    </font>
    <font>
      <b/>
      <sz val="11"/>
      <color theme="1"/>
      <name val="Segoe UI"/>
      <family val="2"/>
      <scheme val="minor"/>
    </font>
    <font>
      <sz val="11"/>
      <color theme="0"/>
      <name val="Segoe U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5" fillId="0" borderId="0" applyNumberFormat="0" applyFill="0" applyBorder="0" applyProtection="0">
      <alignment horizontal="right" vertical="center" indent="2"/>
    </xf>
    <xf numFmtId="0" fontId="8" fillId="0" borderId="0" applyNumberFormat="0" applyFill="0" applyProtection="0">
      <alignment horizontal="center"/>
    </xf>
    <xf numFmtId="0" fontId="4" fillId="0" borderId="0" applyNumberFormat="0" applyFill="0" applyProtection="0">
      <alignment vertical="center"/>
    </xf>
    <xf numFmtId="0" fontId="6" fillId="0" borderId="0" applyNumberFormat="0" applyFill="0" applyBorder="0" applyAlignment="0" applyProtection="0"/>
    <xf numFmtId="165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2" fillId="0" borderId="4" applyNumberFormat="0" applyFill="0" applyAlignment="0" applyProtection="0"/>
    <xf numFmtId="0" fontId="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5" applyNumberFormat="0" applyAlignment="0" applyProtection="0"/>
    <xf numFmtId="0" fontId="17" fillId="6" borderId="6" applyNumberFormat="0" applyAlignment="0" applyProtection="0"/>
    <xf numFmtId="0" fontId="18" fillId="6" borderId="5" applyNumberFormat="0" applyAlignment="0" applyProtection="0"/>
    <xf numFmtId="0" fontId="19" fillId="0" borderId="7" applyNumberFormat="0" applyFill="0" applyAlignment="0" applyProtection="0"/>
    <xf numFmtId="0" fontId="20" fillId="7" borderId="8" applyNumberFormat="0" applyAlignment="0" applyProtection="0"/>
    <xf numFmtId="0" fontId="21" fillId="0" borderId="0" applyNumberFormat="0" applyFill="0" applyBorder="0" applyAlignment="0" applyProtection="0"/>
    <xf numFmtId="0" fontId="12" fillId="8" borderId="9" applyNumberFormat="0" applyFont="0" applyAlignment="0" applyProtection="0"/>
    <xf numFmtId="0" fontId="22" fillId="0" borderId="10" applyNumberFormat="0" applyFill="0" applyAlignment="0" applyProtection="0"/>
    <xf numFmtId="0" fontId="23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3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3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3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3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3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8" fillId="0" borderId="0" xfId="2" applyAlignment="1">
      <alignment horizontal="center" wrapText="1"/>
    </xf>
    <xf numFmtId="0" fontId="4" fillId="0" borderId="0" xfId="3">
      <alignment vertical="center"/>
    </xf>
    <xf numFmtId="0" fontId="2" fillId="0" borderId="0" xfId="0" applyFont="1"/>
    <xf numFmtId="9" fontId="0" fillId="0" borderId="0" xfId="0" applyNumberFormat="1" applyAlignment="1">
      <alignment horizontal="left"/>
    </xf>
    <xf numFmtId="0" fontId="3" fillId="0" borderId="0" xfId="0" applyFont="1" applyAlignment="1">
      <alignment horizontal="center" wrapText="1"/>
    </xf>
    <xf numFmtId="0" fontId="0" fillId="0" borderId="1" xfId="0" applyBorder="1"/>
    <xf numFmtId="9" fontId="0" fillId="0" borderId="0" xfId="0" applyNumberFormat="1"/>
    <xf numFmtId="0" fontId="0" fillId="0" borderId="2" xfId="0" applyBorder="1"/>
    <xf numFmtId="9" fontId="0" fillId="0" borderId="3" xfId="0" applyNumberFormat="1" applyBorder="1" applyAlignment="1">
      <alignment horizontal="left"/>
    </xf>
    <xf numFmtId="0" fontId="10" fillId="0" borderId="0" xfId="0" applyFont="1" applyAlignment="1">
      <alignment wrapText="1"/>
    </xf>
    <xf numFmtId="0" fontId="11" fillId="0" borderId="0" xfId="0" applyFont="1" applyAlignment="1">
      <alignment vertical="center" wrapText="1"/>
    </xf>
    <xf numFmtId="0" fontId="10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166" fontId="0" fillId="0" borderId="0" xfId="0" applyNumberFormat="1" applyAlignment="1">
      <alignment horizontal="left"/>
    </xf>
    <xf numFmtId="166" fontId="0" fillId="0" borderId="0" xfId="0" applyNumberFormat="1"/>
  </cellXfs>
  <cellStyles count="47">
    <cellStyle name="20% - Accent1" xfId="24" builtinId="30" customBuiltin="1"/>
    <cellStyle name="20% - Accent2" xfId="28" builtinId="34" customBuiltin="1"/>
    <cellStyle name="20% - Accent3" xfId="32" builtinId="38" customBuiltin="1"/>
    <cellStyle name="20% - Accent4" xfId="36" builtinId="42" customBuiltin="1"/>
    <cellStyle name="20% - Accent5" xfId="40" builtinId="46" customBuiltin="1"/>
    <cellStyle name="20% - Accent6" xfId="44" builtinId="50" customBuiltin="1"/>
    <cellStyle name="40% - Accent1" xfId="25" builtinId="31" customBuiltin="1"/>
    <cellStyle name="40% - Accent2" xfId="29" builtinId="35" customBuiltin="1"/>
    <cellStyle name="40% - Accent3" xfId="33" builtinId="39" customBuiltin="1"/>
    <cellStyle name="40% - Accent4" xfId="37" builtinId="43" customBuiltin="1"/>
    <cellStyle name="40% - Accent5" xfId="41" builtinId="47" customBuiltin="1"/>
    <cellStyle name="40% - Accent6" xfId="45" builtinId="51" customBuiltin="1"/>
    <cellStyle name="60% - Accent1" xfId="26" builtinId="32" customBuiltin="1"/>
    <cellStyle name="60% - Accent2" xfId="30" builtinId="36" customBuiltin="1"/>
    <cellStyle name="60% - Accent3" xfId="34" builtinId="40" customBuiltin="1"/>
    <cellStyle name="60% - Accent4" xfId="38" builtinId="44" customBuiltin="1"/>
    <cellStyle name="60% - Accent5" xfId="42" builtinId="48" customBuiltin="1"/>
    <cellStyle name="60% - Accent6" xfId="46" builtinId="52" customBuiltin="1"/>
    <cellStyle name="Accent1" xfId="23" builtinId="29" customBuiltin="1"/>
    <cellStyle name="Accent2" xfId="27" builtinId="33" customBuiltin="1"/>
    <cellStyle name="Accent3" xfId="31" builtinId="37" customBuiltin="1"/>
    <cellStyle name="Accent4" xfId="35" builtinId="41" customBuiltin="1"/>
    <cellStyle name="Accent5" xfId="39" builtinId="45" customBuiltin="1"/>
    <cellStyle name="Accent6" xfId="43" builtinId="49" customBuiltin="1"/>
    <cellStyle name="Bad" xfId="13" builtinId="27" customBuiltin="1"/>
    <cellStyle name="Calculation" xfId="17" builtinId="22" customBuiltin="1"/>
    <cellStyle name="Check Cell" xfId="19" builtinId="23" customBuiltin="1"/>
    <cellStyle name="Comma" xfId="5" builtinId="3" customBuiltin="1"/>
    <cellStyle name="Comma [0]" xfId="6" builtinId="6" customBuiltin="1"/>
    <cellStyle name="Currency" xfId="7" builtinId="4" customBuiltin="1"/>
    <cellStyle name="Currency [0]" xfId="8" builtinId="7" customBuiltin="1"/>
    <cellStyle name="Explanatory Text" xfId="4" builtinId="53" customBuiltin="1"/>
    <cellStyle name="Good" xfId="12" builtinId="26" customBuiltin="1"/>
    <cellStyle name="Heading 1" xfId="2" builtinId="16" customBuiltin="1"/>
    <cellStyle name="Heading 2" xfId="3" builtinId="17" customBuiltin="1"/>
    <cellStyle name="Heading 3" xfId="10" builtinId="18" customBuiltin="1"/>
    <cellStyle name="Heading 4" xfId="11" builtinId="19" customBuiltin="1"/>
    <cellStyle name="Input" xfId="15" builtinId="20" customBuiltin="1"/>
    <cellStyle name="Linked Cell" xfId="18" builtinId="24" customBuiltin="1"/>
    <cellStyle name="Neutral" xfId="14" builtinId="28" customBuiltin="1"/>
    <cellStyle name="Normal" xfId="0" builtinId="0" customBuiltin="1"/>
    <cellStyle name="Note" xfId="21" builtinId="10" customBuiltin="1"/>
    <cellStyle name="Output" xfId="16" builtinId="21" customBuiltin="1"/>
    <cellStyle name="Percent" xfId="9" builtinId="5" customBuiltin="1"/>
    <cellStyle name="Title" xfId="1" builtinId="15" customBuiltin="1"/>
    <cellStyle name="Total" xfId="22" builtinId="25" customBuiltin="1"/>
    <cellStyle name="Warning Text" xfId="20" builtinId="11" customBuiltin="1"/>
  </cellStyles>
  <dxfs count="20"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numFmt numFmtId="13" formatCode="0%"/>
      <alignment horizontal="left" vertical="center" textRotation="0" wrapText="0" indent="1" justifyLastLine="0" shrinkToFit="0" readingOrder="0"/>
    </dxf>
    <dxf>
      <numFmt numFmtId="13" formatCode="0%"/>
    </dxf>
    <dxf>
      <alignment horizontal="left" vertical="center" textRotation="0" wrapText="0" indent="1" justifyLastLine="0" shrinkToFit="0" readingOrder="0"/>
    </dxf>
    <dxf>
      <numFmt numFmtId="166" formatCode="&quot;R$&quot;\ #,##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numFmt numFmtId="166" formatCode="&quot;R$&quot;\ #,##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b val="0"/>
        <i val="0"/>
      </font>
      <fill>
        <patternFill patternType="solid">
          <fgColor theme="0" tint="-0.14996795556505021"/>
          <bgColor theme="0" tint="-4.9989318521683403E-2"/>
        </patternFill>
      </fill>
    </dxf>
    <dxf>
      <fill>
        <patternFill patternType="solid">
          <fgColor theme="0" tint="-0.1498764000366222"/>
          <bgColor theme="0" tint="-4.9989318521683403E-2"/>
        </patternFill>
      </fill>
    </dxf>
    <dxf>
      <font>
        <b/>
        <color theme="1"/>
      </font>
    </dxf>
    <dxf>
      <font>
        <b val="0"/>
        <i val="0"/>
        <color theme="1"/>
      </font>
    </dxf>
    <dxf>
      <font>
        <b/>
        <color theme="1"/>
      </font>
      <border>
        <top style="thin">
          <color theme="1"/>
        </top>
      </border>
    </dxf>
    <dxf>
      <font>
        <b/>
        <color theme="1"/>
      </font>
      <border>
        <left/>
        <right/>
        <top/>
        <bottom/>
        <vertical/>
        <horizontal/>
      </border>
    </dxf>
    <dxf>
      <font>
        <color theme="1"/>
      </font>
      <border>
        <left style="medium">
          <color theme="6"/>
        </left>
        <right style="medium">
          <color theme="6"/>
        </right>
        <top/>
        <bottom/>
        <vertical style="medium">
          <color theme="6"/>
        </vertical>
        <horizontal/>
      </border>
    </dxf>
  </dxfs>
  <tableStyles count="1" defaultTableStyle="TableStyleMedium2" defaultPivotStyle="PivotStyleLight16">
    <tableStyle name="Roda de orçamento" pivot="0" count="7" xr9:uid="{00000000-0011-0000-FFFF-FFFF00000000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firstColumnStripe" dxfId="13"/>
    </tableStyle>
  </tableStyles>
  <colors>
    <mruColors>
      <color rgb="FF4040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3"/>
                </a:solidFill>
                <a:latin typeface="Segoe UI"/>
                <a:ea typeface="Segoe UI"/>
                <a:cs typeface="Segoe UI"/>
              </a:defRPr>
            </a:pPr>
            <a:r>
              <a:rPr lang="en-US"/>
              <a:t>Despesas mensais</a:t>
            </a:r>
          </a:p>
        </c:rich>
      </c:tx>
      <c:layout>
        <c:manualLayout>
          <c:xMode val="edge"/>
          <c:yMode val="edge"/>
          <c:x val="0.31216799354711688"/>
          <c:y val="1.88172043010752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3"/>
              </a:solidFill>
              <a:latin typeface="Segoe UI"/>
              <a:ea typeface="Segoe UI"/>
              <a:cs typeface="Segoe UI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6700075411921823E-2"/>
          <c:y val="0.10659872153077639"/>
          <c:w val="0.72760267098965559"/>
          <c:h val="0.79801583269833198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18A-44E3-B3A1-0D997F3DF8B9}"/>
              </c:ext>
            </c:extLst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18A-44E3-B3A1-0D997F3DF8B9}"/>
              </c:ext>
            </c:extLst>
          </c:dPt>
          <c:dPt>
            <c:idx val="2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18A-44E3-B3A1-0D997F3DF8B9}"/>
              </c:ext>
            </c:extLst>
          </c:dPt>
          <c:dPt>
            <c:idx val="3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18A-44E3-B3A1-0D997F3DF8B9}"/>
              </c:ext>
            </c:extLst>
          </c:dPt>
          <c:dPt>
            <c:idx val="4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18A-44E3-B3A1-0D997F3DF8B9}"/>
              </c:ext>
            </c:extLst>
          </c:dPt>
          <c:dPt>
            <c:idx val="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18A-44E3-B3A1-0D997F3DF8B9}"/>
              </c:ext>
            </c:extLst>
          </c:dPt>
          <c:dLbls>
            <c:dLbl>
              <c:idx val="4"/>
              <c:layout>
                <c:manualLayout>
                  <c:x val="0"/>
                  <c:y val="3.7725680409593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18A-44E3-B3A1-0D997F3DF8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Dados!$A$3:$A$8</c:f>
              <c:strCache>
                <c:ptCount val="6"/>
                <c:pt idx="0">
                  <c:v>Casa</c:v>
                </c:pt>
                <c:pt idx="1">
                  <c:v>Entretenimento</c:v>
                </c:pt>
                <c:pt idx="2">
                  <c:v>Transporte</c:v>
                </c:pt>
                <c:pt idx="3">
                  <c:v>Alimentação</c:v>
                </c:pt>
                <c:pt idx="4">
                  <c:v>Diversos</c:v>
                </c:pt>
                <c:pt idx="5">
                  <c:v>Economias</c:v>
                </c:pt>
              </c:strCache>
            </c:strRef>
          </c:cat>
          <c:val>
            <c:numRef>
              <c:f>Dados!$B$3:$B$8</c:f>
              <c:numCache>
                <c:formatCode>"R$"\ #,##0</c:formatCode>
                <c:ptCount val="6"/>
                <c:pt idx="0">
                  <c:v>1660</c:v>
                </c:pt>
                <c:pt idx="1">
                  <c:v>188</c:v>
                </c:pt>
                <c:pt idx="2">
                  <c:v>300</c:v>
                </c:pt>
                <c:pt idx="3">
                  <c:v>500</c:v>
                </c:pt>
                <c:pt idx="4">
                  <c:v>263</c:v>
                </c:pt>
                <c:pt idx="5">
                  <c:v>2089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18A-44E3-B3A1-0D997F3DF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041771463960258E-2"/>
          <c:y val="0.93149563965794602"/>
          <c:w val="0.85862682894975206"/>
          <c:h val="5.5063500127000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"/>
              <a:ea typeface="Segoe UI"/>
              <a:cs typeface="Segoe UI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1495423</xdr:colOff>
      <xdr:row>0</xdr:row>
      <xdr:rowOff>247650</xdr:rowOff>
    </xdr:from>
    <xdr:to>
      <xdr:col>10</xdr:col>
      <xdr:colOff>621029</xdr:colOff>
      <xdr:row>3</xdr:row>
      <xdr:rowOff>2055495</xdr:rowOff>
    </xdr:to>
    <xdr:graphicFrame macro="">
      <xdr:nvGraphicFramePr>
        <xdr:cNvPr id="3" name="Gráfico 1" descr="Gráfico de rosca mostrando as despesas e a proporção da poupanç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espesas" displayName="Despesas" ref="B5:G22">
  <autoFilter ref="B5:G22" xr:uid="{00000000-0009-0000-0100-000001000000}"/>
  <tableColumns count="6">
    <tableColumn id="1" xr3:uid="{00000000-0010-0000-0000-000001000000}" name="Despesas" totalsRowLabel="Total" totalsRowDxfId="12" dataCellStyle="Normal"/>
    <tableColumn id="2" xr3:uid="{00000000-0010-0000-0000-000002000000}" name="Categoria" totalsRowDxfId="11" dataCellStyle="Normal"/>
    <tableColumn id="3" xr3:uid="{00000000-0010-0000-0000-000003000000}" name="Valor" dataDxfId="10" totalsRowDxfId="9" dataCellStyle="Normal"/>
    <tableColumn id="4" xr3:uid="{00000000-0010-0000-0000-000004000000}" name="Frequência" totalsRowDxfId="8" dataCellStyle="Normal"/>
    <tableColumn id="5" xr3:uid="{00000000-0010-0000-0000-000005000000}" name="Montante mensal" dataDxfId="7" totalsRowDxfId="6" dataCellStyle="Normal">
      <calculatedColumnFormula>IF(Despesas[[#This Row],[Valor]]&gt;0,IF(Despesas[[#This Row],[Frequência]]&lt;&gt;"",ROUND(IF(Despesas[[#This Row],[Frequência]]="Mensalmente",Despesas[Valor],IF(Despesas[[#This Row],[Frequência]]="Semanalmente",Despesas[[#This Row],[Valor]]*4,IF(Despesas[[#This Row],[Frequência]]="Trimestral",Despesas[[#This Row],[Valor]]/3,IF(Despesas[[#This Row],[Frequência]]="A cada seis meses",Despesas[[#This Row],[Valor]]/6,IF(Despesas[[#This Row],[Frequência]]="Anualmente",Despesas[[#This Row],[Valor]]/12,IF(Despesas[[#This Row],[Frequência]]="A cada duas semanas",Despesas[[#This Row],[Valor]]*2,IF(Despesas[[#This Row],[Frequência]]="A cada dois meses",Despesas[[#This Row],[Valor]]/2,""))))))),0),""),"")</calculatedColumnFormula>
    </tableColumn>
    <tableColumn id="6" xr3:uid="{00000000-0010-0000-0000-000006000000}" name="% do total" totalsRowFunction="sum" dataDxfId="5" totalsRowDxfId="4" dataCellStyle="Normal">
      <calculatedColumnFormula>IF(Despesas[[#This Row],[Montante mensal]]&lt;&gt;"",Despesas[[#This Row],[Montante mensal]]/Renda,"")</calculatedColumnFormula>
    </tableColumn>
  </tableColumns>
  <tableStyleInfo name="Roda de orçamento" showFirstColumn="1" showLastColumn="0" showRowStripes="1" showColumnStripes="0"/>
  <extLst>
    <ext xmlns:x14="http://schemas.microsoft.com/office/spreadsheetml/2009/9/main" uri="{504A1905-F514-4f6f-8877-14C23A59335A}">
      <x14:table altTextSummary="Insira os itens de Despesas e o Valor e selecione Categoria e Frequência nesta tabela. Porcentagem do Total é calculada automaticamente"/>
    </ext>
  </extLst>
</table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2D3E50"/>
      </a:dk2>
      <a:lt2>
        <a:srgbClr val="B3BFEA"/>
      </a:lt2>
      <a:accent1>
        <a:srgbClr val="203065"/>
      </a:accent1>
      <a:accent2>
        <a:srgbClr val="304898"/>
      </a:accent2>
      <a:accent3>
        <a:srgbClr val="4060CA"/>
      </a:accent3>
      <a:accent4>
        <a:srgbClr val="6680D5"/>
      </a:accent4>
      <a:accent5>
        <a:srgbClr val="B3BFEA"/>
      </a:accent5>
      <a:accent6>
        <a:srgbClr val="66CC00"/>
      </a:accent6>
      <a:hlink>
        <a:srgbClr val="0563C1"/>
      </a:hlink>
      <a:folHlink>
        <a:srgbClr val="954F72"/>
      </a:folHlink>
    </a:clrScheme>
    <a:fontScheme name="Custom 1">
      <a:majorFont>
        <a:latin typeface="Century Gothic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A1:G22"/>
  <sheetViews>
    <sheetView showGridLines="0" tabSelected="1" workbookViewId="0">
      <selection activeCell="L1" sqref="L1"/>
    </sheetView>
  </sheetViews>
  <sheetFormatPr defaultRowHeight="24" customHeight="1" x14ac:dyDescent="0.3"/>
  <cols>
    <col min="1" max="1" width="2.77734375" style="10" customWidth="1"/>
    <col min="2" max="2" width="31.77734375" customWidth="1"/>
    <col min="3" max="3" width="17.44140625" customWidth="1"/>
    <col min="4" max="4" width="12.33203125" customWidth="1"/>
    <col min="5" max="5" width="18" customWidth="1"/>
    <col min="6" max="6" width="19.5546875" hidden="1" customWidth="1"/>
    <col min="7" max="7" width="12.33203125" bestFit="1" customWidth="1"/>
    <col min="8" max="8" width="2.77734375" customWidth="1"/>
  </cols>
  <sheetData>
    <row r="1" spans="1:7" ht="175.5" customHeight="1" x14ac:dyDescent="0.3">
      <c r="A1" s="11"/>
      <c r="B1" s="1" t="s">
        <v>0</v>
      </c>
      <c r="C1" s="1" t="s">
        <v>32</v>
      </c>
      <c r="D1" s="12"/>
      <c r="E1" s="12"/>
      <c r="G1" s="1"/>
    </row>
    <row r="2" spans="1:7" ht="26.25" customHeight="1" x14ac:dyDescent="0.45">
      <c r="B2" s="13">
        <v>5000</v>
      </c>
      <c r="C2" s="14">
        <f>Poupança</f>
        <v>2089</v>
      </c>
      <c r="D2" s="12"/>
      <c r="E2" s="12"/>
      <c r="G2" s="14"/>
    </row>
    <row r="3" spans="1:7" ht="27" customHeight="1" x14ac:dyDescent="0.3">
      <c r="C3" s="5" t="s">
        <v>33</v>
      </c>
      <c r="D3" s="12"/>
      <c r="E3" s="12"/>
      <c r="G3" s="5"/>
    </row>
    <row r="4" spans="1:7" ht="164.25" customHeight="1" x14ac:dyDescent="0.3">
      <c r="D4" s="12"/>
      <c r="E4" s="12"/>
    </row>
    <row r="5" spans="1:7" ht="30" customHeight="1" x14ac:dyDescent="0.3">
      <c r="B5" s="2" t="s">
        <v>1</v>
      </c>
      <c r="C5" s="2" t="s">
        <v>19</v>
      </c>
      <c r="D5" s="2" t="s">
        <v>25</v>
      </c>
      <c r="E5" s="2" t="s">
        <v>26</v>
      </c>
      <c r="F5" s="2" t="s">
        <v>31</v>
      </c>
      <c r="G5" s="2" t="s">
        <v>34</v>
      </c>
    </row>
    <row r="6" spans="1:7" ht="24" customHeight="1" x14ac:dyDescent="0.3">
      <c r="B6" t="s">
        <v>2</v>
      </c>
      <c r="C6" t="s">
        <v>20</v>
      </c>
      <c r="D6" s="16">
        <v>1</v>
      </c>
      <c r="E6" t="s">
        <v>27</v>
      </c>
      <c r="F6" s="16">
        <f>IF(Despesas[[#This Row],[Valor]]&gt;0,IF(Despesas[[#This Row],[Frequência]]&lt;&gt;"",ROUND(IF(Despesas[[#This Row],[Frequência]]="Mensalmente",Despesas[Valor],IF(Despesas[[#This Row],[Frequência]]="Semanalmente",Despesas[[#This Row],[Valor]]*4,IF(Despesas[[#This Row],[Frequência]]="Trimestral",Despesas[[#This Row],[Valor]]/3,IF(Despesas[[#This Row],[Frequência]]="A cada seis meses",Despesas[[#This Row],[Valor]]/6,IF(Despesas[[#This Row],[Frequência]]="Anualmente",Despesas[[#This Row],[Valor]]/12,IF(Despesas[[#This Row],[Frequência]]="A cada duas semanas",Despesas[[#This Row],[Valor]]*2,IF(Despesas[[#This Row],[Frequência]]="A cada dois meses",Despesas[[#This Row],[Valor]]/2,""))))))),0),""),"")</f>
        <v>0</v>
      </c>
      <c r="G6" s="7">
        <f>IF(Despesas[[#This Row],[Montante mensal]]&lt;&gt;"",Despesas[[#This Row],[Montante mensal]]/Renda,"")</f>
        <v>0</v>
      </c>
    </row>
    <row r="7" spans="1:7" ht="24" customHeight="1" x14ac:dyDescent="0.3">
      <c r="B7" t="s">
        <v>3</v>
      </c>
      <c r="C7" t="s">
        <v>20</v>
      </c>
      <c r="D7" s="16">
        <v>25</v>
      </c>
      <c r="E7" t="s">
        <v>28</v>
      </c>
      <c r="F7" s="16">
        <f>IF(Despesas[[#This Row],[Valor]]&gt;0,IF(Despesas[[#This Row],[Frequência]]&lt;&gt;"",ROUND(IF(Despesas[[#This Row],[Frequência]]="Mensalmente",Despesas[Valor],IF(Despesas[[#This Row],[Frequência]]="Semanalmente",Despesas[[#This Row],[Valor]]*4,IF(Despesas[[#This Row],[Frequência]]="Trimestral",Despesas[[#This Row],[Valor]]/3,IF(Despesas[[#This Row],[Frequência]]="A cada seis meses",Despesas[[#This Row],[Valor]]/6,IF(Despesas[[#This Row],[Frequência]]="Anualmente",Despesas[[#This Row],[Valor]]/12,IF(Despesas[[#This Row],[Frequência]]="A cada duas semanas",Despesas[[#This Row],[Valor]]*2,IF(Despesas[[#This Row],[Frequência]]="A cada dois meses",Despesas[[#This Row],[Valor]]/2,""))))))),0),""),"")</f>
        <v>100</v>
      </c>
      <c r="G7" s="7">
        <f>IF(Despesas[[#This Row],[Montante mensal]]&lt;&gt;"",Despesas[[#This Row],[Montante mensal]]/Renda,"")</f>
        <v>0.02</v>
      </c>
    </row>
    <row r="8" spans="1:7" ht="24" customHeight="1" x14ac:dyDescent="0.3">
      <c r="B8" t="s">
        <v>4</v>
      </c>
      <c r="C8" t="s">
        <v>20</v>
      </c>
      <c r="D8" s="16">
        <v>200</v>
      </c>
      <c r="E8" t="s">
        <v>29</v>
      </c>
      <c r="F8" s="16">
        <f>IF(Despesas[[#This Row],[Valor]]&gt;0,IF(Despesas[[#This Row],[Frequência]]&lt;&gt;"",ROUND(IF(Despesas[[#This Row],[Frequência]]="Mensalmente",Despesas[Valor],IF(Despesas[[#This Row],[Frequência]]="Semanalmente",Despesas[[#This Row],[Valor]]*4,IF(Despesas[[#This Row],[Frequência]]="Trimestral",Despesas[[#This Row],[Valor]]/3,IF(Despesas[[#This Row],[Frequência]]="A cada seis meses",Despesas[[#This Row],[Valor]]/6,IF(Despesas[[#This Row],[Frequência]]="Anualmente",Despesas[[#This Row],[Valor]]/12,IF(Despesas[[#This Row],[Frequência]]="A cada duas semanas",Despesas[[#This Row],[Valor]]*2,IF(Despesas[[#This Row],[Frequência]]="A cada dois meses",Despesas[[#This Row],[Valor]]/2,""))))))),0),""),"")</f>
        <v>200</v>
      </c>
      <c r="G8" s="7">
        <f>IF(Despesas[[#This Row],[Montante mensal]]&lt;&gt;"",Despesas[[#This Row],[Montante mensal]]/Renda,"")</f>
        <v>0.04</v>
      </c>
    </row>
    <row r="9" spans="1:7" ht="24" customHeight="1" x14ac:dyDescent="0.3">
      <c r="B9" t="s">
        <v>5</v>
      </c>
      <c r="C9" t="s">
        <v>21</v>
      </c>
      <c r="D9" s="16">
        <v>1600</v>
      </c>
      <c r="E9" t="s">
        <v>29</v>
      </c>
      <c r="F9" s="16">
        <f>IF(Despesas[[#This Row],[Valor]]&gt;0,IF(Despesas[[#This Row],[Frequência]]&lt;&gt;"",ROUND(IF(Despesas[[#This Row],[Frequência]]="Mensalmente",Despesas[Valor],IF(Despesas[[#This Row],[Frequência]]="Semanalmente",Despesas[[#This Row],[Valor]]*4,IF(Despesas[[#This Row],[Frequência]]="Trimestral",Despesas[[#This Row],[Valor]]/3,IF(Despesas[[#This Row],[Frequência]]="A cada seis meses",Despesas[[#This Row],[Valor]]/6,IF(Despesas[[#This Row],[Frequência]]="Anualmente",Despesas[[#This Row],[Valor]]/12,IF(Despesas[[#This Row],[Frequência]]="A cada duas semanas",Despesas[[#This Row],[Valor]]*2,IF(Despesas[[#This Row],[Frequência]]="A cada dois meses",Despesas[[#This Row],[Valor]]/2,""))))))),0),""),"")</f>
        <v>1600</v>
      </c>
      <c r="G9" s="7">
        <f>IF(Despesas[[#This Row],[Montante mensal]]&lt;&gt;"",Despesas[[#This Row],[Montante mensal]]/Renda,"")</f>
        <v>0.32</v>
      </c>
    </row>
    <row r="10" spans="1:7" ht="24" customHeight="1" x14ac:dyDescent="0.3">
      <c r="B10" t="s">
        <v>6</v>
      </c>
      <c r="C10" t="s">
        <v>21</v>
      </c>
      <c r="D10" s="16">
        <v>60</v>
      </c>
      <c r="E10" t="s">
        <v>29</v>
      </c>
      <c r="F10" s="16">
        <f>IF(Despesas[[#This Row],[Valor]]&gt;0,IF(Despesas[[#This Row],[Frequência]]&lt;&gt;"",ROUND(IF(Despesas[[#This Row],[Frequência]]="Mensalmente",Despesas[Valor],IF(Despesas[[#This Row],[Frequência]]="Semanalmente",Despesas[[#This Row],[Valor]]*4,IF(Despesas[[#This Row],[Frequência]]="Trimestral",Despesas[[#This Row],[Valor]]/3,IF(Despesas[[#This Row],[Frequência]]="A cada seis meses",Despesas[[#This Row],[Valor]]/6,IF(Despesas[[#This Row],[Frequência]]="Anualmente",Despesas[[#This Row],[Valor]]/12,IF(Despesas[[#This Row],[Frequência]]="A cada duas semanas",Despesas[[#This Row],[Valor]]*2,IF(Despesas[[#This Row],[Frequência]]="A cada dois meses",Despesas[[#This Row],[Valor]]/2,""))))))),0),""),"")</f>
        <v>60</v>
      </c>
      <c r="G10" s="7">
        <f>IF(Despesas[[#This Row],[Montante mensal]]&lt;&gt;"",Despesas[[#This Row],[Montante mensal]]/Renda,"")</f>
        <v>1.2E-2</v>
      </c>
    </row>
    <row r="11" spans="1:7" ht="24" customHeight="1" x14ac:dyDescent="0.3">
      <c r="B11" t="s">
        <v>7</v>
      </c>
      <c r="C11" t="s">
        <v>22</v>
      </c>
      <c r="D11" s="16">
        <v>70</v>
      </c>
      <c r="E11" t="s">
        <v>29</v>
      </c>
      <c r="F11" s="16">
        <f>IF(Despesas[[#This Row],[Valor]]&gt;0,IF(Despesas[[#This Row],[Frequência]]&lt;&gt;"",ROUND(IF(Despesas[[#This Row],[Frequência]]="Mensalmente",Despesas[Valor],IF(Despesas[[#This Row],[Frequência]]="Semanalmente",Despesas[[#This Row],[Valor]]*4,IF(Despesas[[#This Row],[Frequência]]="Trimestral",Despesas[[#This Row],[Valor]]/3,IF(Despesas[[#This Row],[Frequência]]="A cada seis meses",Despesas[[#This Row],[Valor]]/6,IF(Despesas[[#This Row],[Frequência]]="Anualmente",Despesas[[#This Row],[Valor]]/12,IF(Despesas[[#This Row],[Frequência]]="A cada duas semanas",Despesas[[#This Row],[Valor]]*2,IF(Despesas[[#This Row],[Frequência]]="A cada dois meses",Despesas[[#This Row],[Valor]]/2,""))))))),0),""),"")</f>
        <v>70</v>
      </c>
      <c r="G11" s="7">
        <f>IF(Despesas[[#This Row],[Montante mensal]]&lt;&gt;"",Despesas[[#This Row],[Montante mensal]]/Renda,"")</f>
        <v>1.4E-2</v>
      </c>
    </row>
    <row r="12" spans="1:7" ht="24" customHeight="1" x14ac:dyDescent="0.3">
      <c r="B12" t="s">
        <v>8</v>
      </c>
      <c r="C12" t="s">
        <v>23</v>
      </c>
      <c r="D12" s="16">
        <v>300</v>
      </c>
      <c r="E12" t="s">
        <v>30</v>
      </c>
      <c r="F12" s="16">
        <f>IF(Despesas[[#This Row],[Valor]]&gt;0,IF(Despesas[[#This Row],[Frequência]]&lt;&gt;"",ROUND(IF(Despesas[[#This Row],[Frequência]]="Mensalmente",Despesas[Valor],IF(Despesas[[#This Row],[Frequência]]="Semanalmente",Despesas[[#This Row],[Valor]]*4,IF(Despesas[[#This Row],[Frequência]]="Trimestral",Despesas[[#This Row],[Valor]]/3,IF(Despesas[[#This Row],[Frequência]]="A cada seis meses",Despesas[[#This Row],[Valor]]/6,IF(Despesas[[#This Row],[Frequência]]="Anualmente",Despesas[[#This Row],[Valor]]/12,IF(Despesas[[#This Row],[Frequência]]="A cada duas semanas",Despesas[[#This Row],[Valor]]*2,IF(Despesas[[#This Row],[Frequência]]="A cada dois meses",Despesas[[#This Row],[Valor]]/2,""))))))),0),""),"")</f>
        <v>25</v>
      </c>
      <c r="G12" s="7">
        <f>IF(Despesas[[#This Row],[Montante mensal]]&lt;&gt;"",Despesas[[#This Row],[Montante mensal]]/Renda,"")</f>
        <v>5.0000000000000001E-3</v>
      </c>
    </row>
    <row r="13" spans="1:7" ht="24" customHeight="1" x14ac:dyDescent="0.3">
      <c r="B13" t="s">
        <v>9</v>
      </c>
      <c r="C13" t="s">
        <v>23</v>
      </c>
      <c r="D13" s="16">
        <v>60</v>
      </c>
      <c r="E13" t="s">
        <v>29</v>
      </c>
      <c r="F13" s="16">
        <f>IF(Despesas[[#This Row],[Valor]]&gt;0,IF(Despesas[[#This Row],[Frequência]]&lt;&gt;"",ROUND(IF(Despesas[[#This Row],[Frequência]]="Mensalmente",Despesas[Valor],IF(Despesas[[#This Row],[Frequência]]="Semanalmente",Despesas[[#This Row],[Valor]]*4,IF(Despesas[[#This Row],[Frequência]]="Trimestral",Despesas[[#This Row],[Valor]]/3,IF(Despesas[[#This Row],[Frequência]]="A cada seis meses",Despesas[[#This Row],[Valor]]/6,IF(Despesas[[#This Row],[Frequência]]="Anualmente",Despesas[[#This Row],[Valor]]/12,IF(Despesas[[#This Row],[Frequência]]="A cada duas semanas",Despesas[[#This Row],[Valor]]*2,IF(Despesas[[#This Row],[Frequência]]="A cada dois meses",Despesas[[#This Row],[Valor]]/2,""))))))),0),""),"")</f>
        <v>60</v>
      </c>
      <c r="G13" s="7">
        <f>IF(Despesas[[#This Row],[Montante mensal]]&lt;&gt;"",Despesas[[#This Row],[Montante mensal]]/Renda,"")</f>
        <v>1.2E-2</v>
      </c>
    </row>
    <row r="14" spans="1:7" ht="24" customHeight="1" x14ac:dyDescent="0.3">
      <c r="B14" t="s">
        <v>10</v>
      </c>
      <c r="C14" t="s">
        <v>23</v>
      </c>
      <c r="D14" s="16">
        <v>70</v>
      </c>
      <c r="E14" t="s">
        <v>30</v>
      </c>
      <c r="F14" s="16">
        <f>IF(Despesas[[#This Row],[Valor]]&gt;0,IF(Despesas[[#This Row],[Frequência]]&lt;&gt;"",ROUND(IF(Despesas[[#This Row],[Frequência]]="Mensalmente",Despesas[Valor],IF(Despesas[[#This Row],[Frequência]]="Semanalmente",Despesas[[#This Row],[Valor]]*4,IF(Despesas[[#This Row],[Frequência]]="Trimestral",Despesas[[#This Row],[Valor]]/3,IF(Despesas[[#This Row],[Frequência]]="A cada seis meses",Despesas[[#This Row],[Valor]]/6,IF(Despesas[[#This Row],[Frequência]]="Anualmente",Despesas[[#This Row],[Valor]]/12,IF(Despesas[[#This Row],[Frequência]]="A cada duas semanas",Despesas[[#This Row],[Valor]]*2,IF(Despesas[[#This Row],[Frequência]]="A cada dois meses",Despesas[[#This Row],[Valor]]/2,""))))))),0),""),"")</f>
        <v>6</v>
      </c>
      <c r="G14" s="7">
        <f>IF(Despesas[[#This Row],[Montante mensal]]&lt;&gt;"",Despesas[[#This Row],[Montante mensal]]/Renda,"")</f>
        <v>1.1999999999999999E-3</v>
      </c>
    </row>
    <row r="15" spans="1:7" ht="24" customHeight="1" x14ac:dyDescent="0.3">
      <c r="B15" t="s">
        <v>11</v>
      </c>
      <c r="C15" t="s">
        <v>24</v>
      </c>
      <c r="D15" s="16">
        <v>100</v>
      </c>
      <c r="E15" t="s">
        <v>28</v>
      </c>
      <c r="F15" s="16">
        <f>IF(Despesas[[#This Row],[Valor]]&gt;0,IF(Despesas[[#This Row],[Frequência]]&lt;&gt;"",ROUND(IF(Despesas[[#This Row],[Frequência]]="Mensalmente",Despesas[Valor],IF(Despesas[[#This Row],[Frequência]]="Semanalmente",Despesas[[#This Row],[Valor]]*4,IF(Despesas[[#This Row],[Frequência]]="Trimestral",Despesas[[#This Row],[Valor]]/3,IF(Despesas[[#This Row],[Frequência]]="A cada seis meses",Despesas[[#This Row],[Valor]]/6,IF(Despesas[[#This Row],[Frequência]]="Anualmente",Despesas[[#This Row],[Valor]]/12,IF(Despesas[[#This Row],[Frequência]]="A cada duas semanas",Despesas[[#This Row],[Valor]]*2,IF(Despesas[[#This Row],[Frequência]]="A cada dois meses",Despesas[[#This Row],[Valor]]/2,""))))))),0),""),"")</f>
        <v>400</v>
      </c>
      <c r="G15" s="7">
        <f>IF(Despesas[[#This Row],[Montante mensal]]&lt;&gt;"",Despesas[[#This Row],[Montante mensal]]/Renda,"")</f>
        <v>0.08</v>
      </c>
    </row>
    <row r="16" spans="1:7" ht="24" customHeight="1" x14ac:dyDescent="0.3">
      <c r="B16" t="s">
        <v>12</v>
      </c>
      <c r="C16" t="s">
        <v>24</v>
      </c>
      <c r="D16" s="16">
        <v>25</v>
      </c>
      <c r="E16" t="s">
        <v>28</v>
      </c>
      <c r="F16" s="16">
        <f>IF(Despesas[[#This Row],[Valor]]&gt;0,IF(Despesas[[#This Row],[Frequência]]&lt;&gt;"",ROUND(IF(Despesas[[#This Row],[Frequência]]="Mensalmente",Despesas[Valor],IF(Despesas[[#This Row],[Frequência]]="Semanalmente",Despesas[[#This Row],[Valor]]*4,IF(Despesas[[#This Row],[Frequência]]="Trimestral",Despesas[[#This Row],[Valor]]/3,IF(Despesas[[#This Row],[Frequência]]="A cada seis meses",Despesas[[#This Row],[Valor]]/6,IF(Despesas[[#This Row],[Frequência]]="Anualmente",Despesas[[#This Row],[Valor]]/12,IF(Despesas[[#This Row],[Frequência]]="A cada duas semanas",Despesas[[#This Row],[Valor]]*2,IF(Despesas[[#This Row],[Frequência]]="A cada dois meses",Despesas[[#This Row],[Valor]]/2,""))))))),0),""),"")</f>
        <v>100</v>
      </c>
      <c r="G16" s="7">
        <f>IF(Despesas[[#This Row],[Montante mensal]]&lt;&gt;"",Despesas[[#This Row],[Montante mensal]]/Renda,"")</f>
        <v>0.02</v>
      </c>
    </row>
    <row r="17" spans="2:7" ht="24" customHeight="1" x14ac:dyDescent="0.3">
      <c r="B17" t="s">
        <v>13</v>
      </c>
      <c r="C17" t="s">
        <v>22</v>
      </c>
      <c r="D17" s="16">
        <v>170</v>
      </c>
      <c r="E17" t="s">
        <v>30</v>
      </c>
      <c r="F17" s="16">
        <f>IF(Despesas[[#This Row],[Valor]]&gt;0,IF(Despesas[[#This Row],[Frequência]]&lt;&gt;"",ROUND(IF(Despesas[[#This Row],[Frequência]]="Mensalmente",Despesas[Valor],IF(Despesas[[#This Row],[Frequência]]="Semanalmente",Despesas[[#This Row],[Valor]]*4,IF(Despesas[[#This Row],[Frequência]]="Trimestral",Despesas[[#This Row],[Valor]]/3,IF(Despesas[[#This Row],[Frequência]]="A cada seis meses",Despesas[[#This Row],[Valor]]/6,IF(Despesas[[#This Row],[Frequência]]="Anualmente",Despesas[[#This Row],[Valor]]/12,IF(Despesas[[#This Row],[Frequência]]="A cada duas semanas",Despesas[[#This Row],[Valor]]*2,IF(Despesas[[#This Row],[Frequência]]="A cada dois meses",Despesas[[#This Row],[Valor]]/2,""))))))),0),""),"")</f>
        <v>14</v>
      </c>
      <c r="G17" s="7">
        <f>IF(Despesas[[#This Row],[Montante mensal]]&lt;&gt;"",Despesas[[#This Row],[Montante mensal]]/Renda,"")</f>
        <v>2.8E-3</v>
      </c>
    </row>
    <row r="18" spans="2:7" ht="24" customHeight="1" x14ac:dyDescent="0.3">
      <c r="B18" t="s">
        <v>14</v>
      </c>
      <c r="C18" t="s">
        <v>23</v>
      </c>
      <c r="D18" s="16">
        <v>60</v>
      </c>
      <c r="E18" t="s">
        <v>29</v>
      </c>
      <c r="F18" s="16">
        <f>IF(Despesas[[#This Row],[Valor]]&gt;0,IF(Despesas[[#This Row],[Frequência]]&lt;&gt;"",ROUND(IF(Despesas[[#This Row],[Frequência]]="Mensalmente",Despesas[Valor],IF(Despesas[[#This Row],[Frequência]]="Semanalmente",Despesas[[#This Row],[Valor]]*4,IF(Despesas[[#This Row],[Frequência]]="Trimestral",Despesas[[#This Row],[Valor]]/3,IF(Despesas[[#This Row],[Frequência]]="A cada seis meses",Despesas[[#This Row],[Valor]]/6,IF(Despesas[[#This Row],[Frequência]]="Anualmente",Despesas[[#This Row],[Valor]]/12,IF(Despesas[[#This Row],[Frequência]]="A cada duas semanas",Despesas[[#This Row],[Valor]]*2,IF(Despesas[[#This Row],[Frequência]]="A cada dois meses",Despesas[[#This Row],[Valor]]/2,""))))))),0),""),"")</f>
        <v>60</v>
      </c>
      <c r="G18" s="7">
        <f>IF(Despesas[[#This Row],[Montante mensal]]&lt;&gt;"",Despesas[[#This Row],[Montante mensal]]/Renda,"")</f>
        <v>1.2E-2</v>
      </c>
    </row>
    <row r="19" spans="2:7" ht="24" customHeight="1" x14ac:dyDescent="0.3">
      <c r="B19" t="s">
        <v>15</v>
      </c>
      <c r="C19" t="s">
        <v>22</v>
      </c>
      <c r="D19" s="16">
        <v>50</v>
      </c>
      <c r="E19" t="s">
        <v>30</v>
      </c>
      <c r="F19" s="16">
        <f>IF(Despesas[[#This Row],[Valor]]&gt;0,IF(Despesas[[#This Row],[Frequência]]&lt;&gt;"",ROUND(IF(Despesas[[#This Row],[Frequência]]="Mensalmente",Despesas[Valor],IF(Despesas[[#This Row],[Frequência]]="Semanalmente",Despesas[[#This Row],[Valor]]*4,IF(Despesas[[#This Row],[Frequência]]="Trimestral",Despesas[[#This Row],[Valor]]/3,IF(Despesas[[#This Row],[Frequência]]="A cada seis meses",Despesas[[#This Row],[Valor]]/6,IF(Despesas[[#This Row],[Frequência]]="Anualmente",Despesas[[#This Row],[Valor]]/12,IF(Despesas[[#This Row],[Frequência]]="A cada duas semanas",Despesas[[#This Row],[Valor]]*2,IF(Despesas[[#This Row],[Frequência]]="A cada dois meses",Despesas[[#This Row],[Valor]]/2,""))))))),0),""),"")</f>
        <v>4</v>
      </c>
      <c r="G19" s="7">
        <f>IF(Despesas[[#This Row],[Montante mensal]]&lt;&gt;"",Despesas[[#This Row],[Montante mensal]]/Renda,"")</f>
        <v>8.0000000000000004E-4</v>
      </c>
    </row>
    <row r="20" spans="2:7" ht="24" customHeight="1" x14ac:dyDescent="0.3">
      <c r="B20" t="s">
        <v>16</v>
      </c>
      <c r="C20" t="s">
        <v>23</v>
      </c>
      <c r="D20" s="16">
        <v>70</v>
      </c>
      <c r="E20" t="s">
        <v>29</v>
      </c>
      <c r="F20" s="16">
        <f>IF(Despesas[[#This Row],[Valor]]&gt;0,IF(Despesas[[#This Row],[Frequência]]&lt;&gt;"",ROUND(IF(Despesas[[#This Row],[Frequência]]="Mensalmente",Despesas[Valor],IF(Despesas[[#This Row],[Frequência]]="Semanalmente",Despesas[[#This Row],[Valor]]*4,IF(Despesas[[#This Row],[Frequência]]="Trimestral",Despesas[[#This Row],[Valor]]/3,IF(Despesas[[#This Row],[Frequência]]="A cada seis meses",Despesas[[#This Row],[Valor]]/6,IF(Despesas[[#This Row],[Frequência]]="Anualmente",Despesas[[#This Row],[Valor]]/12,IF(Despesas[[#This Row],[Frequência]]="A cada duas semanas",Despesas[[#This Row],[Valor]]*2,IF(Despesas[[#This Row],[Frequência]]="A cada dois meses",Despesas[[#This Row],[Valor]]/2,""))))))),0),""),"")</f>
        <v>70</v>
      </c>
      <c r="G20" s="7">
        <f>IF(Despesas[[#This Row],[Montante mensal]]&lt;&gt;"",Despesas[[#This Row],[Montante mensal]]/Renda,"")</f>
        <v>1.4E-2</v>
      </c>
    </row>
    <row r="21" spans="2:7" ht="24" customHeight="1" x14ac:dyDescent="0.3">
      <c r="B21" t="s">
        <v>17</v>
      </c>
      <c r="C21" t="s">
        <v>22</v>
      </c>
      <c r="D21" s="16">
        <v>100</v>
      </c>
      <c r="E21" t="s">
        <v>29</v>
      </c>
      <c r="F21" s="16">
        <f>IF(Despesas[[#This Row],[Valor]]&gt;0,IF(Despesas[[#This Row],[Frequência]]&lt;&gt;"",ROUND(IF(Despesas[[#This Row],[Frequência]]="Mensalmente",Despesas[Valor],IF(Despesas[[#This Row],[Frequência]]="Semanalmente",Despesas[[#This Row],[Valor]]*4,IF(Despesas[[#This Row],[Frequência]]="Trimestral",Despesas[[#This Row],[Valor]]/3,IF(Despesas[[#This Row],[Frequência]]="A cada seis meses",Despesas[[#This Row],[Valor]]/6,IF(Despesas[[#This Row],[Frequência]]="Anualmente",Despesas[[#This Row],[Valor]]/12,IF(Despesas[[#This Row],[Frequência]]="A cada duas semanas",Despesas[[#This Row],[Valor]]*2,IF(Despesas[[#This Row],[Frequência]]="A cada dois meses",Despesas[[#This Row],[Valor]]/2,""))))))),0),""),"")</f>
        <v>100</v>
      </c>
      <c r="G21" s="7">
        <f>IF(Despesas[[#This Row],[Montante mensal]]&lt;&gt;"",Despesas[[#This Row],[Montante mensal]]/Renda,"")</f>
        <v>0.02</v>
      </c>
    </row>
    <row r="22" spans="2:7" ht="24" customHeight="1" x14ac:dyDescent="0.3">
      <c r="B22" t="s">
        <v>18</v>
      </c>
      <c r="C22" t="s">
        <v>23</v>
      </c>
      <c r="D22" s="16">
        <v>500</v>
      </c>
      <c r="E22" t="s">
        <v>30</v>
      </c>
      <c r="F22" s="16">
        <f>IF(Despesas[[#This Row],[Valor]]&gt;0,IF(Despesas[[#This Row],[Frequência]]&lt;&gt;"",ROUND(IF(Despesas[[#This Row],[Frequência]]="Mensalmente",Despesas[Valor],IF(Despesas[[#This Row],[Frequência]]="Semanalmente",Despesas[[#This Row],[Valor]]*4,IF(Despesas[[#This Row],[Frequência]]="Trimestral",Despesas[[#This Row],[Valor]]/3,IF(Despesas[[#This Row],[Frequência]]="A cada seis meses",Despesas[[#This Row],[Valor]]/6,IF(Despesas[[#This Row],[Frequência]]="Anualmente",Despesas[[#This Row],[Valor]]/12,IF(Despesas[[#This Row],[Frequência]]="A cada duas semanas",Despesas[[#This Row],[Valor]]*2,IF(Despesas[[#This Row],[Frequência]]="A cada dois meses",Despesas[[#This Row],[Valor]]/2,""))))))),0),""),"")</f>
        <v>42</v>
      </c>
      <c r="G22" s="7">
        <f>IF(Despesas[[#This Row],[Montante mensal]]&lt;&gt;"",Despesas[[#This Row],[Montante mensal]]/Renda,"")</f>
        <v>8.3999999999999995E-3</v>
      </c>
    </row>
  </sheetData>
  <conditionalFormatting sqref="G2">
    <cfRule type="expression" dxfId="3" priority="4">
      <formula>G2&lt;=0</formula>
    </cfRule>
    <cfRule type="expression" dxfId="2" priority="5">
      <formula>G2&gt;0</formula>
    </cfRule>
  </conditionalFormatting>
  <conditionalFormatting sqref="C2">
    <cfRule type="expression" dxfId="1" priority="1">
      <formula>C2&lt;=0</formula>
    </cfRule>
    <cfRule type="expression" dxfId="0" priority="2">
      <formula>C2&gt;0</formula>
    </cfRule>
  </conditionalFormatting>
  <dataValidations count="3">
    <dataValidation allowBlank="1" showInputMessage="1" showErrorMessage="1" prompt="O rótulo Renda Mensal está na célula à direita, o gráfico de rosca mostrando despesas e economias na célula C2 e o rótulo Valor das Economias na célula G2." sqref="A1" xr:uid="{5E67A332-E767-41E5-98BF-69F2088ECB1C}"/>
    <dataValidation allowBlank="1" showInputMessage="1" showErrorMessage="1" prompt="Insira a Renda Mensal na célula à direita. O valor de salvamento é calculado automaticamente na célula G3. A próxima instrução está na célula A6." sqref="A2" xr:uid="{DB3F9EA6-C8BD-414D-A416-6F71C0203F89}"/>
    <dataValidation allowBlank="1" showInputMessage="1" showErrorMessage="1" prompt="Digite os detalhes na tabela Despesas, começando na célula à direita." sqref="A5" xr:uid="{CB3857F1-CB65-4CD3-94F5-16BB2D675D6B}"/>
  </dataValidations>
  <printOptions horizontalCentered="1"/>
  <pageMargins left="0.7" right="0.7" top="0.7" bottom="0.7" header="0.3" footer="0.3"/>
  <pageSetup paperSize="9" scale="80" fitToHeight="0" orientation="portrait" horizontalDpi="4294967293" r:id="rId1"/>
  <headerFooter differentFirst="1">
    <oddFooter>Page &amp;P of &amp;N</oddFooter>
  </headerFooter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="Please select a category from the drop-down list" xr:uid="{00000000-0002-0000-0000-000000000000}">
          <x14:formula1>
            <xm:f>Dados!$A$3:$A$8</xm:f>
          </x14:formula1>
          <xm:sqref>C6:C22</xm:sqref>
        </x14:dataValidation>
        <x14:dataValidation type="list" errorStyle="warning" allowBlank="1" showErrorMessage="1" error="Please select a frequency from the drop-down list" xr:uid="{00000000-0002-0000-0000-000001000000}">
          <x14:formula1>
            <xm:f>Dados!$D$3:$D$9</xm:f>
          </x14:formula1>
          <xm:sqref>E6:E22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/>
  </sheetPr>
  <dimension ref="A1:E10"/>
  <sheetViews>
    <sheetView showGridLines="0" workbookViewId="0"/>
  </sheetViews>
  <sheetFormatPr defaultRowHeight="17.25" x14ac:dyDescent="0.3"/>
  <cols>
    <col min="1" max="1" width="17.77734375" customWidth="1"/>
    <col min="2" max="2" width="20.88671875" customWidth="1"/>
    <col min="3" max="3" width="20.44140625" customWidth="1"/>
    <col min="4" max="4" width="20.109375" customWidth="1"/>
    <col min="5" max="5" width="11.44140625" customWidth="1"/>
  </cols>
  <sheetData>
    <row r="1" spans="1:5" x14ac:dyDescent="0.3">
      <c r="A1" t="s">
        <v>35</v>
      </c>
    </row>
    <row r="2" spans="1:5" ht="44.25" customHeight="1" x14ac:dyDescent="0.3">
      <c r="A2" s="3" t="s">
        <v>36</v>
      </c>
      <c r="B2" s="3" t="s">
        <v>38</v>
      </c>
      <c r="C2" s="3" t="s">
        <v>40</v>
      </c>
      <c r="D2" s="3" t="s">
        <v>26</v>
      </c>
      <c r="E2" s="3" t="s">
        <v>37</v>
      </c>
    </row>
    <row r="3" spans="1:5" x14ac:dyDescent="0.3">
      <c r="A3" t="s">
        <v>21</v>
      </c>
      <c r="B3" s="15">
        <f>IF(SUMIF(Despesas[Categoria],"Casa",Despesas[Montante mensal])&gt;0,SUMIF(Despesas[Categoria],"Casa",Despesas[Montante mensal]),NA())</f>
        <v>1660</v>
      </c>
      <c r="C3" s="4">
        <f t="shared" ref="C3:C8" si="0">IF(B3&gt;0,B3/Renda,"")</f>
        <v>0.33200000000000002</v>
      </c>
      <c r="D3" s="6" t="s">
        <v>28</v>
      </c>
      <c r="E3" s="15">
        <f>Renda-SUM(Despesas[Montante mensal])</f>
        <v>2089</v>
      </c>
    </row>
    <row r="4" spans="1:5" x14ac:dyDescent="0.3">
      <c r="A4" t="s">
        <v>22</v>
      </c>
      <c r="B4" s="15">
        <f>IF(SUMIF(Despesas[Categoria],"Entretenimento",Despesas[Montante mensal])&gt;0,SUMIF(Despesas[Categoria],"Entretenimento",Despesas[Montante mensal]),NA())</f>
        <v>188</v>
      </c>
      <c r="C4" s="4">
        <f t="shared" si="0"/>
        <v>3.7600000000000001E-2</v>
      </c>
      <c r="D4" s="6" t="s">
        <v>29</v>
      </c>
    </row>
    <row r="5" spans="1:5" x14ac:dyDescent="0.3">
      <c r="A5" t="s">
        <v>20</v>
      </c>
      <c r="B5" s="15">
        <f>IF(SUMIF(Despesas[Categoria],"Transporte",Despesas[Montante mensal])&gt;0,SUMIF(Despesas[Categoria],"Transporte",Despesas[Montante mensal]),NA())</f>
        <v>300</v>
      </c>
      <c r="C5" s="4">
        <f t="shared" si="0"/>
        <v>0.06</v>
      </c>
      <c r="D5" s="6" t="s">
        <v>41</v>
      </c>
    </row>
    <row r="6" spans="1:5" x14ac:dyDescent="0.3">
      <c r="A6" t="s">
        <v>24</v>
      </c>
      <c r="B6" s="15">
        <f>IF(SUMIF(Despesas[Categoria],"Alimentação",Despesas[Montante mensal])&gt;0,SUMIF(Despesas[Categoria],"Alimentação",Despesas[Montante mensal]),NA())</f>
        <v>500</v>
      </c>
      <c r="C6" s="4">
        <f t="shared" si="0"/>
        <v>0.1</v>
      </c>
      <c r="D6" s="6" t="s">
        <v>27</v>
      </c>
    </row>
    <row r="7" spans="1:5" x14ac:dyDescent="0.3">
      <c r="A7" t="s">
        <v>23</v>
      </c>
      <c r="B7" s="15">
        <f>IF(SUMIF(Despesas[Categoria],"Diversos",Despesas[Montante mensal])&gt;0,SUMIF(Despesas[Categoria],"Diversos",Despesas[Montante mensal]),NA())</f>
        <v>263</v>
      </c>
      <c r="C7" s="4">
        <f t="shared" si="0"/>
        <v>5.2600000000000001E-2</v>
      </c>
      <c r="D7" s="6" t="s">
        <v>30</v>
      </c>
    </row>
    <row r="8" spans="1:5" x14ac:dyDescent="0.3">
      <c r="A8" t="s">
        <v>37</v>
      </c>
      <c r="B8" s="15">
        <f>IF(E3&gt;0,E3,NA())</f>
        <v>2089</v>
      </c>
      <c r="C8" s="4">
        <f t="shared" si="0"/>
        <v>0.4178</v>
      </c>
      <c r="D8" s="6" t="s">
        <v>42</v>
      </c>
    </row>
    <row r="9" spans="1:5" x14ac:dyDescent="0.3">
      <c r="C9" s="7"/>
      <c r="D9" s="6" t="s">
        <v>43</v>
      </c>
    </row>
    <row r="10" spans="1:5" x14ac:dyDescent="0.3">
      <c r="B10" s="8" t="s">
        <v>39</v>
      </c>
      <c r="C10" s="9">
        <f>SUM(C3:C8)</f>
        <v>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833AC5-FDBB-4158-9C74-01BB5FD24E44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5F7FDDD5-DADE-4A79-8EED-779A18B9F0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2EF11B-982B-4802-AABE-9CA46A15CFB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TM16400946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Roda de orçamento</vt:lpstr>
      <vt:lpstr>Dados</vt:lpstr>
      <vt:lpstr>Categorias</vt:lpstr>
      <vt:lpstr>Poupança</vt:lpstr>
      <vt:lpstr>'Roda de orçamento'!Print_Titles</vt:lpstr>
      <vt:lpstr>Renda</vt:lpstr>
      <vt:lpstr>Valor_Por_Categoria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2022-02-14T06:45:47Z</dcterms:created>
  <dcterms:modified xsi:type="dcterms:W3CDTF">2024-08-15T23:48:59Z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