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jr/Desktop/北开项目/"/>
    </mc:Choice>
  </mc:AlternateContent>
  <bookViews>
    <workbookView xWindow="0" yWindow="460" windowWidth="25600" windowHeight="14280" tabRatio="500"/>
  </bookViews>
  <sheets>
    <sheet name="预期业务参数&amp;基础价格表" sheetId="1" r:id="rId1"/>
    <sheet name="第一年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G12" i="1"/>
  <c r="G17" i="1"/>
  <c r="N7" i="1"/>
  <c r="N3" i="1"/>
  <c r="N5" i="1"/>
  <c r="G3" i="1"/>
  <c r="F4" i="2"/>
  <c r="F5" i="2"/>
  <c r="F6" i="2"/>
  <c r="F15" i="2"/>
  <c r="N4" i="1"/>
  <c r="N6" i="1"/>
  <c r="N15" i="1"/>
  <c r="G13" i="1"/>
  <c r="G16" i="1"/>
  <c r="G7" i="1"/>
  <c r="G8" i="1"/>
  <c r="G15" i="1"/>
  <c r="G11" i="1"/>
  <c r="G10" i="1"/>
  <c r="G6" i="1"/>
  <c r="G5" i="1"/>
</calcChain>
</file>

<file path=xl/sharedStrings.xml><?xml version="1.0" encoding="utf-8"?>
<sst xmlns="http://schemas.openxmlformats.org/spreadsheetml/2006/main" count="163" uniqueCount="114">
  <si>
    <t>最高日活用户数</t>
    <rPh sb="0" eb="1">
      <t>zui'gao</t>
    </rPh>
    <rPh sb="2" eb="3">
      <t>ri</t>
    </rPh>
    <rPh sb="3" eb="4">
      <t>huo</t>
    </rPh>
    <rPh sb="4" eb="5">
      <t>yong'hu'shu</t>
    </rPh>
    <phoneticPr fontId="2" type="noConversion"/>
  </si>
  <si>
    <t>总用户注册数</t>
    <rPh sb="0" eb="1">
      <t>zong</t>
    </rPh>
    <rPh sb="1" eb="2">
      <t>yong'hu</t>
    </rPh>
    <rPh sb="3" eb="4">
      <t>zhu'ce</t>
    </rPh>
    <rPh sb="5" eb="6">
      <t>shu</t>
    </rPh>
    <phoneticPr fontId="2" type="noConversion"/>
  </si>
  <si>
    <t>最高同时在线用户数</t>
    <rPh sb="0" eb="1">
      <t>zui'gao</t>
    </rPh>
    <rPh sb="2" eb="3">
      <t>tong'shi</t>
    </rPh>
    <rPh sb="4" eb="5">
      <t>zai'xian</t>
    </rPh>
    <rPh sb="6" eb="7">
      <t>yong'hu</t>
    </rPh>
    <rPh sb="8" eb="9">
      <t>shu</t>
    </rPh>
    <phoneticPr fontId="2" type="noConversion"/>
  </si>
  <si>
    <t>业务基础数据</t>
    <rPh sb="0" eb="1">
      <t>ye'wu</t>
    </rPh>
    <rPh sb="2" eb="3">
      <t>ji'chu</t>
    </rPh>
    <rPh sb="4" eb="5">
      <t>shu'j</t>
    </rPh>
    <phoneticPr fontId="2" type="noConversion"/>
  </si>
  <si>
    <t>访问基础数据</t>
    <rPh sb="0" eb="1">
      <t>fang'wen</t>
    </rPh>
    <rPh sb="2" eb="3">
      <t>ji'chu</t>
    </rPh>
    <rPh sb="4" eb="5">
      <t>shu'j</t>
    </rPh>
    <phoneticPr fontId="2" type="noConversion"/>
  </si>
  <si>
    <t>课程数</t>
    <rPh sb="0" eb="1">
      <t>ke'cheng'shu</t>
    </rPh>
    <rPh sb="2" eb="3">
      <t>shu</t>
    </rPh>
    <phoneticPr fontId="2" type="noConversion"/>
  </si>
  <si>
    <t>每门课程平均课件数</t>
    <rPh sb="0" eb="1">
      <t>mei'men</t>
    </rPh>
    <rPh sb="2" eb="3">
      <t>ke'cheng</t>
    </rPh>
    <rPh sb="4" eb="5">
      <t>ping'jun</t>
    </rPh>
    <rPh sb="6" eb="7">
      <t>ke'jian'shu</t>
    </rPh>
    <rPh sb="8" eb="9">
      <t>shu</t>
    </rPh>
    <phoneticPr fontId="2" type="noConversion"/>
  </si>
  <si>
    <t>每课件平均大小</t>
    <rPh sb="0" eb="1">
      <t>mei</t>
    </rPh>
    <rPh sb="1" eb="2">
      <t>ke'jian</t>
    </rPh>
    <rPh sb="3" eb="4">
      <t>ping'jun</t>
    </rPh>
    <rPh sb="5" eb="6">
      <t>da'xiao</t>
    </rPh>
    <phoneticPr fontId="2" type="noConversion"/>
  </si>
  <si>
    <t>课件清晰度转换</t>
    <rPh sb="0" eb="1">
      <t>ke'jian</t>
    </rPh>
    <rPh sb="2" eb="3">
      <t>qing'xi'du</t>
    </rPh>
    <rPh sb="5" eb="6">
      <t>zhuan'huan</t>
    </rPh>
    <phoneticPr fontId="2" type="noConversion"/>
  </si>
  <si>
    <t>人</t>
    <rPh sb="0" eb="1">
      <t>ren</t>
    </rPh>
    <phoneticPr fontId="2" type="noConversion"/>
  </si>
  <si>
    <t>门</t>
    <rPh sb="0" eb="1">
      <t>men</t>
    </rPh>
    <phoneticPr fontId="2" type="noConversion"/>
  </si>
  <si>
    <t>个</t>
    <rPh sb="0" eb="1">
      <t>ge</t>
    </rPh>
    <phoneticPr fontId="2" type="noConversion"/>
  </si>
  <si>
    <t>MB</t>
    <phoneticPr fontId="2" type="noConversion"/>
  </si>
  <si>
    <t>清晰度转换格式</t>
    <rPh sb="0" eb="1">
      <t>qing'xi'du</t>
    </rPh>
    <rPh sb="3" eb="4">
      <t>zhuan'huan</t>
    </rPh>
    <rPh sb="5" eb="6">
      <t>ge'shi</t>
    </rPh>
    <phoneticPr fontId="2" type="noConversion"/>
  </si>
  <si>
    <t>P</t>
    <phoneticPr fontId="2" type="noConversion"/>
  </si>
  <si>
    <t>用户存储空间</t>
    <rPh sb="0" eb="1">
      <t>yong'hu</t>
    </rPh>
    <rPh sb="2" eb="3">
      <t>cun'chu</t>
    </rPh>
    <rPh sb="4" eb="5">
      <t>kong'jian</t>
    </rPh>
    <phoneticPr fontId="2" type="noConversion"/>
  </si>
  <si>
    <t>每用户存储空间大小</t>
    <rPh sb="0" eb="1">
      <t>mei</t>
    </rPh>
    <rPh sb="1" eb="2">
      <t>yong'hu</t>
    </rPh>
    <rPh sb="3" eb="4">
      <t>cun'chu</t>
    </rPh>
    <rPh sb="5" eb="6">
      <t>kong'jian</t>
    </rPh>
    <rPh sb="7" eb="8">
      <t>da'xiao</t>
    </rPh>
    <phoneticPr fontId="2" type="noConversion"/>
  </si>
  <si>
    <t>MB</t>
    <phoneticPr fontId="2" type="noConversion"/>
  </si>
  <si>
    <t>kbps</t>
    <phoneticPr fontId="2" type="noConversion"/>
  </si>
  <si>
    <t>终端视频互动</t>
    <rPh sb="0" eb="1">
      <t>zhong'duan</t>
    </rPh>
    <rPh sb="2" eb="3">
      <t>shi'pin</t>
    </rPh>
    <rPh sb="4" eb="5">
      <t>hu'dong</t>
    </rPh>
    <phoneticPr fontId="2" type="noConversion"/>
  </si>
  <si>
    <t>终端互动码率</t>
    <rPh sb="0" eb="1">
      <t>zhong'duan</t>
    </rPh>
    <rPh sb="2" eb="3">
      <t>hu'dong</t>
    </rPh>
    <rPh sb="4" eb="5">
      <t>ma'lv</t>
    </rPh>
    <phoneticPr fontId="2" type="noConversion"/>
  </si>
  <si>
    <t>用户动态口令系统</t>
    <rPh sb="0" eb="1">
      <t>yong'hu</t>
    </rPh>
    <rPh sb="2" eb="3">
      <t>dong'tai</t>
    </rPh>
    <rPh sb="4" eb="5">
      <t>kou'ling</t>
    </rPh>
    <rPh sb="6" eb="7">
      <t>xi'tong</t>
    </rPh>
    <phoneticPr fontId="2" type="noConversion"/>
  </si>
  <si>
    <t>用户操作事件通知</t>
    <rPh sb="0" eb="1">
      <t>yong'hu</t>
    </rPh>
    <rPh sb="2" eb="3">
      <t>cao'zuo</t>
    </rPh>
    <rPh sb="4" eb="5">
      <t>shi'jian</t>
    </rPh>
    <rPh sb="6" eb="7">
      <t>tong'zhi</t>
    </rPh>
    <phoneticPr fontId="2" type="noConversion"/>
  </si>
  <si>
    <t>动态口令系统格式</t>
    <rPh sb="6" eb="7">
      <t>ge'shi</t>
    </rPh>
    <phoneticPr fontId="2" type="noConversion"/>
  </si>
  <si>
    <t>--</t>
    <phoneticPr fontId="2" type="noConversion"/>
  </si>
  <si>
    <t>有</t>
    <rPh sb="0" eb="1">
      <t>you</t>
    </rPh>
    <phoneticPr fontId="2" type="noConversion"/>
  </si>
  <si>
    <t>无</t>
    <rPh sb="0" eb="1">
      <t>wu</t>
    </rPh>
    <phoneticPr fontId="2" type="noConversion"/>
  </si>
  <si>
    <t>验证码通知</t>
    <rPh sb="0" eb="1">
      <t>yan'zheng'ma</t>
    </rPh>
    <rPh sb="3" eb="4">
      <t>tong'zhi</t>
    </rPh>
    <phoneticPr fontId="2" type="noConversion"/>
  </si>
  <si>
    <t>语音通知</t>
    <rPh sb="0" eb="1">
      <t>yu'yin</t>
    </rPh>
    <rPh sb="2" eb="3">
      <t>tong'zhi</t>
    </rPh>
    <phoneticPr fontId="2" type="noConversion"/>
  </si>
  <si>
    <t>邮件通知</t>
    <rPh sb="0" eb="1">
      <t>you'jian</t>
    </rPh>
    <rPh sb="2" eb="3">
      <t>tong'zhi</t>
    </rPh>
    <phoneticPr fontId="2" type="noConversion"/>
  </si>
  <si>
    <t>代码基础数据</t>
    <rPh sb="0" eb="1">
      <t>dai'ma</t>
    </rPh>
    <rPh sb="2" eb="3">
      <t>ji'chu</t>
    </rPh>
    <rPh sb="4" eb="5">
      <t>shu'j</t>
    </rPh>
    <phoneticPr fontId="2" type="noConversion"/>
  </si>
  <si>
    <t>平均每页面大小</t>
    <rPh sb="0" eb="1">
      <t>ping'jun</t>
    </rPh>
    <rPh sb="2" eb="3">
      <t>mei</t>
    </rPh>
    <rPh sb="3" eb="4">
      <t>ye'mian</t>
    </rPh>
    <rPh sb="5" eb="6">
      <t>da'xiao</t>
    </rPh>
    <phoneticPr fontId="2" type="noConversion"/>
  </si>
  <si>
    <t>KB</t>
    <phoneticPr fontId="2" type="noConversion"/>
  </si>
  <si>
    <t>页面文件总数</t>
    <rPh sb="0" eb="1">
      <t>ye'mian</t>
    </rPh>
    <rPh sb="2" eb="3">
      <t>wen'jian</t>
    </rPh>
    <rPh sb="4" eb="5">
      <t>zong'shu</t>
    </rPh>
    <phoneticPr fontId="2" type="noConversion"/>
  </si>
  <si>
    <t>日均log产生量</t>
    <rPh sb="0" eb="1">
      <t>ri'jun</t>
    </rPh>
    <rPh sb="5" eb="6">
      <t>chan'sheng'liang</t>
    </rPh>
    <phoneticPr fontId="2" type="noConversion"/>
  </si>
  <si>
    <t>G</t>
    <phoneticPr fontId="2" type="noConversion"/>
  </si>
  <si>
    <t>数量</t>
    <rPh sb="0" eb="1">
      <t>shu'liang</t>
    </rPh>
    <phoneticPr fontId="2" type="noConversion"/>
  </si>
  <si>
    <t>项目</t>
    <rPh sb="0" eb="1">
      <t>xiang'mu</t>
    </rPh>
    <phoneticPr fontId="2" type="noConversion"/>
  </si>
  <si>
    <t>单位</t>
    <rPh sb="0" eb="1">
      <t>dan'wei</t>
    </rPh>
    <phoneticPr fontId="2" type="noConversion"/>
  </si>
  <si>
    <t>平均每页面内嵌连接数</t>
    <rPh sb="0" eb="1">
      <t>ping'jun</t>
    </rPh>
    <rPh sb="2" eb="3">
      <t>mei</t>
    </rPh>
    <rPh sb="3" eb="4">
      <t>ye'mian</t>
    </rPh>
    <rPh sb="5" eb="6">
      <t>nei'qian</t>
    </rPh>
    <rPh sb="7" eb="8">
      <t>lian'jie</t>
    </rPh>
    <rPh sb="9" eb="10">
      <t>shu</t>
    </rPh>
    <phoneticPr fontId="2" type="noConversion"/>
  </si>
  <si>
    <t>条</t>
    <rPh sb="0" eb="1">
      <t>tiao</t>
    </rPh>
    <phoneticPr fontId="2" type="noConversion"/>
  </si>
  <si>
    <t>注：以上配置和报价取自阿里云官方网站http://www.aliyun.com，仅供参考，实际以项目中采购价为准。</t>
    <rPh sb="0" eb="1">
      <t>zhu'yi</t>
    </rPh>
    <rPh sb="2" eb="3">
      <t>yi'shang</t>
    </rPh>
    <rPh sb="4" eb="5">
      <t>pei'zhi</t>
    </rPh>
    <rPh sb="6" eb="7">
      <t>he</t>
    </rPh>
    <rPh sb="7" eb="8">
      <t>bao'jia</t>
    </rPh>
    <rPh sb="9" eb="10">
      <t>qu</t>
    </rPh>
    <rPh sb="10" eb="11">
      <t>zi</t>
    </rPh>
    <rPh sb="11" eb="12">
      <t>a'li'yun</t>
    </rPh>
    <rPh sb="14" eb="15">
      <t>guan'fang</t>
    </rPh>
    <rPh sb="16" eb="17">
      <t>wang'zhan</t>
    </rPh>
    <rPh sb="40" eb="41">
      <t>jin'gong</t>
    </rPh>
    <rPh sb="42" eb="43">
      <t>can'kao</t>
    </rPh>
    <rPh sb="45" eb="46">
      <t>shi'ji</t>
    </rPh>
    <rPh sb="47" eb="48">
      <t>yi</t>
    </rPh>
    <rPh sb="48" eb="49">
      <t>xiang'mu</t>
    </rPh>
    <rPh sb="50" eb="51">
      <t>zhong'biao</t>
    </rPh>
    <rPh sb="51" eb="52">
      <t>cai'gou'jia</t>
    </rPh>
    <rPh sb="54" eb="55">
      <t>wei'zhun</t>
    </rPh>
    <phoneticPr fontId="2" type="noConversion"/>
  </si>
  <si>
    <t>服务器</t>
    <rPh sb="0" eb="1">
      <t>fu'wu'qi</t>
    </rPh>
    <phoneticPr fontId="2" type="noConversion"/>
  </si>
  <si>
    <t>配置</t>
    <rPh sb="0" eb="1">
      <t>pei'zhi</t>
    </rPh>
    <phoneticPr fontId="2" type="noConversion"/>
  </si>
  <si>
    <t>单价</t>
    <rPh sb="0" eb="1">
      <t>dan'jia</t>
    </rPh>
    <phoneticPr fontId="2" type="noConversion"/>
  </si>
  <si>
    <t>云监控</t>
    <rPh sb="0" eb="1">
      <t>yun</t>
    </rPh>
    <rPh sb="1" eb="2">
      <t>jian'kong</t>
    </rPh>
    <phoneticPr fontId="2" type="noConversion"/>
  </si>
  <si>
    <t>最大并发数</t>
    <rPh sb="0" eb="1">
      <t>zui'da</t>
    </rPh>
    <rPh sb="2" eb="3">
      <t>bing'fa</t>
    </rPh>
    <rPh sb="4" eb="5">
      <t>shu</t>
    </rPh>
    <phoneticPr fontId="2" type="noConversion"/>
  </si>
  <si>
    <t>负载均衡请求</t>
    <rPh sb="0" eb="1">
      <t>fu'zai</t>
    </rPh>
    <rPh sb="2" eb="3">
      <t>jun'heng</t>
    </rPh>
    <rPh sb="4" eb="5">
      <t>qing'qiu</t>
    </rPh>
    <phoneticPr fontId="2" type="noConversion"/>
  </si>
  <si>
    <t>数据库QPS</t>
    <rPh sb="0" eb="1">
      <t>shu'ju'ku</t>
    </rPh>
    <phoneticPr fontId="2" type="noConversion"/>
  </si>
  <si>
    <t>消息队列容量</t>
    <rPh sb="0" eb="1">
      <t>xiao'xi</t>
    </rPh>
    <rPh sb="2" eb="3">
      <t>dui'lie</t>
    </rPh>
    <rPh sb="4" eb="5">
      <t>rong'liang</t>
    </rPh>
    <phoneticPr fontId="2" type="noConversion"/>
  </si>
  <si>
    <t>课件存储</t>
    <rPh sb="0" eb="1">
      <t>ke'jian</t>
    </rPh>
    <rPh sb="2" eb="3">
      <t>cun'chu</t>
    </rPh>
    <phoneticPr fontId="2" type="noConversion"/>
  </si>
  <si>
    <t>用户存储</t>
    <rPh sb="0" eb="1">
      <t>yong'hu</t>
    </rPh>
    <rPh sb="2" eb="3">
      <t>cun'chu</t>
    </rPh>
    <phoneticPr fontId="2" type="noConversion"/>
  </si>
  <si>
    <t>数据库容量</t>
    <rPh sb="0" eb="1">
      <t>shu'ju'ku</t>
    </rPh>
    <rPh sb="3" eb="4">
      <t>rong'liang</t>
    </rPh>
    <phoneticPr fontId="2" type="noConversion"/>
  </si>
  <si>
    <t>t</t>
    <phoneticPr fontId="2" type="noConversion"/>
  </si>
  <si>
    <t>t</t>
    <phoneticPr fontId="2" type="noConversion"/>
  </si>
  <si>
    <t>代码容量</t>
    <rPh sb="0" eb="1">
      <t>dai'ma</t>
    </rPh>
    <rPh sb="2" eb="3">
      <t>rong'l</t>
    </rPh>
    <phoneticPr fontId="2" type="noConversion"/>
  </si>
  <si>
    <t>cdn静态</t>
    <rPh sb="3" eb="4">
      <t>jing'tai</t>
    </rPh>
    <phoneticPr fontId="2" type="noConversion"/>
  </si>
  <si>
    <t>cdn视频</t>
    <rPh sb="3" eb="4">
      <t>shi'p</t>
    </rPh>
    <phoneticPr fontId="2" type="noConversion"/>
  </si>
  <si>
    <t>g</t>
    <phoneticPr fontId="2" type="noConversion"/>
  </si>
  <si>
    <t>g</t>
    <phoneticPr fontId="2" type="noConversion"/>
  </si>
  <si>
    <t>g</t>
    <phoneticPr fontId="2" type="noConversion"/>
  </si>
  <si>
    <t>缓存容量</t>
    <rPh sb="0" eb="1">
      <t>huan'cun</t>
    </rPh>
    <rPh sb="2" eb="3">
      <t>rong'liang</t>
    </rPh>
    <phoneticPr fontId="2" type="noConversion"/>
  </si>
  <si>
    <t>g</t>
    <phoneticPr fontId="2" type="noConversion"/>
  </si>
  <si>
    <t>高防</t>
    <rPh sb="0" eb="1">
      <t>gao</t>
    </rPh>
    <rPh sb="1" eb="2">
      <t>fang'zhi</t>
    </rPh>
    <phoneticPr fontId="2" type="noConversion"/>
  </si>
  <si>
    <t>审计存储</t>
    <rPh sb="0" eb="1">
      <t>shen'ji</t>
    </rPh>
    <rPh sb="2" eb="3">
      <t>cun'chu</t>
    </rPh>
    <phoneticPr fontId="2" type="noConversion"/>
  </si>
  <si>
    <t>转码</t>
    <rPh sb="0" eb="1">
      <t>zhuan'ma</t>
    </rPh>
    <phoneticPr fontId="2" type="noConversion"/>
  </si>
  <si>
    <t>次</t>
    <rPh sb="0" eb="1">
      <t>ci</t>
    </rPh>
    <phoneticPr fontId="2" type="noConversion"/>
  </si>
  <si>
    <t>接入服务器数量</t>
    <rPh sb="0" eb="1">
      <t>jie'ru</t>
    </rPh>
    <rPh sb="2" eb="3">
      <t>fu'wu'q</t>
    </rPh>
    <rPh sb="5" eb="6">
      <t>shu'l</t>
    </rPh>
    <phoneticPr fontId="2" type="noConversion"/>
  </si>
  <si>
    <t>数值</t>
    <rPh sb="0" eb="1">
      <t>shu'zhi</t>
    </rPh>
    <phoneticPr fontId="2" type="noConversion"/>
  </si>
  <si>
    <t>整合性能数据名称</t>
  </si>
  <si>
    <t>基建项目</t>
    <rPh sb="0" eb="1">
      <t>ji'jian</t>
    </rPh>
    <rPh sb="2" eb="3">
      <t>xiang'mu</t>
    </rPh>
    <phoneticPr fontId="2" type="noConversion"/>
  </si>
  <si>
    <t>SLB</t>
    <phoneticPr fontId="2" type="noConversion"/>
  </si>
  <si>
    <t>总价</t>
    <rPh sb="0" eb="1">
      <t>zong'jia</t>
    </rPh>
    <phoneticPr fontId="2" type="noConversion"/>
  </si>
  <si>
    <t>数据库</t>
    <rPh sb="0" eb="1">
      <t>shu'ju'ku</t>
    </rPh>
    <phoneticPr fontId="2" type="noConversion"/>
  </si>
  <si>
    <t>78000/3year</t>
    <phoneticPr fontId="2" type="noConversion"/>
  </si>
  <si>
    <t>8核16G+500GHD~16核64G+300Gssd+500GHD</t>
    <rPh sb="15" eb="16">
      <t>he'xin</t>
    </rPh>
    <phoneticPr fontId="2" type="noConversion"/>
  </si>
  <si>
    <t>缓存</t>
    <rPh sb="0" eb="1">
      <t>huan'cun</t>
    </rPh>
    <phoneticPr fontId="2" type="noConversion"/>
  </si>
  <si>
    <t>16G主从</t>
    <rPh sb="3" eb="4">
      <t>zhu</t>
    </rPh>
    <rPh sb="4" eb="5">
      <t>cong</t>
    </rPh>
    <phoneticPr fontId="2" type="noConversion"/>
  </si>
  <si>
    <t>2000/month</t>
    <phoneticPr fontId="2" type="noConversion"/>
  </si>
  <si>
    <t>200T</t>
    <phoneticPr fontId="2" type="noConversion"/>
  </si>
  <si>
    <t>160000/year</t>
    <phoneticPr fontId="2" type="noConversion"/>
  </si>
  <si>
    <t>oss云存储（课件）</t>
    <rPh sb="3" eb="4">
      <t>yun'cun'chu</t>
    </rPh>
    <rPh sb="7" eb="8">
      <t>ke'jian</t>
    </rPh>
    <phoneticPr fontId="2" type="noConversion"/>
  </si>
  <si>
    <t>oss云存储（用户）</t>
    <rPh sb="3" eb="4">
      <t>yun</t>
    </rPh>
    <rPh sb="4" eb="5">
      <t>cun'chu</t>
    </rPh>
    <rPh sb="7" eb="8">
      <t>yong'hu</t>
    </rPh>
    <phoneticPr fontId="2" type="noConversion"/>
  </si>
  <si>
    <t>500T</t>
    <phoneticPr fontId="2" type="noConversion"/>
  </si>
  <si>
    <t>386000/year</t>
    <phoneticPr fontId="2" type="noConversion"/>
  </si>
  <si>
    <t>静态CDN</t>
    <rPh sb="0" eb="1">
      <t>jing'tai</t>
    </rPh>
    <phoneticPr fontId="2" type="noConversion"/>
  </si>
  <si>
    <t>48G</t>
    <phoneticPr fontId="2" type="noConversion"/>
  </si>
  <si>
    <t>视频CDN</t>
    <rPh sb="0" eb="1">
      <t>shi'pin</t>
    </rPh>
    <phoneticPr fontId="2" type="noConversion"/>
  </si>
  <si>
    <t>90G</t>
    <phoneticPr fontId="2" type="noConversion"/>
  </si>
  <si>
    <t>10/m/month</t>
    <phoneticPr fontId="2" type="noConversion"/>
  </si>
  <si>
    <t>15/m/month</t>
    <phoneticPr fontId="2" type="noConversion"/>
  </si>
  <si>
    <t>高防</t>
    <rPh sb="0" eb="1">
      <t>gao'fang</t>
    </rPh>
    <phoneticPr fontId="2" type="noConversion"/>
  </si>
  <si>
    <t>20G</t>
    <phoneticPr fontId="2" type="noConversion"/>
  </si>
  <si>
    <t>390000/3year</t>
    <phoneticPr fontId="2" type="noConversion"/>
  </si>
  <si>
    <t>g</t>
    <phoneticPr fontId="2" type="noConversion"/>
  </si>
  <si>
    <t>1.5PB</t>
    <phoneticPr fontId="2" type="noConversion"/>
  </si>
  <si>
    <t>60/tb/m</t>
    <phoneticPr fontId="2" type="noConversion"/>
  </si>
  <si>
    <t>台</t>
    <rPh sb="0" eb="1">
      <t>tai</t>
    </rPh>
    <phoneticPr fontId="2" type="noConversion"/>
  </si>
  <si>
    <t>合计</t>
    <rPh sb="0" eb="1">
      <t>he'ji</t>
    </rPh>
    <phoneticPr fontId="2" type="noConversion"/>
  </si>
  <si>
    <t>8核32G1TB~16核64G2TB</t>
    <phoneticPr fontId="2" type="noConversion"/>
  </si>
  <si>
    <t>50000/3year</t>
    <phoneticPr fontId="2" type="noConversion"/>
  </si>
  <si>
    <t>等级保护3级别</t>
    <rPh sb="0" eb="1">
      <t>deng'ji</t>
    </rPh>
    <rPh sb="2" eb="3">
      <t>bao'hu</t>
    </rPh>
    <rPh sb="5" eb="6">
      <t>ji'bie</t>
    </rPh>
    <phoneticPr fontId="2" type="noConversion"/>
  </si>
  <si>
    <t>500000/次</t>
    <rPh sb="7" eb="8">
      <t>ci</t>
    </rPh>
    <phoneticPr fontId="2" type="noConversion"/>
  </si>
  <si>
    <t>10Mb</t>
    <phoneticPr fontId="2" type="noConversion"/>
  </si>
  <si>
    <t>120/hour</t>
    <phoneticPr fontId="2" type="noConversion"/>
  </si>
  <si>
    <t>39000/3year</t>
    <phoneticPr fontId="2" type="noConversion"/>
  </si>
  <si>
    <t>150T</t>
    <phoneticPr fontId="2" type="noConversion"/>
  </si>
  <si>
    <t>500T</t>
    <phoneticPr fontId="2" type="noConversion"/>
  </si>
  <si>
    <t>1~18000</t>
    <phoneticPr fontId="2" type="noConversion"/>
  </si>
  <si>
    <t>mb</t>
    <phoneticPr fontId="2" type="noConversion"/>
  </si>
  <si>
    <t>40Mb</t>
    <phoneticPr fontId="2" type="noConversion"/>
  </si>
  <si>
    <t>6/hour</t>
    <phoneticPr fontId="2" type="noConversion"/>
  </si>
  <si>
    <t>120000/50t/year</t>
    <phoneticPr fontId="2" type="noConversion"/>
  </si>
  <si>
    <t>60G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</si>
</sst>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N21" sqref="N21"/>
    </sheetView>
  </sheetViews>
  <sheetFormatPr baseColWidth="10" defaultRowHeight="16" x14ac:dyDescent="0.2"/>
  <cols>
    <col min="2" max="2" width="21.5" customWidth="1"/>
    <col min="6" max="6" width="21.5" customWidth="1"/>
    <col min="14" max="14" width="16.1640625" customWidth="1"/>
  </cols>
  <sheetData>
    <row r="2" spans="2:14" x14ac:dyDescent="0.2">
      <c r="B2" s="2" t="s">
        <v>37</v>
      </c>
      <c r="C2" s="2" t="s">
        <v>36</v>
      </c>
      <c r="D2" s="2" t="s">
        <v>38</v>
      </c>
      <c r="F2" s="6" t="s">
        <v>69</v>
      </c>
      <c r="G2" s="4" t="s">
        <v>68</v>
      </c>
      <c r="H2" s="4" t="s">
        <v>38</v>
      </c>
      <c r="J2" s="2" t="s">
        <v>70</v>
      </c>
      <c r="K2" s="2" t="s">
        <v>43</v>
      </c>
      <c r="L2" s="2" t="s">
        <v>44</v>
      </c>
      <c r="M2" s="2" t="s">
        <v>36</v>
      </c>
      <c r="N2" s="2" t="s">
        <v>72</v>
      </c>
    </row>
    <row r="3" spans="2:14" x14ac:dyDescent="0.2">
      <c r="B3" s="2" t="s">
        <v>4</v>
      </c>
      <c r="C3" s="1"/>
      <c r="D3" s="1"/>
      <c r="F3" s="5" t="s">
        <v>46</v>
      </c>
      <c r="G3" s="5">
        <f>C6*C27/20</f>
        <v>200000</v>
      </c>
      <c r="H3" s="5" t="s">
        <v>66</v>
      </c>
      <c r="J3" s="1" t="s">
        <v>71</v>
      </c>
      <c r="K3" s="1" t="s">
        <v>110</v>
      </c>
      <c r="L3" s="1" t="s">
        <v>111</v>
      </c>
      <c r="M3" s="1">
        <v>26280</v>
      </c>
      <c r="N3" s="1">
        <f>M3*6</f>
        <v>157680</v>
      </c>
    </row>
    <row r="4" spans="2:14" x14ac:dyDescent="0.2">
      <c r="B4" s="1" t="s">
        <v>1</v>
      </c>
      <c r="C4" s="1">
        <v>5000000</v>
      </c>
      <c r="D4" s="1" t="s">
        <v>9</v>
      </c>
      <c r="F4" s="5" t="s">
        <v>47</v>
      </c>
      <c r="G4" s="5">
        <v>40</v>
      </c>
      <c r="H4" s="5" t="s">
        <v>109</v>
      </c>
      <c r="J4" s="1" t="s">
        <v>42</v>
      </c>
      <c r="K4" s="1" t="s">
        <v>75</v>
      </c>
      <c r="L4" s="1" t="s">
        <v>100</v>
      </c>
      <c r="M4" s="1">
        <v>200</v>
      </c>
      <c r="N4" s="1">
        <f>M4*50000*0.6</f>
        <v>6000000</v>
      </c>
    </row>
    <row r="5" spans="2:14" x14ac:dyDescent="0.2">
      <c r="B5" s="1" t="s">
        <v>0</v>
      </c>
      <c r="C5" s="1">
        <v>100000</v>
      </c>
      <c r="D5" s="1" t="s">
        <v>9</v>
      </c>
      <c r="F5" s="5" t="s">
        <v>48</v>
      </c>
      <c r="G5" s="5">
        <f>C6*C27/1000</f>
        <v>4000</v>
      </c>
      <c r="H5" s="5" t="s">
        <v>66</v>
      </c>
      <c r="J5" s="1" t="s">
        <v>73</v>
      </c>
      <c r="K5" s="1" t="s">
        <v>99</v>
      </c>
      <c r="L5" s="1" t="s">
        <v>105</v>
      </c>
      <c r="M5" s="1">
        <v>7</v>
      </c>
      <c r="N5" s="1">
        <f>M5*39000</f>
        <v>273000</v>
      </c>
    </row>
    <row r="6" spans="2:14" x14ac:dyDescent="0.2">
      <c r="B6" s="1" t="s">
        <v>2</v>
      </c>
      <c r="C6" s="1">
        <v>20000</v>
      </c>
      <c r="D6" s="1" t="s">
        <v>9</v>
      </c>
      <c r="F6" s="5" t="s">
        <v>49</v>
      </c>
      <c r="G6" s="5">
        <f>G3</f>
        <v>200000</v>
      </c>
      <c r="H6" s="5" t="s">
        <v>40</v>
      </c>
      <c r="J6" s="1" t="s">
        <v>76</v>
      </c>
      <c r="K6" s="1" t="s">
        <v>77</v>
      </c>
      <c r="L6" s="1" t="s">
        <v>78</v>
      </c>
      <c r="M6" s="1">
        <v>3</v>
      </c>
      <c r="N6" s="1">
        <f>3*2000*12*3</f>
        <v>216000</v>
      </c>
    </row>
    <row r="7" spans="2:14" x14ac:dyDescent="0.2">
      <c r="B7" s="1"/>
      <c r="C7" s="1"/>
      <c r="D7" s="1"/>
      <c r="F7" s="5" t="s">
        <v>50</v>
      </c>
      <c r="G7" s="5">
        <f>C9*C10*C11*2/1000/1000</f>
        <v>150</v>
      </c>
      <c r="H7" s="5" t="s">
        <v>53</v>
      </c>
      <c r="J7" s="1" t="s">
        <v>81</v>
      </c>
      <c r="K7" s="1" t="s">
        <v>106</v>
      </c>
      <c r="L7" s="1" t="s">
        <v>112</v>
      </c>
      <c r="M7" s="1">
        <v>3</v>
      </c>
      <c r="N7" s="1">
        <f>120000*M7</f>
        <v>360000</v>
      </c>
    </row>
    <row r="8" spans="2:14" x14ac:dyDescent="0.2">
      <c r="B8" s="2" t="s">
        <v>3</v>
      </c>
      <c r="C8" s="1"/>
      <c r="D8" s="1"/>
      <c r="F8" s="5" t="s">
        <v>51</v>
      </c>
      <c r="G8" s="5">
        <f>C4*C15/1000/1000</f>
        <v>500</v>
      </c>
      <c r="H8" s="5" t="s">
        <v>54</v>
      </c>
      <c r="J8" s="1" t="s">
        <v>82</v>
      </c>
      <c r="K8" s="1" t="s">
        <v>83</v>
      </c>
      <c r="L8" s="1" t="s">
        <v>84</v>
      </c>
      <c r="M8" s="1">
        <v>3</v>
      </c>
      <c r="N8" s="1">
        <v>1158000</v>
      </c>
    </row>
    <row r="9" spans="2:14" x14ac:dyDescent="0.2">
      <c r="B9" s="1" t="s">
        <v>5</v>
      </c>
      <c r="C9" s="1">
        <v>500</v>
      </c>
      <c r="D9" s="1" t="s">
        <v>10</v>
      </c>
      <c r="F9" s="5" t="s">
        <v>52</v>
      </c>
      <c r="G9" s="5">
        <v>4</v>
      </c>
      <c r="H9" s="5" t="s">
        <v>54</v>
      </c>
      <c r="J9" s="1" t="s">
        <v>64</v>
      </c>
      <c r="K9" s="1" t="s">
        <v>107</v>
      </c>
      <c r="L9" s="1" t="s">
        <v>96</v>
      </c>
      <c r="M9" s="1" t="s">
        <v>108</v>
      </c>
      <c r="N9" s="1">
        <v>400000</v>
      </c>
    </row>
    <row r="10" spans="2:14" x14ac:dyDescent="0.2">
      <c r="B10" s="1" t="s">
        <v>6</v>
      </c>
      <c r="C10" s="1">
        <v>100</v>
      </c>
      <c r="D10" s="1" t="s">
        <v>11</v>
      </c>
      <c r="F10" s="5" t="s">
        <v>55</v>
      </c>
      <c r="G10" s="5">
        <f>C26*C28/1000/1000</f>
        <v>18</v>
      </c>
      <c r="H10" s="5" t="s">
        <v>58</v>
      </c>
      <c r="J10" s="1" t="s">
        <v>45</v>
      </c>
      <c r="K10" s="1">
        <v>0</v>
      </c>
      <c r="L10" s="1">
        <v>0</v>
      </c>
      <c r="M10" s="1">
        <v>0</v>
      </c>
      <c r="N10" s="1">
        <v>0</v>
      </c>
    </row>
    <row r="11" spans="2:14" x14ac:dyDescent="0.2">
      <c r="B11" s="1" t="s">
        <v>7</v>
      </c>
      <c r="C11" s="1">
        <v>1500</v>
      </c>
      <c r="D11" s="1" t="s">
        <v>12</v>
      </c>
      <c r="F11" s="5" t="s">
        <v>56</v>
      </c>
      <c r="G11" s="5">
        <f>C6*C26*C27/1000/1000/5</f>
        <v>48</v>
      </c>
      <c r="H11" s="5" t="s">
        <v>59</v>
      </c>
      <c r="J11" s="1" t="s">
        <v>85</v>
      </c>
      <c r="K11" s="1" t="s">
        <v>86</v>
      </c>
      <c r="L11" s="1" t="s">
        <v>89</v>
      </c>
      <c r="M11" s="1">
        <v>144000</v>
      </c>
      <c r="N11" s="1">
        <v>1440000</v>
      </c>
    </row>
    <row r="12" spans="2:14" x14ac:dyDescent="0.2">
      <c r="B12" s="1" t="s">
        <v>8</v>
      </c>
      <c r="C12" s="1" t="s">
        <v>25</v>
      </c>
      <c r="D12" s="1"/>
      <c r="F12" s="5" t="s">
        <v>57</v>
      </c>
      <c r="G12" s="5">
        <f>3*C6/1000</f>
        <v>60</v>
      </c>
      <c r="H12" s="5" t="s">
        <v>60</v>
      </c>
      <c r="J12" s="1" t="s">
        <v>87</v>
      </c>
      <c r="K12" s="1" t="s">
        <v>113</v>
      </c>
      <c r="L12" s="1" t="s">
        <v>90</v>
      </c>
      <c r="M12" s="1">
        <v>180000</v>
      </c>
      <c r="N12" s="1">
        <f>M12*15</f>
        <v>2700000</v>
      </c>
    </row>
    <row r="13" spans="2:14" x14ac:dyDescent="0.2">
      <c r="B13" s="1" t="s">
        <v>13</v>
      </c>
      <c r="C13" s="1">
        <v>540</v>
      </c>
      <c r="D13" s="1" t="s">
        <v>14</v>
      </c>
      <c r="F13" s="5" t="s">
        <v>61</v>
      </c>
      <c r="G13" s="5">
        <f>G3*50/1000/1000*0.2</f>
        <v>2</v>
      </c>
      <c r="H13" s="5" t="s">
        <v>62</v>
      </c>
      <c r="J13" s="1" t="s">
        <v>91</v>
      </c>
      <c r="K13" s="1" t="s">
        <v>92</v>
      </c>
      <c r="L13" s="1" t="s">
        <v>93</v>
      </c>
      <c r="M13" s="1">
        <v>1</v>
      </c>
      <c r="N13" s="1">
        <v>390000</v>
      </c>
    </row>
    <row r="14" spans="2:14" x14ac:dyDescent="0.2">
      <c r="B14" s="1" t="s">
        <v>15</v>
      </c>
      <c r="C14" s="1" t="s">
        <v>25</v>
      </c>
      <c r="D14" s="1"/>
      <c r="F14" s="5" t="s">
        <v>63</v>
      </c>
      <c r="G14" s="5">
        <v>20</v>
      </c>
      <c r="H14" s="5" t="s">
        <v>94</v>
      </c>
      <c r="J14" s="1" t="s">
        <v>101</v>
      </c>
      <c r="K14" s="1">
        <v>1</v>
      </c>
      <c r="L14" s="1" t="s">
        <v>102</v>
      </c>
      <c r="M14" s="1">
        <v>1</v>
      </c>
      <c r="N14" s="1">
        <v>500000</v>
      </c>
    </row>
    <row r="15" spans="2:14" x14ac:dyDescent="0.2">
      <c r="B15" s="1" t="s">
        <v>16</v>
      </c>
      <c r="C15" s="1">
        <v>100</v>
      </c>
      <c r="D15" s="1" t="s">
        <v>17</v>
      </c>
      <c r="F15" s="5" t="s">
        <v>64</v>
      </c>
      <c r="G15" s="5">
        <f>C29*30/1000+G7+G8+G9*180</f>
        <v>1371.2</v>
      </c>
      <c r="H15" s="5" t="s">
        <v>53</v>
      </c>
      <c r="J15" s="2" t="s">
        <v>98</v>
      </c>
      <c r="K15" s="1"/>
      <c r="L15" s="1"/>
      <c r="M15" s="1"/>
      <c r="N15" s="1">
        <f>SUM(N3:N14)</f>
        <v>13594680</v>
      </c>
    </row>
    <row r="16" spans="2:14" x14ac:dyDescent="0.2">
      <c r="B16" s="1" t="s">
        <v>19</v>
      </c>
      <c r="C16" s="1" t="s">
        <v>25</v>
      </c>
      <c r="D16" s="1"/>
      <c r="F16" s="5" t="s">
        <v>65</v>
      </c>
      <c r="G16" s="5">
        <f>C9*C10</f>
        <v>50000</v>
      </c>
      <c r="H16" s="5" t="s">
        <v>66</v>
      </c>
    </row>
    <row r="17" spans="2:13" x14ac:dyDescent="0.2">
      <c r="B17" s="1" t="s">
        <v>20</v>
      </c>
      <c r="C17" s="1">
        <v>3000</v>
      </c>
      <c r="D17" s="1" t="s">
        <v>18</v>
      </c>
      <c r="F17" s="5" t="s">
        <v>67</v>
      </c>
      <c r="G17" s="5">
        <f>G3/1000</f>
        <v>200</v>
      </c>
      <c r="H17" s="5" t="s">
        <v>97</v>
      </c>
      <c r="J17" t="s">
        <v>41</v>
      </c>
    </row>
    <row r="18" spans="2:13" x14ac:dyDescent="0.2">
      <c r="B18" s="1" t="s">
        <v>21</v>
      </c>
      <c r="C18" s="1" t="s">
        <v>26</v>
      </c>
      <c r="D18" s="1"/>
    </row>
    <row r="19" spans="2:13" x14ac:dyDescent="0.2">
      <c r="B19" s="1" t="s">
        <v>23</v>
      </c>
      <c r="C19" s="3" t="s">
        <v>24</v>
      </c>
      <c r="D19" s="1"/>
      <c r="J19" s="7"/>
      <c r="K19" s="8"/>
      <c r="L19" s="8"/>
      <c r="M19" s="9"/>
    </row>
    <row r="20" spans="2:13" x14ac:dyDescent="0.2">
      <c r="B20" s="1" t="s">
        <v>22</v>
      </c>
      <c r="C20" s="1" t="s">
        <v>25</v>
      </c>
      <c r="D20" s="1"/>
      <c r="J20" s="1"/>
      <c r="K20" s="1"/>
      <c r="L20" s="1"/>
      <c r="M20" s="1"/>
    </row>
    <row r="21" spans="2:13" x14ac:dyDescent="0.2">
      <c r="B21" s="1" t="s">
        <v>27</v>
      </c>
      <c r="C21" s="1" t="s">
        <v>25</v>
      </c>
      <c r="D21" s="1"/>
      <c r="J21" s="1"/>
      <c r="K21" s="1"/>
      <c r="L21" s="1"/>
      <c r="M21" s="1"/>
    </row>
    <row r="22" spans="2:13" x14ac:dyDescent="0.2">
      <c r="B22" s="1" t="s">
        <v>28</v>
      </c>
      <c r="C22" s="1" t="s">
        <v>26</v>
      </c>
      <c r="D22" s="1"/>
    </row>
    <row r="23" spans="2:13" x14ac:dyDescent="0.2">
      <c r="B23" s="1" t="s">
        <v>29</v>
      </c>
      <c r="C23" s="1" t="s">
        <v>25</v>
      </c>
      <c r="D23" s="1"/>
    </row>
    <row r="24" spans="2:13" x14ac:dyDescent="0.2">
      <c r="B24" s="1"/>
      <c r="C24" s="1"/>
      <c r="D24" s="1"/>
    </row>
    <row r="25" spans="2:13" x14ac:dyDescent="0.2">
      <c r="B25" s="2" t="s">
        <v>30</v>
      </c>
      <c r="C25" s="1"/>
      <c r="D25" s="1"/>
    </row>
    <row r="26" spans="2:13" x14ac:dyDescent="0.2">
      <c r="B26" s="1" t="s">
        <v>31</v>
      </c>
      <c r="C26" s="1">
        <v>60</v>
      </c>
      <c r="D26" s="1" t="s">
        <v>32</v>
      </c>
    </row>
    <row r="27" spans="2:13" x14ac:dyDescent="0.2">
      <c r="B27" s="1" t="s">
        <v>39</v>
      </c>
      <c r="C27" s="1">
        <v>200</v>
      </c>
      <c r="D27" s="1" t="s">
        <v>40</v>
      </c>
    </row>
    <row r="28" spans="2:13" x14ac:dyDescent="0.2">
      <c r="B28" s="1" t="s">
        <v>33</v>
      </c>
      <c r="C28" s="1">
        <v>300000</v>
      </c>
      <c r="D28" s="1" t="s">
        <v>11</v>
      </c>
    </row>
    <row r="29" spans="2:13" x14ac:dyDescent="0.2">
      <c r="B29" s="1" t="s">
        <v>34</v>
      </c>
      <c r="C29" s="1">
        <v>40</v>
      </c>
      <c r="D29" s="1" t="s">
        <v>35</v>
      </c>
    </row>
  </sheetData>
  <mergeCells count="1">
    <mergeCell ref="J19:M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E4" sqref="E4"/>
    </sheetView>
  </sheetViews>
  <sheetFormatPr baseColWidth="10" defaultRowHeight="16" x14ac:dyDescent="0.2"/>
  <sheetData>
    <row r="2" spans="2:6" x14ac:dyDescent="0.2">
      <c r="B2" s="2" t="s">
        <v>70</v>
      </c>
      <c r="C2" s="2" t="s">
        <v>43</v>
      </c>
      <c r="D2" s="2" t="s">
        <v>44</v>
      </c>
      <c r="E2" s="2" t="s">
        <v>36</v>
      </c>
      <c r="F2" s="2" t="s">
        <v>72</v>
      </c>
    </row>
    <row r="3" spans="2:6" x14ac:dyDescent="0.2">
      <c r="B3" s="1" t="s">
        <v>71</v>
      </c>
      <c r="C3" s="1" t="s">
        <v>103</v>
      </c>
      <c r="D3" s="1" t="s">
        <v>104</v>
      </c>
      <c r="E3" s="1">
        <v>25000</v>
      </c>
      <c r="F3" s="1">
        <v>2900000</v>
      </c>
    </row>
    <row r="4" spans="2:6" x14ac:dyDescent="0.2">
      <c r="B4" s="1" t="s">
        <v>42</v>
      </c>
      <c r="C4" s="1" t="s">
        <v>75</v>
      </c>
      <c r="D4" s="1" t="s">
        <v>100</v>
      </c>
      <c r="E4" s="1">
        <v>400</v>
      </c>
      <c r="F4" s="1">
        <f>E4*50000*0.6</f>
        <v>12000000</v>
      </c>
    </row>
    <row r="5" spans="2:6" x14ac:dyDescent="0.2">
      <c r="B5" s="1" t="s">
        <v>73</v>
      </c>
      <c r="C5" s="1" t="s">
        <v>99</v>
      </c>
      <c r="D5" s="1" t="s">
        <v>74</v>
      </c>
      <c r="E5" s="1">
        <v>7</v>
      </c>
      <c r="F5" s="1">
        <f>E5*78000</f>
        <v>546000</v>
      </c>
    </row>
    <row r="6" spans="2:6" x14ac:dyDescent="0.2">
      <c r="B6" s="1" t="s">
        <v>76</v>
      </c>
      <c r="C6" s="1" t="s">
        <v>77</v>
      </c>
      <c r="D6" s="1" t="s">
        <v>78</v>
      </c>
      <c r="E6" s="1">
        <v>3</v>
      </c>
      <c r="F6" s="1">
        <f>3*2000*12*3</f>
        <v>216000</v>
      </c>
    </row>
    <row r="7" spans="2:6" x14ac:dyDescent="0.2">
      <c r="B7" s="1" t="s">
        <v>81</v>
      </c>
      <c r="C7" s="1" t="s">
        <v>79</v>
      </c>
      <c r="D7" s="1" t="s">
        <v>80</v>
      </c>
      <c r="E7" s="1">
        <v>3</v>
      </c>
      <c r="F7" s="1">
        <v>480000</v>
      </c>
    </row>
    <row r="8" spans="2:6" x14ac:dyDescent="0.2">
      <c r="B8" s="1" t="s">
        <v>82</v>
      </c>
      <c r="C8" s="1" t="s">
        <v>83</v>
      </c>
      <c r="D8" s="1" t="s">
        <v>84</v>
      </c>
      <c r="E8" s="1">
        <v>3</v>
      </c>
      <c r="F8" s="1">
        <v>1158000</v>
      </c>
    </row>
    <row r="9" spans="2:6" x14ac:dyDescent="0.2">
      <c r="B9" s="1" t="s">
        <v>64</v>
      </c>
      <c r="C9" s="1" t="s">
        <v>95</v>
      </c>
      <c r="D9" s="1" t="s">
        <v>96</v>
      </c>
      <c r="E9" s="1">
        <v>54000</v>
      </c>
      <c r="F9" s="1">
        <v>3240000</v>
      </c>
    </row>
    <row r="10" spans="2:6" x14ac:dyDescent="0.2">
      <c r="B10" s="1" t="s">
        <v>45</v>
      </c>
      <c r="C10" s="1">
        <v>0</v>
      </c>
      <c r="D10" s="1">
        <v>0</v>
      </c>
      <c r="E10" s="1">
        <v>0</v>
      </c>
      <c r="F10" s="1">
        <v>0</v>
      </c>
    </row>
    <row r="11" spans="2:6" x14ac:dyDescent="0.2">
      <c r="B11" s="1" t="s">
        <v>85</v>
      </c>
      <c r="C11" s="1" t="s">
        <v>86</v>
      </c>
      <c r="D11" s="1" t="s">
        <v>89</v>
      </c>
      <c r="E11" s="1">
        <v>144000</v>
      </c>
      <c r="F11" s="1">
        <v>1440000</v>
      </c>
    </row>
    <row r="12" spans="2:6" x14ac:dyDescent="0.2">
      <c r="B12" s="1" t="s">
        <v>87</v>
      </c>
      <c r="C12" s="1" t="s">
        <v>88</v>
      </c>
      <c r="D12" s="1" t="s">
        <v>90</v>
      </c>
      <c r="E12" s="1">
        <v>270000</v>
      </c>
      <c r="F12" s="1">
        <v>4050000</v>
      </c>
    </row>
    <row r="13" spans="2:6" x14ac:dyDescent="0.2">
      <c r="B13" s="1" t="s">
        <v>91</v>
      </c>
      <c r="C13" s="1" t="s">
        <v>92</v>
      </c>
      <c r="D13" s="1" t="s">
        <v>93</v>
      </c>
      <c r="E13" s="1">
        <v>1</v>
      </c>
      <c r="F13" s="1">
        <v>390000</v>
      </c>
    </row>
    <row r="14" spans="2:6" x14ac:dyDescent="0.2">
      <c r="B14" s="1" t="s">
        <v>101</v>
      </c>
      <c r="C14" s="1">
        <v>1</v>
      </c>
      <c r="D14" s="1" t="s">
        <v>102</v>
      </c>
      <c r="E14" s="1">
        <v>1</v>
      </c>
      <c r="F14" s="1">
        <v>500000</v>
      </c>
    </row>
    <row r="15" spans="2:6" x14ac:dyDescent="0.2">
      <c r="B15" s="2" t="s">
        <v>98</v>
      </c>
      <c r="C15" s="1"/>
      <c r="D15" s="1"/>
      <c r="E15" s="1"/>
      <c r="F15" s="1">
        <f>SUM(F3:F14)</f>
        <v>26920000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预期业务参数&amp;基础价格表</vt:lpstr>
      <vt:lpstr>第一年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2017-11-10T07:45:03Z</dcterms:created>
  <dcterms:modified xsi:type="dcterms:W3CDTF">2017-11-10T16:20:37Z</dcterms:modified>
</cp:coreProperties>
</file>