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0484" yWindow="456" windowWidth="20484" windowHeight="13176" tabRatio="449" activeTab="1"/>
  </bookViews>
  <sheets>
    <sheet name="项目总工作量" sheetId="7" r:id="rId1"/>
    <sheet name="事务功能" sheetId="4" r:id="rId2"/>
    <sheet name="数据功能" sheetId="2" r:id="rId3"/>
    <sheet name="非功能点估算表" sheetId="6" r:id="rId4"/>
  </sheets>
  <externalReferences>
    <externalReference r:id="rId5"/>
    <externalReference r:id="rId6"/>
    <externalReference r:id="rId7"/>
    <externalReference r:id="rId8"/>
  </externalReferences>
  <definedNames>
    <definedName name="DET">数据功能!#REF!</definedName>
    <definedName name="DType">事务功能!$G$1</definedName>
    <definedName name="FPRating">数据功能!$D:$D</definedName>
    <definedName name="FTR">数据功能!#REF!</definedName>
    <definedName name="TType">数据功能!$C:$C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8" i="4" l="1"/>
  <c r="I148" i="4"/>
  <c r="D148" i="4"/>
  <c r="H152" i="4"/>
  <c r="I152" i="4"/>
  <c r="D152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82" i="4"/>
  <c r="I82" i="4"/>
  <c r="H83" i="4"/>
  <c r="I83" i="4"/>
  <c r="H84" i="4"/>
  <c r="I84" i="4"/>
  <c r="H85" i="4"/>
  <c r="I85" i="4"/>
  <c r="H86" i="4"/>
  <c r="I86" i="4"/>
  <c r="H87" i="4"/>
  <c r="I87" i="4"/>
  <c r="H88" i="4"/>
  <c r="I88" i="4"/>
  <c r="H89" i="4"/>
  <c r="I89" i="4"/>
  <c r="H90" i="4"/>
  <c r="I90" i="4"/>
  <c r="H91" i="4"/>
  <c r="I91" i="4"/>
  <c r="H92" i="4"/>
  <c r="I92" i="4"/>
  <c r="H93" i="4"/>
  <c r="I93" i="4"/>
  <c r="H94" i="4"/>
  <c r="I94" i="4"/>
  <c r="H95" i="4"/>
  <c r="I95" i="4"/>
  <c r="H96" i="4"/>
  <c r="I96" i="4"/>
  <c r="H97" i="4"/>
  <c r="I97" i="4"/>
  <c r="H98" i="4"/>
  <c r="I98" i="4"/>
  <c r="H99" i="4"/>
  <c r="I99" i="4"/>
  <c r="H100" i="4"/>
  <c r="I100" i="4"/>
  <c r="H101" i="4"/>
  <c r="I101" i="4"/>
  <c r="H102" i="4"/>
  <c r="I102" i="4"/>
  <c r="H103" i="4"/>
  <c r="I103" i="4"/>
  <c r="H104" i="4"/>
  <c r="I104" i="4"/>
  <c r="H105" i="4"/>
  <c r="I105" i="4"/>
  <c r="H106" i="4"/>
  <c r="I106" i="4"/>
  <c r="H107" i="4"/>
  <c r="I107" i="4"/>
  <c r="H108" i="4"/>
  <c r="I108" i="4"/>
  <c r="H109" i="4"/>
  <c r="I109" i="4"/>
  <c r="H110" i="4"/>
  <c r="I110" i="4"/>
  <c r="H111" i="4"/>
  <c r="I111" i="4"/>
  <c r="H112" i="4"/>
  <c r="I112" i="4"/>
  <c r="H113" i="4"/>
  <c r="I113" i="4"/>
  <c r="H114" i="4"/>
  <c r="I114" i="4"/>
  <c r="H115" i="4"/>
  <c r="I115" i="4"/>
  <c r="H116" i="4"/>
  <c r="I116" i="4"/>
  <c r="H117" i="4"/>
  <c r="I117" i="4"/>
  <c r="H118" i="4"/>
  <c r="I118" i="4"/>
  <c r="H119" i="4"/>
  <c r="I119" i="4"/>
  <c r="H120" i="4"/>
  <c r="I120" i="4"/>
  <c r="H121" i="4"/>
  <c r="I121" i="4"/>
  <c r="H122" i="4"/>
  <c r="I122" i="4"/>
  <c r="H123" i="4"/>
  <c r="I123" i="4"/>
  <c r="H124" i="4"/>
  <c r="I124" i="4"/>
  <c r="H125" i="4"/>
  <c r="I125" i="4"/>
  <c r="H126" i="4"/>
  <c r="I126" i="4"/>
  <c r="H127" i="4"/>
  <c r="I127" i="4"/>
  <c r="H128" i="4"/>
  <c r="I128" i="4"/>
  <c r="H129" i="4"/>
  <c r="I129" i="4"/>
  <c r="H130" i="4"/>
  <c r="I130" i="4"/>
  <c r="H131" i="4"/>
  <c r="I131" i="4"/>
  <c r="H132" i="4"/>
  <c r="I132" i="4"/>
  <c r="H133" i="4"/>
  <c r="I133" i="4"/>
  <c r="H134" i="4"/>
  <c r="I134" i="4"/>
  <c r="H135" i="4"/>
  <c r="I135" i="4"/>
  <c r="H136" i="4"/>
  <c r="I136" i="4"/>
  <c r="H137" i="4"/>
  <c r="I137" i="4"/>
  <c r="H138" i="4"/>
  <c r="I138" i="4"/>
  <c r="H139" i="4"/>
  <c r="I139" i="4"/>
  <c r="H140" i="4"/>
  <c r="I140" i="4"/>
  <c r="H141" i="4"/>
  <c r="I141" i="4"/>
  <c r="H142" i="4"/>
  <c r="I142" i="4"/>
  <c r="H143" i="4"/>
  <c r="I143" i="4"/>
  <c r="H144" i="4"/>
  <c r="I144" i="4"/>
  <c r="H145" i="4"/>
  <c r="I145" i="4"/>
  <c r="H146" i="4"/>
  <c r="I146" i="4"/>
  <c r="H147" i="4"/>
  <c r="I147" i="4"/>
  <c r="H149" i="4"/>
  <c r="I149" i="4"/>
  <c r="H150" i="4"/>
  <c r="I150" i="4"/>
  <c r="H151" i="4"/>
  <c r="I151" i="4"/>
  <c r="H153" i="4"/>
  <c r="I153" i="4"/>
  <c r="H154" i="4"/>
  <c r="I154" i="4"/>
  <c r="H155" i="4"/>
  <c r="I155" i="4"/>
  <c r="H156" i="4"/>
  <c r="I156" i="4"/>
  <c r="H157" i="4"/>
  <c r="I157" i="4"/>
  <c r="H158" i="4"/>
  <c r="I158" i="4"/>
  <c r="H159" i="4"/>
  <c r="I159" i="4"/>
  <c r="H160" i="4"/>
  <c r="I160" i="4"/>
  <c r="H161" i="4"/>
  <c r="I161" i="4"/>
  <c r="H162" i="4"/>
  <c r="I162" i="4"/>
  <c r="H163" i="4"/>
  <c r="I163" i="4"/>
  <c r="H164" i="4"/>
  <c r="I164" i="4"/>
  <c r="H165" i="4"/>
  <c r="I165" i="4"/>
  <c r="H166" i="4"/>
  <c r="I166" i="4"/>
  <c r="H167" i="4"/>
  <c r="I167" i="4"/>
  <c r="H168" i="4"/>
  <c r="I168" i="4"/>
  <c r="H169" i="4"/>
  <c r="I169" i="4"/>
  <c r="H170" i="4"/>
  <c r="I170" i="4"/>
  <c r="H171" i="4"/>
  <c r="I171" i="4"/>
  <c r="H172" i="4"/>
  <c r="I172" i="4"/>
  <c r="H173" i="4"/>
  <c r="I173" i="4"/>
  <c r="H174" i="4"/>
  <c r="I174" i="4"/>
  <c r="H175" i="4"/>
  <c r="I175" i="4"/>
  <c r="H176" i="4"/>
  <c r="I176" i="4"/>
  <c r="H177" i="4"/>
  <c r="I177" i="4"/>
  <c r="H178" i="4"/>
  <c r="I178" i="4"/>
  <c r="H179" i="4"/>
  <c r="I179" i="4"/>
  <c r="H180" i="4"/>
  <c r="I180" i="4"/>
  <c r="H181" i="4"/>
  <c r="I181" i="4"/>
  <c r="H182" i="4"/>
  <c r="I182" i="4"/>
  <c r="H183" i="4"/>
  <c r="I183" i="4"/>
  <c r="H184" i="4"/>
  <c r="I184" i="4"/>
  <c r="H185" i="4"/>
  <c r="I185" i="4"/>
  <c r="H186" i="4"/>
  <c r="I186" i="4"/>
  <c r="H187" i="4"/>
  <c r="I187" i="4"/>
  <c r="H188" i="4"/>
  <c r="I188" i="4"/>
  <c r="H189" i="4"/>
  <c r="I189" i="4"/>
  <c r="H190" i="4"/>
  <c r="I190" i="4"/>
  <c r="H191" i="4"/>
  <c r="I191" i="4"/>
  <c r="H192" i="4"/>
  <c r="I192" i="4"/>
  <c r="H193" i="4"/>
  <c r="I193" i="4"/>
  <c r="H194" i="4"/>
  <c r="I194" i="4"/>
  <c r="H195" i="4"/>
  <c r="I195" i="4"/>
  <c r="H196" i="4"/>
  <c r="I196" i="4"/>
  <c r="H197" i="4"/>
  <c r="I197" i="4"/>
  <c r="H198" i="4"/>
  <c r="I198" i="4"/>
  <c r="H199" i="4"/>
  <c r="I199" i="4"/>
  <c r="H200" i="4"/>
  <c r="I200" i="4"/>
  <c r="H201" i="4"/>
  <c r="I201" i="4"/>
  <c r="H202" i="4"/>
  <c r="I202" i="4"/>
  <c r="H203" i="4"/>
  <c r="I203" i="4"/>
  <c r="H204" i="4"/>
  <c r="I204" i="4"/>
  <c r="H205" i="4"/>
  <c r="I205" i="4"/>
  <c r="H206" i="4"/>
  <c r="I206" i="4"/>
  <c r="H207" i="4"/>
  <c r="I207" i="4"/>
  <c r="H208" i="4"/>
  <c r="I208" i="4"/>
  <c r="H209" i="4"/>
  <c r="I209" i="4"/>
  <c r="H210" i="4"/>
  <c r="I210" i="4"/>
  <c r="H211" i="4"/>
  <c r="I211" i="4"/>
  <c r="H212" i="4"/>
  <c r="I212" i="4"/>
  <c r="H213" i="4"/>
  <c r="I213" i="4"/>
  <c r="H214" i="4"/>
  <c r="I214" i="4"/>
  <c r="H215" i="4"/>
  <c r="I215" i="4"/>
  <c r="H216" i="4"/>
  <c r="I216" i="4"/>
  <c r="H217" i="4"/>
  <c r="I217" i="4"/>
  <c r="H218" i="4"/>
  <c r="I218" i="4"/>
  <c r="H219" i="4"/>
  <c r="I219" i="4"/>
  <c r="H220" i="4"/>
  <c r="I220" i="4"/>
  <c r="H221" i="4"/>
  <c r="I221" i="4"/>
  <c r="H222" i="4"/>
  <c r="I222" i="4"/>
  <c r="H223" i="4"/>
  <c r="I223" i="4"/>
  <c r="H224" i="4"/>
  <c r="I224" i="4"/>
  <c r="H225" i="4"/>
  <c r="I225" i="4"/>
  <c r="H226" i="4"/>
  <c r="I226" i="4"/>
  <c r="H227" i="4"/>
  <c r="I227" i="4"/>
  <c r="H228" i="4"/>
  <c r="I228" i="4"/>
  <c r="H229" i="4"/>
  <c r="I229" i="4"/>
  <c r="H230" i="4"/>
  <c r="I230" i="4"/>
  <c r="H231" i="4"/>
  <c r="I231" i="4"/>
  <c r="H232" i="4"/>
  <c r="I232" i="4"/>
  <c r="H233" i="4"/>
  <c r="I233" i="4"/>
  <c r="H234" i="4"/>
  <c r="I234" i="4"/>
  <c r="H235" i="4"/>
  <c r="I235" i="4"/>
  <c r="H236" i="4"/>
  <c r="I236" i="4"/>
  <c r="H237" i="4"/>
  <c r="I237" i="4"/>
  <c r="H238" i="4"/>
  <c r="I238" i="4"/>
  <c r="H239" i="4"/>
  <c r="I239" i="4"/>
  <c r="H240" i="4"/>
  <c r="I240" i="4"/>
  <c r="H241" i="4"/>
  <c r="I241" i="4"/>
  <c r="H242" i="4"/>
  <c r="I242" i="4"/>
  <c r="H243" i="4"/>
  <c r="I243" i="4"/>
  <c r="H244" i="4"/>
  <c r="I244" i="4"/>
  <c r="H245" i="4"/>
  <c r="I245" i="4"/>
  <c r="H246" i="4"/>
  <c r="I246" i="4"/>
  <c r="H247" i="4"/>
  <c r="I247" i="4"/>
  <c r="H248" i="4"/>
  <c r="I248" i="4"/>
  <c r="H249" i="4"/>
  <c r="I249" i="4"/>
  <c r="H250" i="4"/>
  <c r="I250" i="4"/>
  <c r="H251" i="4"/>
  <c r="I251" i="4"/>
  <c r="H252" i="4"/>
  <c r="I252" i="4"/>
  <c r="H253" i="4"/>
  <c r="I253" i="4"/>
  <c r="H254" i="4"/>
  <c r="I254" i="4"/>
  <c r="H255" i="4"/>
  <c r="I255" i="4"/>
  <c r="H256" i="4"/>
  <c r="I256" i="4"/>
  <c r="H257" i="4"/>
  <c r="I257" i="4"/>
  <c r="H258" i="4"/>
  <c r="I258" i="4"/>
  <c r="H259" i="4"/>
  <c r="I259" i="4"/>
  <c r="H260" i="4"/>
  <c r="I260" i="4"/>
  <c r="H261" i="4"/>
  <c r="I261" i="4"/>
  <c r="H262" i="4"/>
  <c r="I262" i="4"/>
  <c r="H263" i="4"/>
  <c r="I263" i="4"/>
  <c r="H264" i="4"/>
  <c r="I264" i="4"/>
  <c r="H265" i="4"/>
  <c r="I265" i="4"/>
  <c r="H266" i="4"/>
  <c r="I266" i="4"/>
  <c r="H267" i="4"/>
  <c r="I267" i="4"/>
  <c r="H268" i="4"/>
  <c r="I268" i="4"/>
  <c r="H269" i="4"/>
  <c r="I269" i="4"/>
  <c r="H270" i="4"/>
  <c r="I270" i="4"/>
  <c r="H271" i="4"/>
  <c r="I271" i="4"/>
  <c r="H272" i="4"/>
  <c r="I272" i="4"/>
  <c r="H273" i="4"/>
  <c r="I273" i="4"/>
  <c r="H274" i="4"/>
  <c r="I274" i="4"/>
  <c r="H275" i="4"/>
  <c r="I275" i="4"/>
  <c r="H276" i="4"/>
  <c r="I276" i="4"/>
  <c r="H277" i="4"/>
  <c r="I277" i="4"/>
  <c r="H278" i="4"/>
  <c r="I278" i="4"/>
  <c r="H279" i="4"/>
  <c r="I279" i="4"/>
  <c r="H280" i="4"/>
  <c r="I280" i="4"/>
  <c r="H281" i="4"/>
  <c r="I281" i="4"/>
  <c r="H282" i="4"/>
  <c r="I282" i="4"/>
  <c r="H283" i="4"/>
  <c r="I283" i="4"/>
  <c r="H284" i="4"/>
  <c r="I284" i="4"/>
  <c r="H285" i="4"/>
  <c r="I285" i="4"/>
  <c r="H286" i="4"/>
  <c r="I286" i="4"/>
  <c r="H287" i="4"/>
  <c r="I287" i="4"/>
  <c r="H288" i="4"/>
  <c r="I288" i="4"/>
  <c r="H289" i="4"/>
  <c r="I289" i="4"/>
  <c r="H290" i="4"/>
  <c r="I290" i="4"/>
  <c r="H291" i="4"/>
  <c r="I291" i="4"/>
  <c r="H292" i="4"/>
  <c r="I292" i="4"/>
  <c r="H293" i="4"/>
  <c r="I293" i="4"/>
  <c r="H294" i="4"/>
  <c r="I294" i="4"/>
  <c r="H295" i="4"/>
  <c r="I295" i="4"/>
  <c r="H296" i="4"/>
  <c r="I296" i="4"/>
  <c r="H297" i="4"/>
  <c r="I297" i="4"/>
  <c r="H298" i="4"/>
  <c r="I298" i="4"/>
  <c r="H299" i="4"/>
  <c r="I299" i="4"/>
  <c r="H300" i="4"/>
  <c r="I300" i="4"/>
  <c r="H301" i="4"/>
  <c r="I301" i="4"/>
  <c r="H302" i="4"/>
  <c r="I302" i="4"/>
  <c r="H303" i="4"/>
  <c r="I303" i="4"/>
  <c r="H304" i="4"/>
  <c r="I304" i="4"/>
  <c r="H305" i="4"/>
  <c r="I305" i="4"/>
  <c r="H306" i="4"/>
  <c r="I306" i="4"/>
  <c r="H307" i="4"/>
  <c r="I307" i="4"/>
  <c r="H308" i="4"/>
  <c r="I308" i="4"/>
  <c r="H309" i="4"/>
  <c r="I309" i="4"/>
  <c r="H310" i="4"/>
  <c r="I310" i="4"/>
  <c r="H311" i="4"/>
  <c r="I311" i="4"/>
  <c r="H312" i="4"/>
  <c r="I312" i="4"/>
  <c r="H313" i="4"/>
  <c r="I313" i="4"/>
  <c r="H314" i="4"/>
  <c r="I314" i="4"/>
  <c r="H315" i="4"/>
  <c r="I315" i="4"/>
  <c r="H316" i="4"/>
  <c r="I316" i="4"/>
  <c r="H317" i="4"/>
  <c r="I317" i="4"/>
  <c r="H318" i="4"/>
  <c r="I318" i="4"/>
  <c r="H319" i="4"/>
  <c r="I319" i="4"/>
  <c r="H320" i="4"/>
  <c r="I320" i="4"/>
  <c r="H321" i="4"/>
  <c r="I321" i="4"/>
  <c r="H322" i="4"/>
  <c r="I322" i="4"/>
  <c r="H323" i="4"/>
  <c r="I323" i="4"/>
  <c r="H324" i="4"/>
  <c r="I324" i="4"/>
  <c r="H325" i="4"/>
  <c r="I325" i="4"/>
  <c r="H326" i="4"/>
  <c r="I326" i="4"/>
  <c r="H327" i="4"/>
  <c r="I327" i="4"/>
  <c r="H328" i="4"/>
  <c r="I328" i="4"/>
  <c r="H329" i="4"/>
  <c r="I329" i="4"/>
  <c r="H330" i="4"/>
  <c r="I330" i="4"/>
  <c r="H331" i="4"/>
  <c r="I331" i="4"/>
  <c r="H332" i="4"/>
  <c r="I332" i="4"/>
  <c r="H333" i="4"/>
  <c r="I333" i="4"/>
  <c r="H334" i="4"/>
  <c r="I334" i="4"/>
  <c r="H335" i="4"/>
  <c r="I335" i="4"/>
  <c r="H336" i="4"/>
  <c r="I336" i="4"/>
  <c r="H337" i="4"/>
  <c r="I337" i="4"/>
  <c r="H338" i="4"/>
  <c r="I338" i="4"/>
  <c r="H339" i="4"/>
  <c r="I339" i="4"/>
  <c r="H340" i="4"/>
  <c r="I340" i="4"/>
  <c r="H341" i="4"/>
  <c r="I341" i="4"/>
  <c r="H342" i="4"/>
  <c r="I342" i="4"/>
  <c r="H343" i="4"/>
  <c r="I343" i="4"/>
  <c r="H344" i="4"/>
  <c r="I344" i="4"/>
  <c r="H345" i="4"/>
  <c r="I345" i="4"/>
  <c r="H346" i="4"/>
  <c r="I346" i="4"/>
  <c r="H347" i="4"/>
  <c r="I347" i="4"/>
  <c r="H348" i="4"/>
  <c r="I348" i="4"/>
  <c r="H349" i="4"/>
  <c r="I349" i="4"/>
  <c r="H350" i="4"/>
  <c r="I350" i="4"/>
  <c r="H351" i="4"/>
  <c r="I351" i="4"/>
  <c r="H352" i="4"/>
  <c r="I352" i="4"/>
  <c r="H353" i="4"/>
  <c r="I353" i="4"/>
  <c r="H354" i="4"/>
  <c r="I354" i="4"/>
  <c r="H355" i="4"/>
  <c r="I355" i="4"/>
  <c r="H356" i="4"/>
  <c r="I356" i="4"/>
  <c r="H357" i="4"/>
  <c r="I357" i="4"/>
  <c r="H358" i="4"/>
  <c r="I358" i="4"/>
  <c r="H359" i="4"/>
  <c r="I359" i="4"/>
  <c r="H360" i="4"/>
  <c r="I360" i="4"/>
  <c r="H361" i="4"/>
  <c r="I361" i="4"/>
  <c r="H362" i="4"/>
  <c r="I362" i="4"/>
  <c r="H363" i="4"/>
  <c r="I363" i="4"/>
  <c r="H364" i="4"/>
  <c r="I364" i="4"/>
  <c r="H365" i="4"/>
  <c r="I365" i="4"/>
  <c r="H366" i="4"/>
  <c r="I366" i="4"/>
  <c r="H367" i="4"/>
  <c r="I367" i="4"/>
  <c r="H368" i="4"/>
  <c r="I368" i="4"/>
  <c r="H369" i="4"/>
  <c r="I369" i="4"/>
  <c r="H370" i="4"/>
  <c r="I370" i="4"/>
  <c r="H371" i="4"/>
  <c r="I371" i="4"/>
  <c r="H372" i="4"/>
  <c r="I372" i="4"/>
  <c r="H373" i="4"/>
  <c r="I373" i="4"/>
  <c r="H374" i="4"/>
  <c r="I374" i="4"/>
  <c r="H375" i="4"/>
  <c r="I375" i="4"/>
  <c r="H376" i="4"/>
  <c r="I376" i="4"/>
  <c r="H377" i="4"/>
  <c r="I377" i="4"/>
  <c r="H378" i="4"/>
  <c r="I378" i="4"/>
  <c r="H379" i="4"/>
  <c r="I379" i="4"/>
  <c r="H380" i="4"/>
  <c r="I380" i="4"/>
  <c r="H381" i="4"/>
  <c r="I381" i="4"/>
  <c r="H382" i="4"/>
  <c r="I382" i="4"/>
  <c r="H383" i="4"/>
  <c r="I383" i="4"/>
  <c r="H384" i="4"/>
  <c r="I384" i="4"/>
  <c r="H385" i="4"/>
  <c r="I385" i="4"/>
  <c r="H386" i="4"/>
  <c r="I386" i="4"/>
  <c r="H387" i="4"/>
  <c r="I387" i="4"/>
  <c r="H388" i="4"/>
  <c r="I388" i="4"/>
  <c r="H389" i="4"/>
  <c r="I389" i="4"/>
  <c r="H390" i="4"/>
  <c r="I390" i="4"/>
  <c r="H391" i="4"/>
  <c r="I391" i="4"/>
  <c r="H392" i="4"/>
  <c r="I392" i="4"/>
  <c r="H393" i="4"/>
  <c r="I393" i="4"/>
  <c r="H394" i="4"/>
  <c r="I394" i="4"/>
  <c r="H395" i="4"/>
  <c r="I395" i="4"/>
  <c r="H396" i="4"/>
  <c r="I396" i="4"/>
  <c r="H397" i="4"/>
  <c r="I397" i="4"/>
  <c r="H398" i="4"/>
  <c r="I398" i="4"/>
  <c r="H399" i="4"/>
  <c r="I399" i="4"/>
  <c r="H400" i="4"/>
  <c r="I400" i="4"/>
  <c r="H401" i="4"/>
  <c r="I401" i="4"/>
  <c r="H402" i="4"/>
  <c r="I402" i="4"/>
  <c r="H403" i="4"/>
  <c r="I403" i="4"/>
  <c r="H404" i="4"/>
  <c r="I404" i="4"/>
  <c r="H405" i="4"/>
  <c r="I405" i="4"/>
  <c r="H406" i="4"/>
  <c r="I406" i="4"/>
  <c r="H407" i="4"/>
  <c r="I407" i="4"/>
  <c r="H408" i="4"/>
  <c r="I408" i="4"/>
  <c r="H409" i="4"/>
  <c r="I409" i="4"/>
  <c r="H410" i="4"/>
  <c r="I410" i="4"/>
  <c r="H411" i="4"/>
  <c r="I411" i="4"/>
  <c r="H412" i="4"/>
  <c r="I412" i="4"/>
  <c r="H413" i="4"/>
  <c r="I413" i="4"/>
  <c r="H414" i="4"/>
  <c r="I414" i="4"/>
  <c r="H415" i="4"/>
  <c r="I415" i="4"/>
  <c r="H416" i="4"/>
  <c r="I416" i="4"/>
  <c r="H417" i="4"/>
  <c r="I417" i="4"/>
  <c r="H418" i="4"/>
  <c r="I418" i="4"/>
  <c r="H419" i="4"/>
  <c r="I419" i="4"/>
  <c r="H420" i="4"/>
  <c r="I420" i="4"/>
  <c r="H421" i="4"/>
  <c r="I421" i="4"/>
  <c r="H422" i="4"/>
  <c r="I422" i="4"/>
  <c r="H423" i="4"/>
  <c r="I423" i="4"/>
  <c r="H424" i="4"/>
  <c r="I424" i="4"/>
  <c r="H425" i="4"/>
  <c r="I425" i="4"/>
  <c r="H426" i="4"/>
  <c r="I426" i="4"/>
  <c r="H427" i="4"/>
  <c r="I427" i="4"/>
  <c r="H428" i="4"/>
  <c r="I428" i="4"/>
  <c r="H429" i="4"/>
  <c r="I429" i="4"/>
  <c r="H430" i="4"/>
  <c r="I430" i="4"/>
  <c r="H431" i="4"/>
  <c r="I431" i="4"/>
  <c r="H432" i="4"/>
  <c r="I432" i="4"/>
  <c r="H433" i="4"/>
  <c r="I433" i="4"/>
  <c r="H434" i="4"/>
  <c r="I434" i="4"/>
  <c r="H435" i="4"/>
  <c r="I435" i="4"/>
  <c r="H436" i="4"/>
  <c r="I436" i="4"/>
  <c r="H437" i="4"/>
  <c r="I437" i="4"/>
  <c r="H438" i="4"/>
  <c r="I438" i="4"/>
  <c r="H439" i="4"/>
  <c r="I439" i="4"/>
  <c r="H440" i="4"/>
  <c r="I440" i="4"/>
  <c r="H441" i="4"/>
  <c r="I441" i="4"/>
  <c r="H442" i="4"/>
  <c r="I442" i="4"/>
  <c r="H443" i="4"/>
  <c r="I443" i="4"/>
  <c r="H444" i="4"/>
  <c r="I444" i="4"/>
  <c r="H445" i="4"/>
  <c r="I445" i="4"/>
  <c r="H446" i="4"/>
  <c r="I446" i="4"/>
  <c r="H447" i="4"/>
  <c r="I447" i="4"/>
  <c r="H448" i="4"/>
  <c r="I448" i="4"/>
  <c r="H449" i="4"/>
  <c r="I449" i="4"/>
  <c r="H450" i="4"/>
  <c r="I450" i="4"/>
  <c r="H451" i="4"/>
  <c r="I451" i="4"/>
  <c r="H452" i="4"/>
  <c r="I452" i="4"/>
  <c r="H453" i="4"/>
  <c r="I453" i="4"/>
  <c r="H454" i="4"/>
  <c r="I454" i="4"/>
  <c r="H455" i="4"/>
  <c r="I455" i="4"/>
  <c r="H456" i="4"/>
  <c r="I456" i="4"/>
  <c r="H457" i="4"/>
  <c r="I457" i="4"/>
  <c r="H458" i="4"/>
  <c r="I458" i="4"/>
  <c r="H459" i="4"/>
  <c r="I459" i="4"/>
  <c r="H460" i="4"/>
  <c r="I460" i="4"/>
  <c r="H461" i="4"/>
  <c r="I461" i="4"/>
  <c r="H462" i="4"/>
  <c r="I462" i="4"/>
  <c r="H463" i="4"/>
  <c r="I463" i="4"/>
  <c r="H464" i="4"/>
  <c r="I464" i="4"/>
  <c r="H465" i="4"/>
  <c r="I465" i="4"/>
  <c r="H466" i="4"/>
  <c r="I466" i="4"/>
  <c r="H467" i="4"/>
  <c r="I467" i="4"/>
  <c r="H468" i="4"/>
  <c r="I468" i="4"/>
  <c r="H469" i="4"/>
  <c r="I469" i="4"/>
  <c r="H470" i="4"/>
  <c r="I470" i="4"/>
  <c r="H471" i="4"/>
  <c r="I471" i="4"/>
  <c r="H472" i="4"/>
  <c r="I472" i="4"/>
  <c r="H473" i="4"/>
  <c r="I473" i="4"/>
  <c r="H474" i="4"/>
  <c r="I474" i="4"/>
  <c r="H475" i="4"/>
  <c r="I475" i="4"/>
  <c r="H476" i="4"/>
  <c r="I476" i="4"/>
  <c r="H477" i="4"/>
  <c r="I477" i="4"/>
  <c r="H478" i="4"/>
  <c r="I478" i="4"/>
  <c r="H479" i="4"/>
  <c r="I479" i="4"/>
  <c r="H480" i="4"/>
  <c r="I480" i="4"/>
  <c r="H481" i="4"/>
  <c r="I481" i="4"/>
  <c r="H482" i="4"/>
  <c r="I482" i="4"/>
  <c r="H483" i="4"/>
  <c r="I483" i="4"/>
  <c r="H484" i="4"/>
  <c r="I484" i="4"/>
  <c r="H485" i="4"/>
  <c r="I485" i="4"/>
  <c r="H486" i="4"/>
  <c r="I486" i="4"/>
  <c r="H487" i="4"/>
  <c r="I487" i="4"/>
  <c r="H488" i="4"/>
  <c r="I488" i="4"/>
  <c r="H489" i="4"/>
  <c r="I489" i="4"/>
  <c r="H490" i="4"/>
  <c r="I490" i="4"/>
  <c r="H491" i="4"/>
  <c r="I491" i="4"/>
  <c r="H492" i="4"/>
  <c r="I492" i="4"/>
  <c r="H493" i="4"/>
  <c r="I493" i="4"/>
  <c r="H494" i="4"/>
  <c r="I494" i="4"/>
  <c r="H495" i="4"/>
  <c r="I495" i="4"/>
  <c r="H496" i="4"/>
  <c r="I496" i="4"/>
  <c r="H497" i="4"/>
  <c r="I497" i="4"/>
  <c r="H498" i="4"/>
  <c r="I498" i="4"/>
  <c r="H499" i="4"/>
  <c r="I499" i="4"/>
  <c r="H500" i="4"/>
  <c r="I500" i="4"/>
  <c r="H501" i="4"/>
  <c r="I501" i="4"/>
  <c r="H502" i="4"/>
  <c r="I502" i="4"/>
  <c r="H503" i="4"/>
  <c r="I503" i="4"/>
  <c r="H504" i="4"/>
  <c r="I504" i="4"/>
  <c r="H505" i="4"/>
  <c r="I505" i="4"/>
  <c r="H506" i="4"/>
  <c r="I506" i="4"/>
  <c r="H507" i="4"/>
  <c r="I507" i="4"/>
  <c r="H508" i="4"/>
  <c r="I508" i="4"/>
  <c r="H509" i="4"/>
  <c r="I509" i="4"/>
  <c r="H510" i="4"/>
  <c r="I510" i="4"/>
  <c r="H511" i="4"/>
  <c r="I511" i="4"/>
  <c r="H512" i="4"/>
  <c r="I512" i="4"/>
  <c r="H513" i="4"/>
  <c r="I513" i="4"/>
  <c r="H514" i="4"/>
  <c r="I514" i="4"/>
  <c r="H515" i="4"/>
  <c r="I515" i="4"/>
  <c r="H516" i="4"/>
  <c r="I516" i="4"/>
  <c r="H517" i="4"/>
  <c r="I517" i="4"/>
  <c r="H518" i="4"/>
  <c r="I518" i="4"/>
  <c r="H519" i="4"/>
  <c r="I519" i="4"/>
  <c r="H520" i="4"/>
  <c r="I520" i="4"/>
  <c r="H521" i="4"/>
  <c r="I521" i="4"/>
  <c r="H522" i="4"/>
  <c r="I522" i="4"/>
  <c r="H523" i="4"/>
  <c r="I523" i="4"/>
  <c r="H524" i="4"/>
  <c r="I524" i="4"/>
  <c r="H525" i="4"/>
  <c r="I525" i="4"/>
  <c r="H526" i="4"/>
  <c r="I526" i="4"/>
  <c r="H527" i="4"/>
  <c r="I527" i="4"/>
  <c r="H528" i="4"/>
  <c r="I528" i="4"/>
  <c r="H529" i="4"/>
  <c r="I529" i="4"/>
  <c r="H530" i="4"/>
  <c r="I530" i="4"/>
  <c r="H531" i="4"/>
  <c r="I531" i="4"/>
  <c r="H532" i="4"/>
  <c r="I532" i="4"/>
  <c r="H533" i="4"/>
  <c r="I533" i="4"/>
  <c r="H534" i="4"/>
  <c r="I534" i="4"/>
  <c r="H535" i="4"/>
  <c r="I535" i="4"/>
  <c r="H536" i="4"/>
  <c r="I536" i="4"/>
  <c r="H537" i="4"/>
  <c r="I537" i="4"/>
  <c r="H538" i="4"/>
  <c r="I538" i="4"/>
  <c r="H539" i="4"/>
  <c r="I539" i="4"/>
  <c r="H540" i="4"/>
  <c r="I540" i="4"/>
  <c r="H541" i="4"/>
  <c r="I541" i="4"/>
  <c r="H542" i="4"/>
  <c r="I542" i="4"/>
  <c r="H543" i="4"/>
  <c r="I543" i="4"/>
  <c r="H544" i="4"/>
  <c r="I544" i="4"/>
  <c r="H545" i="4"/>
  <c r="I545" i="4"/>
  <c r="H546" i="4"/>
  <c r="I546" i="4"/>
  <c r="H547" i="4"/>
  <c r="I547" i="4"/>
  <c r="H548" i="4"/>
  <c r="I548" i="4"/>
  <c r="H549" i="4"/>
  <c r="I549" i="4"/>
  <c r="H550" i="4"/>
  <c r="I550" i="4"/>
  <c r="H551" i="4"/>
  <c r="I551" i="4"/>
  <c r="H552" i="4"/>
  <c r="I552" i="4"/>
  <c r="H553" i="4"/>
  <c r="I553" i="4"/>
  <c r="H554" i="4"/>
  <c r="I554" i="4"/>
  <c r="H555" i="4"/>
  <c r="I555" i="4"/>
  <c r="H556" i="4"/>
  <c r="I556" i="4"/>
  <c r="H557" i="4"/>
  <c r="I557" i="4"/>
  <c r="H558" i="4"/>
  <c r="I558" i="4"/>
  <c r="H559" i="4"/>
  <c r="I559" i="4"/>
  <c r="H560" i="4"/>
  <c r="I560" i="4"/>
  <c r="H561" i="4"/>
  <c r="I561" i="4"/>
  <c r="H562" i="4"/>
  <c r="I562" i="4"/>
  <c r="H563" i="4"/>
  <c r="I563" i="4"/>
  <c r="H564" i="4"/>
  <c r="I564" i="4"/>
  <c r="H565" i="4"/>
  <c r="I565" i="4"/>
  <c r="H566" i="4"/>
  <c r="I566" i="4"/>
  <c r="H567" i="4"/>
  <c r="I567" i="4"/>
  <c r="H568" i="4"/>
  <c r="I568" i="4"/>
  <c r="H569" i="4"/>
  <c r="I569" i="4"/>
  <c r="H570" i="4"/>
  <c r="I570" i="4"/>
  <c r="H571" i="4"/>
  <c r="I571" i="4"/>
  <c r="H572" i="4"/>
  <c r="I572" i="4"/>
  <c r="H573" i="4"/>
  <c r="I573" i="4"/>
  <c r="I574" i="4"/>
  <c r="H574" i="4"/>
  <c r="E574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9" i="4"/>
  <c r="D150" i="4"/>
  <c r="D151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F65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E52" i="2"/>
  <c r="D53" i="2"/>
  <c r="E53" i="2"/>
  <c r="D54" i="2"/>
  <c r="E54" i="2"/>
  <c r="D55" i="2"/>
  <c r="E55" i="2"/>
  <c r="D56" i="2"/>
  <c r="E56" i="2"/>
  <c r="D57" i="2"/>
  <c r="E57" i="2"/>
  <c r="D58" i="2"/>
  <c r="E58" i="2"/>
  <c r="D59" i="2"/>
  <c r="E59" i="2"/>
  <c r="D60" i="2"/>
  <c r="E60" i="2"/>
  <c r="D61" i="2"/>
  <c r="E61" i="2"/>
  <c r="D62" i="2"/>
  <c r="E62" i="2"/>
  <c r="D63" i="2"/>
  <c r="E63" i="2"/>
  <c r="D64" i="2"/>
  <c r="E64" i="2"/>
  <c r="E65" i="2"/>
  <c r="D65" i="2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F54" i="6"/>
  <c r="J14" i="7"/>
  <c r="E54" i="6"/>
  <c r="G14" i="7"/>
  <c r="G13" i="7"/>
  <c r="J13" i="7"/>
  <c r="K13" i="7"/>
  <c r="K14" i="7"/>
  <c r="B15" i="7"/>
  <c r="C15" i="7"/>
  <c r="D15" i="7"/>
  <c r="E15" i="7"/>
  <c r="F15" i="7"/>
  <c r="G15" i="7"/>
  <c r="H15" i="7"/>
  <c r="I15" i="7"/>
  <c r="J15" i="7"/>
  <c r="K15" i="7"/>
  <c r="G54" i="6"/>
  <c r="H16" i="7"/>
  <c r="B7" i="7"/>
  <c r="B16" i="7"/>
</calcChain>
</file>

<file path=xl/sharedStrings.xml><?xml version="1.0" encoding="utf-8"?>
<sst xmlns="http://schemas.openxmlformats.org/spreadsheetml/2006/main" count="2003" uniqueCount="771">
  <si>
    <t>序号</t>
    <phoneticPr fontId="2" type="noConversion"/>
  </si>
  <si>
    <t>数据文件名称</t>
    <phoneticPr fontId="2" type="noConversion"/>
  </si>
  <si>
    <t>类型</t>
    <phoneticPr fontId="2" type="noConversion"/>
  </si>
  <si>
    <t>事务名称</t>
    <phoneticPr fontId="2" type="noConversion"/>
  </si>
  <si>
    <t xml:space="preserve">事务类型 </t>
    <phoneticPr fontId="2" type="noConversion"/>
  </si>
  <si>
    <t>升级类型</t>
    <phoneticPr fontId="2" type="noConversion"/>
  </si>
  <si>
    <t>数据功能</t>
    <phoneticPr fontId="2" type="noConversion"/>
  </si>
  <si>
    <t>事务功能</t>
    <phoneticPr fontId="2" type="noConversion"/>
  </si>
  <si>
    <t>业务需求项</t>
    <phoneticPr fontId="2" type="noConversion"/>
  </si>
  <si>
    <t>业务需求</t>
    <phoneticPr fontId="2" type="noConversion"/>
  </si>
  <si>
    <t>非功能点法工作量测算情况</t>
    <phoneticPr fontId="2" type="noConversion"/>
  </si>
  <si>
    <t>工作任务名称</t>
    <phoneticPr fontId="2" type="noConversion"/>
  </si>
  <si>
    <t>技术人员工作量（人月）</t>
    <phoneticPr fontId="2" type="noConversion"/>
  </si>
  <si>
    <t>业务人员工作量（人月）</t>
    <phoneticPr fontId="2" type="noConversion"/>
  </si>
  <si>
    <t>合计</t>
    <phoneticPr fontId="5" type="noConversion"/>
  </si>
  <si>
    <t>技术人员工作量（人月）</t>
    <phoneticPr fontId="2" type="noConversion"/>
  </si>
  <si>
    <t>业务人员工作量（人月）</t>
    <phoneticPr fontId="2" type="noConversion"/>
  </si>
  <si>
    <t>总行</t>
    <phoneticPr fontId="2" type="noConversion"/>
  </si>
  <si>
    <t>分行借调</t>
    <phoneticPr fontId="2" type="noConversion"/>
  </si>
  <si>
    <t>中心</t>
    <phoneticPr fontId="2" type="noConversion"/>
  </si>
  <si>
    <t>高级人员</t>
    <phoneticPr fontId="2" type="noConversion"/>
  </si>
  <si>
    <t>行内</t>
    <phoneticPr fontId="2" type="noConversion"/>
  </si>
  <si>
    <t>外包</t>
    <phoneticPr fontId="2" type="noConversion"/>
  </si>
  <si>
    <t>合计</t>
    <phoneticPr fontId="2" type="noConversion"/>
  </si>
  <si>
    <t>合计</t>
    <phoneticPr fontId="2" type="noConversion"/>
  </si>
  <si>
    <t>主要工作内容
（即工作任务分解）</t>
    <phoneticPr fontId="2" type="noConversion"/>
  </si>
  <si>
    <t>工作量测算过程简述</t>
    <phoneticPr fontId="2" type="noConversion"/>
  </si>
  <si>
    <t>序号</t>
    <phoneticPr fontId="2" type="noConversion"/>
  </si>
  <si>
    <t>升级类型</t>
    <phoneticPr fontId="2" type="noConversion"/>
  </si>
  <si>
    <t>中级人员</t>
    <phoneticPr fontId="2" type="noConversion"/>
  </si>
  <si>
    <t>开发类型</t>
    <phoneticPr fontId="2" type="noConversion"/>
  </si>
  <si>
    <t>项目名称</t>
    <phoneticPr fontId="2" type="noConversion"/>
  </si>
  <si>
    <t>实施部门</t>
    <phoneticPr fontId="2" type="noConversion"/>
  </si>
  <si>
    <t>项目基本信息</t>
    <phoneticPr fontId="2" type="noConversion"/>
  </si>
  <si>
    <t>一般人员</t>
    <phoneticPr fontId="2" type="noConversion"/>
  </si>
  <si>
    <t>小计</t>
    <phoneticPr fontId="2" type="noConversion"/>
  </si>
  <si>
    <t>[本表白色框需填写]</t>
    <phoneticPr fontId="2" type="noConversion"/>
  </si>
  <si>
    <t>功能点估算法</t>
    <phoneticPr fontId="2" type="noConversion"/>
  </si>
  <si>
    <t>非功能点估算法</t>
    <phoneticPr fontId="2" type="noConversion"/>
  </si>
  <si>
    <t>工作量估算方法分类</t>
    <phoneticPr fontId="2" type="noConversion"/>
  </si>
  <si>
    <t>功能点数</t>
    <phoneticPr fontId="2" type="noConversion"/>
  </si>
  <si>
    <t>小计</t>
    <phoneticPr fontId="2" type="noConversion"/>
  </si>
  <si>
    <t>合计</t>
    <phoneticPr fontId="2" type="noConversion"/>
  </si>
  <si>
    <t>序号</t>
    <phoneticPr fontId="2" type="noConversion"/>
  </si>
  <si>
    <t>新增</t>
  </si>
  <si>
    <t>实现该业务需求项需要的业务人员的工作量。</t>
    <phoneticPr fontId="2" type="noConversion"/>
  </si>
  <si>
    <t>标识该功能的修改类型：
新增
修改
删除</t>
    <phoneticPr fontId="2" type="noConversion"/>
  </si>
  <si>
    <t>ILF：是在被度量应用边界内部维护的，用户可识别的、逻辑相关的数据组或控制信息组。
EIF：是用户可识别的、逻辑相关的数据组或者控制信息组，其由被度量应用所引用，但是另一应用边界内维护。</t>
    <phoneticPr fontId="2" type="noConversion"/>
  </si>
  <si>
    <t>根据实际需要，参照技术人员工作量，合理配比每个功能点所需的业务人员。</t>
    <phoneticPr fontId="2" type="noConversion"/>
  </si>
  <si>
    <t>识别事务功能的类型：
EI（外部输入）
EQ（外部查询）
EO（外部输出）</t>
    <phoneticPr fontId="2" type="noConversion"/>
  </si>
  <si>
    <t>功能点数</t>
    <phoneticPr fontId="2" type="noConversion"/>
  </si>
  <si>
    <t>技术人员工作量（人月</t>
    <phoneticPr fontId="2" type="noConversion"/>
  </si>
  <si>
    <t>自动得出，不需要填写。</t>
    <phoneticPr fontId="2" type="noConversion"/>
  </si>
  <si>
    <t>实现该业务需求项需要的技术人员工作量，由该业务需求项包含的事务功能汇总得出。不需要手工填写。</t>
    <phoneticPr fontId="2" type="noConversion"/>
  </si>
  <si>
    <t>自动得出，不需要手工填写。</t>
    <phoneticPr fontId="2" type="noConversion"/>
  </si>
  <si>
    <t>自动得出，不需要填写。</t>
    <phoneticPr fontId="2" type="noConversion"/>
  </si>
  <si>
    <t>基于业务需求的分解和细化，与业务需求是一对多的关系。如一个业务功能,可以来源于全生命周期IT管理平台中的业务需求项</t>
    <phoneticPr fontId="2" type="noConversion"/>
  </si>
  <si>
    <t>数据功能是系统提供给用户的满足产品内部和外部数据需求的功能。是指一组客户可识别的、逻辑上相互关联的数据或者控制信息。</t>
    <phoneticPr fontId="2" type="noConversion"/>
  </si>
  <si>
    <t>说明:</t>
    <phoneticPr fontId="2" type="noConversion"/>
  </si>
  <si>
    <t>1、本表主要以功能点估算法为主，使用“事务功能”和“数据功能”进行估算。对于无法识别功能点的实施任务，例如“基础设施类”、“推广类”等，使用非功能点估算表进行估算。</t>
    <phoneticPr fontId="2" type="noConversion"/>
  </si>
  <si>
    <t>2、表中包含公式，填写时请根据需要自动插入行，不要修改工作表格式。</t>
    <phoneticPr fontId="2" type="noConversion"/>
  </si>
  <si>
    <t>事务功能是用户可识别的，业务上的一组原子操作，可能由多个处理逻辑构成。例如，“添加柜员信息”这个基本过程可能包含“信息校验”、“修改确认”、“修改结果反馈”等一系列处理逻辑。</t>
    <phoneticPr fontId="2" type="noConversion"/>
  </si>
  <si>
    <t>交易类</t>
    <phoneticPr fontId="2" type="noConversion"/>
  </si>
  <si>
    <t>业务需求</t>
    <phoneticPr fontId="2" type="noConversion"/>
  </si>
  <si>
    <t xml:space="preserve">逻辑上相关的一组软件业务功能的集合。如业务功能模块,可以来源于全生命周期IT管理平台中的业务需求
</t>
    <phoneticPr fontId="2" type="noConversion"/>
  </si>
  <si>
    <t>与事务功能的业务需求保持一致。</t>
    <phoneticPr fontId="2" type="noConversion"/>
  </si>
  <si>
    <t>EI</t>
  </si>
  <si>
    <t>EO</t>
  </si>
  <si>
    <t>ILF</t>
  </si>
  <si>
    <t>EQ</t>
  </si>
  <si>
    <t>知识点人工设定</t>
    <phoneticPr fontId="2" type="noConversion"/>
  </si>
  <si>
    <t>知识点相关性计算</t>
    <phoneticPr fontId="2" type="noConversion"/>
  </si>
  <si>
    <t>标点符号及单词的词干化</t>
    <phoneticPr fontId="2" type="noConversion"/>
  </si>
  <si>
    <t>去掉停用词</t>
    <phoneticPr fontId="2" type="noConversion"/>
  </si>
  <si>
    <t>去掉标点符号</t>
    <phoneticPr fontId="2" type="noConversion"/>
  </si>
  <si>
    <t>单词的同质化</t>
    <phoneticPr fontId="2" type="noConversion"/>
  </si>
  <si>
    <t>去掉低频词</t>
    <phoneticPr fontId="2" type="noConversion"/>
  </si>
  <si>
    <t>建立BOW词袋模型</t>
    <phoneticPr fontId="2" type="noConversion"/>
  </si>
  <si>
    <t>文档处理模块后台设计</t>
    <phoneticPr fontId="2" type="noConversion"/>
  </si>
  <si>
    <t>文档处理模块存储设计</t>
    <phoneticPr fontId="2" type="noConversion"/>
  </si>
  <si>
    <t>文档处理模块的权限系统</t>
    <phoneticPr fontId="2" type="noConversion"/>
  </si>
  <si>
    <t>检索服务</t>
    <rPh sb="0" eb="1">
      <t>jm'so'fu'wu</t>
    </rPh>
    <phoneticPr fontId="2" type="noConversion"/>
  </si>
  <si>
    <t>web端语音输入</t>
    <rPh sb="3" eb="4">
      <t>dr</t>
    </rPh>
    <rPh sb="4" eb="5">
      <t>yu'yb</t>
    </rPh>
    <rPh sb="6" eb="7">
      <t>uu'ru</t>
    </rPh>
    <phoneticPr fontId="2" type="noConversion"/>
  </si>
  <si>
    <t>语音数据观察</t>
    <rPh sb="0" eb="1">
      <t>yu'yb'uu'ju'gr'ia</t>
    </rPh>
    <phoneticPr fontId="2" type="noConversion"/>
  </si>
  <si>
    <t>语音增强</t>
    <rPh sb="0" eb="1">
      <t>yu'yb'zg'ql</t>
    </rPh>
    <phoneticPr fontId="2" type="noConversion"/>
  </si>
  <si>
    <t>语音去燥</t>
    <rPh sb="0" eb="1">
      <t>yu'yb'vi'll</t>
    </rPh>
    <rPh sb="2" eb="3">
      <t>qu'zc</t>
    </rPh>
    <phoneticPr fontId="2" type="noConversion"/>
  </si>
  <si>
    <t>语音压缩处理</t>
    <rPh sb="0" eb="1">
      <t>yu'yb'ya'so</t>
    </rPh>
    <rPh sb="4" eb="5">
      <t>iu'li</t>
    </rPh>
    <phoneticPr fontId="2" type="noConversion"/>
  </si>
  <si>
    <t>语音分帧处理</t>
    <rPh sb="0" eb="1">
      <t>yu'yb'ff'vf</t>
    </rPh>
    <rPh sb="4" eb="5">
      <t>iu'li</t>
    </rPh>
    <phoneticPr fontId="2" type="noConversion"/>
  </si>
  <si>
    <t>语音特征提取</t>
    <rPh sb="0" eb="1">
      <t>yu'yb'te'vg'ti'qu</t>
    </rPh>
    <phoneticPr fontId="2" type="noConversion"/>
  </si>
  <si>
    <t>声学模型训练</t>
    <rPh sb="0" eb="1">
      <t>ug'xt'mo'x</t>
    </rPh>
    <rPh sb="4" eb="5">
      <t>xy'lm</t>
    </rPh>
    <phoneticPr fontId="2" type="noConversion"/>
  </si>
  <si>
    <t>声学模型检验</t>
    <rPh sb="0" eb="1">
      <t>ug'xt'mo'xk</t>
    </rPh>
    <rPh sb="4" eb="5">
      <t>jm'yj</t>
    </rPh>
    <phoneticPr fontId="2" type="noConversion"/>
  </si>
  <si>
    <t>声学模型调优</t>
    <rPh sb="0" eb="1">
      <t>ug'xt'mo'xk</t>
    </rPh>
    <rPh sb="4" eb="5">
      <t>tn'yz</t>
    </rPh>
    <phoneticPr fontId="2" type="noConversion"/>
  </si>
  <si>
    <t>语音匹配</t>
    <rPh sb="0" eb="1">
      <t>yu'yb'pi'pw</t>
    </rPh>
    <phoneticPr fontId="2" type="noConversion"/>
  </si>
  <si>
    <t>语言模型训练</t>
    <rPh sb="0" eb="1">
      <t>yu'yj'mo'xk</t>
    </rPh>
    <rPh sb="4" eb="5">
      <t>xy'lm</t>
    </rPh>
    <phoneticPr fontId="2" type="noConversion"/>
  </si>
  <si>
    <t>语音模型检验</t>
    <rPh sb="0" eb="1">
      <t>yu'yb'mo'xk'ce'ui</t>
    </rPh>
    <rPh sb="2" eb="3">
      <t>mo'xk</t>
    </rPh>
    <rPh sb="4" eb="5">
      <t>jm'yj</t>
    </rPh>
    <phoneticPr fontId="2" type="noConversion"/>
  </si>
  <si>
    <t>语音模型调优</t>
    <rPh sb="0" eb="1">
      <t>yu'y</t>
    </rPh>
    <rPh sb="2" eb="3">
      <t>mo'xk</t>
    </rPh>
    <rPh sb="4" eb="5">
      <t>tn'yz</t>
    </rPh>
    <phoneticPr fontId="2" type="noConversion"/>
  </si>
  <si>
    <t>文本观察</t>
    <rPh sb="0" eb="1">
      <t>wf'b</t>
    </rPh>
    <rPh sb="2" eb="3">
      <t>gr'ia</t>
    </rPh>
    <phoneticPr fontId="2" type="noConversion"/>
  </si>
  <si>
    <t>表情过滤</t>
    <rPh sb="0" eb="1">
      <t>bn'qk</t>
    </rPh>
    <rPh sb="2" eb="3">
      <t>go'l</t>
    </rPh>
    <phoneticPr fontId="2" type="noConversion"/>
  </si>
  <si>
    <t>中文异常符号过滤</t>
    <rPh sb="0" eb="1">
      <t>vs'wf</t>
    </rPh>
    <rPh sb="2" eb="3">
      <t>yi'i</t>
    </rPh>
    <rPh sb="6" eb="7">
      <t>go'lv</t>
    </rPh>
    <phoneticPr fontId="2" type="noConversion"/>
  </si>
  <si>
    <t>中文编码处理</t>
    <rPh sb="0" eb="1">
      <t>vs'wf</t>
    </rPh>
    <phoneticPr fontId="2" type="noConversion"/>
  </si>
  <si>
    <t>中文分词模型训练</t>
    <rPh sb="0" eb="1">
      <t>vs'wf</t>
    </rPh>
    <rPh sb="6" eb="7">
      <t>xy'lm</t>
    </rPh>
    <phoneticPr fontId="2" type="noConversion"/>
  </si>
  <si>
    <t>中文分词模型检验</t>
    <rPh sb="0" eb="1">
      <t>vs'wf</t>
    </rPh>
    <rPh sb="2" eb="3">
      <t>ff'ci</t>
    </rPh>
    <rPh sb="4" eb="5">
      <t>mo'xk</t>
    </rPh>
    <rPh sb="6" eb="7">
      <t>jm'yj</t>
    </rPh>
    <phoneticPr fontId="2" type="noConversion"/>
  </si>
  <si>
    <t>中文分词模型调优</t>
    <rPh sb="0" eb="1">
      <t>vs'wf</t>
    </rPh>
    <rPh sb="2" eb="3">
      <t>ff'ci</t>
    </rPh>
    <rPh sb="4" eb="5">
      <t>mo'xk</t>
    </rPh>
    <rPh sb="6" eb="7">
      <t>tn'y</t>
    </rPh>
    <phoneticPr fontId="2" type="noConversion"/>
  </si>
  <si>
    <t>中文停用词处理</t>
    <rPh sb="0" eb="1">
      <t>vs'wf</t>
    </rPh>
    <rPh sb="2" eb="3">
      <t>tk'ys'ci</t>
    </rPh>
    <rPh sb="5" eb="6">
      <t>iu'li</t>
    </rPh>
    <phoneticPr fontId="2" type="noConversion"/>
  </si>
  <si>
    <t>英文异常符号过滤</t>
    <rPh sb="0" eb="1">
      <t>yk'wf</t>
    </rPh>
    <rPh sb="2" eb="3">
      <t>yi'i</t>
    </rPh>
    <rPh sb="6" eb="7">
      <t>go'lv</t>
    </rPh>
    <phoneticPr fontId="2" type="noConversion"/>
  </si>
  <si>
    <t>英文编码处理</t>
    <rPh sb="0" eb="1">
      <t>yk'wf</t>
    </rPh>
    <phoneticPr fontId="2" type="noConversion"/>
  </si>
  <si>
    <t>英文分词模型训练</t>
    <rPh sb="0" eb="1">
      <t>yk'wf</t>
    </rPh>
    <rPh sb="6" eb="7">
      <t>xy'lm</t>
    </rPh>
    <phoneticPr fontId="2" type="noConversion"/>
  </si>
  <si>
    <t>英文分词模型检验</t>
    <rPh sb="0" eb="1">
      <t>yk'wf</t>
    </rPh>
    <rPh sb="2" eb="3">
      <t>ff'ci</t>
    </rPh>
    <rPh sb="4" eb="5">
      <t>mo'xk</t>
    </rPh>
    <rPh sb="6" eb="7">
      <t>jm'yj</t>
    </rPh>
    <phoneticPr fontId="2" type="noConversion"/>
  </si>
  <si>
    <t>英文分词模型调优</t>
    <rPh sb="0" eb="1">
      <t>yk'wf</t>
    </rPh>
    <rPh sb="2" eb="3">
      <t>ff'ci</t>
    </rPh>
    <rPh sb="4" eb="5">
      <t>mo'xk</t>
    </rPh>
    <rPh sb="6" eb="7">
      <t>tn'y</t>
    </rPh>
    <phoneticPr fontId="2" type="noConversion"/>
  </si>
  <si>
    <t>英文停用词处理</t>
    <rPh sb="0" eb="1">
      <t>yk'wf</t>
    </rPh>
    <rPh sb="2" eb="3">
      <t>tk'ys'ci</t>
    </rPh>
    <rPh sb="5" eb="6">
      <t>iu'li</t>
    </rPh>
    <phoneticPr fontId="2" type="noConversion"/>
  </si>
  <si>
    <t>特征选择处理</t>
    <rPh sb="0" eb="1">
      <t>te'vg</t>
    </rPh>
    <rPh sb="2" eb="3">
      <t>xr'ze'iu'li</t>
    </rPh>
    <phoneticPr fontId="2" type="noConversion"/>
  </si>
  <si>
    <t>降维处理</t>
    <rPh sb="0" eb="1">
      <t>jl'ww'iu'li</t>
    </rPh>
    <phoneticPr fontId="2" type="noConversion"/>
  </si>
  <si>
    <t>数据切片</t>
    <rPh sb="0" eb="1">
      <t>uu'ju'qp'pm</t>
    </rPh>
    <phoneticPr fontId="2" type="noConversion"/>
  </si>
  <si>
    <t>词性标注</t>
    <rPh sb="0" eb="1">
      <t>ci'xk'bn'vu</t>
    </rPh>
    <phoneticPr fontId="2" type="noConversion"/>
  </si>
  <si>
    <t>从属关系语法</t>
    <rPh sb="0" eb="1">
      <t>cs'uu'gr'xi</t>
    </rPh>
    <rPh sb="4" eb="5">
      <t>yu'fa</t>
    </rPh>
    <phoneticPr fontId="2" type="noConversion"/>
  </si>
  <si>
    <t>短语检测</t>
    <rPh sb="0" eb="1">
      <t>dr'yu'jm'ce</t>
    </rPh>
    <phoneticPr fontId="2" type="noConversion"/>
  </si>
  <si>
    <t>主题建模</t>
    <rPh sb="0" eb="1">
      <t>vu'ti'jm'mo</t>
    </rPh>
    <phoneticPr fontId="2" type="noConversion"/>
  </si>
  <si>
    <t>频率特征</t>
    <rPh sb="0" eb="1">
      <t>pb'lv'te'vg</t>
    </rPh>
    <phoneticPr fontId="2" type="noConversion"/>
  </si>
  <si>
    <t>密度特征</t>
    <rPh sb="0" eb="1">
      <t>mi'du</t>
    </rPh>
    <rPh sb="2" eb="3">
      <t>te'vg</t>
    </rPh>
    <phoneticPr fontId="2" type="noConversion"/>
  </si>
  <si>
    <t>可读性特征</t>
    <rPh sb="0" eb="1">
      <t>ke'du'xk'te'vg</t>
    </rPh>
    <phoneticPr fontId="2" type="noConversion"/>
  </si>
  <si>
    <t>单词嵌入</t>
  </si>
  <si>
    <t>文本分类</t>
  </si>
  <si>
    <t>编辑距离</t>
    <rPh sb="0" eb="1">
      <t>bm'ji'ju'li</t>
    </rPh>
    <phoneticPr fontId="2" type="noConversion"/>
  </si>
  <si>
    <t>柔性字符串匹配</t>
  </si>
  <si>
    <t>词形还原</t>
  </si>
  <si>
    <t>词干提取</t>
  </si>
  <si>
    <t>慕书数据预处理</t>
    <phoneticPr fontId="2" type="noConversion"/>
  </si>
  <si>
    <t>语音转文字</t>
    <phoneticPr fontId="2" type="noConversion"/>
  </si>
  <si>
    <t>从视频库中下载对应的视频</t>
  </si>
  <si>
    <t>视频转码提取音频</t>
  </si>
  <si>
    <t>调用语音识别库识别语音转文字</t>
  </si>
  <si>
    <t>字幕校验后台接口开发</t>
  </si>
  <si>
    <t>字幕校验前端工具开发</t>
  </si>
  <si>
    <t>字幕数据库安装</t>
  </si>
  <si>
    <t>字幕校验系统的表结构设计</t>
  </si>
  <si>
    <t>手工的对准字幕和音频的时间戳</t>
  </si>
  <si>
    <t>数据库视频表结构设计</t>
  </si>
  <si>
    <t>数据库视频下载调度系统表结构设计</t>
  </si>
  <si>
    <t>数据库图像帧处理调度系统的表结构设计</t>
  </si>
  <si>
    <t>课程结构接口格式制定</t>
  </si>
  <si>
    <t>课程结构下载单元</t>
  </si>
  <si>
    <t>视频URL下载的消费者进程队列</t>
  </si>
  <si>
    <t>视频下载调度系统开发</t>
  </si>
  <si>
    <t>图片帧低通滤波器过滤</t>
  </si>
  <si>
    <t>加载人脸识别训练模型</t>
  </si>
  <si>
    <t>对图片帧进行人脸识别</t>
  </si>
  <si>
    <t>人脸判定逻辑模块</t>
  </si>
  <si>
    <t>计算人脸对关键帧的权重影响系数</t>
  </si>
  <si>
    <t>随机初始化椭圆方程参数</t>
  </si>
  <si>
    <t>基于最小二乘的损失函数计算</t>
  </si>
  <si>
    <t>求解相对最优的椭圆参数</t>
  </si>
  <si>
    <t>基于站姿评估计算对关键帧的权重影响系数</t>
  </si>
  <si>
    <t>求最优关键帧对应的视频流位置</t>
  </si>
  <si>
    <t>通过流位置获取原视频帧</t>
  </si>
  <si>
    <t>慕书可视化</t>
    <phoneticPr fontId="2" type="noConversion"/>
  </si>
  <si>
    <t>慕书服务</t>
    <phoneticPr fontId="2" type="noConversion"/>
  </si>
  <si>
    <t>接口监测模块</t>
  </si>
  <si>
    <t>稳定性保障模块</t>
  </si>
  <si>
    <t>并发度保障模块</t>
  </si>
  <si>
    <t>安全性检查模块</t>
  </si>
  <si>
    <t>输出校验模块</t>
  </si>
  <si>
    <t>输入校验模块</t>
  </si>
  <si>
    <t>用户权限模块</t>
  </si>
  <si>
    <t>接口框架选型</t>
  </si>
  <si>
    <t>接口规范定义</t>
  </si>
  <si>
    <t>慕书API</t>
    <phoneticPr fontId="2" type="noConversion"/>
  </si>
  <si>
    <t>生成文章存储</t>
  </si>
  <si>
    <t>文本内容集成关键帧截图</t>
  </si>
  <si>
    <t>关键帧截图模型训练</t>
  </si>
  <si>
    <t>关键帧截图模型建立</t>
  </si>
  <si>
    <t>关键段落提取</t>
  </si>
  <si>
    <t>关键段落定义</t>
  </si>
  <si>
    <t>关键词获取</t>
  </si>
  <si>
    <t>语句标点获取</t>
  </si>
  <si>
    <t>分段内容获取</t>
  </si>
  <si>
    <t>慕书集成</t>
    <phoneticPr fontId="2" type="noConversion"/>
  </si>
  <si>
    <t>慕书应用</t>
    <phoneticPr fontId="2" type="noConversion"/>
  </si>
  <si>
    <t>文本内容自动分段生成</t>
  </si>
  <si>
    <t>智能分段模型训练</t>
  </si>
  <si>
    <t>智能分段模型建立</t>
  </si>
  <si>
    <t>文本分段定义</t>
  </si>
  <si>
    <t>文本语句自动标点生成</t>
  </si>
  <si>
    <t>语句标点模型训练</t>
  </si>
  <si>
    <t>语句标点模型建立</t>
  </si>
  <si>
    <t>语句标点符定义</t>
  </si>
  <si>
    <t>语料库提取</t>
  </si>
  <si>
    <t>语料库填充</t>
  </si>
  <si>
    <t>语料库建立</t>
  </si>
  <si>
    <t>语音库提取</t>
  </si>
  <si>
    <t>语音库填充</t>
  </si>
  <si>
    <t>语音库建立</t>
  </si>
  <si>
    <t>知识库提取</t>
  </si>
  <si>
    <t>知识库填充</t>
  </si>
  <si>
    <t>知识库建立</t>
  </si>
  <si>
    <t>词库提取</t>
  </si>
  <si>
    <t>词库填充</t>
  </si>
  <si>
    <t>词库建立</t>
    <phoneticPr fontId="2" type="noConversion"/>
  </si>
  <si>
    <t>文本内容、语速、音调、教师、课程关联模型训练</t>
  </si>
  <si>
    <t>文本内容、语速、音调、教师、课程关联模型建立</t>
  </si>
  <si>
    <t>文本内容、语速、音调、教师关联模型训练</t>
  </si>
  <si>
    <t>文本内容、语速、音调、教师关联模型建立</t>
  </si>
  <si>
    <t>文本内容、语速、音调、课程关联模型训练</t>
  </si>
  <si>
    <t>文本内容、语速、音调、课程关联模型建立</t>
  </si>
  <si>
    <t>文本内容、课程、教师关联模型训练</t>
  </si>
  <si>
    <t>文本内容、课程、教师关联模型建立</t>
  </si>
  <si>
    <t>文本内容、语速、音调关联模型训练</t>
  </si>
  <si>
    <t>文本内容、语速、音调关联模型建立</t>
  </si>
  <si>
    <t>教师与课程关系模型训练</t>
  </si>
  <si>
    <t>教师与课程关系模型建立</t>
  </si>
  <si>
    <t>音调与课程关系模型训练</t>
  </si>
  <si>
    <t>音调与课程关系模型建立</t>
  </si>
  <si>
    <t>音调与教师关系模型训练</t>
  </si>
  <si>
    <t>音调与教师关系模型建立</t>
  </si>
  <si>
    <t>语速与课程关系模型训练</t>
  </si>
  <si>
    <t>语速与课程关系模型建立</t>
  </si>
  <si>
    <t>语速与教师关系模型训练</t>
  </si>
  <si>
    <t>语速与教师关系模型建立</t>
  </si>
  <si>
    <t>语速与音调关系模型训练</t>
  </si>
  <si>
    <t>语速与音调关系模型建立</t>
  </si>
  <si>
    <t>文本内容与课程关系模型训练</t>
  </si>
  <si>
    <t>文本内容与课程关系模型建立</t>
  </si>
  <si>
    <t>文本内容与教师关系模型训练</t>
  </si>
  <si>
    <t>文本内容与教师关系模型建立</t>
  </si>
  <si>
    <t>文本内容与音调关系模型训练</t>
  </si>
  <si>
    <t>文本内容与音调关系模型建立</t>
  </si>
  <si>
    <t>文本内容与语速关系模型训练</t>
  </si>
  <si>
    <t>文本内容与语速关系模型建立</t>
  </si>
  <si>
    <t>课程个性化语义提取</t>
  </si>
  <si>
    <t>课程常用语提取</t>
  </si>
  <si>
    <t>字幕文本内容关联课程</t>
  </si>
  <si>
    <t>教师个性化语义提取</t>
  </si>
  <si>
    <t>教师常用语提取</t>
  </si>
  <si>
    <t>字幕文本内容关联教师</t>
  </si>
  <si>
    <t>课程音调个性化分析</t>
  </si>
  <si>
    <t>音调关联课程</t>
  </si>
  <si>
    <t>课程语音间隔特征分析</t>
  </si>
  <si>
    <t>语音间隔关联课程</t>
  </si>
  <si>
    <t>教师音调个性化分析</t>
  </si>
  <si>
    <t>音调关联教师</t>
  </si>
  <si>
    <t>教师语音习惯性停顿识别</t>
  </si>
  <si>
    <t>语音间隔关联教师</t>
    <phoneticPr fontId="2" type="noConversion"/>
  </si>
  <si>
    <t>教师关联课程</t>
  </si>
  <si>
    <t>教师特征模型训练</t>
  </si>
  <si>
    <t>教师特征模型建立</t>
  </si>
  <si>
    <t>教师分类模型训练</t>
  </si>
  <si>
    <t>教师分类模型建立</t>
  </si>
  <si>
    <t>教师属性采集</t>
    <phoneticPr fontId="2" type="noConversion"/>
  </si>
  <si>
    <t>课程特征模型训练</t>
  </si>
  <si>
    <t>课程特征模型建立</t>
  </si>
  <si>
    <t>课程关联知识点</t>
  </si>
  <si>
    <t>知识点获取</t>
  </si>
  <si>
    <t>课程分类训练</t>
  </si>
  <si>
    <t>课程分类模型建立</t>
  </si>
  <si>
    <t>课程属性采集</t>
  </si>
  <si>
    <t>字幕文本内容关联音调</t>
  </si>
  <si>
    <t>字幕文本内容关联语速</t>
  </si>
  <si>
    <t>文本常用语识别</t>
  </si>
  <si>
    <t>常用语归集</t>
  </si>
  <si>
    <t>文本内容统计化处理</t>
  </si>
  <si>
    <t>文本规则化语义解析</t>
  </si>
  <si>
    <t>文本关键词提取</t>
  </si>
  <si>
    <t>建立关键词算法提取规则</t>
  </si>
  <si>
    <t>文本内容分词</t>
  </si>
  <si>
    <t>文本语言识别</t>
  </si>
  <si>
    <t>文本与时间戳关联</t>
  </si>
  <si>
    <t>字幕时间戳识别</t>
  </si>
  <si>
    <t>字幕文本识别</t>
  </si>
  <si>
    <t>字幕非法性标准校验</t>
  </si>
  <si>
    <t>字幕清洗</t>
  </si>
  <si>
    <t>字幕提取</t>
  </si>
  <si>
    <t>字幕标准定义</t>
  </si>
  <si>
    <t>语速与音调特征关联</t>
    <phoneticPr fontId="2" type="noConversion"/>
  </si>
  <si>
    <t>音调特征模型训练</t>
  </si>
  <si>
    <t>音调特征模型建立</t>
  </si>
  <si>
    <t>音频音调识别</t>
  </si>
  <si>
    <t>音频音调提取</t>
    <phoneticPr fontId="2" type="noConversion"/>
  </si>
  <si>
    <t>语速计算</t>
  </si>
  <si>
    <t>语音间隔关联语音时长</t>
  </si>
  <si>
    <t>语音间隔分类</t>
  </si>
  <si>
    <t>语音间隔提取</t>
  </si>
  <si>
    <t>非法语音片段校验</t>
  </si>
  <si>
    <t>语音时长分类</t>
  </si>
  <si>
    <t>文本内容生成</t>
    <phoneticPr fontId="2" type="noConversion"/>
  </si>
  <si>
    <t>慕书内容处理</t>
    <phoneticPr fontId="2" type="noConversion"/>
  </si>
  <si>
    <t>知识图谱</t>
  </si>
  <si>
    <t>数据抓取</t>
  </si>
  <si>
    <t>网络爬虫</t>
  </si>
  <si>
    <t>网页内容抽取</t>
  </si>
  <si>
    <t>不同数据源融合</t>
  </si>
  <si>
    <t>Wikidata 数据获取</t>
  </si>
  <si>
    <t>Wikidata 数据及关系获取</t>
  </si>
  <si>
    <t>Wikidata  数据及关系整理</t>
  </si>
  <si>
    <t>Wikidata 和现有数据融合</t>
  </si>
  <si>
    <t>ajax数据提取</t>
  </si>
  <si>
    <t>模拟登陆功能</t>
  </si>
  <si>
    <t>IP池功能</t>
  </si>
  <si>
    <t>反扒规则</t>
  </si>
  <si>
    <t>模拟浏览器功能</t>
  </si>
  <si>
    <t>数据定期爬取规则</t>
  </si>
  <si>
    <t>页面爬取规则</t>
  </si>
  <si>
    <t>知识图谱构建</t>
  </si>
  <si>
    <t>知识点详情功能UI设计</t>
  </si>
  <si>
    <t>知识点详情功能前端开发</t>
  </si>
  <si>
    <t>知识点详情功能后端开发</t>
  </si>
  <si>
    <t>知识点关系网络UI设计</t>
  </si>
  <si>
    <t>知识点关系网络前端开发</t>
  </si>
  <si>
    <t>知识点关系网络后端开发</t>
  </si>
  <si>
    <t>知识点与知识点关系接口</t>
  </si>
  <si>
    <t>知识点外部数据获取接口(百度百科)</t>
  </si>
  <si>
    <t>知识点外部数据获取功能(百度百科)</t>
  </si>
  <si>
    <t>知识点关系调整接口</t>
  </si>
  <si>
    <t>知识点删除UI设计</t>
  </si>
  <si>
    <t>知识点删除前端开发</t>
  </si>
  <si>
    <t>知识点删除后端开发</t>
  </si>
  <si>
    <t>知识点创建UI设计</t>
  </si>
  <si>
    <t>知识点创建前端开发</t>
  </si>
  <si>
    <t>知识点创建后端开发</t>
  </si>
  <si>
    <t>知识点编辑UI设计</t>
  </si>
  <si>
    <t>知识点编辑前端开发</t>
  </si>
  <si>
    <t>知识点编辑后端开发</t>
  </si>
  <si>
    <t>知识点黑名单创建UI设计</t>
  </si>
  <si>
    <t>知识点黑名单创建前端开发</t>
  </si>
  <si>
    <t>知识点黑名单创建后端开发</t>
  </si>
  <si>
    <t>知识点黑名单删除UI设计</t>
  </si>
  <si>
    <t>知识点黑名单删除前端开发</t>
  </si>
  <si>
    <t>知识点黑名单删除后端开发</t>
  </si>
  <si>
    <t>知识点创建规则功能</t>
  </si>
  <si>
    <t>知识点关系创建规则功能</t>
  </si>
  <si>
    <t>知识点关系调整规则功能</t>
  </si>
  <si>
    <t>知识点横向关系接口</t>
  </si>
  <si>
    <t>知识点纵向关系接口</t>
  </si>
  <si>
    <t>知识点检索功能UI设计</t>
  </si>
  <si>
    <t>知识点检索功能前端开发</t>
  </si>
  <si>
    <t>知识点检索功能后端</t>
  </si>
  <si>
    <t>知识点推荐接口</t>
  </si>
  <si>
    <t>知识点统计接口</t>
  </si>
  <si>
    <t>知识点统计UI设计</t>
  </si>
  <si>
    <t>知识点统计前端开发</t>
  </si>
  <si>
    <t>知识点统计后端开发</t>
  </si>
  <si>
    <t>知识点反馈接口</t>
  </si>
  <si>
    <t>知识点反馈UI设计</t>
  </si>
  <si>
    <t>知识点反馈前端开发</t>
  </si>
  <si>
    <t>知识点反馈后端开发</t>
  </si>
  <si>
    <t>知识点排序功能</t>
  </si>
  <si>
    <t>知识点数据层融合功能</t>
  </si>
  <si>
    <t>知识点模式层的融合功能</t>
  </si>
  <si>
    <t>知识图谱可视化</t>
  </si>
  <si>
    <t>可视化地图的路径数据采集</t>
  </si>
  <si>
    <t>转换成SVG</t>
  </si>
  <si>
    <t>逻辑编写</t>
  </si>
  <si>
    <t>人机交互-放大缩小</t>
  </si>
  <si>
    <t>人机交互-过滤查询</t>
  </si>
  <si>
    <t>关键词共现分析</t>
  </si>
  <si>
    <t>图谱链接学习资源跳转</t>
  </si>
  <si>
    <t>外部数据语料库</t>
  </si>
  <si>
    <t>文档知识点</t>
  </si>
  <si>
    <t>分类标注语料库</t>
  </si>
  <si>
    <t>知识点详情数据库设计</t>
  </si>
  <si>
    <t>知识点关系数据库设计</t>
  </si>
  <si>
    <t>知识点外部数据数据库设计</t>
  </si>
  <si>
    <t>知识点数据库设计</t>
  </si>
  <si>
    <t>知识点黑名单数据库设计</t>
  </si>
  <si>
    <t>知识点层级数据库设计</t>
  </si>
  <si>
    <t>知识点统计数据结构设计</t>
  </si>
  <si>
    <t>知识点反馈数据结构设计</t>
  </si>
  <si>
    <t>知识点质量数据库设计</t>
  </si>
  <si>
    <t>文件检索系统</t>
    <rPh sb="0" eb="1">
      <t>wen'jian</t>
    </rPh>
    <rPh sb="2" eb="3">
      <t>jm'so'fu'wu</t>
    </rPh>
    <rPh sb="4" eb="5">
      <t>xi'tong</t>
    </rPh>
    <phoneticPr fontId="2" type="noConversion"/>
  </si>
  <si>
    <t>关联推荐</t>
    <rPh sb="0" eb="1">
      <t>guan'lian'tui'jian</t>
    </rPh>
    <phoneticPr fontId="2" type="noConversion"/>
  </si>
  <si>
    <t>语义分析</t>
    <rPh sb="0" eb="1">
      <t>yu'yi'fen'xi</t>
    </rPh>
    <phoneticPr fontId="2" type="noConversion"/>
  </si>
  <si>
    <t>基建资源规划</t>
    <rPh sb="0" eb="1">
      <t>ji'jian</t>
    </rPh>
    <rPh sb="2" eb="3">
      <t>zi'yuan</t>
    </rPh>
    <rPh sb="4" eb="5">
      <t>gui'hua</t>
    </rPh>
    <phoneticPr fontId="2" type="noConversion"/>
  </si>
  <si>
    <t>需求确认</t>
    <rPh sb="0" eb="1">
      <t>xu'qiu</t>
    </rPh>
    <rPh sb="2" eb="3">
      <t>que'ren</t>
    </rPh>
    <phoneticPr fontId="2" type="noConversion"/>
  </si>
  <si>
    <t>收集功能需求,业务量级,增长预期等业务规划;集合研发技术包线,确认技术上层起点.并确定资源集和中间件服务集</t>
    <rPh sb="0" eb="1">
      <t>shou'ji</t>
    </rPh>
    <rPh sb="2" eb="3">
      <t>gong'neng</t>
    </rPh>
    <rPh sb="4" eb="5">
      <t>xu'qiu</t>
    </rPh>
    <rPh sb="7" eb="8">
      <t>ye'wu</t>
    </rPh>
    <rPh sb="9" eb="10">
      <t>liang'ji</t>
    </rPh>
    <rPh sb="12" eb="13">
      <t>zeng'zhang</t>
    </rPh>
    <rPh sb="14" eb="15">
      <t>yu'qi</t>
    </rPh>
    <rPh sb="16" eb="17">
      <t>deng</t>
    </rPh>
    <rPh sb="17" eb="18">
      <t>ye'wu</t>
    </rPh>
    <rPh sb="19" eb="20">
      <t>gui'hua</t>
    </rPh>
    <rPh sb="22" eb="23">
      <t>ji'he</t>
    </rPh>
    <rPh sb="24" eb="25">
      <t>yan'fa</t>
    </rPh>
    <rPh sb="26" eb="27">
      <t>ji'shu</t>
    </rPh>
    <rPh sb="28" eb="29">
      <t>bao'xian</t>
    </rPh>
    <rPh sb="29" eb="30">
      <t>xian</t>
    </rPh>
    <rPh sb="31" eb="32">
      <t>que'ren</t>
    </rPh>
    <rPh sb="33" eb="34">
      <t>ji'shu</t>
    </rPh>
    <rPh sb="35" eb="36">
      <t>shang'ceng</t>
    </rPh>
    <rPh sb="37" eb="38">
      <t>qi'dian</t>
    </rPh>
    <rPh sb="40" eb="41">
      <t>bing</t>
    </rPh>
    <rPh sb="41" eb="42">
      <t>que'ding</t>
    </rPh>
    <rPh sb="43" eb="44">
      <t>zi'yuan'ji'he</t>
    </rPh>
    <rPh sb="46" eb="47">
      <t>he</t>
    </rPh>
    <rPh sb="47" eb="48">
      <t>zhong'jian'jian</t>
    </rPh>
    <rPh sb="50" eb="51">
      <t>fu'wu</t>
    </rPh>
    <rPh sb="52" eb="53">
      <t>ji'he</t>
    </rPh>
    <phoneticPr fontId="2" type="noConversion"/>
  </si>
  <si>
    <t>中间件选型</t>
    <rPh sb="0" eb="1">
      <t>zhong'jian'jian</t>
    </rPh>
    <rPh sb="3" eb="4">
      <t>xuan'xing</t>
    </rPh>
    <phoneticPr fontId="2" type="noConversion"/>
  </si>
  <si>
    <t>测试并挑选适用的中间件以及版本</t>
    <rPh sb="0" eb="1">
      <t>ce'shi</t>
    </rPh>
    <rPh sb="2" eb="3">
      <t>bing</t>
    </rPh>
    <rPh sb="3" eb="4">
      <t>tiao'xuan</t>
    </rPh>
    <rPh sb="5" eb="6">
      <t>shi'yong</t>
    </rPh>
    <rPh sb="7" eb="8">
      <t>de</t>
    </rPh>
    <rPh sb="8" eb="9">
      <t>zhong'jian'jian</t>
    </rPh>
    <rPh sb="11" eb="12">
      <t>yi'ji</t>
    </rPh>
    <rPh sb="13" eb="14">
      <t>ban'ben</t>
    </rPh>
    <phoneticPr fontId="2" type="noConversion"/>
  </si>
  <si>
    <t>基建服务商选型</t>
    <rPh sb="0" eb="1">
      <t>ji'jian</t>
    </rPh>
    <rPh sb="2" eb="3">
      <t>fu'w</t>
    </rPh>
    <rPh sb="4" eb="5">
      <t>shang</t>
    </rPh>
    <rPh sb="5" eb="6">
      <t>xuan'xing</t>
    </rPh>
    <phoneticPr fontId="2" type="noConversion"/>
  </si>
  <si>
    <t>测试并挑选基建服务商</t>
    <rPh sb="0" eb="1">
      <t>ce'shi</t>
    </rPh>
    <rPh sb="2" eb="3">
      <t>bing</t>
    </rPh>
    <rPh sb="3" eb="4">
      <t>tiao'xuan</t>
    </rPh>
    <rPh sb="5" eb="6">
      <t>ji'jian</t>
    </rPh>
    <rPh sb="7" eb="8">
      <t>fu'wu'shang</t>
    </rPh>
    <phoneticPr fontId="2" type="noConversion"/>
  </si>
  <si>
    <t>预算确认</t>
    <rPh sb="0" eb="1">
      <t>yu'suan</t>
    </rPh>
    <rPh sb="2" eb="3">
      <t>que'ren</t>
    </rPh>
    <phoneticPr fontId="2" type="noConversion"/>
  </si>
  <si>
    <t>依据中间件集和资源集,结合测试结果和业务预期,规划预算并完成论证</t>
    <rPh sb="0" eb="1">
      <t>yi'ju</t>
    </rPh>
    <rPh sb="2" eb="3">
      <t>zhong'jian'jian</t>
    </rPh>
    <rPh sb="5" eb="6">
      <t>ji'he</t>
    </rPh>
    <rPh sb="6" eb="7">
      <t>he</t>
    </rPh>
    <rPh sb="7" eb="8">
      <t>zi'yuan</t>
    </rPh>
    <rPh sb="9" eb="10">
      <t>ji'he</t>
    </rPh>
    <rPh sb="11" eb="12">
      <t>jie'he</t>
    </rPh>
    <rPh sb="13" eb="14">
      <t>ce'shi</t>
    </rPh>
    <rPh sb="15" eb="16">
      <t>jie'guo</t>
    </rPh>
    <rPh sb="17" eb="18">
      <t>he</t>
    </rPh>
    <rPh sb="18" eb="19">
      <t>ye'wu</t>
    </rPh>
    <rPh sb="20" eb="21">
      <t>yu'qi</t>
    </rPh>
    <rPh sb="23" eb="24">
      <t>gui'hua</t>
    </rPh>
    <rPh sb="25" eb="26">
      <t>yu'suan</t>
    </rPh>
    <rPh sb="27" eb="28">
      <t>bing</t>
    </rPh>
    <rPh sb="28" eb="29">
      <t>wan'cheng</t>
    </rPh>
    <rPh sb="30" eb="31">
      <t>lun'zheng</t>
    </rPh>
    <phoneticPr fontId="2" type="noConversion"/>
  </si>
  <si>
    <t>部署方案论证</t>
    <rPh sb="0" eb="1">
      <t>bu'shu</t>
    </rPh>
    <rPh sb="2" eb="3">
      <t>fang'an</t>
    </rPh>
    <rPh sb="4" eb="5">
      <t>lun'zheng</t>
    </rPh>
    <phoneticPr fontId="2" type="noConversion"/>
  </si>
  <si>
    <t>论证开发,生产等环境部署方案</t>
    <rPh sb="0" eb="1">
      <t>lun'zheng</t>
    </rPh>
    <rPh sb="2" eb="3">
      <t>kai'fa</t>
    </rPh>
    <rPh sb="5" eb="6">
      <t>sheng'c</t>
    </rPh>
    <rPh sb="7" eb="8">
      <t>deng</t>
    </rPh>
    <rPh sb="8" eb="9">
      <t>huan'jing</t>
    </rPh>
    <rPh sb="10" eb="11">
      <t>bu'shu</t>
    </rPh>
    <rPh sb="12" eb="13">
      <t>fang'an</t>
    </rPh>
    <phoneticPr fontId="2" type="noConversion"/>
  </si>
  <si>
    <t>CMDB资源管理系统</t>
    <rPh sb="4" eb="5">
      <t>zi'yuan</t>
    </rPh>
    <rPh sb="6" eb="7">
      <t>guan'li</t>
    </rPh>
    <rPh sb="8" eb="9">
      <t>xi'tong</t>
    </rPh>
    <phoneticPr fontId="2" type="noConversion"/>
  </si>
  <si>
    <t>运维管理系统</t>
    <rPh sb="0" eb="1">
      <t>yun'wei</t>
    </rPh>
    <rPh sb="2" eb="3">
      <t>guan'li</t>
    </rPh>
    <rPh sb="4" eb="5">
      <t>xi'tong</t>
    </rPh>
    <phoneticPr fontId="2" type="noConversion"/>
  </si>
  <si>
    <t>监控系统</t>
    <rPh sb="0" eb="1">
      <t>jian'kong</t>
    </rPh>
    <rPh sb="2" eb="3">
      <t>xi'tong</t>
    </rPh>
    <phoneticPr fontId="2" type="noConversion"/>
  </si>
  <si>
    <t>审计系统</t>
    <rPh sb="0" eb="1">
      <t>shen'ji</t>
    </rPh>
    <rPh sb="2" eb="3">
      <t>xi'tong</t>
    </rPh>
    <phoneticPr fontId="2" type="noConversion"/>
  </si>
  <si>
    <t>访问行为控制系统</t>
    <rPh sb="0" eb="1">
      <t>fang'wen</t>
    </rPh>
    <rPh sb="2" eb="3">
      <t>xing'wei</t>
    </rPh>
    <rPh sb="4" eb="5">
      <t>kong'zhi</t>
    </rPh>
    <rPh sb="6" eb="7">
      <t>xi'tong</t>
    </rPh>
    <phoneticPr fontId="2" type="noConversion"/>
  </si>
  <si>
    <t>堡垒主机系统</t>
    <rPh sb="0" eb="1">
      <t>bao'lei</t>
    </rPh>
    <rPh sb="2" eb="3">
      <t>zhu'ji</t>
    </rPh>
    <rPh sb="4" eb="5">
      <t>xi'tong</t>
    </rPh>
    <phoneticPr fontId="2" type="noConversion"/>
  </si>
  <si>
    <t>环境加固</t>
    <rPh sb="0" eb="1">
      <t>huan'jing</t>
    </rPh>
    <rPh sb="2" eb="3">
      <t>jia'gu</t>
    </rPh>
    <phoneticPr fontId="2" type="noConversion"/>
  </si>
  <si>
    <t>生产环持久境稳定性压测</t>
    <rPh sb="0" eb="1">
      <t>sheng'c</t>
    </rPh>
    <rPh sb="2" eb="3">
      <t>huan'jing</t>
    </rPh>
    <rPh sb="3" eb="4">
      <t>chi'jiu</t>
    </rPh>
    <rPh sb="6" eb="7">
      <t>wen'ding'xing</t>
    </rPh>
    <rPh sb="9" eb="10">
      <t>ya'ce</t>
    </rPh>
    <phoneticPr fontId="2" type="noConversion"/>
  </si>
  <si>
    <t>灾备系统部署</t>
    <rPh sb="0" eb="1">
      <t>zai'bei</t>
    </rPh>
    <rPh sb="2" eb="3">
      <t>xi'tong</t>
    </rPh>
    <rPh sb="4" eb="5">
      <t>bu'shu</t>
    </rPh>
    <phoneticPr fontId="2" type="noConversion"/>
  </si>
  <si>
    <t>网络流量分析系统</t>
    <rPh sb="0" eb="1">
      <t>wang'luo</t>
    </rPh>
    <rPh sb="2" eb="3">
      <t>liu'liang</t>
    </rPh>
    <rPh sb="4" eb="5">
      <t>fen'xi</t>
    </rPh>
    <rPh sb="6" eb="7">
      <t>xi'tong</t>
    </rPh>
    <phoneticPr fontId="2" type="noConversion"/>
  </si>
  <si>
    <t>网络访问策略管理系统</t>
    <rPh sb="0" eb="1">
      <t>wang'luo</t>
    </rPh>
    <rPh sb="2" eb="3">
      <t>fang'wen</t>
    </rPh>
    <rPh sb="4" eb="5">
      <t>ce'lue</t>
    </rPh>
    <rPh sb="6" eb="7">
      <t>guan'li</t>
    </rPh>
    <rPh sb="8" eb="9">
      <t>xi'tong</t>
    </rPh>
    <phoneticPr fontId="2" type="noConversion"/>
  </si>
  <si>
    <t>全链路联调</t>
    <rPh sb="0" eb="1">
      <t>quan</t>
    </rPh>
    <rPh sb="1" eb="2">
      <t>lian'lu</t>
    </rPh>
    <rPh sb="3" eb="4">
      <t>lian'tiao</t>
    </rPh>
    <phoneticPr fontId="2" type="noConversion"/>
  </si>
  <si>
    <t>联调研发到运营,技术到维护的全业务覆盖.</t>
    <rPh sb="0" eb="1">
      <t>lian'tiao</t>
    </rPh>
    <rPh sb="2" eb="3">
      <t>yan'fa</t>
    </rPh>
    <rPh sb="4" eb="5">
      <t>dao</t>
    </rPh>
    <rPh sb="5" eb="6">
      <t>yun'ying</t>
    </rPh>
    <rPh sb="8" eb="9">
      <t>ji'shu</t>
    </rPh>
    <rPh sb="10" eb="11">
      <t>dao</t>
    </rPh>
    <rPh sb="11" eb="12">
      <t>wei'hu</t>
    </rPh>
    <rPh sb="13" eb="14">
      <t>de</t>
    </rPh>
    <rPh sb="14" eb="15">
      <t>quan'ye'wu</t>
    </rPh>
    <rPh sb="17" eb="18">
      <t>fu'gai</t>
    </rPh>
    <phoneticPr fontId="2" type="noConversion"/>
  </si>
  <si>
    <t>文档整理</t>
    <rPh sb="0" eb="1">
      <t>wen'dang</t>
    </rPh>
    <rPh sb="2" eb="3">
      <t>zheng'li</t>
    </rPh>
    <phoneticPr fontId="2" type="noConversion"/>
  </si>
  <si>
    <t>部署文档</t>
    <rPh sb="0" eb="1">
      <t>bu'shu</t>
    </rPh>
    <rPh sb="2" eb="3">
      <t>wen'dang</t>
    </rPh>
    <phoneticPr fontId="2" type="noConversion"/>
  </si>
  <si>
    <t>编写各个功能模块的部署文档</t>
    <rPh sb="0" eb="1">
      <t>bian'xie</t>
    </rPh>
    <rPh sb="2" eb="3">
      <t>ge'ge</t>
    </rPh>
    <rPh sb="4" eb="5">
      <t>gong'neng</t>
    </rPh>
    <rPh sb="6" eb="7">
      <t>mo'kuai</t>
    </rPh>
    <rPh sb="8" eb="9">
      <t>de</t>
    </rPh>
    <rPh sb="9" eb="10">
      <t>bu'shu</t>
    </rPh>
    <rPh sb="11" eb="12">
      <t>wen'dang</t>
    </rPh>
    <phoneticPr fontId="2" type="noConversion"/>
  </si>
  <si>
    <t>运维文档</t>
    <rPh sb="0" eb="1">
      <t>yun'wei</t>
    </rPh>
    <rPh sb="2" eb="3">
      <t>wen'dang</t>
    </rPh>
    <phoneticPr fontId="2" type="noConversion"/>
  </si>
  <si>
    <t>编写各个功能模块的运维文档</t>
    <rPh sb="0" eb="1">
      <t>bian'xie</t>
    </rPh>
    <rPh sb="2" eb="3">
      <t>ge'ge</t>
    </rPh>
    <rPh sb="4" eb="5">
      <t>gong'negn</t>
    </rPh>
    <rPh sb="6" eb="7">
      <t>mo'kuai</t>
    </rPh>
    <rPh sb="8" eb="9">
      <t>de</t>
    </rPh>
    <rPh sb="9" eb="10">
      <t>yun'wei</t>
    </rPh>
    <rPh sb="11" eb="12">
      <t>wen'dang</t>
    </rPh>
    <phoneticPr fontId="2" type="noConversion"/>
  </si>
  <si>
    <t>日常维护</t>
    <rPh sb="0" eb="1">
      <t>ri'chang</t>
    </rPh>
    <rPh sb="2" eb="3">
      <t>wei'hu</t>
    </rPh>
    <phoneticPr fontId="2" type="noConversion"/>
  </si>
  <si>
    <t>环境维护</t>
    <rPh sb="0" eb="1">
      <t>huan'jing</t>
    </rPh>
    <rPh sb="2" eb="3">
      <t>wei'hu</t>
    </rPh>
    <phoneticPr fontId="2" type="noConversion"/>
  </si>
  <si>
    <t>维护系统,定期升级中间件等服务.</t>
    <rPh sb="0" eb="1">
      <t>wei'hu</t>
    </rPh>
    <rPh sb="2" eb="3">
      <t>xi'tong</t>
    </rPh>
    <rPh sb="5" eb="6">
      <t>ding'qi</t>
    </rPh>
    <rPh sb="7" eb="8">
      <t>sheng'ji</t>
    </rPh>
    <rPh sb="9" eb="10">
      <t>zhong'jian'jian</t>
    </rPh>
    <rPh sb="12" eb="13">
      <t>deng</t>
    </rPh>
    <rPh sb="13" eb="14">
      <t>fu'wu'q</t>
    </rPh>
    <phoneticPr fontId="2" type="noConversion"/>
  </si>
  <si>
    <t>文档维护</t>
    <rPh sb="0" eb="1">
      <t>wen'dang</t>
    </rPh>
    <rPh sb="2" eb="3">
      <t>wei'hu</t>
    </rPh>
    <phoneticPr fontId="2" type="noConversion"/>
  </si>
  <si>
    <t>更新迭代部署和运维文档</t>
    <rPh sb="0" eb="1">
      <t>geng'xin</t>
    </rPh>
    <rPh sb="2" eb="3">
      <t>die'dai</t>
    </rPh>
    <rPh sb="4" eb="5">
      <t>bu'shu</t>
    </rPh>
    <rPh sb="6" eb="7">
      <t>he</t>
    </rPh>
    <rPh sb="7" eb="8">
      <t>yun'wei</t>
    </rPh>
    <rPh sb="9" eb="10">
      <t>wen'dang</t>
    </rPh>
    <phoneticPr fontId="2" type="noConversion"/>
  </si>
  <si>
    <t>系统优化</t>
    <rPh sb="0" eb="1">
      <t>xi'tong</t>
    </rPh>
    <rPh sb="2" eb="3">
      <t>you'hua</t>
    </rPh>
    <phoneticPr fontId="2" type="noConversion"/>
  </si>
  <si>
    <t>定期依据业务情况调整和优化架构,系统等</t>
    <rPh sb="0" eb="1">
      <t>ding'qi</t>
    </rPh>
    <rPh sb="2" eb="3">
      <t>yi'ju</t>
    </rPh>
    <rPh sb="4" eb="5">
      <t>ye'wu</t>
    </rPh>
    <rPh sb="6" eb="7">
      <t>qing'k</t>
    </rPh>
    <rPh sb="8" eb="9">
      <t>tiao'zheng</t>
    </rPh>
    <rPh sb="10" eb="11">
      <t>he</t>
    </rPh>
    <rPh sb="11" eb="12">
      <t>you'hua</t>
    </rPh>
    <rPh sb="13" eb="14">
      <t>jia'gou</t>
    </rPh>
    <rPh sb="16" eb="17">
      <t>xi'tong</t>
    </rPh>
    <rPh sb="18" eb="19">
      <t>deng</t>
    </rPh>
    <phoneticPr fontId="2" type="noConversion"/>
  </si>
  <si>
    <t>镜像制作</t>
    <rPh sb="0" eb="1">
      <t>jing'xiang</t>
    </rPh>
    <rPh sb="2" eb="3">
      <t>zhi'zuo</t>
    </rPh>
    <phoneticPr fontId="2" type="noConversion"/>
  </si>
  <si>
    <t>文档检索系统</t>
  </si>
  <si>
    <t>搜索意图分析</t>
  </si>
  <si>
    <t>文档处理</t>
  </si>
  <si>
    <t>慕书数据预处理</t>
  </si>
  <si>
    <t>慕书内容处理</t>
  </si>
  <si>
    <t>慕书截图处理</t>
  </si>
  <si>
    <t>慕书应用</t>
  </si>
  <si>
    <t>开发环境部署</t>
    <rPh sb="0" eb="1">
      <t>kai'fa</t>
    </rPh>
    <rPh sb="2" eb="3">
      <t>huan'jing</t>
    </rPh>
    <rPh sb="4" eb="5">
      <t>bu'shu</t>
    </rPh>
    <phoneticPr fontId="2" type="noConversion"/>
  </si>
  <si>
    <t>仓库建设</t>
    <rPh sb="0" eb="1">
      <t>cang'ku</t>
    </rPh>
    <rPh sb="2" eb="3">
      <t>jian'she</t>
    </rPh>
    <phoneticPr fontId="2" type="noConversion"/>
  </si>
  <si>
    <t>版本管理&amp;测试系统</t>
    <rPh sb="0" eb="1">
      <t>ban'ben</t>
    </rPh>
    <rPh sb="2" eb="3">
      <t>guan'li</t>
    </rPh>
    <rPh sb="5" eb="6">
      <t>ce'shi</t>
    </rPh>
    <rPh sb="7" eb="8">
      <t>xi'tong</t>
    </rPh>
    <phoneticPr fontId="2" type="noConversion"/>
  </si>
  <si>
    <t>bug管理系统&amp;流程接入</t>
    <rPh sb="3" eb="4">
      <t>guan'li</t>
    </rPh>
    <rPh sb="5" eb="6">
      <t>xi'tong</t>
    </rPh>
    <rPh sb="8" eb="9">
      <t>liu'cheng</t>
    </rPh>
    <rPh sb="10" eb="11">
      <t>jie'ru</t>
    </rPh>
    <phoneticPr fontId="2" type="noConversion"/>
  </si>
  <si>
    <t>开发联调</t>
    <rPh sb="0" eb="1">
      <t>kai'fa</t>
    </rPh>
    <rPh sb="2" eb="3">
      <t>lian'tiao</t>
    </rPh>
    <phoneticPr fontId="2" type="noConversion"/>
  </si>
  <si>
    <t>网络策略配置</t>
    <rPh sb="0" eb="1">
      <t>wang'luo</t>
    </rPh>
    <rPh sb="2" eb="3">
      <t>ce'lue</t>
    </rPh>
    <rPh sb="4" eb="5">
      <t>pei'zhi</t>
    </rPh>
    <phoneticPr fontId="2" type="noConversion"/>
  </si>
  <si>
    <t>构建镜像仓库,同步公共镜像</t>
    <rPh sb="0" eb="1">
      <t>gou'jian</t>
    </rPh>
    <rPh sb="2" eb="3">
      <t>jing'xiang</t>
    </rPh>
    <rPh sb="4" eb="5">
      <t>cang'ku</t>
    </rPh>
    <rPh sb="7" eb="8">
      <t>tong'bu</t>
    </rPh>
    <rPh sb="9" eb="10">
      <t>gong'gong</t>
    </rPh>
    <rPh sb="11" eb="12">
      <t>jing'xiang</t>
    </rPh>
    <phoneticPr fontId="2" type="noConversion"/>
  </si>
  <si>
    <t>部署版本管理和测试以及代码审计系统</t>
    <rPh sb="0" eb="1">
      <t>bu'shu</t>
    </rPh>
    <rPh sb="2" eb="3">
      <t>ban'ben</t>
    </rPh>
    <rPh sb="4" eb="5">
      <t>guan'l</t>
    </rPh>
    <rPh sb="6" eb="7">
      <t>he</t>
    </rPh>
    <rPh sb="7" eb="8">
      <t>ce'shi</t>
    </rPh>
    <rPh sb="9" eb="10">
      <t>yi'ji</t>
    </rPh>
    <rPh sb="11" eb="12">
      <t>dai'ma</t>
    </rPh>
    <rPh sb="13" eb="14">
      <t>shen'ji</t>
    </rPh>
    <rPh sb="15" eb="16">
      <t>xi'tong</t>
    </rPh>
    <phoneticPr fontId="2" type="noConversion"/>
  </si>
  <si>
    <t>bug管理系统部署和平台的流程配置</t>
    <rPh sb="3" eb="4">
      <t>guan'li</t>
    </rPh>
    <rPh sb="5" eb="6">
      <t>xi'tong</t>
    </rPh>
    <rPh sb="7" eb="8">
      <t>bu'shu</t>
    </rPh>
    <rPh sb="9" eb="10">
      <t>he</t>
    </rPh>
    <rPh sb="10" eb="11">
      <t>ping'tai</t>
    </rPh>
    <rPh sb="12" eb="13">
      <t>de</t>
    </rPh>
    <rPh sb="13" eb="14">
      <t>liu'cheng</t>
    </rPh>
    <rPh sb="15" eb="16">
      <t>pei'zhi</t>
    </rPh>
    <phoneticPr fontId="2" type="noConversion"/>
  </si>
  <si>
    <t>生产环境部署</t>
    <rPh sb="0" eb="1">
      <t>sheng'c</t>
    </rPh>
    <rPh sb="2" eb="3">
      <t>huan'jign</t>
    </rPh>
    <rPh sb="4" eb="5">
      <t>bu'shu</t>
    </rPh>
    <phoneticPr fontId="2" type="noConversion"/>
  </si>
  <si>
    <t>页面爬取正则表达式</t>
  </si>
  <si>
    <t>爬取访问黑名单</t>
  </si>
  <si>
    <t>重新访问策略</t>
  </si>
  <si>
    <t>知识点详情功能UE交互设计</t>
  </si>
  <si>
    <t>知识点关系网络UE设计</t>
  </si>
  <si>
    <t>知识点删除UE设计</t>
  </si>
  <si>
    <t>知识点创建UE设计</t>
  </si>
  <si>
    <t>知识点编辑UE设计</t>
  </si>
  <si>
    <t>知识点检索功能UE设计</t>
  </si>
  <si>
    <t>知识点统计UE设计</t>
  </si>
  <si>
    <t>知识点推荐规则</t>
  </si>
  <si>
    <t>知识点质量评估规则设计</t>
  </si>
  <si>
    <t>知识点质量评估UI设计</t>
  </si>
  <si>
    <t>知识点质量评估UE设计</t>
  </si>
  <si>
    <t>知识点质量评估前端开发</t>
  </si>
  <si>
    <t>知识点质量评估后端开发</t>
  </si>
  <si>
    <t>添加知识点缓存功能</t>
  </si>
  <si>
    <t>添加知识点推荐缓存功能</t>
  </si>
  <si>
    <t>删除知识点推荐缓存功能</t>
  </si>
  <si>
    <t>删除知识点缓存功能</t>
  </si>
  <si>
    <t>添加知识点关系缓存功能</t>
  </si>
  <si>
    <t>删除知识点关系缓存功能</t>
  </si>
  <si>
    <t>知识点黑名单缓存功能</t>
  </si>
  <si>
    <t>知识图谱UI界面设计</t>
    <rPh sb="0" eb="1">
      <t>zhi'shi'tu'p</t>
    </rPh>
    <phoneticPr fontId="2" type="noConversion"/>
  </si>
  <si>
    <t>图形色系规范</t>
    <rPh sb="0" eb="1">
      <t>tu'xing</t>
    </rPh>
    <rPh sb="2" eb="3">
      <t>se'xi</t>
    </rPh>
    <rPh sb="4" eb="5">
      <t>gui'fan</t>
    </rPh>
    <phoneticPr fontId="2" type="noConversion"/>
  </si>
  <si>
    <t>空间布局适配设计</t>
    <rPh sb="0" eb="1">
      <t>kong'jian</t>
    </rPh>
    <rPh sb="2" eb="3">
      <t>bu'ju</t>
    </rPh>
    <rPh sb="4" eb="5">
      <t>shi'pei</t>
    </rPh>
    <rPh sb="6" eb="7">
      <t>she'ji</t>
    </rPh>
    <phoneticPr fontId="2" type="noConversion"/>
  </si>
  <si>
    <t>系统图标规范</t>
    <rPh sb="0" eb="1">
      <t>xi'tong</t>
    </rPh>
    <rPh sb="2" eb="3">
      <t>tu'b</t>
    </rPh>
    <rPh sb="4" eb="5">
      <t>gui'fan</t>
    </rPh>
    <phoneticPr fontId="2" type="noConversion"/>
  </si>
  <si>
    <t>知识图谱UE交互设计</t>
    <phoneticPr fontId="2" type="noConversion"/>
  </si>
  <si>
    <t>知识图谱交互开发</t>
    <rPh sb="0" eb="1">
      <t>zhi'shi'tu'p</t>
    </rPh>
    <rPh sb="4" eb="5">
      <t>jiao'hu</t>
    </rPh>
    <rPh sb="6" eb="7">
      <t>kai'fa</t>
    </rPh>
    <phoneticPr fontId="2" type="noConversion"/>
  </si>
  <si>
    <t>知识图谱响应式布局</t>
    <phoneticPr fontId="2" type="noConversion"/>
  </si>
  <si>
    <t>学习路径训练</t>
    <rPh sb="0" eb="1">
      <t>xue'x</t>
    </rPh>
    <rPh sb="2" eb="3">
      <t>lu'j</t>
    </rPh>
    <rPh sb="4" eb="5">
      <t>xun'l</t>
    </rPh>
    <phoneticPr fontId="2" type="noConversion"/>
  </si>
  <si>
    <t>学习者学习资源的阅读轨迹采集</t>
    <rPh sb="0" eb="1">
      <t>xue'xi'zhe</t>
    </rPh>
    <rPh sb="3" eb="4">
      <t>xue'xi</t>
    </rPh>
    <rPh sb="5" eb="6">
      <t>zi'yaun</t>
    </rPh>
    <rPh sb="7" eb="8">
      <t>de</t>
    </rPh>
    <rPh sb="8" eb="9">
      <t>yue'du</t>
    </rPh>
    <rPh sb="10" eb="11">
      <t>gui'ji</t>
    </rPh>
    <rPh sb="12" eb="13">
      <t>cai'ji</t>
    </rPh>
    <phoneticPr fontId="2" type="noConversion"/>
  </si>
  <si>
    <t>教学资源转化为知识网络图中的知识节点</t>
    <rPh sb="0" eb="1">
      <t>jiao'xue</t>
    </rPh>
    <rPh sb="2" eb="3">
      <t>zi'yuan</t>
    </rPh>
    <rPh sb="4" eb="5">
      <t>zhuan'huan'wei</t>
    </rPh>
    <rPh sb="5" eb="6">
      <t>hua</t>
    </rPh>
    <rPh sb="6" eb="7">
      <t>wei</t>
    </rPh>
    <rPh sb="7" eb="8">
      <t>zhi'shi</t>
    </rPh>
    <rPh sb="9" eb="10">
      <t>wang'luo'tu</t>
    </rPh>
    <rPh sb="12" eb="13">
      <t>zhong</t>
    </rPh>
    <rPh sb="13" eb="14">
      <t>de</t>
    </rPh>
    <rPh sb="14" eb="15">
      <t>zhi'shi</t>
    </rPh>
    <rPh sb="16" eb="17">
      <t>jie'dian</t>
    </rPh>
    <phoneticPr fontId="2" type="noConversion"/>
  </si>
  <si>
    <t>学习者知识点学习路径线性化表示</t>
    <rPh sb="0" eb="1">
      <t>xue'xi'zhe</t>
    </rPh>
    <rPh sb="3" eb="4">
      <t>zhi'shi'dian</t>
    </rPh>
    <rPh sb="6" eb="7">
      <t>xue'xi</t>
    </rPh>
    <rPh sb="8" eb="9">
      <t>lu'j</t>
    </rPh>
    <rPh sb="10" eb="11">
      <t>xian'xing'hua</t>
    </rPh>
    <rPh sb="13" eb="14">
      <t>biao'shi</t>
    </rPh>
    <phoneticPr fontId="2" type="noConversion"/>
  </si>
  <si>
    <t>有效学习者筛选</t>
    <rPh sb="0" eb="1">
      <t>you'xiao</t>
    </rPh>
    <rPh sb="2" eb="3">
      <t>xue'xi'zhe</t>
    </rPh>
    <rPh sb="5" eb="6">
      <t>shai'x</t>
    </rPh>
    <phoneticPr fontId="2" type="noConversion"/>
  </si>
  <si>
    <t>学习路径聚合分析</t>
    <rPh sb="0" eb="1">
      <t>xue'xi</t>
    </rPh>
    <rPh sb="2" eb="3">
      <t>lu'j</t>
    </rPh>
    <rPh sb="4" eb="5">
      <t>ju'he</t>
    </rPh>
    <rPh sb="6" eb="7">
      <t>fen'xi</t>
    </rPh>
    <phoneticPr fontId="2" type="noConversion"/>
  </si>
  <si>
    <t>学习路径echarts绘制</t>
    <rPh sb="0" eb="1">
      <t>xue'xi</t>
    </rPh>
    <rPh sb="2" eb="3">
      <t>lu'j</t>
    </rPh>
    <phoneticPr fontId="2" type="noConversion"/>
  </si>
  <si>
    <t>图形UI视觉设计</t>
    <rPh sb="0" eb="1">
      <t>tu'xing</t>
    </rPh>
    <rPh sb="4" eb="5">
      <t>shi'jue</t>
    </rPh>
    <rPh sb="6" eb="7">
      <t>she'ji</t>
    </rPh>
    <phoneticPr fontId="2" type="noConversion"/>
  </si>
  <si>
    <t>学习路径UE交互设计</t>
    <rPh sb="0" eb="1">
      <t>xue'xi</t>
    </rPh>
    <rPh sb="2" eb="3">
      <t>lu'j</t>
    </rPh>
    <rPh sb="6" eb="7">
      <t>jiao'hu</t>
    </rPh>
    <rPh sb="8" eb="9">
      <t>she'ji</t>
    </rPh>
    <phoneticPr fontId="2" type="noConversion"/>
  </si>
  <si>
    <t>图形交互开发</t>
    <rPh sb="0" eb="1">
      <t>tu'xing</t>
    </rPh>
    <rPh sb="2" eb="3">
      <t>jiao'hu</t>
    </rPh>
    <rPh sb="4" eb="5">
      <t>kai'fa</t>
    </rPh>
    <phoneticPr fontId="2" type="noConversion"/>
  </si>
  <si>
    <t>知识点学习时间和回溯次数统计</t>
    <rPh sb="0" eb="1">
      <t>zhi'shi'dian</t>
    </rPh>
    <rPh sb="3" eb="4">
      <t>xue'xi</t>
    </rPh>
    <rPh sb="5" eb="6">
      <t>shi'jian</t>
    </rPh>
    <rPh sb="7" eb="8">
      <t>he</t>
    </rPh>
    <rPh sb="8" eb="9">
      <t>hui'shuo</t>
    </rPh>
    <rPh sb="10" eb="11">
      <t>ci'shu</t>
    </rPh>
    <rPh sb="12" eb="13">
      <t>tong'ji</t>
    </rPh>
    <phoneticPr fontId="2" type="noConversion"/>
  </si>
  <si>
    <t>知识点难易程度量化</t>
    <rPh sb="0" eb="1">
      <t>zhi'shi'dian</t>
    </rPh>
    <rPh sb="3" eb="4">
      <t>nan'yi</t>
    </rPh>
    <rPh sb="5" eb="6">
      <t>cheng'du</t>
    </rPh>
    <rPh sb="7" eb="8">
      <t>liang'hua</t>
    </rPh>
    <phoneticPr fontId="2" type="noConversion"/>
  </si>
  <si>
    <t>知识点难易程度标记</t>
    <rPh sb="0" eb="1">
      <t>zhi'shi'dian</t>
    </rPh>
    <rPh sb="3" eb="4">
      <t>nan'yi</t>
    </rPh>
    <rPh sb="5" eb="6">
      <t>cheng'du</t>
    </rPh>
    <rPh sb="7" eb="8">
      <t>biao'ji</t>
    </rPh>
    <phoneticPr fontId="2" type="noConversion"/>
  </si>
  <si>
    <t>学习者学习风格模型构建（基于学习数据）</t>
    <rPh sb="0" eb="1">
      <t>xue'xi'zhe</t>
    </rPh>
    <rPh sb="3" eb="4">
      <t>xue'xi</t>
    </rPh>
    <rPh sb="5" eb="6">
      <t>feng'ge</t>
    </rPh>
    <rPh sb="7" eb="8">
      <t>mo'x</t>
    </rPh>
    <rPh sb="9" eb="10">
      <t>gou'jian</t>
    </rPh>
    <rPh sb="12" eb="13">
      <t>ji'yu</t>
    </rPh>
    <rPh sb="14" eb="15">
      <t>xue'xi</t>
    </rPh>
    <rPh sb="16" eb="17">
      <t>shu'ju</t>
    </rPh>
    <phoneticPr fontId="2" type="noConversion"/>
  </si>
  <si>
    <t>学习者学习风格模型训练</t>
    <rPh sb="9" eb="10">
      <t>xun'l</t>
    </rPh>
    <phoneticPr fontId="2" type="noConversion"/>
  </si>
  <si>
    <t>学习者学习风格归类</t>
    <rPh sb="0" eb="1">
      <t>xue'xi'zhe</t>
    </rPh>
    <rPh sb="3" eb="4">
      <t>xue'xi</t>
    </rPh>
    <rPh sb="5" eb="6">
      <t>feng'ge</t>
    </rPh>
    <rPh sb="7" eb="8">
      <t>gui'lei</t>
    </rPh>
    <phoneticPr fontId="2" type="noConversion"/>
  </si>
  <si>
    <t>基于学习风格的学习路径推荐</t>
    <rPh sb="0" eb="1">
      <t>ji'yu</t>
    </rPh>
    <rPh sb="2" eb="3">
      <t>xue'xi</t>
    </rPh>
    <rPh sb="4" eb="5">
      <t>feng'ge</t>
    </rPh>
    <rPh sb="6" eb="7">
      <t>de</t>
    </rPh>
    <rPh sb="7" eb="8">
      <t>xue'xi</t>
    </rPh>
    <rPh sb="9" eb="10">
      <t>lu'j</t>
    </rPh>
    <rPh sb="11" eb="12">
      <t>tui'jian</t>
    </rPh>
    <phoneticPr fontId="2" type="noConversion"/>
  </si>
  <si>
    <t>学习路径训练调优</t>
    <rPh sb="0" eb="1">
      <t>xue'xi</t>
    </rPh>
    <rPh sb="2" eb="3">
      <t>lu'j</t>
    </rPh>
    <rPh sb="4" eb="5">
      <t>xun'lian</t>
    </rPh>
    <rPh sb="6" eb="7">
      <t>tiao'you</t>
    </rPh>
    <phoneticPr fontId="2" type="noConversion"/>
  </si>
  <si>
    <t>词形还原</t>
    <phoneticPr fontId="2" type="noConversion"/>
  </si>
  <si>
    <t>词干抽取</t>
    <phoneticPr fontId="2" type="noConversion"/>
  </si>
  <si>
    <t>词性标注</t>
    <phoneticPr fontId="2" type="noConversion"/>
  </si>
  <si>
    <t>去除停用词</t>
    <phoneticPr fontId="2" type="noConversion"/>
  </si>
  <si>
    <t>数学表达式符号识别</t>
    <phoneticPr fontId="2" type="noConversion"/>
  </si>
  <si>
    <t>话题处理</t>
    <phoneticPr fontId="2" type="noConversion"/>
  </si>
  <si>
    <t>特殊语言处理</t>
    <phoneticPr fontId="2" type="noConversion"/>
  </si>
  <si>
    <t>向量空间表示</t>
    <phoneticPr fontId="2" type="noConversion"/>
  </si>
  <si>
    <t>字幕自带标点符号处理</t>
    <phoneticPr fontId="2" type="noConversion"/>
  </si>
  <si>
    <t>自动标点回测</t>
    <phoneticPr fontId="2" type="noConversion"/>
  </si>
  <si>
    <t>自动分段回测</t>
    <rPh sb="0" eb="1">
      <t>zi'dong</t>
    </rPh>
    <rPh sb="2" eb="3">
      <t>fen'duan'hui'ce</t>
    </rPh>
    <phoneticPr fontId="2" type="noConversion"/>
  </si>
  <si>
    <t>色系设计</t>
    <phoneticPr fontId="2" type="noConversion"/>
  </si>
  <si>
    <t>前端架构设计</t>
    <phoneticPr fontId="2" type="noConversion"/>
  </si>
  <si>
    <t>用户交互设计</t>
    <phoneticPr fontId="2" type="noConversion"/>
  </si>
  <si>
    <t>接口容错机制</t>
    <phoneticPr fontId="2" type="noConversion"/>
  </si>
  <si>
    <t>与APP用户信息交互逻辑设计</t>
    <phoneticPr fontId="2" type="noConversion"/>
  </si>
  <si>
    <t>文章内容渲染机制</t>
    <phoneticPr fontId="2" type="noConversion"/>
  </si>
  <si>
    <t>图片懒加载</t>
    <phoneticPr fontId="2" type="noConversion"/>
  </si>
  <si>
    <t>关键字全局检索机制</t>
    <phoneticPr fontId="2" type="noConversion"/>
  </si>
  <si>
    <t>推荐算法选型</t>
    <rPh sb="0" eb="1">
      <t>tv'jm'sr'fa</t>
    </rPh>
    <rPh sb="4" eb="5">
      <t>xr'xk</t>
    </rPh>
    <phoneticPr fontId="2" type="noConversion"/>
  </si>
  <si>
    <t>搜索意图分析</t>
    <phoneticPr fontId="2" type="noConversion"/>
  </si>
  <si>
    <t>Query预处理</t>
    <phoneticPr fontId="2" type="noConversion"/>
  </si>
  <si>
    <t>语音敏感词过滤</t>
    <rPh sb="0" eb="1">
      <t>yu'y</t>
    </rPh>
    <rPh sb="2" eb="3">
      <t>mb'gj'ci</t>
    </rPh>
    <rPh sb="5" eb="6">
      <t>go'lv</t>
    </rPh>
    <phoneticPr fontId="2" type="noConversion"/>
  </si>
  <si>
    <t>中文分词模型选取</t>
    <rPh sb="0" eb="1">
      <t>vs'wf</t>
    </rPh>
    <rPh sb="2" eb="3">
      <t>ff'ci</t>
    </rPh>
    <rPh sb="4" eb="5">
      <t>mo'xk</t>
    </rPh>
    <rPh sb="6" eb="7">
      <t>xr'qu</t>
    </rPh>
    <phoneticPr fontId="2" type="noConversion"/>
  </si>
  <si>
    <t>中文词性处理</t>
    <rPh sb="0" eb="1">
      <t>vs'wf</t>
    </rPh>
    <rPh sb="2" eb="3">
      <t>ci'xk</t>
    </rPh>
    <rPh sb="4" eb="5">
      <t>iu'li</t>
    </rPh>
    <phoneticPr fontId="2" type="noConversion"/>
  </si>
  <si>
    <t>中文敏感词过滤</t>
    <rPh sb="0" eb="1">
      <t>vs'wf</t>
    </rPh>
    <rPh sb="2" eb="3">
      <t>mb'gj'ci'go'lv</t>
    </rPh>
    <phoneticPr fontId="2" type="noConversion"/>
  </si>
  <si>
    <t>英文分词模型选取</t>
    <rPh sb="0" eb="1">
      <t>yk'wf</t>
    </rPh>
    <rPh sb="6" eb="7">
      <t>xr'qu</t>
    </rPh>
    <phoneticPr fontId="2" type="noConversion"/>
  </si>
  <si>
    <t>英文词性处理</t>
    <rPh sb="0" eb="1">
      <t>yk'wf</t>
    </rPh>
    <rPh sb="2" eb="3">
      <t>ci'xk</t>
    </rPh>
    <rPh sb="4" eb="5">
      <t>iu'li</t>
    </rPh>
    <phoneticPr fontId="2" type="noConversion"/>
  </si>
  <si>
    <t>英文敏感词过滤</t>
    <rPh sb="0" eb="1">
      <t>yk'wf</t>
    </rPh>
    <rPh sb="2" eb="3">
      <t>mb'gj'ci'go'lv</t>
    </rPh>
    <phoneticPr fontId="2" type="noConversion"/>
  </si>
  <si>
    <t>数词量词优化</t>
  </si>
  <si>
    <t>智能歧义解决</t>
  </si>
  <si>
    <t>特殊词识别</t>
  </si>
  <si>
    <t>分词切片</t>
    <phoneticPr fontId="2" type="noConversion"/>
  </si>
  <si>
    <t>TF–IDF</t>
    <phoneticPr fontId="2" type="noConversion"/>
  </si>
  <si>
    <t>文档预处理</t>
    <phoneticPr fontId="2" type="noConversion"/>
  </si>
  <si>
    <t>文档格式转换</t>
    <phoneticPr fontId="2" type="noConversion"/>
  </si>
  <si>
    <t>word文件的读取</t>
    <phoneticPr fontId="2" type="noConversion"/>
  </si>
  <si>
    <t>word文件xml转换</t>
    <phoneticPr fontId="2" type="noConversion"/>
  </si>
  <si>
    <t>pdf文件读取</t>
    <phoneticPr fontId="2" type="noConversion"/>
  </si>
  <si>
    <t>pdf文件xml转换</t>
    <phoneticPr fontId="2" type="noConversion"/>
  </si>
  <si>
    <t>课程内容转换</t>
    <phoneticPr fontId="2" type="noConversion"/>
  </si>
  <si>
    <t>讨论区内容转换</t>
    <phoneticPr fontId="2" type="noConversion"/>
  </si>
  <si>
    <t>网页内容转换</t>
    <phoneticPr fontId="2" type="noConversion"/>
  </si>
  <si>
    <t>字幕文件转换</t>
    <phoneticPr fontId="2" type="noConversion"/>
  </si>
  <si>
    <t>其他内容转换</t>
    <phoneticPr fontId="2" type="noConversion"/>
  </si>
  <si>
    <t>建立文本索引</t>
    <phoneticPr fontId="2" type="noConversion"/>
  </si>
  <si>
    <t>计算文本权重</t>
    <phoneticPr fontId="2" type="noConversion"/>
  </si>
  <si>
    <t>权重排序</t>
    <phoneticPr fontId="2" type="noConversion"/>
  </si>
  <si>
    <t>文档内容清洗</t>
    <phoneticPr fontId="2" type="noConversion"/>
  </si>
  <si>
    <t>文本字符集转化</t>
    <phoneticPr fontId="2" type="noConversion"/>
  </si>
  <si>
    <t>清洗规则定义</t>
    <phoneticPr fontId="2" type="noConversion"/>
  </si>
  <si>
    <t>清洗引擎设计与实现</t>
    <phoneticPr fontId="2" type="noConversion"/>
  </si>
  <si>
    <t>数据清洗成纯文本</t>
    <phoneticPr fontId="2" type="noConversion"/>
  </si>
  <si>
    <t>文档内容标记</t>
    <phoneticPr fontId="2" type="noConversion"/>
  </si>
  <si>
    <t>关键词标记</t>
    <phoneticPr fontId="2" type="noConversion"/>
  </si>
  <si>
    <t>创建标记库</t>
    <phoneticPr fontId="2" type="noConversion"/>
  </si>
  <si>
    <t>文档内容校正</t>
    <phoneticPr fontId="2" type="noConversion"/>
  </si>
  <si>
    <t>手工校正</t>
    <phoneticPr fontId="2" type="noConversion"/>
  </si>
  <si>
    <t>文档内容审核</t>
    <phoneticPr fontId="2" type="noConversion"/>
  </si>
  <si>
    <t>人工审核</t>
    <phoneticPr fontId="2" type="noConversion"/>
  </si>
  <si>
    <t>敏感词检测接入</t>
    <phoneticPr fontId="2" type="noConversion"/>
  </si>
  <si>
    <t>文档分析</t>
    <phoneticPr fontId="2" type="noConversion"/>
  </si>
  <si>
    <t>中英文分词</t>
    <phoneticPr fontId="2" type="noConversion"/>
  </si>
  <si>
    <t>分词黑白名单设置</t>
    <phoneticPr fontId="2" type="noConversion"/>
  </si>
  <si>
    <t>文档单词规范化</t>
    <phoneticPr fontId="2" type="noConversion"/>
  </si>
  <si>
    <t>TF词频统计</t>
    <phoneticPr fontId="2" type="noConversion"/>
  </si>
  <si>
    <t>IDF词频统计</t>
    <phoneticPr fontId="2" type="noConversion"/>
  </si>
  <si>
    <t>建立LSI模型</t>
    <phoneticPr fontId="2" type="noConversion"/>
  </si>
  <si>
    <t>Cluster聚类分析</t>
    <phoneticPr fontId="2" type="noConversion"/>
  </si>
  <si>
    <t>Classification分类统计</t>
    <phoneticPr fontId="2" type="noConversion"/>
  </si>
  <si>
    <t>自动生成摘要</t>
    <phoneticPr fontId="2" type="noConversion"/>
  </si>
  <si>
    <t>文档预分类</t>
    <phoneticPr fontId="2" type="noConversion"/>
  </si>
  <si>
    <t>文档特征提取</t>
    <phoneticPr fontId="2" type="noConversion"/>
  </si>
  <si>
    <t>文档KNN分析</t>
    <phoneticPr fontId="2" type="noConversion"/>
  </si>
  <si>
    <t>文档Bayes分类</t>
    <phoneticPr fontId="2" type="noConversion"/>
  </si>
  <si>
    <t>文档相似度计算</t>
    <phoneticPr fontId="2" type="noConversion"/>
  </si>
  <si>
    <t>文档分类模型构建</t>
    <phoneticPr fontId="2" type="noConversion"/>
  </si>
  <si>
    <t>文档分类模型训练</t>
    <phoneticPr fontId="2" type="noConversion"/>
  </si>
  <si>
    <t>文档分类模型调参</t>
    <phoneticPr fontId="2" type="noConversion"/>
  </si>
  <si>
    <t>文档自动分类</t>
    <phoneticPr fontId="2" type="noConversion"/>
  </si>
  <si>
    <t>文档分类数据回测</t>
    <phoneticPr fontId="2" type="noConversion"/>
  </si>
  <si>
    <t>文本分割</t>
    <phoneticPr fontId="2" type="noConversion"/>
  </si>
  <si>
    <t>关键词词典准备</t>
    <phoneticPr fontId="2" type="noConversion"/>
  </si>
  <si>
    <t>关键词无监督算法实现</t>
    <phoneticPr fontId="2" type="noConversion"/>
  </si>
  <si>
    <t>统计模型翻译</t>
    <phoneticPr fontId="2" type="noConversion"/>
  </si>
  <si>
    <t>RAKE模型计算</t>
    <phoneticPr fontId="2" type="noConversion"/>
  </si>
  <si>
    <t>知识点提取训练</t>
    <phoneticPr fontId="2" type="noConversion"/>
  </si>
  <si>
    <t>知识点训练调参</t>
    <phoneticPr fontId="2" type="noConversion"/>
  </si>
  <si>
    <t>知识点训练结果回测</t>
    <phoneticPr fontId="2" type="noConversion"/>
  </si>
  <si>
    <t>知识点相关性排序</t>
    <phoneticPr fontId="2" type="noConversion"/>
  </si>
  <si>
    <t>知识点关联性模糊查询</t>
    <phoneticPr fontId="2" type="noConversion"/>
  </si>
  <si>
    <t>知识点自动关联</t>
    <phoneticPr fontId="2" type="noConversion"/>
  </si>
  <si>
    <t>文档处理模块UI设计</t>
    <phoneticPr fontId="2" type="noConversion"/>
  </si>
  <si>
    <t>文档处理模块UX设计</t>
    <phoneticPr fontId="2" type="noConversion"/>
  </si>
  <si>
    <t>文档处理模块后台实现</t>
    <phoneticPr fontId="2" type="noConversion"/>
  </si>
  <si>
    <t>文档处理模块存储实现</t>
    <phoneticPr fontId="2" type="noConversion"/>
  </si>
  <si>
    <t>文档处理模块自动化设计</t>
    <phoneticPr fontId="2" type="noConversion"/>
  </si>
  <si>
    <t>文档处理模块自动化实现</t>
    <phoneticPr fontId="2" type="noConversion"/>
  </si>
  <si>
    <t>文档处理模块批处理设计</t>
    <phoneticPr fontId="2" type="noConversion"/>
  </si>
  <si>
    <t>文档处理模块批处理实现</t>
    <phoneticPr fontId="2" type="noConversion"/>
  </si>
  <si>
    <t>文档处理模块外部接口设计</t>
    <phoneticPr fontId="2" type="noConversion"/>
  </si>
  <si>
    <t>文档处理模块外部接口实现</t>
    <phoneticPr fontId="2" type="noConversion"/>
  </si>
  <si>
    <t>文档处理模块的登录系统设计</t>
    <phoneticPr fontId="2" type="noConversion"/>
  </si>
  <si>
    <t>文档处理模块的登录系统实现</t>
    <phoneticPr fontId="2" type="noConversion"/>
  </si>
  <si>
    <t>文档处理模块的权限系统实现</t>
    <phoneticPr fontId="2" type="noConversion"/>
  </si>
  <si>
    <t>慕书数据预处理</t>
    <phoneticPr fontId="2" type="noConversion"/>
  </si>
  <si>
    <t>语音转文字</t>
    <phoneticPr fontId="2" type="noConversion"/>
  </si>
  <si>
    <t>调用语音识别库识别语音转文本</t>
  </si>
  <si>
    <t>后台web服务器安装</t>
  </si>
  <si>
    <t>设计数据库的ORM映射</t>
  </si>
  <si>
    <t>后台web服务器开发</t>
  </si>
  <si>
    <t>后台读取数据库的文本</t>
  </si>
  <si>
    <t>前端显示数据库文本</t>
  </si>
  <si>
    <t>前端播放音频流</t>
  </si>
  <si>
    <t>标记对准音频字幕流的时间戳</t>
  </si>
  <si>
    <t>慕书截图处理</t>
    <phoneticPr fontId="2" type="noConversion"/>
  </si>
  <si>
    <t>数据库ORM映射设计</t>
  </si>
  <si>
    <t>从CDN获取最优的视频下载URL</t>
  </si>
  <si>
    <t>视频的多线程下载模块</t>
  </si>
  <si>
    <t>视频增量下载模块</t>
  </si>
  <si>
    <t>视频断点下载模块</t>
  </si>
  <si>
    <t>视频下载超时检测</t>
  </si>
  <si>
    <t>视频文件的及时删除模块(节省磁盘空间)</t>
  </si>
  <si>
    <t>视频下载自动跳过(节省下载时间)</t>
  </si>
  <si>
    <t>视频下载异常的统计模块</t>
  </si>
  <si>
    <t>视频下载自动重试模块</t>
  </si>
  <si>
    <t>视频文件读取进入内存</t>
  </si>
  <si>
    <t>视频桢流构建</t>
  </si>
  <si>
    <t>提取关键帧附近的所有视频帧作为新的输入流</t>
  </si>
  <si>
    <t>可视化人脸位置方便调试</t>
  </si>
  <si>
    <t>拟合椭圆方程</t>
  </si>
  <si>
    <t>基于加权综合关键帧的总权重</t>
  </si>
  <si>
    <t>从原视频帧生成高清图片保存</t>
  </si>
  <si>
    <t>从高清图片生成缩略图</t>
  </si>
  <si>
    <t>图片格式转换</t>
  </si>
  <si>
    <t>常规数据爬取</t>
    <phoneticPr fontId="2" type="noConversion"/>
  </si>
  <si>
    <t>知识图谱</t>
    <rPh sb="0" eb="1">
      <t>zhi'shi'tu'pu</t>
    </rPh>
    <phoneticPr fontId="2" type="noConversion"/>
  </si>
  <si>
    <t>视频URL下载的生产者进程开发</t>
  </si>
  <si>
    <t>识别视频格式模块</t>
  </si>
  <si>
    <t>创建参数阵列</t>
  </si>
  <si>
    <t>基于网格计算优化模型的参数</t>
  </si>
  <si>
    <t>反复迭代进行参数的随机初始化</t>
  </si>
  <si>
    <t>利用夹角进行身体姿态评估</t>
  </si>
  <si>
    <t>高清图入存储库</t>
  </si>
  <si>
    <t>缩略图入存储库</t>
  </si>
  <si>
    <t>视频关键帧提取</t>
    <phoneticPr fontId="2" type="noConversion"/>
  </si>
  <si>
    <t>慕书用户信息存储</t>
    <phoneticPr fontId="2" type="noConversion"/>
  </si>
  <si>
    <t>ILF</t>
    <phoneticPr fontId="2" type="noConversion"/>
  </si>
  <si>
    <t>慕书文章存储</t>
    <phoneticPr fontId="2" type="noConversion"/>
  </si>
  <si>
    <t>慕书课程列表存储</t>
    <phoneticPr fontId="2" type="noConversion"/>
  </si>
  <si>
    <t>慕书字幕语言关系表存储</t>
    <phoneticPr fontId="2" type="noConversion"/>
  </si>
  <si>
    <t>慕书访问记录存储</t>
    <phoneticPr fontId="2" type="noConversion"/>
  </si>
  <si>
    <t>课程教师列表存储</t>
    <phoneticPr fontId="2" type="noConversion"/>
  </si>
  <si>
    <t>慕书标点符号模型存储</t>
    <phoneticPr fontId="2" type="noConversion"/>
  </si>
  <si>
    <t>慕书智能分段模型存储</t>
    <phoneticPr fontId="2" type="noConversion"/>
  </si>
  <si>
    <t>慕书字幕存储</t>
    <phoneticPr fontId="2" type="noConversion"/>
  </si>
  <si>
    <t>慕书音频存储</t>
    <phoneticPr fontId="2" type="noConversion"/>
  </si>
  <si>
    <t>慕书图片存储</t>
    <phoneticPr fontId="2" type="noConversion"/>
  </si>
  <si>
    <t>课程视频存储</t>
    <phoneticPr fontId="2" type="noConversion"/>
  </si>
  <si>
    <t>慕书字幕特征存储</t>
    <phoneticPr fontId="2" type="noConversion"/>
  </si>
  <si>
    <t>慕书音频特征存储</t>
    <phoneticPr fontId="2" type="noConversion"/>
  </si>
  <si>
    <t>慕书缩略图存储</t>
    <phoneticPr fontId="2" type="noConversion"/>
  </si>
  <si>
    <t>慕书高清图存储</t>
    <phoneticPr fontId="2" type="noConversion"/>
  </si>
  <si>
    <t>慕书关键词存储</t>
    <phoneticPr fontId="2" type="noConversion"/>
  </si>
  <si>
    <t>慕书教师常用语存储</t>
    <phoneticPr fontId="2" type="noConversion"/>
  </si>
  <si>
    <t>慕书课程常用语存储</t>
    <phoneticPr fontId="2" type="noConversion"/>
  </si>
  <si>
    <t>终端适配</t>
    <phoneticPr fontId="2" type="noConversion"/>
  </si>
  <si>
    <t>文档通用语料库</t>
    <phoneticPr fontId="2" type="noConversion"/>
  </si>
  <si>
    <t>文档专业语料库</t>
    <phoneticPr fontId="2" type="noConversion"/>
  </si>
  <si>
    <t>中文语料库</t>
    <phoneticPr fontId="2" type="noConversion"/>
  </si>
  <si>
    <t>英文语料库</t>
    <phoneticPr fontId="2" type="noConversion"/>
  </si>
  <si>
    <t>书写语料库</t>
    <phoneticPr fontId="2" type="noConversion"/>
  </si>
  <si>
    <t>口语语料库</t>
    <phoneticPr fontId="2" type="noConversion"/>
  </si>
  <si>
    <t>常识知识图谱库</t>
    <phoneticPr fontId="2" type="noConversion"/>
  </si>
  <si>
    <t>专业知识图谱库</t>
    <phoneticPr fontId="2" type="noConversion"/>
  </si>
  <si>
    <t>比较知识图谱库</t>
    <phoneticPr fontId="2" type="noConversion"/>
  </si>
  <si>
    <t>通用视频库</t>
    <phoneticPr fontId="2" type="noConversion"/>
  </si>
  <si>
    <t>通用视频库标注库</t>
    <phoneticPr fontId="2" type="noConversion"/>
  </si>
  <si>
    <t>通用视频比较库</t>
    <phoneticPr fontId="2" type="noConversion"/>
  </si>
  <si>
    <t>专业视频库</t>
    <phoneticPr fontId="2" type="noConversion"/>
  </si>
  <si>
    <t>专业视频标注库</t>
    <phoneticPr fontId="2" type="noConversion"/>
  </si>
  <si>
    <t>专业视频比较库</t>
    <phoneticPr fontId="2" type="noConversion"/>
  </si>
  <si>
    <t>通用音频库</t>
    <phoneticPr fontId="2" type="noConversion"/>
  </si>
  <si>
    <t>通用音频标注库</t>
    <phoneticPr fontId="2" type="noConversion"/>
  </si>
  <si>
    <t>通用音频比较库</t>
    <phoneticPr fontId="2" type="noConversion"/>
  </si>
  <si>
    <t>专业音频库</t>
    <phoneticPr fontId="2" type="noConversion"/>
  </si>
  <si>
    <t>专业音频标注库</t>
    <phoneticPr fontId="2" type="noConversion"/>
  </si>
  <si>
    <t>专业音频比较库</t>
    <phoneticPr fontId="2" type="noConversion"/>
  </si>
  <si>
    <t>通用图片库</t>
    <phoneticPr fontId="2" type="noConversion"/>
  </si>
  <si>
    <t>通用图片标注库</t>
    <phoneticPr fontId="2" type="noConversion"/>
  </si>
  <si>
    <t>通用图片比较库</t>
    <phoneticPr fontId="2" type="noConversion"/>
  </si>
  <si>
    <t>专业图片库</t>
    <phoneticPr fontId="2" type="noConversion"/>
  </si>
  <si>
    <t>专业图片标注库</t>
    <phoneticPr fontId="2" type="noConversion"/>
  </si>
  <si>
    <t>专业图片比较库</t>
    <phoneticPr fontId="2" type="noConversion"/>
  </si>
  <si>
    <t>android端语音输入</t>
    <rPh sb="7" eb="8">
      <t>dr</t>
    </rPh>
    <rPh sb="8" eb="9">
      <t>yu'yb'uu'ru</t>
    </rPh>
    <phoneticPr fontId="2" type="noConversion"/>
  </si>
  <si>
    <t>ios端语音输入</t>
    <rPh sb="4" eb="5">
      <t>yu'yb'uu'ru</t>
    </rPh>
    <phoneticPr fontId="2" type="noConversion"/>
  </si>
  <si>
    <t>web端删除语音输入</t>
    <rPh sb="3" eb="4">
      <t>dr</t>
    </rPh>
    <rPh sb="4" eb="5">
      <t>uj'iu</t>
    </rPh>
    <rPh sb="6" eb="7">
      <t>yu'yb'uu'ru</t>
    </rPh>
    <phoneticPr fontId="2" type="noConversion"/>
  </si>
  <si>
    <t>android端删除语音输入</t>
    <rPh sb="7" eb="8">
      <t>dr</t>
    </rPh>
    <rPh sb="8" eb="9">
      <t>uj'iu</t>
    </rPh>
    <rPh sb="10" eb="11">
      <t>yu'yb'uu'ru</t>
    </rPh>
    <phoneticPr fontId="2" type="noConversion"/>
  </si>
  <si>
    <t>ios端删除语音输入</t>
    <rPh sb="3" eb="4">
      <t>dr</t>
    </rPh>
    <rPh sb="4" eb="5">
      <t>uj'iu</t>
    </rPh>
    <rPh sb="6" eb="7">
      <t>yu'yb'uu'ru</t>
    </rPh>
    <phoneticPr fontId="2" type="noConversion"/>
  </si>
  <si>
    <t>web端放弃本次录音</t>
  </si>
  <si>
    <t>android端放弃本次录音</t>
  </si>
  <si>
    <t>ios端放弃本次录音</t>
  </si>
  <si>
    <t>web端提交语音输入</t>
  </si>
  <si>
    <t>android端提交语音输入</t>
  </si>
  <si>
    <t>ios端提交语音输入</t>
  </si>
  <si>
    <t>web端付费提问</t>
  </si>
  <si>
    <t>android端付费提问</t>
  </si>
  <si>
    <t>ios端付费提问</t>
  </si>
  <si>
    <t>web端付费收听</t>
  </si>
  <si>
    <t>android端付费收听</t>
  </si>
  <si>
    <t>ios端付费收听</t>
  </si>
  <si>
    <t>web端下载语音到本地</t>
  </si>
  <si>
    <t>android端下载语音到本地</t>
  </si>
  <si>
    <t>ios端下载语音到本地</t>
  </si>
  <si>
    <t>web端已购买的答案重复收听</t>
  </si>
  <si>
    <t>android端已购买的答案重复收听</t>
  </si>
  <si>
    <t>ios端已购买的答案重复收听</t>
  </si>
  <si>
    <t>web端语音回答问题</t>
  </si>
  <si>
    <t>android端语音回答问题</t>
  </si>
  <si>
    <t>ios端语音回答问题</t>
  </si>
  <si>
    <t>web端语音答案点赞</t>
  </si>
  <si>
    <t>android端语音答案点赞</t>
  </si>
  <si>
    <t>ios端语音答案点赞</t>
  </si>
  <si>
    <t>web端语音答案举报</t>
  </si>
  <si>
    <t>android端语音答案举报</t>
  </si>
  <si>
    <t>ios端语音答案举报</t>
  </si>
  <si>
    <t>web端语音转文字</t>
  </si>
  <si>
    <t>android端语音转文字</t>
  </si>
  <si>
    <t>ios端语音转文字</t>
  </si>
  <si>
    <t>web端语音答案显示开发</t>
  </si>
  <si>
    <t>android端语音答案显示开发</t>
  </si>
  <si>
    <t>ios端语音答案显示开发</t>
  </si>
  <si>
    <t>web端语音答案传输开发</t>
  </si>
  <si>
    <t>android端语音答案传输开发</t>
  </si>
  <si>
    <t>ios端语音答案传输开发</t>
  </si>
  <si>
    <t>web端文本提问</t>
  </si>
  <si>
    <t>android端文本提问</t>
  </si>
  <si>
    <t>ios端文本提问</t>
  </si>
  <si>
    <t>web端文本答案点赞</t>
  </si>
  <si>
    <t>android端文本答案点赞</t>
  </si>
  <si>
    <t>ios端文本答案点赞</t>
  </si>
  <si>
    <t>web端文本答案举报</t>
  </si>
  <si>
    <t>android端文本答案举报</t>
  </si>
  <si>
    <t>ios端文本答案举报</t>
  </si>
  <si>
    <t>web端文本答案显示开发</t>
  </si>
  <si>
    <t>android端文本答案显示开发</t>
  </si>
  <si>
    <t>ios端文本答案显示开发</t>
  </si>
  <si>
    <t>web端图片答案</t>
  </si>
  <si>
    <t>android端图片答案</t>
  </si>
  <si>
    <t>ios端图片答案</t>
  </si>
  <si>
    <t>web端视频答案</t>
  </si>
  <si>
    <t>android端视频答案</t>
  </si>
  <si>
    <t>ios端视频答案</t>
  </si>
  <si>
    <t>web端超链接答案</t>
  </si>
  <si>
    <t>android端超链接答案</t>
  </si>
  <si>
    <t>ios端超链接答案</t>
  </si>
  <si>
    <t>web端表情答案</t>
  </si>
  <si>
    <t>android端表情答案</t>
  </si>
  <si>
    <t>ios端表情答案</t>
  </si>
  <si>
    <t>web端动图答案</t>
  </si>
  <si>
    <t>android端动图答案</t>
  </si>
  <si>
    <t>ios端动图答案</t>
  </si>
  <si>
    <t>android端文本输入提示</t>
  </si>
  <si>
    <t>ios端文本输入提示</t>
  </si>
  <si>
    <t>web端候选答案推荐</t>
  </si>
  <si>
    <t>android端候选答案推荐</t>
  </si>
  <si>
    <t>ios端候选答案推荐</t>
  </si>
  <si>
    <t>web端相近内容推荐</t>
  </si>
  <si>
    <t>android端相近内容推荐</t>
  </si>
  <si>
    <t>ios端相近内容推荐</t>
  </si>
  <si>
    <t>web端用户提问引导</t>
  </si>
  <si>
    <t>android端用户提问引导</t>
  </si>
  <si>
    <t>ios端用户提问引导</t>
  </si>
  <si>
    <t>web端推荐内容点击率统计</t>
  </si>
  <si>
    <t>android端推荐内容点击率统计</t>
  </si>
  <si>
    <t>ios端推荐内容点击率统计</t>
  </si>
  <si>
    <t>web端推荐内容反馈测试</t>
  </si>
  <si>
    <t>android端推荐内容反馈测试</t>
  </si>
  <si>
    <t>ios端推荐内容反馈测试</t>
  </si>
  <si>
    <t>web端文本输入提示</t>
    <rPh sb="4" eb="5">
      <t>wf'bf</t>
    </rPh>
    <rPh sb="6" eb="7">
      <t>uu'ru'ti'ui</t>
    </rPh>
    <phoneticPr fontId="2" type="noConversion"/>
  </si>
  <si>
    <t>视频帧多进程消费处理存储队列</t>
    <rPh sb="10" eb="11">
      <t>cun'chu</t>
    </rPh>
    <phoneticPr fontId="2" type="noConversion"/>
  </si>
  <si>
    <t>头部姿态计算</t>
    <rPh sb="0" eb="1">
      <t>tou'bu'zi'tai</t>
    </rPh>
    <rPh sb="4" eb="5">
      <t>ji'suan</t>
    </rPh>
    <phoneticPr fontId="2" type="noConversion"/>
  </si>
  <si>
    <t>基于椭圆方程的面部特征提取</t>
    <rPh sb="6" eb="7">
      <t>de</t>
    </rPh>
    <rPh sb="7" eb="8">
      <t>mian'bu</t>
    </rPh>
    <rPh sb="9" eb="10">
      <t>te'zheng'ti'qu</t>
    </rPh>
    <phoneticPr fontId="2" type="noConversion"/>
  </si>
  <si>
    <t>计算眼部特征</t>
    <rPh sb="0" eb="1">
      <t>ji'suan'yan'bu</t>
    </rPh>
    <rPh sb="4" eb="5">
      <t>te'zehng</t>
    </rPh>
    <phoneticPr fontId="2" type="noConversion"/>
  </si>
  <si>
    <t>布局设计</t>
    <phoneticPr fontId="2" type="noConversion"/>
  </si>
  <si>
    <t>xml分析</t>
    <phoneticPr fontId="2" type="noConversion"/>
  </si>
  <si>
    <t>word文件版本兼容性</t>
    <rPh sb="8" eb="9">
      <t>jian'rong</t>
    </rPh>
    <rPh sb="10" eb="11">
      <t>xing</t>
    </rPh>
    <phoneticPr fontId="2" type="noConversion"/>
  </si>
  <si>
    <t>pdf文件版本兼容性</t>
    <phoneticPr fontId="2" type="noConversion"/>
  </si>
  <si>
    <t>标记库检索</t>
    <rPh sb="0" eb="1">
      <t>biao'ji</t>
    </rPh>
    <phoneticPr fontId="2" type="noConversion"/>
  </si>
  <si>
    <t>语音元数据解析</t>
    <rPh sb="2" eb="3">
      <t>yuan</t>
    </rPh>
    <rPh sb="5" eb="6">
      <t>jie'xi</t>
    </rPh>
    <phoneticPr fontId="2" type="noConversion"/>
  </si>
  <si>
    <t>视频元数据解析</t>
    <rPh sb="2" eb="3">
      <t>yuan'shu'ju</t>
    </rPh>
    <rPh sb="5" eb="6">
      <t>jie'xi</t>
    </rPh>
    <phoneticPr fontId="2" type="noConversion"/>
  </si>
  <si>
    <t>存储队列管理</t>
    <rPh sb="4" eb="5">
      <t>guan'li</t>
    </rPh>
    <phoneticPr fontId="2" type="noConversion"/>
  </si>
  <si>
    <t>准视频帧序列化</t>
    <rPh sb="4" eb="5">
      <t>xu'lie'hua</t>
    </rPh>
    <phoneticPr fontId="2" type="noConversion"/>
  </si>
  <si>
    <t>图片帧预处理</t>
    <rPh sb="3" eb="4">
      <t>yu'chu'li</t>
    </rPh>
    <phoneticPr fontId="2" type="noConversion"/>
  </si>
  <si>
    <t>人脸特征初步定位</t>
    <rPh sb="0" eb="1">
      <t>ren'yan</t>
    </rPh>
    <rPh sb="1" eb="2">
      <t>lian</t>
    </rPh>
    <rPh sb="2" eb="3">
      <t>te'zheng</t>
    </rPh>
    <rPh sb="4" eb="5">
      <t>chu'bu</t>
    </rPh>
    <rPh sb="6" eb="7">
      <t>ding'wei</t>
    </rPh>
    <phoneticPr fontId="2" type="noConversion"/>
  </si>
  <si>
    <t>基于人脸特征计算对关键帧的权重影响系数</t>
    <rPh sb="2" eb="3">
      <t>ren'lian</t>
    </rPh>
    <rPh sb="4" eb="5">
      <t>te'zheng</t>
    </rPh>
    <phoneticPr fontId="2" type="noConversion"/>
  </si>
  <si>
    <t>关键帧参数估计</t>
    <rPh sb="3" eb="4">
      <t>can'shu</t>
    </rPh>
    <rPh sb="5" eb="6">
      <t>gu'ji</t>
    </rPh>
    <phoneticPr fontId="2" type="noConversion"/>
  </si>
  <si>
    <t>从字幕中视频关键帧的大致位置获取</t>
    <phoneticPr fontId="2" type="noConversion"/>
  </si>
  <si>
    <t>基于损失函数做随机梯度下降最优化计算求解参数</t>
    <rPh sb="7" eb="8">
      <t>sui'ji'ti'du'xia'jiang</t>
    </rPh>
    <phoneticPr fontId="2" type="noConversion"/>
  </si>
  <si>
    <r>
      <t>Topic Model</t>
    </r>
    <r>
      <rPr>
        <sz val="10"/>
        <color rgb="FF1A1A1A"/>
        <rFont val="宋体"/>
        <family val="3"/>
        <charset val="134"/>
      </rPr>
      <t>实现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</si>
</sst>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  <numFmt numFmtId="177" formatCode="0_ "/>
    <numFmt numFmtId="178" formatCode="0.00_ "/>
    <numFmt numFmtId="179" formatCode="0.00_);[Red]\(0.00\)"/>
    <numFmt numFmtId="180" formatCode="0_);[Red]\(0\)"/>
    <numFmt numFmtId="181" formatCode="0.00&quot; &quot;"/>
    <numFmt numFmtId="182" formatCode="0.00&quot; &quot;;\(0.00\)"/>
  </numFmts>
  <fonts count="25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DengXian"/>
      <family val="3"/>
      <charset val="134"/>
      <scheme val="minor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0"/>
      <name val="宋体"/>
      <family val="3"/>
      <charset val="134"/>
    </font>
    <font>
      <i/>
      <sz val="9"/>
      <name val="宋体"/>
      <family val="3"/>
      <charset val="134"/>
    </font>
    <font>
      <i/>
      <sz val="9"/>
      <color theme="4"/>
      <name val="宋体"/>
      <family val="3"/>
      <charset val="134"/>
    </font>
    <font>
      <i/>
      <sz val="10"/>
      <color theme="4"/>
      <name val="宋体"/>
      <family val="3"/>
      <charset val="134"/>
    </font>
    <font>
      <b/>
      <i/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color theme="1"/>
      <name val="DengXian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1"/>
      <name val="DengXian"/>
      <family val="3"/>
      <charset val="134"/>
      <scheme val="minor"/>
    </font>
    <font>
      <sz val="10"/>
      <color theme="1"/>
      <name val="宋体"/>
      <family val="3"/>
      <charset val="134"/>
    </font>
    <font>
      <sz val="12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i/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1A1A1A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0" fontId="1" fillId="0" borderId="0"/>
    <xf numFmtId="43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72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>
      <alignment vertical="center" wrapText="1"/>
    </xf>
    <xf numFmtId="0" fontId="6" fillId="0" borderId="0" xfId="0" applyFont="1" applyAlignment="1"/>
    <xf numFmtId="0" fontId="7" fillId="4" borderId="1" xfId="1" applyFont="1" applyFill="1" applyBorder="1" applyAlignment="1">
      <alignment horizontal="center" vertical="center"/>
    </xf>
    <xf numFmtId="0" fontId="6" fillId="0" borderId="1" xfId="0" applyFont="1" applyBorder="1" applyAlignment="1"/>
    <xf numFmtId="177" fontId="6" fillId="0" borderId="1" xfId="1" applyNumberFormat="1" applyFont="1" applyFill="1" applyBorder="1" applyAlignment="1">
      <alignment vertical="center" wrapText="1"/>
    </xf>
    <xf numFmtId="41" fontId="6" fillId="2" borderId="1" xfId="0" applyNumberFormat="1" applyFont="1" applyFill="1" applyBorder="1" applyAlignment="1"/>
    <xf numFmtId="0" fontId="6" fillId="0" borderId="0" xfId="0" applyFont="1" applyFill="1" applyBorder="1" applyAlignment="1">
      <alignment horizontal="left" vertical="center"/>
    </xf>
    <xf numFmtId="0" fontId="7" fillId="4" borderId="1" xfId="1" applyFont="1" applyFill="1" applyBorder="1" applyAlignment="1">
      <alignment horizontal="center" vertical="center"/>
    </xf>
    <xf numFmtId="0" fontId="8" fillId="0" borderId="8" xfId="0" applyFont="1" applyBorder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7" fillId="4" borderId="1" xfId="0" applyFont="1" applyFill="1" applyBorder="1" applyAlignment="1"/>
    <xf numFmtId="0" fontId="6" fillId="0" borderId="0" xfId="0" applyFont="1" applyProtection="1">
      <alignment vertical="center"/>
      <protection locked="0"/>
    </xf>
    <xf numFmtId="0" fontId="3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alignment vertical="center"/>
      <protection hidden="1"/>
    </xf>
    <xf numFmtId="41" fontId="6" fillId="2" borderId="1" xfId="1" applyNumberFormat="1" applyFont="1" applyFill="1" applyBorder="1" applyAlignment="1">
      <alignment horizontal="right" vertical="center" wrapText="1"/>
    </xf>
    <xf numFmtId="41" fontId="6" fillId="2" borderId="1" xfId="0" applyNumberFormat="1" applyFont="1" applyFill="1" applyBorder="1" applyAlignment="1">
      <alignment horizontal="right"/>
    </xf>
    <xf numFmtId="0" fontId="7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 wrapText="1"/>
    </xf>
    <xf numFmtId="0" fontId="13" fillId="3" borderId="5" xfId="0" applyFont="1" applyFill="1" applyBorder="1" applyAlignment="1">
      <alignment horizontal="left" vertical="top" wrapText="1"/>
    </xf>
    <xf numFmtId="0" fontId="12" fillId="3" borderId="6" xfId="0" applyFont="1" applyFill="1" applyBorder="1" applyAlignment="1" applyProtection="1">
      <alignment horizontal="left" vertical="top" wrapText="1"/>
      <protection hidden="1"/>
    </xf>
    <xf numFmtId="0" fontId="14" fillId="3" borderId="7" xfId="0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horizontal="left" vertical="top" wrapText="1"/>
    </xf>
    <xf numFmtId="0" fontId="3" fillId="4" borderId="1" xfId="0" applyFont="1" applyFill="1" applyBorder="1" applyAlignment="1" applyProtection="1">
      <alignment horizontal="center" vertical="center" wrapText="1"/>
      <protection hidden="1"/>
    </xf>
    <xf numFmtId="178" fontId="10" fillId="4" borderId="1" xfId="0" applyNumberFormat="1" applyFont="1" applyFill="1" applyBorder="1" applyAlignment="1">
      <alignment horizontal="left" vertical="center" wrapText="1"/>
    </xf>
    <xf numFmtId="178" fontId="13" fillId="3" borderId="5" xfId="0" applyNumberFormat="1" applyFont="1" applyFill="1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3" fillId="4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2" fillId="3" borderId="1" xfId="0" applyFont="1" applyFill="1" applyBorder="1" applyAlignment="1" applyProtection="1">
      <alignment horizontal="left" vertical="top" wrapText="1"/>
      <protection locked="0"/>
    </xf>
    <xf numFmtId="178" fontId="0" fillId="0" borderId="0" xfId="0" applyNumberFormat="1" applyAlignment="1">
      <alignment horizontal="left" vertical="center"/>
    </xf>
    <xf numFmtId="179" fontId="10" fillId="4" borderId="1" xfId="0" applyNumberFormat="1" applyFont="1" applyFill="1" applyBorder="1" applyAlignment="1">
      <alignment horizontal="left" vertical="center" wrapText="1"/>
    </xf>
    <xf numFmtId="179" fontId="13" fillId="3" borderId="5" xfId="0" applyNumberFormat="1" applyFont="1" applyFill="1" applyBorder="1" applyAlignment="1">
      <alignment horizontal="left" vertical="top" wrapText="1"/>
    </xf>
    <xf numFmtId="178" fontId="13" fillId="3" borderId="7" xfId="0" applyNumberFormat="1" applyFont="1" applyFill="1" applyBorder="1" applyAlignment="1">
      <alignment horizontal="left" vertical="top" wrapText="1"/>
    </xf>
    <xf numFmtId="178" fontId="15" fillId="2" borderId="1" xfId="0" applyNumberFormat="1" applyFont="1" applyFill="1" applyBorder="1" applyAlignment="1">
      <alignment horizontal="left" vertical="center"/>
    </xf>
    <xf numFmtId="178" fontId="15" fillId="0" borderId="0" xfId="0" applyNumberFormat="1" applyFont="1" applyAlignment="1">
      <alignment horizontal="left" vertical="center"/>
    </xf>
    <xf numFmtId="178" fontId="15" fillId="0" borderId="1" xfId="0" applyNumberFormat="1" applyFont="1" applyBorder="1" applyAlignment="1">
      <alignment horizontal="left" vertical="center"/>
    </xf>
    <xf numFmtId="0" fontId="15" fillId="2" borderId="1" xfId="0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0" fontId="15" fillId="0" borderId="0" xfId="0" applyFont="1" applyAlignment="1"/>
    <xf numFmtId="0" fontId="15" fillId="0" borderId="1" xfId="0" applyFont="1" applyFill="1" applyBorder="1" applyAlignment="1">
      <alignment horizontal="left" vertical="center" wrapText="1"/>
    </xf>
    <xf numFmtId="176" fontId="15" fillId="0" borderId="1" xfId="2" applyNumberFormat="1" applyFont="1" applyFill="1" applyBorder="1" applyAlignment="1">
      <alignment horizontal="left" vertical="center"/>
    </xf>
    <xf numFmtId="176" fontId="15" fillId="2" borderId="1" xfId="0" applyNumberFormat="1" applyFont="1" applyFill="1" applyBorder="1" applyAlignment="1">
      <alignment horizontal="left" vertical="center"/>
    </xf>
    <xf numFmtId="176" fontId="16" fillId="0" borderId="0" xfId="0" applyNumberFormat="1" applyFont="1" applyAlignment="1"/>
    <xf numFmtId="0" fontId="16" fillId="0" borderId="0" xfId="0" applyFont="1" applyAlignment="1"/>
    <xf numFmtId="176" fontId="17" fillId="0" borderId="1" xfId="2" applyNumberFormat="1" applyFont="1" applyFill="1" applyBorder="1" applyAlignment="1">
      <alignment horizontal="left" vertical="center"/>
    </xf>
    <xf numFmtId="176" fontId="18" fillId="0" borderId="0" xfId="0" applyNumberFormat="1" applyFont="1" applyAlignment="1"/>
    <xf numFmtId="176" fontId="15" fillId="0" borderId="0" xfId="0" applyNumberFormat="1" applyFont="1" applyAlignment="1"/>
    <xf numFmtId="176" fontId="19" fillId="0" borderId="1" xfId="2" applyNumberFormat="1" applyFont="1" applyFill="1" applyBorder="1" applyAlignment="1">
      <alignment horizontal="left" vertical="center"/>
    </xf>
    <xf numFmtId="176" fontId="19" fillId="2" borderId="1" xfId="2" applyNumberFormat="1" applyFont="1" applyFill="1" applyBorder="1" applyAlignment="1">
      <alignment horizontal="left" vertical="center"/>
    </xf>
    <xf numFmtId="176" fontId="19" fillId="2" borderId="1" xfId="0" applyNumberFormat="1" applyFont="1" applyFill="1" applyBorder="1" applyAlignment="1">
      <alignment horizontal="left" vertical="center"/>
    </xf>
    <xf numFmtId="0" fontId="15" fillId="0" borderId="0" xfId="0" applyFont="1" applyAlignment="1">
      <alignment wrapText="1"/>
    </xf>
    <xf numFmtId="0" fontId="18" fillId="0" borderId="0" xfId="0" applyFont="1" applyAlignment="1"/>
    <xf numFmtId="0" fontId="15" fillId="2" borderId="1" xfId="0" applyFont="1" applyFill="1" applyBorder="1" applyAlignment="1">
      <alignment vertical="center"/>
    </xf>
    <xf numFmtId="180" fontId="3" fillId="4" borderId="7" xfId="0" applyNumberFormat="1" applyFont="1" applyFill="1" applyBorder="1" applyAlignment="1" applyProtection="1">
      <alignment horizontal="left" vertical="center" wrapText="1"/>
      <protection hidden="1"/>
    </xf>
    <xf numFmtId="180" fontId="15" fillId="2" borderId="1" xfId="0" applyNumberFormat="1" applyFont="1" applyFill="1" applyBorder="1" applyAlignment="1">
      <alignment horizontal="left" vertical="center"/>
    </xf>
    <xf numFmtId="180" fontId="0" fillId="0" borderId="0" xfId="0" applyNumberFormat="1" applyAlignment="1" applyProtection="1">
      <alignment horizontal="left" vertical="center"/>
      <protection hidden="1"/>
    </xf>
    <xf numFmtId="0" fontId="15" fillId="0" borderId="1" xfId="0" applyFont="1" applyBorder="1" applyAlignment="1">
      <alignment horizontal="left" vertical="center"/>
    </xf>
    <xf numFmtId="180" fontId="12" fillId="3" borderId="7" xfId="0" applyNumberFormat="1" applyFont="1" applyFill="1" applyBorder="1" applyAlignment="1" applyProtection="1">
      <alignment horizontal="left" vertical="top" wrapText="1"/>
      <protection hidden="1"/>
    </xf>
    <xf numFmtId="180" fontId="15" fillId="2" borderId="7" xfId="0" applyNumberFormat="1" applyFont="1" applyFill="1" applyBorder="1" applyAlignment="1" applyProtection="1">
      <alignment horizontal="left" vertical="center"/>
      <protection hidden="1"/>
    </xf>
    <xf numFmtId="0" fontId="11" fillId="3" borderId="6" xfId="0" applyFont="1" applyFill="1" applyBorder="1" applyAlignment="1">
      <alignment horizontal="center" vertical="top" wrapText="1"/>
    </xf>
    <xf numFmtId="0" fontId="1" fillId="0" borderId="0" xfId="0" applyFont="1" applyAlignment="1">
      <alignment vertical="top" wrapText="1"/>
    </xf>
    <xf numFmtId="178" fontId="15" fillId="2" borderId="7" xfId="0" applyNumberFormat="1" applyFont="1" applyFill="1" applyBorder="1" applyAlignment="1">
      <alignment horizontal="left" vertical="center"/>
    </xf>
    <xf numFmtId="180" fontId="12" fillId="3" borderId="6" xfId="0" applyNumberFormat="1" applyFont="1" applyFill="1" applyBorder="1" applyAlignment="1" applyProtection="1">
      <alignment horizontal="left" vertical="top" wrapText="1"/>
      <protection hidden="1"/>
    </xf>
    <xf numFmtId="179" fontId="15" fillId="0" borderId="0" xfId="0" applyNumberFormat="1" applyFont="1" applyAlignment="1">
      <alignment horizontal="left" vertical="center"/>
    </xf>
    <xf numFmtId="41" fontId="7" fillId="2" borderId="1" xfId="0" applyNumberFormat="1" applyFont="1" applyFill="1" applyBorder="1" applyAlignment="1"/>
    <xf numFmtId="178" fontId="15" fillId="2" borderId="7" xfId="0" applyNumberFormat="1" applyFont="1" applyFill="1" applyBorder="1" applyAlignment="1">
      <alignment horizontal="left" vertical="center"/>
    </xf>
    <xf numFmtId="0" fontId="7" fillId="0" borderId="0" xfId="0" applyFont="1" applyAlignment="1"/>
    <xf numFmtId="0" fontId="20" fillId="0" borderId="0" xfId="0" applyFont="1">
      <alignment vertical="center"/>
    </xf>
    <xf numFmtId="0" fontId="20" fillId="0" borderId="0" xfId="0" applyFont="1" applyAlignment="1"/>
    <xf numFmtId="178" fontId="10" fillId="4" borderId="7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top" wrapText="1"/>
    </xf>
    <xf numFmtId="49" fontId="0" fillId="5" borderId="9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0" fillId="5" borderId="9" xfId="0" applyFont="1" applyFill="1" applyBorder="1" applyAlignment="1">
      <alignment vertical="center"/>
    </xf>
    <xf numFmtId="49" fontId="0" fillId="5" borderId="10" xfId="0" applyNumberFormat="1" applyFont="1" applyFill="1" applyBorder="1" applyAlignment="1">
      <alignment vertical="center"/>
    </xf>
    <xf numFmtId="0" fontId="0" fillId="5" borderId="9" xfId="0" applyNumberFormat="1" applyFont="1" applyFill="1" applyBorder="1" applyAlignment="1">
      <alignment vertical="center"/>
    </xf>
    <xf numFmtId="181" fontId="0" fillId="5" borderId="9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 wrapText="1"/>
    </xf>
    <xf numFmtId="179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 applyProtection="1">
      <alignment horizontal="left" vertical="center"/>
      <protection hidden="1"/>
    </xf>
    <xf numFmtId="0" fontId="19" fillId="0" borderId="0" xfId="0" applyFont="1" applyFill="1" applyAlignment="1">
      <alignment horizontal="left" vertical="center"/>
    </xf>
    <xf numFmtId="0" fontId="19" fillId="0" borderId="1" xfId="0" applyFont="1" applyFill="1" applyBorder="1" applyAlignment="1">
      <alignment horizontal="left" vertical="center" wrapText="1"/>
    </xf>
    <xf numFmtId="0" fontId="21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vertical="center"/>
    </xf>
    <xf numFmtId="179" fontId="22" fillId="0" borderId="1" xfId="0" applyNumberFormat="1" applyFont="1" applyFill="1" applyBorder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182" fontId="21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center" wrapText="1"/>
    </xf>
    <xf numFmtId="179" fontId="15" fillId="0" borderId="1" xfId="0" applyNumberFormat="1" applyFont="1" applyFill="1" applyBorder="1" applyAlignment="1">
      <alignment horizontal="left" vertical="center"/>
    </xf>
    <xf numFmtId="0" fontId="15" fillId="0" borderId="1" xfId="0" applyFont="1" applyFill="1" applyBorder="1" applyAlignment="1" applyProtection="1">
      <alignment horizontal="left" vertical="center"/>
      <protection hidden="1"/>
    </xf>
    <xf numFmtId="0" fontId="15" fillId="0" borderId="0" xfId="0" applyFont="1" applyFill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vertical="center"/>
    </xf>
    <xf numFmtId="182" fontId="0" fillId="0" borderId="1" xfId="0" applyNumberFormat="1" applyFont="1" applyFill="1" applyBorder="1" applyAlignment="1">
      <alignment vertical="center"/>
    </xf>
    <xf numFmtId="0" fontId="15" fillId="0" borderId="1" xfId="0" applyFont="1" applyFill="1" applyBorder="1" applyAlignment="1" applyProtection="1">
      <alignment horizontal="left" vertical="center"/>
      <protection locked="0"/>
    </xf>
    <xf numFmtId="0" fontId="15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9" fillId="2" borderId="1" xfId="0" applyFont="1" applyFill="1" applyBorder="1" applyAlignment="1" applyProtection="1">
      <alignment horizontal="left" vertical="center"/>
      <protection hidden="1"/>
    </xf>
    <xf numFmtId="0" fontId="15" fillId="2" borderId="1" xfId="0" applyFont="1" applyFill="1" applyBorder="1" applyAlignment="1" applyProtection="1">
      <alignment horizontal="left" vertical="center"/>
      <protection hidden="1"/>
    </xf>
    <xf numFmtId="49" fontId="1" fillId="5" borderId="9" xfId="0" applyNumberFormat="1" applyFont="1" applyFill="1" applyBorder="1" applyAlignment="1">
      <alignment vertical="center"/>
    </xf>
    <xf numFmtId="178" fontId="19" fillId="2" borderId="1" xfId="0" applyNumberFormat="1" applyFont="1" applyFill="1" applyBorder="1" applyAlignment="1">
      <alignment horizontal="left" vertical="center"/>
    </xf>
    <xf numFmtId="181" fontId="23" fillId="2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vertical="center"/>
    </xf>
    <xf numFmtId="49" fontId="23" fillId="0" borderId="1" xfId="0" applyNumberFormat="1" applyFont="1" applyFill="1" applyBorder="1" applyAlignment="1">
      <alignment vertical="center" readingOrder="1"/>
    </xf>
    <xf numFmtId="49" fontId="15" fillId="0" borderId="1" xfId="0" applyNumberFormat="1" applyFont="1" applyFill="1" applyBorder="1" applyAlignment="1">
      <alignment vertical="center"/>
    </xf>
    <xf numFmtId="49" fontId="19" fillId="0" borderId="1" xfId="0" applyNumberFormat="1" applyFont="1" applyFill="1" applyBorder="1" applyAlignment="1">
      <alignment vertical="center" wrapText="1"/>
    </xf>
    <xf numFmtId="49" fontId="19" fillId="0" borderId="1" xfId="0" applyNumberFormat="1" applyFont="1" applyFill="1" applyBorder="1" applyAlignment="1">
      <alignment vertical="center"/>
    </xf>
    <xf numFmtId="0" fontId="19" fillId="0" borderId="1" xfId="0" applyFont="1" applyFill="1" applyBorder="1" applyAlignment="1">
      <alignment vertical="center" wrapText="1"/>
    </xf>
    <xf numFmtId="0" fontId="1" fillId="0" borderId="0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7" fillId="4" borderId="1" xfId="0" applyFont="1" applyFill="1" applyBorder="1" applyAlignment="1">
      <alignment horizontal="left" vertical="center" wrapText="1"/>
    </xf>
    <xf numFmtId="0" fontId="7" fillId="4" borderId="1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center" vertical="center" wrapText="1"/>
    </xf>
    <xf numFmtId="0" fontId="7" fillId="4" borderId="7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/>
    </xf>
    <xf numFmtId="0" fontId="7" fillId="4" borderId="7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4" xfId="0" applyFont="1" applyBorder="1" applyAlignment="1" applyProtection="1">
      <alignment vertical="center"/>
      <protection locked="0"/>
    </xf>
    <xf numFmtId="0" fontId="15" fillId="2" borderId="1" xfId="0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vertical="center"/>
    </xf>
    <xf numFmtId="0" fontId="19" fillId="0" borderId="5" xfId="0" applyFont="1" applyFill="1" applyBorder="1" applyAlignment="1">
      <alignment horizontal="left" vertical="center"/>
    </xf>
    <xf numFmtId="0" fontId="19" fillId="0" borderId="6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49" fontId="19" fillId="0" borderId="1" xfId="0" applyNumberFormat="1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left" vertical="center" wrapText="1"/>
    </xf>
    <xf numFmtId="0" fontId="19" fillId="0" borderId="6" xfId="0" applyFont="1" applyFill="1" applyBorder="1" applyAlignment="1">
      <alignment horizontal="left" vertical="center" wrapText="1"/>
    </xf>
    <xf numFmtId="0" fontId="19" fillId="0" borderId="7" xfId="0" applyFont="1" applyFill="1" applyBorder="1" applyAlignment="1">
      <alignment horizontal="left" vertical="center" wrapText="1"/>
    </xf>
    <xf numFmtId="0" fontId="19" fillId="0" borderId="7" xfId="0" applyFont="1" applyFill="1" applyBorder="1" applyAlignment="1">
      <alignment horizontal="left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</cellXfs>
  <cellStyles count="5">
    <cellStyle name="??" xfId="1"/>
    <cellStyle name="Comma" xfId="2" builtinId="3"/>
    <cellStyle name="Comma 2" xfId="4"/>
    <cellStyle name="Normal" xfId="0" builtinId="0"/>
    <cellStyle name="Normal 2" xfId="3"/>
  </cellStyles>
  <dxfs count="5">
    <dxf>
      <font>
        <color rgb="FFFF0000"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xiaoke/Desktop/&#38468;&#20214;1&#65306;11.&#24037;&#20316;&#37327;&#20272;&#31639;&#34920;&#65288;&#24555;&#36895;&#21151;&#33021;&#28857;&#27861;&#65289;V1.0-&#20219;&#21153;&#20998;&#3719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xt/Desktop/Users/wangxiaoke/Desktop/&#38468;&#20214;1&#65306;11.&#24037;&#20316;&#37327;&#20272;&#31639;&#34920;&#65288;&#24555;&#36895;&#21151;&#33021;&#28857;&#27861;&#65289;V1.0-&#20219;&#21153;&#20998;&#37197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xt/Desktop/111&#38468;&#20214;1&#65306;11.&#24037;&#20316;&#37327;&#20272;&#31639;&#34920;&#65288;&#24555;&#36895;&#21151;&#33021;&#28857;&#27861;&#65289;V1.3-&#21512;&#31295;-&#37073;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xt/Desktop/Users/next/Desktop/&#24917;&#20070;&#20869;&#23481;&#22788;&#29702;&#19982;&#24917;&#20070;&#24212;&#2999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项目总工作量"/>
      <sheetName val="事务功能"/>
      <sheetName val="数据功能"/>
      <sheetName val="非功能点估算表"/>
    </sheetNames>
    <sheetDataSet>
      <sheetData sheetId="0" refreshError="1">
        <row r="6">
          <cell r="B6" t="str">
            <v>交易类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项目总工作量"/>
      <sheetName val="事务功能"/>
      <sheetName val="数据功能"/>
      <sheetName val="非功能点估算表"/>
    </sheetNames>
    <sheetDataSet>
      <sheetData sheetId="0" refreshError="1">
        <row r="6">
          <cell r="B6" t="str">
            <v>交易类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项目总工作量"/>
      <sheetName val="事务功能"/>
      <sheetName val="数据功能"/>
      <sheetName val="非功能点估算表"/>
    </sheetNames>
    <sheetDataSet>
      <sheetData sheetId="0">
        <row r="6">
          <cell r="B6" t="str">
            <v>交易类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项目总工作量"/>
      <sheetName val="事务功能"/>
      <sheetName val="数据功能"/>
      <sheetName val="非功能点估算表"/>
    </sheetNames>
    <sheetDataSet>
      <sheetData sheetId="0" refreshError="1">
        <row r="6">
          <cell r="B6" t="str">
            <v>交易类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K21"/>
  <sheetViews>
    <sheetView workbookViewId="0">
      <selection activeCell="L34" sqref="L34"/>
    </sheetView>
  </sheetViews>
  <sheetFormatPr defaultColWidth="9" defaultRowHeight="14.4"/>
  <cols>
    <col min="1" max="1" width="14.69921875" style="3" customWidth="1"/>
    <col min="2" max="2" width="9.69921875" style="3" customWidth="1"/>
    <col min="3" max="3" width="13.69921875" style="3" customWidth="1"/>
    <col min="4" max="4" width="9.69921875" style="3" customWidth="1"/>
    <col min="5" max="5" width="11.5" style="3" customWidth="1"/>
    <col min="6" max="6" width="10.69921875" style="3" customWidth="1"/>
    <col min="7" max="7" width="8.69921875" style="3" customWidth="1"/>
    <col min="8" max="8" width="9.69921875" style="3" customWidth="1"/>
    <col min="9" max="9" width="10.296875" style="3" customWidth="1"/>
    <col min="10" max="10" width="9.69921875" style="3" customWidth="1"/>
    <col min="11" max="11" width="7.796875" style="3" customWidth="1"/>
    <col min="12" max="16384" width="9" style="3"/>
  </cols>
  <sheetData>
    <row r="1" spans="1:11">
      <c r="A1" s="71"/>
    </row>
    <row r="2" spans="1:11" s="1" customFormat="1" ht="19.5" customHeight="1">
      <c r="A2" s="120" t="s">
        <v>36</v>
      </c>
      <c r="B2" s="121"/>
      <c r="C2" s="121"/>
    </row>
    <row r="3" spans="1:11" s="13" customFormat="1" ht="24" customHeight="1">
      <c r="A3" s="122" t="s">
        <v>33</v>
      </c>
      <c r="B3" s="122"/>
      <c r="C3" s="122"/>
    </row>
    <row r="4" spans="1:11" s="13" customFormat="1" ht="18" customHeight="1">
      <c r="A4" s="19" t="s">
        <v>31</v>
      </c>
      <c r="B4" s="123"/>
      <c r="C4" s="123"/>
    </row>
    <row r="5" spans="1:11" s="13" customFormat="1" ht="18" customHeight="1">
      <c r="A5" s="19" t="s">
        <v>32</v>
      </c>
      <c r="B5" s="124"/>
      <c r="C5" s="124"/>
    </row>
    <row r="6" spans="1:11" s="13" customFormat="1" ht="15.75" customHeight="1">
      <c r="A6" s="19" t="s">
        <v>30</v>
      </c>
      <c r="B6" s="136" t="s">
        <v>62</v>
      </c>
      <c r="C6" s="123"/>
    </row>
    <row r="7" spans="1:11" s="13" customFormat="1" ht="15.75" customHeight="1">
      <c r="A7" s="19" t="s">
        <v>40</v>
      </c>
      <c r="B7" s="137">
        <f>事务功能!H574+数据功能!D65</f>
        <v>3412</v>
      </c>
      <c r="C7" s="137"/>
    </row>
    <row r="8" spans="1:11" s="1" customFormat="1" ht="15.6">
      <c r="A8" s="10"/>
      <c r="B8" s="11"/>
      <c r="C8" s="11"/>
      <c r="D8" s="11"/>
      <c r="E8" s="11"/>
    </row>
    <row r="10" spans="1:11" ht="18.75" customHeight="1">
      <c r="A10" s="125" t="s">
        <v>39</v>
      </c>
      <c r="B10" s="127" t="s">
        <v>15</v>
      </c>
      <c r="C10" s="128"/>
      <c r="D10" s="128"/>
      <c r="E10" s="128"/>
      <c r="F10" s="128"/>
      <c r="G10" s="129"/>
      <c r="H10" s="127" t="s">
        <v>16</v>
      </c>
      <c r="I10" s="128"/>
      <c r="J10" s="129"/>
      <c r="K10" s="125" t="s">
        <v>24</v>
      </c>
    </row>
    <row r="11" spans="1:11">
      <c r="A11" s="125"/>
      <c r="B11" s="126" t="s">
        <v>21</v>
      </c>
      <c r="C11" s="126"/>
      <c r="D11" s="126" t="s">
        <v>22</v>
      </c>
      <c r="E11" s="126"/>
      <c r="F11" s="126"/>
      <c r="G11" s="130" t="s">
        <v>35</v>
      </c>
      <c r="H11" s="126" t="s">
        <v>17</v>
      </c>
      <c r="I11" s="126" t="s">
        <v>18</v>
      </c>
      <c r="J11" s="132" t="s">
        <v>35</v>
      </c>
      <c r="K11" s="125"/>
    </row>
    <row r="12" spans="1:11">
      <c r="A12" s="125"/>
      <c r="B12" s="4" t="s">
        <v>19</v>
      </c>
      <c r="C12" s="4" t="s">
        <v>18</v>
      </c>
      <c r="D12" s="4" t="s">
        <v>20</v>
      </c>
      <c r="E12" s="9" t="s">
        <v>29</v>
      </c>
      <c r="F12" s="4" t="s">
        <v>34</v>
      </c>
      <c r="G12" s="131"/>
      <c r="H12" s="126"/>
      <c r="I12" s="126"/>
      <c r="J12" s="133"/>
      <c r="K12" s="125"/>
    </row>
    <row r="13" spans="1:11" ht="15" customHeight="1">
      <c r="A13" s="12" t="s">
        <v>37</v>
      </c>
      <c r="B13" s="6"/>
      <c r="C13" s="6"/>
      <c r="D13" s="6"/>
      <c r="E13" s="6"/>
      <c r="F13" s="6"/>
      <c r="G13" s="17">
        <f>事务功能!D574+数据功能!E65</f>
        <v>232.63636363636482</v>
      </c>
      <c r="H13" s="6"/>
      <c r="I13" s="6"/>
      <c r="J13" s="7">
        <f>ROUND(事务功能!E574+数据功能!F65,0)</f>
        <v>204</v>
      </c>
      <c r="K13" s="7">
        <f>ROUND(G13+J13,0)</f>
        <v>437</v>
      </c>
    </row>
    <row r="14" spans="1:11" ht="16.5" customHeight="1">
      <c r="A14" s="12" t="s">
        <v>38</v>
      </c>
      <c r="B14" s="5"/>
      <c r="C14" s="5"/>
      <c r="D14" s="5"/>
      <c r="E14" s="5"/>
      <c r="F14" s="5"/>
      <c r="G14" s="17">
        <f>非功能点估算表!E54</f>
        <v>69.599999999999994</v>
      </c>
      <c r="H14" s="5"/>
      <c r="I14" s="5"/>
      <c r="J14" s="7">
        <f>非功能点估算表!F54</f>
        <v>1</v>
      </c>
      <c r="K14" s="7">
        <f>ROUND(G14+J14,0)</f>
        <v>71</v>
      </c>
    </row>
    <row r="15" spans="1:11" ht="15" customHeight="1">
      <c r="A15" s="69" t="s">
        <v>23</v>
      </c>
      <c r="B15" s="7">
        <f>SUM(B13:B14)</f>
        <v>0</v>
      </c>
      <c r="C15" s="7">
        <f t="shared" ref="C15:H15" si="0">SUM(C13:C14)</f>
        <v>0</v>
      </c>
      <c r="D15" s="7">
        <f t="shared" si="0"/>
        <v>0</v>
      </c>
      <c r="E15" s="7">
        <f t="shared" si="0"/>
        <v>0</v>
      </c>
      <c r="F15" s="7">
        <f t="shared" si="0"/>
        <v>0</v>
      </c>
      <c r="G15" s="18">
        <f>SUM(G13:G14)</f>
        <v>302.23636363636479</v>
      </c>
      <c r="H15" s="7">
        <f t="shared" si="0"/>
        <v>0</v>
      </c>
      <c r="I15" s="7">
        <f>SUM(I13:I14)</f>
        <v>0</v>
      </c>
      <c r="J15" s="7">
        <f>SUM(J13:J14)</f>
        <v>205</v>
      </c>
      <c r="K15" s="7">
        <f>K13+K14</f>
        <v>508</v>
      </c>
    </row>
    <row r="16" spans="1:11" ht="18.75" customHeight="1">
      <c r="B16" s="134" t="str">
        <f>IF(ROUND(G15,0)=ROUND(B15+C15+D15+E15+F15,0),"平衡","分配不平衡，请重新分配")</f>
        <v>分配不平衡，请重新分配</v>
      </c>
      <c r="C16" s="134"/>
      <c r="D16" s="134"/>
      <c r="E16" s="134"/>
      <c r="F16" s="134"/>
      <c r="G16" s="134"/>
      <c r="H16" s="135" t="str">
        <f>IF(ROUND(J15,0)=ROUND(H15+I15,0),"平衡","分配不平衡，请重新分配")</f>
        <v>分配不平衡，请重新分配</v>
      </c>
      <c r="I16" s="135"/>
      <c r="J16" s="135"/>
      <c r="K16" s="135"/>
    </row>
    <row r="17" spans="1:1" ht="15.75" customHeight="1">
      <c r="A17" s="8"/>
    </row>
    <row r="18" spans="1:1" ht="15.75" customHeight="1">
      <c r="A18" s="8"/>
    </row>
    <row r="19" spans="1:1" ht="15.75" customHeight="1">
      <c r="A19" s="8" t="s">
        <v>58</v>
      </c>
    </row>
    <row r="20" spans="1:1" s="73" customFormat="1" ht="15.6">
      <c r="A20" s="72" t="s">
        <v>59</v>
      </c>
    </row>
    <row r="21" spans="1:1" s="73" customFormat="1" ht="15.6">
      <c r="A21" s="72" t="s">
        <v>60</v>
      </c>
    </row>
  </sheetData>
  <protectedRanges>
    <protectedRange sqref="B8:E8 B4:C7" name="区域1_1"/>
  </protectedRanges>
  <mergeCells count="18">
    <mergeCell ref="B16:G16"/>
    <mergeCell ref="H16:K16"/>
    <mergeCell ref="B6:C6"/>
    <mergeCell ref="B7:C7"/>
    <mergeCell ref="A2:C2"/>
    <mergeCell ref="A3:C3"/>
    <mergeCell ref="B4:C4"/>
    <mergeCell ref="B5:C5"/>
    <mergeCell ref="K10:K12"/>
    <mergeCell ref="A10:A12"/>
    <mergeCell ref="B11:C11"/>
    <mergeCell ref="D11:F11"/>
    <mergeCell ref="H11:H12"/>
    <mergeCell ref="I11:I12"/>
    <mergeCell ref="B10:G10"/>
    <mergeCell ref="G11:G12"/>
    <mergeCell ref="H10:J10"/>
    <mergeCell ref="J11:J12"/>
  </mergeCells>
  <phoneticPr fontId="2" type="noConversion"/>
  <conditionalFormatting sqref="B16">
    <cfRule type="cellIs" dxfId="4" priority="3" operator="equal">
      <formula>"分配不平衡，请重新分配"</formula>
    </cfRule>
    <cfRule type="cellIs" dxfId="3" priority="4" operator="equal">
      <formula>"平衡"</formula>
    </cfRule>
  </conditionalFormatting>
  <conditionalFormatting sqref="H16:K16">
    <cfRule type="cellIs" dxfId="2" priority="1" operator="equal">
      <formula>"分配不平衡，请重新分配"</formula>
    </cfRule>
    <cfRule type="cellIs" dxfId="1" priority="2" operator="equal">
      <formula>"平衡"</formula>
    </cfRule>
  </conditionalFormatting>
  <dataValidations count="3">
    <dataValidation type="list" allowBlank="1" showInputMessage="1" showErrorMessage="1" sqref="C6 B6">
      <formula1>"交易类,数据分析类,流程管理类,渠道类"</formula1>
    </dataValidation>
    <dataValidation type="list" allowBlank="1" showInputMessage="1" showErrorMessage="1" sqref="B8:C8 E8">
      <formula1>"立项,设计完成,上线后"</formula1>
    </dataValidation>
    <dataValidation type="list" allowBlank="1" showInputMessage="1" showErrorMessage="1" sqref="B5:C5">
      <formula1>"北开,上开,厦开,广开,成开,深开,北数,武数"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IV574"/>
  <sheetViews>
    <sheetView tabSelected="1" zoomScale="130" zoomScaleNormal="130" zoomScalePageLayoutView="130" workbookViewId="0">
      <pane ySplit="3" topLeftCell="A205" activePane="bottomLeft" state="frozen"/>
      <selection pane="bottomLeft" activeCell="F12" sqref="F12"/>
    </sheetView>
  </sheetViews>
  <sheetFormatPr defaultColWidth="8.796875" defaultRowHeight="15.6"/>
  <cols>
    <col min="1" max="1" width="6.796875" customWidth="1"/>
    <col min="2" max="2" width="16.296875" customWidth="1"/>
    <col min="3" max="3" width="18.19921875" style="30" customWidth="1"/>
    <col min="4" max="4" width="13.796875" style="32" customWidth="1"/>
    <col min="5" max="5" width="13.5" style="68" customWidth="1"/>
    <col min="6" max="6" width="26.5" bestFit="1" customWidth="1"/>
    <col min="7" max="7" width="14.19921875" style="16" customWidth="1"/>
    <col min="8" max="10" width="20.296875" style="16" customWidth="1"/>
    <col min="11" max="11" width="9.69921875" customWidth="1"/>
    <col min="13" max="13" width="8.69921875" customWidth="1"/>
  </cols>
  <sheetData>
    <row r="1" spans="1:10" ht="31.5" customHeight="1">
      <c r="A1" s="138" t="s">
        <v>7</v>
      </c>
      <c r="B1" s="139"/>
      <c r="C1" s="139"/>
      <c r="D1" s="139"/>
      <c r="E1" s="139"/>
      <c r="F1" s="139"/>
      <c r="G1" s="139"/>
      <c r="H1" s="139"/>
      <c r="I1" s="139"/>
      <c r="J1" s="140"/>
    </row>
    <row r="2" spans="1:10" s="2" customFormat="1" ht="24.75" customHeight="1">
      <c r="A2" s="14" t="s">
        <v>27</v>
      </c>
      <c r="B2" s="14" t="s">
        <v>9</v>
      </c>
      <c r="C2" s="14" t="s">
        <v>8</v>
      </c>
      <c r="D2" s="26" t="s">
        <v>12</v>
      </c>
      <c r="E2" s="33" t="s">
        <v>13</v>
      </c>
      <c r="F2" s="14" t="s">
        <v>3</v>
      </c>
      <c r="G2" s="15" t="s">
        <v>4</v>
      </c>
      <c r="H2" s="25" t="s">
        <v>50</v>
      </c>
      <c r="I2" s="26" t="s">
        <v>51</v>
      </c>
      <c r="J2" s="15" t="s">
        <v>28</v>
      </c>
    </row>
    <row r="3" spans="1:10" s="65" customFormat="1" ht="104.25" customHeight="1">
      <c r="A3" s="64"/>
      <c r="B3" s="21" t="s">
        <v>64</v>
      </c>
      <c r="C3" s="21" t="s">
        <v>56</v>
      </c>
      <c r="D3" s="27" t="s">
        <v>53</v>
      </c>
      <c r="E3" s="34" t="s">
        <v>45</v>
      </c>
      <c r="F3" s="21" t="s">
        <v>61</v>
      </c>
      <c r="G3" s="22" t="s">
        <v>49</v>
      </c>
      <c r="H3" s="62" t="s">
        <v>54</v>
      </c>
      <c r="I3" s="67" t="s">
        <v>52</v>
      </c>
      <c r="J3" s="22" t="s">
        <v>46</v>
      </c>
    </row>
    <row r="4" spans="1:10" s="87" customFormat="1" ht="12">
      <c r="A4" s="147">
        <v>1</v>
      </c>
      <c r="B4" s="162" t="s">
        <v>366</v>
      </c>
      <c r="C4" s="141" t="s">
        <v>81</v>
      </c>
      <c r="D4" s="108">
        <f t="shared" ref="D4:D91" si="0">I4</f>
        <v>0.34090909090909088</v>
      </c>
      <c r="E4" s="85"/>
      <c r="F4" s="111" t="s">
        <v>82</v>
      </c>
      <c r="G4" s="86" t="s">
        <v>67</v>
      </c>
      <c r="H4" s="105">
        <f t="shared" ref="H4:H91" si="1">IF(G4="EI",4,IF(G4="EO",5,IF(G4="EQ",4,0)))</f>
        <v>5</v>
      </c>
      <c r="I4" s="86">
        <f>IF([1]项目总工作量!B$6="交易类",H4*1.5/22,IF([1]项目总工作量!B$6="数据分析类",H4*1.5*0.9/22,IF([1]项目总工作量!B$6="流程管理类",H4*1.5*0.8/22,IF([1]项目总工作量!B$6="渠道类",H4*1.5*0.7/22,FALSE))))</f>
        <v>0.34090909090909088</v>
      </c>
      <c r="J4" s="86" t="s">
        <v>44</v>
      </c>
    </row>
    <row r="5" spans="1:10" s="87" customFormat="1" ht="12">
      <c r="A5" s="147"/>
      <c r="B5" s="162"/>
      <c r="C5" s="141"/>
      <c r="D5" s="108">
        <f t="shared" si="0"/>
        <v>0.34090909090909088</v>
      </c>
      <c r="E5" s="85"/>
      <c r="F5" s="111" t="s">
        <v>665</v>
      </c>
      <c r="G5" s="86" t="s">
        <v>67</v>
      </c>
      <c r="H5" s="105">
        <f t="shared" si="1"/>
        <v>5</v>
      </c>
      <c r="I5" s="86">
        <f>IF([1]项目总工作量!B$6="交易类",H5*1.5/22,IF([1]项目总工作量!B$6="数据分析类",H5*1.5*0.9/22,IF([1]项目总工作量!B$6="流程管理类",H5*1.5*0.8/22,IF([1]项目总工作量!B$6="渠道类",H5*1.5*0.7/22,FALSE))))</f>
        <v>0.34090909090909088</v>
      </c>
      <c r="J5" s="86" t="s">
        <v>44</v>
      </c>
    </row>
    <row r="6" spans="1:10" s="87" customFormat="1" ht="12">
      <c r="A6" s="147"/>
      <c r="B6" s="162"/>
      <c r="C6" s="141"/>
      <c r="D6" s="108">
        <f t="shared" si="0"/>
        <v>0.34090909090909088</v>
      </c>
      <c r="E6" s="85"/>
      <c r="F6" s="111" t="s">
        <v>666</v>
      </c>
      <c r="G6" s="86" t="s">
        <v>67</v>
      </c>
      <c r="H6" s="105">
        <f t="shared" si="1"/>
        <v>5</v>
      </c>
      <c r="I6" s="86">
        <f>IF([1]项目总工作量!B$6="交易类",H6*1.5/22,IF([1]项目总工作量!B$6="数据分析类",H6*1.5*0.9/22,IF([1]项目总工作量!B$6="流程管理类",H6*1.5*0.8/22,IF([1]项目总工作量!B$6="渠道类",H6*1.5*0.7/22,FALSE))))</f>
        <v>0.34090909090909088</v>
      </c>
      <c r="J6" s="86" t="s">
        <v>44</v>
      </c>
    </row>
    <row r="7" spans="1:10" s="87" customFormat="1" ht="12">
      <c r="A7" s="147"/>
      <c r="B7" s="162"/>
      <c r="C7" s="141"/>
      <c r="D7" s="108">
        <f t="shared" si="0"/>
        <v>0.34090909090909088</v>
      </c>
      <c r="E7" s="85"/>
      <c r="F7" s="111" t="s">
        <v>667</v>
      </c>
      <c r="G7" s="86" t="s">
        <v>67</v>
      </c>
      <c r="H7" s="105">
        <f t="shared" si="1"/>
        <v>5</v>
      </c>
      <c r="I7" s="86">
        <f>IF([1]项目总工作量!B$6="交易类",H7*1.5/22,IF([1]项目总工作量!B$6="数据分析类",H7*1.5*0.9/22,IF([1]项目总工作量!B$6="流程管理类",H7*1.5*0.8/22,IF([1]项目总工作量!B$6="渠道类",H7*1.5*0.7/22,FALSE))))</f>
        <v>0.34090909090909088</v>
      </c>
      <c r="J7" s="86" t="s">
        <v>44</v>
      </c>
    </row>
    <row r="8" spans="1:10" s="87" customFormat="1" ht="12">
      <c r="A8" s="147"/>
      <c r="B8" s="162"/>
      <c r="C8" s="141"/>
      <c r="D8" s="108">
        <f t="shared" si="0"/>
        <v>0.34090909090909088</v>
      </c>
      <c r="E8" s="85"/>
      <c r="F8" s="111" t="s">
        <v>668</v>
      </c>
      <c r="G8" s="86" t="s">
        <v>67</v>
      </c>
      <c r="H8" s="105">
        <f t="shared" si="1"/>
        <v>5</v>
      </c>
      <c r="I8" s="86">
        <f>IF([1]项目总工作量!B$6="交易类",H8*1.5/22,IF([1]项目总工作量!B$6="数据分析类",H8*1.5*0.9/22,IF([1]项目总工作量!B$6="流程管理类",H8*1.5*0.8/22,IF([1]项目总工作量!B$6="渠道类",H8*1.5*0.7/22,FALSE))))</f>
        <v>0.34090909090909088</v>
      </c>
      <c r="J8" s="86" t="s">
        <v>44</v>
      </c>
    </row>
    <row r="9" spans="1:10" s="87" customFormat="1" ht="12">
      <c r="A9" s="147"/>
      <c r="B9" s="162"/>
      <c r="C9" s="141"/>
      <c r="D9" s="108">
        <f t="shared" si="0"/>
        <v>0.34090909090909088</v>
      </c>
      <c r="E9" s="85"/>
      <c r="F9" s="111" t="s">
        <v>669</v>
      </c>
      <c r="G9" s="86" t="s">
        <v>67</v>
      </c>
      <c r="H9" s="105">
        <f t="shared" si="1"/>
        <v>5</v>
      </c>
      <c r="I9" s="86">
        <f>IF([1]项目总工作量!B$6="交易类",H9*1.5/22,IF([1]项目总工作量!B$6="数据分析类",H9*1.5*0.9/22,IF([1]项目总工作量!B$6="流程管理类",H9*1.5*0.8/22,IF([1]项目总工作量!B$6="渠道类",H9*1.5*0.7/22,FALSE))))</f>
        <v>0.34090909090909088</v>
      </c>
      <c r="J9" s="86" t="s">
        <v>44</v>
      </c>
    </row>
    <row r="10" spans="1:10" s="87" customFormat="1" ht="12">
      <c r="A10" s="147"/>
      <c r="B10" s="162"/>
      <c r="C10" s="141"/>
      <c r="D10" s="108">
        <f t="shared" si="0"/>
        <v>0.34090909090909088</v>
      </c>
      <c r="E10" s="85"/>
      <c r="F10" s="111" t="s">
        <v>670</v>
      </c>
      <c r="G10" s="86" t="s">
        <v>67</v>
      </c>
      <c r="H10" s="105">
        <f t="shared" si="1"/>
        <v>5</v>
      </c>
      <c r="I10" s="86">
        <f>IF([1]项目总工作量!B$6="交易类",H10*1.5/22,IF([1]项目总工作量!B$6="数据分析类",H10*1.5*0.9/22,IF([1]项目总工作量!B$6="流程管理类",H10*1.5*0.8/22,IF([1]项目总工作量!B$6="渠道类",H10*1.5*0.7/22,FALSE))))</f>
        <v>0.34090909090909088</v>
      </c>
      <c r="J10" s="86" t="s">
        <v>44</v>
      </c>
    </row>
    <row r="11" spans="1:10" s="87" customFormat="1" ht="12">
      <c r="A11" s="147"/>
      <c r="B11" s="162"/>
      <c r="C11" s="141"/>
      <c r="D11" s="108">
        <f t="shared" si="0"/>
        <v>0.34090909090909088</v>
      </c>
      <c r="E11" s="85"/>
      <c r="F11" s="111" t="s">
        <v>671</v>
      </c>
      <c r="G11" s="86" t="s">
        <v>67</v>
      </c>
      <c r="H11" s="105">
        <f t="shared" si="1"/>
        <v>5</v>
      </c>
      <c r="I11" s="86">
        <f>IF([1]项目总工作量!B$6="交易类",H11*1.5/22,IF([1]项目总工作量!B$6="数据分析类",H11*1.5*0.9/22,IF([1]项目总工作量!B$6="流程管理类",H11*1.5*0.8/22,IF([1]项目总工作量!B$6="渠道类",H11*1.5*0.7/22,FALSE))))</f>
        <v>0.34090909090909088</v>
      </c>
      <c r="J11" s="86" t="s">
        <v>44</v>
      </c>
    </row>
    <row r="12" spans="1:10" s="87" customFormat="1" ht="12">
      <c r="A12" s="147"/>
      <c r="B12" s="162"/>
      <c r="C12" s="141"/>
      <c r="D12" s="108">
        <f t="shared" si="0"/>
        <v>0.34090909090909088</v>
      </c>
      <c r="E12" s="85"/>
      <c r="F12" s="111" t="s">
        <v>672</v>
      </c>
      <c r="G12" s="86" t="s">
        <v>67</v>
      </c>
      <c r="H12" s="105">
        <f t="shared" si="1"/>
        <v>5</v>
      </c>
      <c r="I12" s="86">
        <f>IF([1]项目总工作量!B$6="交易类",H12*1.5/22,IF([1]项目总工作量!B$6="数据分析类",H12*1.5*0.9/22,IF([1]项目总工作量!B$6="流程管理类",H12*1.5*0.8/22,IF([1]项目总工作量!B$6="渠道类",H12*1.5*0.7/22,FALSE))))</f>
        <v>0.34090909090909088</v>
      </c>
      <c r="J12" s="86" t="s">
        <v>44</v>
      </c>
    </row>
    <row r="13" spans="1:10" s="87" customFormat="1" ht="12">
      <c r="A13" s="147"/>
      <c r="B13" s="162"/>
      <c r="C13" s="141"/>
      <c r="D13" s="108">
        <f t="shared" si="0"/>
        <v>0.34090909090909088</v>
      </c>
      <c r="E13" s="85"/>
      <c r="F13" s="111" t="s">
        <v>673</v>
      </c>
      <c r="G13" s="86" t="s">
        <v>67</v>
      </c>
      <c r="H13" s="105">
        <f t="shared" si="1"/>
        <v>5</v>
      </c>
      <c r="I13" s="86">
        <f>IF([1]项目总工作量!B$6="交易类",H13*1.5/22,IF([1]项目总工作量!B$6="数据分析类",H13*1.5*0.9/22,IF([1]项目总工作量!B$6="流程管理类",H13*1.5*0.8/22,IF([1]项目总工作量!B$6="渠道类",H13*1.5*0.7/22,FALSE))))</f>
        <v>0.34090909090909088</v>
      </c>
      <c r="J13" s="86" t="s">
        <v>44</v>
      </c>
    </row>
    <row r="14" spans="1:10" s="87" customFormat="1" ht="12">
      <c r="A14" s="147"/>
      <c r="B14" s="162"/>
      <c r="C14" s="141"/>
      <c r="D14" s="108">
        <f t="shared" si="0"/>
        <v>0.34090909090909088</v>
      </c>
      <c r="E14" s="85"/>
      <c r="F14" s="111" t="s">
        <v>674</v>
      </c>
      <c r="G14" s="86" t="s">
        <v>67</v>
      </c>
      <c r="H14" s="105">
        <f t="shared" si="1"/>
        <v>5</v>
      </c>
      <c r="I14" s="86">
        <f>IF([1]项目总工作量!B$6="交易类",H14*1.5/22,IF([1]项目总工作量!B$6="数据分析类",H14*1.5*0.9/22,IF([1]项目总工作量!B$6="流程管理类",H14*1.5*0.8/22,IF([1]项目总工作量!B$6="渠道类",H14*1.5*0.7/22,FALSE))))</f>
        <v>0.34090909090909088</v>
      </c>
      <c r="J14" s="86" t="s">
        <v>44</v>
      </c>
    </row>
    <row r="15" spans="1:10" s="87" customFormat="1" ht="12">
      <c r="A15" s="147"/>
      <c r="B15" s="162"/>
      <c r="C15" s="141"/>
      <c r="D15" s="108">
        <f t="shared" si="0"/>
        <v>0.34090909090909088</v>
      </c>
      <c r="E15" s="85"/>
      <c r="F15" s="111" t="s">
        <v>675</v>
      </c>
      <c r="G15" s="86" t="s">
        <v>67</v>
      </c>
      <c r="H15" s="105">
        <f t="shared" si="1"/>
        <v>5</v>
      </c>
      <c r="I15" s="86">
        <f>IF([1]项目总工作量!B$6="交易类",H15*1.5/22,IF([1]项目总工作量!B$6="数据分析类",H15*1.5*0.9/22,IF([1]项目总工作量!B$6="流程管理类",H15*1.5*0.8/22,IF([1]项目总工作量!B$6="渠道类",H15*1.5*0.7/22,FALSE))))</f>
        <v>0.34090909090909088</v>
      </c>
      <c r="J15" s="86" t="s">
        <v>44</v>
      </c>
    </row>
    <row r="16" spans="1:10" s="87" customFormat="1" ht="12">
      <c r="A16" s="147"/>
      <c r="B16" s="162"/>
      <c r="C16" s="141"/>
      <c r="D16" s="108">
        <f t="shared" si="0"/>
        <v>0.34090909090909088</v>
      </c>
      <c r="E16" s="85"/>
      <c r="F16" s="111" t="s">
        <v>676</v>
      </c>
      <c r="G16" s="86" t="s">
        <v>67</v>
      </c>
      <c r="H16" s="105">
        <f t="shared" si="1"/>
        <v>5</v>
      </c>
      <c r="I16" s="86">
        <f>IF([1]项目总工作量!B$6="交易类",H16*1.5/22,IF([1]项目总工作量!B$6="数据分析类",H16*1.5*0.9/22,IF([1]项目总工作量!B$6="流程管理类",H16*1.5*0.8/22,IF([1]项目总工作量!B$6="渠道类",H16*1.5*0.7/22,FALSE))))</f>
        <v>0.34090909090909088</v>
      </c>
      <c r="J16" s="86" t="s">
        <v>44</v>
      </c>
    </row>
    <row r="17" spans="1:10" s="87" customFormat="1" ht="12">
      <c r="A17" s="147"/>
      <c r="B17" s="162"/>
      <c r="C17" s="141"/>
      <c r="D17" s="108">
        <f t="shared" si="0"/>
        <v>0.34090909090909088</v>
      </c>
      <c r="E17" s="85"/>
      <c r="F17" s="111" t="s">
        <v>677</v>
      </c>
      <c r="G17" s="86" t="s">
        <v>67</v>
      </c>
      <c r="H17" s="105">
        <f t="shared" si="1"/>
        <v>5</v>
      </c>
      <c r="I17" s="86">
        <f>IF([1]项目总工作量!B$6="交易类",H17*1.5/22,IF([1]项目总工作量!B$6="数据分析类",H17*1.5*0.9/22,IF([1]项目总工作量!B$6="流程管理类",H17*1.5*0.8/22,IF([1]项目总工作量!B$6="渠道类",H17*1.5*0.7/22,FALSE))))</f>
        <v>0.34090909090909088</v>
      </c>
      <c r="J17" s="86" t="s">
        <v>44</v>
      </c>
    </row>
    <row r="18" spans="1:10" s="87" customFormat="1" ht="12">
      <c r="A18" s="147"/>
      <c r="B18" s="162"/>
      <c r="C18" s="141"/>
      <c r="D18" s="108">
        <f t="shared" si="0"/>
        <v>0.34090909090909088</v>
      </c>
      <c r="E18" s="85"/>
      <c r="F18" s="111" t="s">
        <v>678</v>
      </c>
      <c r="G18" s="86" t="s">
        <v>67</v>
      </c>
      <c r="H18" s="105">
        <f t="shared" si="1"/>
        <v>5</v>
      </c>
      <c r="I18" s="86">
        <f>IF([1]项目总工作量!B$6="交易类",H18*1.5/22,IF([1]项目总工作量!B$6="数据分析类",H18*1.5*0.9/22,IF([1]项目总工作量!B$6="流程管理类",H18*1.5*0.8/22,IF([1]项目总工作量!B$6="渠道类",H18*1.5*0.7/22,FALSE))))</f>
        <v>0.34090909090909088</v>
      </c>
      <c r="J18" s="86" t="s">
        <v>44</v>
      </c>
    </row>
    <row r="19" spans="1:10" s="87" customFormat="1" ht="12">
      <c r="A19" s="147"/>
      <c r="B19" s="162"/>
      <c r="C19" s="141"/>
      <c r="D19" s="108">
        <f t="shared" si="0"/>
        <v>0.34090909090909088</v>
      </c>
      <c r="E19" s="85"/>
      <c r="F19" s="111" t="s">
        <v>679</v>
      </c>
      <c r="G19" s="86" t="s">
        <v>67</v>
      </c>
      <c r="H19" s="105">
        <f t="shared" si="1"/>
        <v>5</v>
      </c>
      <c r="I19" s="86">
        <f>IF([1]项目总工作量!B$6="交易类",H19*1.5/22,IF([1]项目总工作量!B$6="数据分析类",H19*1.5*0.9/22,IF([1]项目总工作量!B$6="流程管理类",H19*1.5*0.8/22,IF([1]项目总工作量!B$6="渠道类",H19*1.5*0.7/22,FALSE))))</f>
        <v>0.34090909090909088</v>
      </c>
      <c r="J19" s="86" t="s">
        <v>44</v>
      </c>
    </row>
    <row r="20" spans="1:10" s="87" customFormat="1" ht="12">
      <c r="A20" s="147"/>
      <c r="B20" s="162"/>
      <c r="C20" s="141"/>
      <c r="D20" s="108">
        <f t="shared" si="0"/>
        <v>0.34090909090909088</v>
      </c>
      <c r="E20" s="85"/>
      <c r="F20" s="111" t="s">
        <v>680</v>
      </c>
      <c r="G20" s="86" t="s">
        <v>67</v>
      </c>
      <c r="H20" s="105">
        <f t="shared" si="1"/>
        <v>5</v>
      </c>
      <c r="I20" s="86">
        <f>IF([1]项目总工作量!B$6="交易类",H20*1.5/22,IF([1]项目总工作量!B$6="数据分析类",H20*1.5*0.9/22,IF([1]项目总工作量!B$6="流程管理类",H20*1.5*0.8/22,IF([1]项目总工作量!B$6="渠道类",H20*1.5*0.7/22,FALSE))))</f>
        <v>0.34090909090909088</v>
      </c>
      <c r="J20" s="86" t="s">
        <v>44</v>
      </c>
    </row>
    <row r="21" spans="1:10" s="87" customFormat="1" ht="12">
      <c r="A21" s="147"/>
      <c r="B21" s="162"/>
      <c r="C21" s="141"/>
      <c r="D21" s="108">
        <f t="shared" si="0"/>
        <v>0.34090909090909088</v>
      </c>
      <c r="E21" s="85"/>
      <c r="F21" s="111" t="s">
        <v>681</v>
      </c>
      <c r="G21" s="86" t="s">
        <v>67</v>
      </c>
      <c r="H21" s="105">
        <f t="shared" si="1"/>
        <v>5</v>
      </c>
      <c r="I21" s="86">
        <f>IF([1]项目总工作量!B$6="交易类",H21*1.5/22,IF([1]项目总工作量!B$6="数据分析类",H21*1.5*0.9/22,IF([1]项目总工作量!B$6="流程管理类",H21*1.5*0.8/22,IF([1]项目总工作量!B$6="渠道类",H21*1.5*0.7/22,FALSE))))</f>
        <v>0.34090909090909088</v>
      </c>
      <c r="J21" s="86" t="s">
        <v>44</v>
      </c>
    </row>
    <row r="22" spans="1:10" s="87" customFormat="1" ht="12">
      <c r="A22" s="147"/>
      <c r="B22" s="162"/>
      <c r="C22" s="141"/>
      <c r="D22" s="108">
        <f t="shared" si="0"/>
        <v>0.34090909090909088</v>
      </c>
      <c r="E22" s="85"/>
      <c r="F22" s="111" t="s">
        <v>682</v>
      </c>
      <c r="G22" s="86" t="s">
        <v>67</v>
      </c>
      <c r="H22" s="105">
        <f t="shared" si="1"/>
        <v>5</v>
      </c>
      <c r="I22" s="86">
        <f>IF([1]项目总工作量!B$6="交易类",H22*1.5/22,IF([1]项目总工作量!B$6="数据分析类",H22*1.5*0.9/22,IF([1]项目总工作量!B$6="流程管理类",H22*1.5*0.8/22,IF([1]项目总工作量!B$6="渠道类",H22*1.5*0.7/22,FALSE))))</f>
        <v>0.34090909090909088</v>
      </c>
      <c r="J22" s="86" t="s">
        <v>44</v>
      </c>
    </row>
    <row r="23" spans="1:10" s="87" customFormat="1" ht="12">
      <c r="A23" s="147"/>
      <c r="B23" s="162"/>
      <c r="C23" s="141"/>
      <c r="D23" s="108">
        <f t="shared" si="0"/>
        <v>0.34090909090909088</v>
      </c>
      <c r="E23" s="85"/>
      <c r="F23" s="111" t="s">
        <v>683</v>
      </c>
      <c r="G23" s="86" t="s">
        <v>67</v>
      </c>
      <c r="H23" s="105">
        <f t="shared" si="1"/>
        <v>5</v>
      </c>
      <c r="I23" s="86">
        <f>IF([1]项目总工作量!B$6="交易类",H23*1.5/22,IF([1]项目总工作量!B$6="数据分析类",H23*1.5*0.9/22,IF([1]项目总工作量!B$6="流程管理类",H23*1.5*0.8/22,IF([1]项目总工作量!B$6="渠道类",H23*1.5*0.7/22,FALSE))))</f>
        <v>0.34090909090909088</v>
      </c>
      <c r="J23" s="86" t="s">
        <v>44</v>
      </c>
    </row>
    <row r="24" spans="1:10" s="87" customFormat="1" ht="12">
      <c r="A24" s="147"/>
      <c r="B24" s="162"/>
      <c r="C24" s="141"/>
      <c r="D24" s="108">
        <f t="shared" si="0"/>
        <v>0.34090909090909088</v>
      </c>
      <c r="E24" s="85"/>
      <c r="F24" s="111" t="s">
        <v>684</v>
      </c>
      <c r="G24" s="86" t="s">
        <v>67</v>
      </c>
      <c r="H24" s="105">
        <f t="shared" si="1"/>
        <v>5</v>
      </c>
      <c r="I24" s="86">
        <f>IF([1]项目总工作量!B$6="交易类",H24*1.5/22,IF([1]项目总工作量!B$6="数据分析类",H24*1.5*0.9/22,IF([1]项目总工作量!B$6="流程管理类",H24*1.5*0.8/22,IF([1]项目总工作量!B$6="渠道类",H24*1.5*0.7/22,FALSE))))</f>
        <v>0.34090909090909088</v>
      </c>
      <c r="J24" s="86" t="s">
        <v>44</v>
      </c>
    </row>
    <row r="25" spans="1:10" s="87" customFormat="1" ht="12">
      <c r="A25" s="147"/>
      <c r="B25" s="162"/>
      <c r="C25" s="141"/>
      <c r="D25" s="108">
        <f t="shared" si="0"/>
        <v>0.34090909090909088</v>
      </c>
      <c r="E25" s="85"/>
      <c r="F25" s="111" t="s">
        <v>685</v>
      </c>
      <c r="G25" s="86" t="s">
        <v>67</v>
      </c>
      <c r="H25" s="105">
        <f t="shared" si="1"/>
        <v>5</v>
      </c>
      <c r="I25" s="86">
        <f>IF([1]项目总工作量!B$6="交易类",H25*1.5/22,IF([1]项目总工作量!B$6="数据分析类",H25*1.5*0.9/22,IF([1]项目总工作量!B$6="流程管理类",H25*1.5*0.8/22,IF([1]项目总工作量!B$6="渠道类",H25*1.5*0.7/22,FALSE))))</f>
        <v>0.34090909090909088</v>
      </c>
      <c r="J25" s="86" t="s">
        <v>44</v>
      </c>
    </row>
    <row r="26" spans="1:10" s="87" customFormat="1" ht="12">
      <c r="A26" s="147"/>
      <c r="B26" s="162"/>
      <c r="C26" s="141"/>
      <c r="D26" s="108">
        <f t="shared" si="0"/>
        <v>0.34090909090909088</v>
      </c>
      <c r="E26" s="85"/>
      <c r="F26" s="111" t="s">
        <v>686</v>
      </c>
      <c r="G26" s="86" t="s">
        <v>67</v>
      </c>
      <c r="H26" s="105">
        <f t="shared" si="1"/>
        <v>5</v>
      </c>
      <c r="I26" s="86">
        <f>IF([1]项目总工作量!B$6="交易类",H26*1.5/22,IF([1]项目总工作量!B$6="数据分析类",H26*1.5*0.9/22,IF([1]项目总工作量!B$6="流程管理类",H26*1.5*0.8/22,IF([1]项目总工作量!B$6="渠道类",H26*1.5*0.7/22,FALSE))))</f>
        <v>0.34090909090909088</v>
      </c>
      <c r="J26" s="86" t="s">
        <v>44</v>
      </c>
    </row>
    <row r="27" spans="1:10" s="87" customFormat="1" ht="12">
      <c r="A27" s="147"/>
      <c r="B27" s="162"/>
      <c r="C27" s="141"/>
      <c r="D27" s="108">
        <f t="shared" si="0"/>
        <v>0.34090909090909088</v>
      </c>
      <c r="E27" s="85"/>
      <c r="F27" s="111" t="s">
        <v>687</v>
      </c>
      <c r="G27" s="86" t="s">
        <v>67</v>
      </c>
      <c r="H27" s="105">
        <f t="shared" si="1"/>
        <v>5</v>
      </c>
      <c r="I27" s="86">
        <f>IF([1]项目总工作量!B$6="交易类",H27*1.5/22,IF([1]项目总工作量!B$6="数据分析类",H27*1.5*0.9/22,IF([1]项目总工作量!B$6="流程管理类",H27*1.5*0.8/22,IF([1]项目总工作量!B$6="渠道类",H27*1.5*0.7/22,FALSE))))</f>
        <v>0.34090909090909088</v>
      </c>
      <c r="J27" s="86" t="s">
        <v>44</v>
      </c>
    </row>
    <row r="28" spans="1:10" s="87" customFormat="1" ht="12">
      <c r="A28" s="147"/>
      <c r="B28" s="162"/>
      <c r="C28" s="141"/>
      <c r="D28" s="108">
        <f t="shared" si="0"/>
        <v>0.34090909090909088</v>
      </c>
      <c r="E28" s="85"/>
      <c r="F28" s="111" t="s">
        <v>688</v>
      </c>
      <c r="G28" s="86" t="s">
        <v>67</v>
      </c>
      <c r="H28" s="105">
        <f t="shared" si="1"/>
        <v>5</v>
      </c>
      <c r="I28" s="86">
        <f>IF([1]项目总工作量!B$6="交易类",H28*1.5/22,IF([1]项目总工作量!B$6="数据分析类",H28*1.5*0.9/22,IF([1]项目总工作量!B$6="流程管理类",H28*1.5*0.8/22,IF([1]项目总工作量!B$6="渠道类",H28*1.5*0.7/22,FALSE))))</f>
        <v>0.34090909090909088</v>
      </c>
      <c r="J28" s="86" t="s">
        <v>44</v>
      </c>
    </row>
    <row r="29" spans="1:10" s="87" customFormat="1" ht="12">
      <c r="A29" s="147"/>
      <c r="B29" s="162"/>
      <c r="C29" s="141"/>
      <c r="D29" s="108">
        <f t="shared" si="0"/>
        <v>0.34090909090909088</v>
      </c>
      <c r="E29" s="85"/>
      <c r="F29" s="111" t="s">
        <v>689</v>
      </c>
      <c r="G29" s="86" t="s">
        <v>67</v>
      </c>
      <c r="H29" s="105">
        <f t="shared" si="1"/>
        <v>5</v>
      </c>
      <c r="I29" s="86">
        <f>IF([1]项目总工作量!B$6="交易类",H29*1.5/22,IF([1]项目总工作量!B$6="数据分析类",H29*1.5*0.9/22,IF([1]项目总工作量!B$6="流程管理类",H29*1.5*0.8/22,IF([1]项目总工作量!B$6="渠道类",H29*1.5*0.7/22,FALSE))))</f>
        <v>0.34090909090909088</v>
      </c>
      <c r="J29" s="86" t="s">
        <v>44</v>
      </c>
    </row>
    <row r="30" spans="1:10" s="87" customFormat="1" ht="12">
      <c r="A30" s="147"/>
      <c r="B30" s="162"/>
      <c r="C30" s="141"/>
      <c r="D30" s="108">
        <f t="shared" si="0"/>
        <v>0.34090909090909088</v>
      </c>
      <c r="E30" s="85"/>
      <c r="F30" s="111" t="s">
        <v>690</v>
      </c>
      <c r="G30" s="86" t="s">
        <v>67</v>
      </c>
      <c r="H30" s="105">
        <f t="shared" si="1"/>
        <v>5</v>
      </c>
      <c r="I30" s="86">
        <f>IF([1]项目总工作量!B$6="交易类",H30*1.5/22,IF([1]项目总工作量!B$6="数据分析类",H30*1.5*0.9/22,IF([1]项目总工作量!B$6="流程管理类",H30*1.5*0.8/22,IF([1]项目总工作量!B$6="渠道类",H30*1.5*0.7/22,FALSE))))</f>
        <v>0.34090909090909088</v>
      </c>
      <c r="J30" s="86" t="s">
        <v>44</v>
      </c>
    </row>
    <row r="31" spans="1:10" s="87" customFormat="1" ht="12">
      <c r="A31" s="147"/>
      <c r="B31" s="162"/>
      <c r="C31" s="141"/>
      <c r="D31" s="108">
        <f t="shared" si="0"/>
        <v>0.34090909090909088</v>
      </c>
      <c r="E31" s="85"/>
      <c r="F31" s="111" t="s">
        <v>691</v>
      </c>
      <c r="G31" s="86" t="s">
        <v>67</v>
      </c>
      <c r="H31" s="105">
        <f t="shared" si="1"/>
        <v>5</v>
      </c>
      <c r="I31" s="86">
        <f>IF([1]项目总工作量!B$6="交易类",H31*1.5/22,IF([1]项目总工作量!B$6="数据分析类",H31*1.5*0.9/22,IF([1]项目总工作量!B$6="流程管理类",H31*1.5*0.8/22,IF([1]项目总工作量!B$6="渠道类",H31*1.5*0.7/22,FALSE))))</f>
        <v>0.34090909090909088</v>
      </c>
      <c r="J31" s="86" t="s">
        <v>44</v>
      </c>
    </row>
    <row r="32" spans="1:10" s="87" customFormat="1" ht="12">
      <c r="A32" s="147"/>
      <c r="B32" s="162"/>
      <c r="C32" s="141"/>
      <c r="D32" s="108">
        <f t="shared" si="0"/>
        <v>0.34090909090909088</v>
      </c>
      <c r="E32" s="85"/>
      <c r="F32" s="111" t="s">
        <v>692</v>
      </c>
      <c r="G32" s="86" t="s">
        <v>67</v>
      </c>
      <c r="H32" s="105">
        <f t="shared" si="1"/>
        <v>5</v>
      </c>
      <c r="I32" s="86">
        <f>IF([1]项目总工作量!B$6="交易类",H32*1.5/22,IF([1]项目总工作量!B$6="数据分析类",H32*1.5*0.9/22,IF([1]项目总工作量!B$6="流程管理类",H32*1.5*0.8/22,IF([1]项目总工作量!B$6="渠道类",H32*1.5*0.7/22,FALSE))))</f>
        <v>0.34090909090909088</v>
      </c>
      <c r="J32" s="86" t="s">
        <v>44</v>
      </c>
    </row>
    <row r="33" spans="1:10" s="87" customFormat="1" ht="12">
      <c r="A33" s="147"/>
      <c r="B33" s="162"/>
      <c r="C33" s="141"/>
      <c r="D33" s="108">
        <f t="shared" si="0"/>
        <v>0.34090909090909088</v>
      </c>
      <c r="E33" s="85"/>
      <c r="F33" s="111" t="s">
        <v>693</v>
      </c>
      <c r="G33" s="86" t="s">
        <v>67</v>
      </c>
      <c r="H33" s="105">
        <f t="shared" si="1"/>
        <v>5</v>
      </c>
      <c r="I33" s="86">
        <f>IF([1]项目总工作量!B$6="交易类",H33*1.5/22,IF([1]项目总工作量!B$6="数据分析类",H33*1.5*0.9/22,IF([1]项目总工作量!B$6="流程管理类",H33*1.5*0.8/22,IF([1]项目总工作量!B$6="渠道类",H33*1.5*0.7/22,FALSE))))</f>
        <v>0.34090909090909088</v>
      </c>
      <c r="J33" s="86" t="s">
        <v>44</v>
      </c>
    </row>
    <row r="34" spans="1:10" s="87" customFormat="1" ht="12">
      <c r="A34" s="147"/>
      <c r="B34" s="162"/>
      <c r="C34" s="141"/>
      <c r="D34" s="108">
        <f t="shared" si="0"/>
        <v>0.34090909090909088</v>
      </c>
      <c r="E34" s="85"/>
      <c r="F34" s="111" t="s">
        <v>694</v>
      </c>
      <c r="G34" s="86" t="s">
        <v>67</v>
      </c>
      <c r="H34" s="105">
        <f t="shared" si="1"/>
        <v>5</v>
      </c>
      <c r="I34" s="86">
        <f>IF([1]项目总工作量!B$6="交易类",H34*1.5/22,IF([1]项目总工作量!B$6="数据分析类",H34*1.5*0.9/22,IF([1]项目总工作量!B$6="流程管理类",H34*1.5*0.8/22,IF([1]项目总工作量!B$6="渠道类",H34*1.5*0.7/22,FALSE))))</f>
        <v>0.34090909090909088</v>
      </c>
      <c r="J34" s="86" t="s">
        <v>44</v>
      </c>
    </row>
    <row r="35" spans="1:10" s="87" customFormat="1" ht="12">
      <c r="A35" s="147"/>
      <c r="B35" s="162"/>
      <c r="C35" s="141"/>
      <c r="D35" s="108">
        <f t="shared" si="0"/>
        <v>0.34090909090909088</v>
      </c>
      <c r="E35" s="85"/>
      <c r="F35" s="111" t="s">
        <v>695</v>
      </c>
      <c r="G35" s="86" t="s">
        <v>67</v>
      </c>
      <c r="H35" s="105">
        <f t="shared" si="1"/>
        <v>5</v>
      </c>
      <c r="I35" s="86">
        <f>IF([1]项目总工作量!B$6="交易类",H35*1.5/22,IF([1]项目总工作量!B$6="数据分析类",H35*1.5*0.9/22,IF([1]项目总工作量!B$6="流程管理类",H35*1.5*0.8/22,IF([1]项目总工作量!B$6="渠道类",H35*1.5*0.7/22,FALSE))))</f>
        <v>0.34090909090909088</v>
      </c>
      <c r="J35" s="86" t="s">
        <v>44</v>
      </c>
    </row>
    <row r="36" spans="1:10" s="87" customFormat="1" ht="12">
      <c r="A36" s="147"/>
      <c r="B36" s="162"/>
      <c r="C36" s="141"/>
      <c r="D36" s="108">
        <f t="shared" si="0"/>
        <v>0.34090909090909088</v>
      </c>
      <c r="E36" s="85"/>
      <c r="F36" s="111" t="s">
        <v>696</v>
      </c>
      <c r="G36" s="86" t="s">
        <v>67</v>
      </c>
      <c r="H36" s="105">
        <f t="shared" si="1"/>
        <v>5</v>
      </c>
      <c r="I36" s="86">
        <f>IF([1]项目总工作量!B$6="交易类",H36*1.5/22,IF([1]项目总工作量!B$6="数据分析类",H36*1.5*0.9/22,IF([1]项目总工作量!B$6="流程管理类",H36*1.5*0.8/22,IF([1]项目总工作量!B$6="渠道类",H36*1.5*0.7/22,FALSE))))</f>
        <v>0.34090909090909088</v>
      </c>
      <c r="J36" s="86" t="s">
        <v>44</v>
      </c>
    </row>
    <row r="37" spans="1:10" s="87" customFormat="1" ht="12">
      <c r="A37" s="147"/>
      <c r="B37" s="162"/>
      <c r="C37" s="141"/>
      <c r="D37" s="108">
        <f t="shared" si="0"/>
        <v>0.34090909090909088</v>
      </c>
      <c r="E37" s="85"/>
      <c r="F37" s="111" t="s">
        <v>697</v>
      </c>
      <c r="G37" s="86" t="s">
        <v>67</v>
      </c>
      <c r="H37" s="105">
        <f t="shared" si="1"/>
        <v>5</v>
      </c>
      <c r="I37" s="86">
        <f>IF([1]项目总工作量!B$6="交易类",H37*1.5/22,IF([1]项目总工作量!B$6="数据分析类",H37*1.5*0.9/22,IF([1]项目总工作量!B$6="流程管理类",H37*1.5*0.8/22,IF([1]项目总工作量!B$6="渠道类",H37*1.5*0.7/22,FALSE))))</f>
        <v>0.34090909090909088</v>
      </c>
      <c r="J37" s="86" t="s">
        <v>44</v>
      </c>
    </row>
    <row r="38" spans="1:10" s="87" customFormat="1" ht="12">
      <c r="A38" s="147"/>
      <c r="B38" s="162"/>
      <c r="C38" s="141"/>
      <c r="D38" s="108">
        <f t="shared" si="0"/>
        <v>0.34090909090909088</v>
      </c>
      <c r="E38" s="85"/>
      <c r="F38" s="111" t="s">
        <v>698</v>
      </c>
      <c r="G38" s="86" t="s">
        <v>67</v>
      </c>
      <c r="H38" s="105">
        <f t="shared" si="1"/>
        <v>5</v>
      </c>
      <c r="I38" s="86">
        <f>IF([1]项目总工作量!B$6="交易类",H38*1.5/22,IF([1]项目总工作量!B$6="数据分析类",H38*1.5*0.9/22,IF([1]项目总工作量!B$6="流程管理类",H38*1.5*0.8/22,IF([1]项目总工作量!B$6="渠道类",H38*1.5*0.7/22,FALSE))))</f>
        <v>0.34090909090909088</v>
      </c>
      <c r="J38" s="86" t="s">
        <v>44</v>
      </c>
    </row>
    <row r="39" spans="1:10" s="87" customFormat="1" ht="12">
      <c r="A39" s="147"/>
      <c r="B39" s="162"/>
      <c r="C39" s="141"/>
      <c r="D39" s="108">
        <f t="shared" si="0"/>
        <v>0.34090909090909088</v>
      </c>
      <c r="E39" s="85"/>
      <c r="F39" s="111" t="s">
        <v>699</v>
      </c>
      <c r="G39" s="86" t="s">
        <v>67</v>
      </c>
      <c r="H39" s="105">
        <f t="shared" si="1"/>
        <v>5</v>
      </c>
      <c r="I39" s="86">
        <f>IF([1]项目总工作量!B$6="交易类",H39*1.5/22,IF([1]项目总工作量!B$6="数据分析类",H39*1.5*0.9/22,IF([1]项目总工作量!B$6="流程管理类",H39*1.5*0.8/22,IF([1]项目总工作量!B$6="渠道类",H39*1.5*0.7/22,FALSE))))</f>
        <v>0.34090909090909088</v>
      </c>
      <c r="J39" s="86" t="s">
        <v>44</v>
      </c>
    </row>
    <row r="40" spans="1:10" s="87" customFormat="1" ht="12">
      <c r="A40" s="147"/>
      <c r="B40" s="162"/>
      <c r="C40" s="141"/>
      <c r="D40" s="108">
        <f t="shared" si="0"/>
        <v>0.34090909090909088</v>
      </c>
      <c r="E40" s="85"/>
      <c r="F40" s="111" t="s">
        <v>700</v>
      </c>
      <c r="G40" s="86" t="s">
        <v>67</v>
      </c>
      <c r="H40" s="105">
        <f t="shared" si="1"/>
        <v>5</v>
      </c>
      <c r="I40" s="86">
        <f>IF([1]项目总工作量!B$6="交易类",H40*1.5/22,IF([1]项目总工作量!B$6="数据分析类",H40*1.5*0.9/22,IF([1]项目总工作量!B$6="流程管理类",H40*1.5*0.8/22,IF([1]项目总工作量!B$6="渠道类",H40*1.5*0.7/22,FALSE))))</f>
        <v>0.34090909090909088</v>
      </c>
      <c r="J40" s="86" t="s">
        <v>44</v>
      </c>
    </row>
    <row r="41" spans="1:10" s="87" customFormat="1" ht="12">
      <c r="A41" s="147"/>
      <c r="B41" s="162"/>
      <c r="C41" s="141"/>
      <c r="D41" s="108">
        <f t="shared" si="0"/>
        <v>0.34090909090909088</v>
      </c>
      <c r="E41" s="85"/>
      <c r="F41" s="111" t="s">
        <v>701</v>
      </c>
      <c r="G41" s="86" t="s">
        <v>67</v>
      </c>
      <c r="H41" s="105">
        <f t="shared" si="1"/>
        <v>5</v>
      </c>
      <c r="I41" s="86">
        <f>IF([1]项目总工作量!B$6="交易类",H41*1.5/22,IF([1]项目总工作量!B$6="数据分析类",H41*1.5*0.9/22,IF([1]项目总工作量!B$6="流程管理类",H41*1.5*0.8/22,IF([1]项目总工作量!B$6="渠道类",H41*1.5*0.7/22,FALSE))))</f>
        <v>0.34090909090909088</v>
      </c>
      <c r="J41" s="86" t="s">
        <v>44</v>
      </c>
    </row>
    <row r="42" spans="1:10" s="87" customFormat="1" ht="12">
      <c r="A42" s="147"/>
      <c r="B42" s="162"/>
      <c r="C42" s="141"/>
      <c r="D42" s="108">
        <f t="shared" si="0"/>
        <v>0.34090909090909088</v>
      </c>
      <c r="E42" s="85"/>
      <c r="F42" s="111" t="s">
        <v>702</v>
      </c>
      <c r="G42" s="86" t="s">
        <v>67</v>
      </c>
      <c r="H42" s="105">
        <f t="shared" si="1"/>
        <v>5</v>
      </c>
      <c r="I42" s="86">
        <f>IF([1]项目总工作量!B$6="交易类",H42*1.5/22,IF([1]项目总工作量!B$6="数据分析类",H42*1.5*0.9/22,IF([1]项目总工作量!B$6="流程管理类",H42*1.5*0.8/22,IF([1]项目总工作量!B$6="渠道类",H42*1.5*0.7/22,FALSE))))</f>
        <v>0.34090909090909088</v>
      </c>
      <c r="J42" s="86" t="s">
        <v>44</v>
      </c>
    </row>
    <row r="43" spans="1:10" s="87" customFormat="1" ht="12">
      <c r="A43" s="147"/>
      <c r="B43" s="162"/>
      <c r="C43" s="141"/>
      <c r="D43" s="108">
        <f t="shared" si="0"/>
        <v>0.34090909090909088</v>
      </c>
      <c r="E43" s="85"/>
      <c r="F43" s="111" t="s">
        <v>703</v>
      </c>
      <c r="G43" s="86" t="s">
        <v>67</v>
      </c>
      <c r="H43" s="105">
        <f t="shared" si="1"/>
        <v>5</v>
      </c>
      <c r="I43" s="86">
        <f>IF([1]项目总工作量!B$6="交易类",H43*1.5/22,IF([1]项目总工作量!B$6="数据分析类",H43*1.5*0.9/22,IF([1]项目总工作量!B$6="流程管理类",H43*1.5*0.8/22,IF([1]项目总工作量!B$6="渠道类",H43*1.5*0.7/22,FALSE))))</f>
        <v>0.34090909090909088</v>
      </c>
      <c r="J43" s="86" t="s">
        <v>44</v>
      </c>
    </row>
    <row r="44" spans="1:10" s="87" customFormat="1" ht="12">
      <c r="A44" s="147"/>
      <c r="B44" s="162"/>
      <c r="C44" s="141"/>
      <c r="D44" s="108">
        <f t="shared" si="0"/>
        <v>0.34090909090909088</v>
      </c>
      <c r="E44" s="85"/>
      <c r="F44" s="111" t="s">
        <v>704</v>
      </c>
      <c r="G44" s="86" t="s">
        <v>67</v>
      </c>
      <c r="H44" s="105">
        <f t="shared" si="1"/>
        <v>5</v>
      </c>
      <c r="I44" s="86">
        <f>IF([1]项目总工作量!B$6="交易类",H44*1.5/22,IF([1]项目总工作量!B$6="数据分析类",H44*1.5*0.9/22,IF([1]项目总工作量!B$6="流程管理类",H44*1.5*0.8/22,IF([1]项目总工作量!B$6="渠道类",H44*1.5*0.7/22,FALSE))))</f>
        <v>0.34090909090909088</v>
      </c>
      <c r="J44" s="86" t="s">
        <v>44</v>
      </c>
    </row>
    <row r="45" spans="1:10" s="87" customFormat="1" ht="12">
      <c r="A45" s="147"/>
      <c r="B45" s="162"/>
      <c r="C45" s="141"/>
      <c r="D45" s="108">
        <f t="shared" si="0"/>
        <v>0.34090909090909088</v>
      </c>
      <c r="E45" s="85"/>
      <c r="F45" s="111" t="s">
        <v>705</v>
      </c>
      <c r="G45" s="86" t="s">
        <v>67</v>
      </c>
      <c r="H45" s="105">
        <f t="shared" si="1"/>
        <v>5</v>
      </c>
      <c r="I45" s="86">
        <f>IF([1]项目总工作量!B$6="交易类",H45*1.5/22,IF([1]项目总工作量!B$6="数据分析类",H45*1.5*0.9/22,IF([1]项目总工作量!B$6="流程管理类",H45*1.5*0.8/22,IF([1]项目总工作量!B$6="渠道类",H45*1.5*0.7/22,FALSE))))</f>
        <v>0.34090909090909088</v>
      </c>
      <c r="J45" s="86" t="s">
        <v>44</v>
      </c>
    </row>
    <row r="46" spans="1:10" s="87" customFormat="1" ht="12">
      <c r="A46" s="147"/>
      <c r="B46" s="162"/>
      <c r="C46" s="141"/>
      <c r="D46" s="108">
        <f t="shared" si="0"/>
        <v>0.34090909090909088</v>
      </c>
      <c r="E46" s="85"/>
      <c r="F46" s="111" t="s">
        <v>706</v>
      </c>
      <c r="G46" s="86" t="s">
        <v>67</v>
      </c>
      <c r="H46" s="105">
        <f t="shared" si="1"/>
        <v>5</v>
      </c>
      <c r="I46" s="86">
        <f>IF([1]项目总工作量!B$6="交易类",H46*1.5/22,IF([1]项目总工作量!B$6="数据分析类",H46*1.5*0.9/22,IF([1]项目总工作量!B$6="流程管理类",H46*1.5*0.8/22,IF([1]项目总工作量!B$6="渠道类",H46*1.5*0.7/22,FALSE))))</f>
        <v>0.34090909090909088</v>
      </c>
      <c r="J46" s="86" t="s">
        <v>44</v>
      </c>
    </row>
    <row r="47" spans="1:10" s="87" customFormat="1" ht="12">
      <c r="A47" s="147"/>
      <c r="B47" s="162"/>
      <c r="C47" s="141"/>
      <c r="D47" s="108">
        <f t="shared" si="0"/>
        <v>0.34090909090909088</v>
      </c>
      <c r="E47" s="85"/>
      <c r="F47" s="111" t="s">
        <v>707</v>
      </c>
      <c r="G47" s="86" t="s">
        <v>67</v>
      </c>
      <c r="H47" s="105">
        <f t="shared" si="1"/>
        <v>5</v>
      </c>
      <c r="I47" s="86">
        <f>IF([1]项目总工作量!B$6="交易类",H47*1.5/22,IF([1]项目总工作量!B$6="数据分析类",H47*1.5*0.9/22,IF([1]项目总工作量!B$6="流程管理类",H47*1.5*0.8/22,IF([1]项目总工作量!B$6="渠道类",H47*1.5*0.7/22,FALSE))))</f>
        <v>0.34090909090909088</v>
      </c>
      <c r="J47" s="86" t="s">
        <v>44</v>
      </c>
    </row>
    <row r="48" spans="1:10" s="87" customFormat="1" ht="12">
      <c r="A48" s="147"/>
      <c r="B48" s="162"/>
      <c r="C48" s="141"/>
      <c r="D48" s="108">
        <f t="shared" si="0"/>
        <v>0.34090909090909088</v>
      </c>
      <c r="E48" s="85"/>
      <c r="F48" s="111" t="s">
        <v>708</v>
      </c>
      <c r="G48" s="86" t="s">
        <v>67</v>
      </c>
      <c r="H48" s="105">
        <f t="shared" si="1"/>
        <v>5</v>
      </c>
      <c r="I48" s="86">
        <f>IF([1]项目总工作量!B$6="交易类",H48*1.5/22,IF([1]项目总工作量!B$6="数据分析类",H48*1.5*0.9/22,IF([1]项目总工作量!B$6="流程管理类",H48*1.5*0.8/22,IF([1]项目总工作量!B$6="渠道类",H48*1.5*0.7/22,FALSE))))</f>
        <v>0.34090909090909088</v>
      </c>
      <c r="J48" s="86" t="s">
        <v>44</v>
      </c>
    </row>
    <row r="49" spans="1:10" s="87" customFormat="1" ht="12">
      <c r="A49" s="147"/>
      <c r="B49" s="162"/>
      <c r="C49" s="141"/>
      <c r="D49" s="108">
        <f t="shared" si="0"/>
        <v>0.34090909090909088</v>
      </c>
      <c r="E49" s="85"/>
      <c r="F49" s="111" t="s">
        <v>709</v>
      </c>
      <c r="G49" s="86" t="s">
        <v>67</v>
      </c>
      <c r="H49" s="105">
        <f t="shared" si="1"/>
        <v>5</v>
      </c>
      <c r="I49" s="86">
        <f>IF([1]项目总工作量!B$6="交易类",H49*1.5/22,IF([1]项目总工作量!B$6="数据分析类",H49*1.5*0.9/22,IF([1]项目总工作量!B$6="流程管理类",H49*1.5*0.8/22,IF([1]项目总工作量!B$6="渠道类",H49*1.5*0.7/22,FALSE))))</f>
        <v>0.34090909090909088</v>
      </c>
      <c r="J49" s="86" t="s">
        <v>44</v>
      </c>
    </row>
    <row r="50" spans="1:10" s="87" customFormat="1" ht="12">
      <c r="A50" s="147"/>
      <c r="B50" s="162"/>
      <c r="C50" s="141"/>
      <c r="D50" s="108">
        <f t="shared" si="0"/>
        <v>0.34090909090909088</v>
      </c>
      <c r="E50" s="85"/>
      <c r="F50" s="111" t="s">
        <v>710</v>
      </c>
      <c r="G50" s="86" t="s">
        <v>67</v>
      </c>
      <c r="H50" s="105">
        <f t="shared" si="1"/>
        <v>5</v>
      </c>
      <c r="I50" s="86">
        <f>IF([1]项目总工作量!B$6="交易类",H50*1.5/22,IF([1]项目总工作量!B$6="数据分析类",H50*1.5*0.9/22,IF([1]项目总工作量!B$6="流程管理类",H50*1.5*0.8/22,IF([1]项目总工作量!B$6="渠道类",H50*1.5*0.7/22,FALSE))))</f>
        <v>0.34090909090909088</v>
      </c>
      <c r="J50" s="86" t="s">
        <v>44</v>
      </c>
    </row>
    <row r="51" spans="1:10" s="87" customFormat="1" ht="12">
      <c r="A51" s="147"/>
      <c r="B51" s="162"/>
      <c r="C51" s="141"/>
      <c r="D51" s="108">
        <f t="shared" si="0"/>
        <v>0.34090909090909088</v>
      </c>
      <c r="E51" s="85"/>
      <c r="F51" s="111" t="s">
        <v>711</v>
      </c>
      <c r="G51" s="86" t="s">
        <v>67</v>
      </c>
      <c r="H51" s="105">
        <f t="shared" si="1"/>
        <v>5</v>
      </c>
      <c r="I51" s="86">
        <f>IF([1]项目总工作量!B$6="交易类",H51*1.5/22,IF([1]项目总工作量!B$6="数据分析类",H51*1.5*0.9/22,IF([1]项目总工作量!B$6="流程管理类",H51*1.5*0.8/22,IF([1]项目总工作量!B$6="渠道类",H51*1.5*0.7/22,FALSE))))</f>
        <v>0.34090909090909088</v>
      </c>
      <c r="J51" s="86" t="s">
        <v>44</v>
      </c>
    </row>
    <row r="52" spans="1:10" s="87" customFormat="1" ht="12">
      <c r="A52" s="147"/>
      <c r="B52" s="162"/>
      <c r="C52" s="141"/>
      <c r="D52" s="108">
        <f t="shared" si="0"/>
        <v>0.34090909090909088</v>
      </c>
      <c r="E52" s="85"/>
      <c r="F52" s="111" t="s">
        <v>712</v>
      </c>
      <c r="G52" s="86" t="s">
        <v>67</v>
      </c>
      <c r="H52" s="105">
        <f t="shared" si="1"/>
        <v>5</v>
      </c>
      <c r="I52" s="86">
        <f>IF([1]项目总工作量!B$6="交易类",H52*1.5/22,IF([1]项目总工作量!B$6="数据分析类",H52*1.5*0.9/22,IF([1]项目总工作量!B$6="流程管理类",H52*1.5*0.8/22,IF([1]项目总工作量!B$6="渠道类",H52*1.5*0.7/22,FALSE))))</f>
        <v>0.34090909090909088</v>
      </c>
      <c r="J52" s="86" t="s">
        <v>44</v>
      </c>
    </row>
    <row r="53" spans="1:10" s="87" customFormat="1" ht="12">
      <c r="A53" s="147"/>
      <c r="B53" s="162"/>
      <c r="C53" s="141"/>
      <c r="D53" s="108">
        <f t="shared" si="0"/>
        <v>0.34090909090909088</v>
      </c>
      <c r="E53" s="85"/>
      <c r="F53" s="111" t="s">
        <v>713</v>
      </c>
      <c r="G53" s="86" t="s">
        <v>67</v>
      </c>
      <c r="H53" s="105">
        <f t="shared" si="1"/>
        <v>5</v>
      </c>
      <c r="I53" s="86">
        <f>IF([1]项目总工作量!B$6="交易类",H53*1.5/22,IF([1]项目总工作量!B$6="数据分析类",H53*1.5*0.9/22,IF([1]项目总工作量!B$6="流程管理类",H53*1.5*0.8/22,IF([1]项目总工作量!B$6="渠道类",H53*1.5*0.7/22,FALSE))))</f>
        <v>0.34090909090909088</v>
      </c>
      <c r="J53" s="86" t="s">
        <v>44</v>
      </c>
    </row>
    <row r="54" spans="1:10" s="87" customFormat="1" ht="12">
      <c r="A54" s="147"/>
      <c r="B54" s="162"/>
      <c r="C54" s="141"/>
      <c r="D54" s="108">
        <f t="shared" si="0"/>
        <v>0.34090909090909088</v>
      </c>
      <c r="E54" s="85"/>
      <c r="F54" s="111" t="s">
        <v>714</v>
      </c>
      <c r="G54" s="86" t="s">
        <v>67</v>
      </c>
      <c r="H54" s="105">
        <f t="shared" si="1"/>
        <v>5</v>
      </c>
      <c r="I54" s="86">
        <f>IF([1]项目总工作量!B$6="交易类",H54*1.5/22,IF([1]项目总工作量!B$6="数据分析类",H54*1.5*0.9/22,IF([1]项目总工作量!B$6="流程管理类",H54*1.5*0.8/22,IF([1]项目总工作量!B$6="渠道类",H54*1.5*0.7/22,FALSE))))</f>
        <v>0.34090909090909088</v>
      </c>
      <c r="J54" s="86" t="s">
        <v>44</v>
      </c>
    </row>
    <row r="55" spans="1:10" s="87" customFormat="1" ht="12">
      <c r="A55" s="147"/>
      <c r="B55" s="162"/>
      <c r="C55" s="141"/>
      <c r="D55" s="108">
        <f t="shared" si="0"/>
        <v>0.34090909090909088</v>
      </c>
      <c r="E55" s="85"/>
      <c r="F55" s="111" t="s">
        <v>715</v>
      </c>
      <c r="G55" s="86" t="s">
        <v>67</v>
      </c>
      <c r="H55" s="105">
        <f t="shared" si="1"/>
        <v>5</v>
      </c>
      <c r="I55" s="86">
        <f>IF([1]项目总工作量!B$6="交易类",H55*1.5/22,IF([1]项目总工作量!B$6="数据分析类",H55*1.5*0.9/22,IF([1]项目总工作量!B$6="流程管理类",H55*1.5*0.8/22,IF([1]项目总工作量!B$6="渠道类",H55*1.5*0.7/22,FALSE))))</f>
        <v>0.34090909090909088</v>
      </c>
      <c r="J55" s="86" t="s">
        <v>44</v>
      </c>
    </row>
    <row r="56" spans="1:10" s="87" customFormat="1" ht="12">
      <c r="A56" s="147"/>
      <c r="B56" s="162"/>
      <c r="C56" s="141"/>
      <c r="D56" s="108">
        <f t="shared" si="0"/>
        <v>0.34090909090909088</v>
      </c>
      <c r="E56" s="85"/>
      <c r="F56" s="111" t="s">
        <v>716</v>
      </c>
      <c r="G56" s="86" t="s">
        <v>67</v>
      </c>
      <c r="H56" s="105">
        <f t="shared" si="1"/>
        <v>5</v>
      </c>
      <c r="I56" s="86">
        <f>IF([1]项目总工作量!B$6="交易类",H56*1.5/22,IF([1]项目总工作量!B$6="数据分析类",H56*1.5*0.9/22,IF([1]项目总工作量!B$6="流程管理类",H56*1.5*0.8/22,IF([1]项目总工作量!B$6="渠道类",H56*1.5*0.7/22,FALSE))))</f>
        <v>0.34090909090909088</v>
      </c>
      <c r="J56" s="86" t="s">
        <v>44</v>
      </c>
    </row>
    <row r="57" spans="1:10" s="87" customFormat="1" ht="12">
      <c r="A57" s="147"/>
      <c r="B57" s="162"/>
      <c r="C57" s="141"/>
      <c r="D57" s="108">
        <f t="shared" si="0"/>
        <v>0.34090909090909088</v>
      </c>
      <c r="E57" s="85"/>
      <c r="F57" s="111" t="s">
        <v>717</v>
      </c>
      <c r="G57" s="86" t="s">
        <v>67</v>
      </c>
      <c r="H57" s="105">
        <f t="shared" si="1"/>
        <v>5</v>
      </c>
      <c r="I57" s="86">
        <f>IF([1]项目总工作量!B$6="交易类",H57*1.5/22,IF([1]项目总工作量!B$6="数据分析类",H57*1.5*0.9/22,IF([1]项目总工作量!B$6="流程管理类",H57*1.5*0.8/22,IF([1]项目总工作量!B$6="渠道类",H57*1.5*0.7/22,FALSE))))</f>
        <v>0.34090909090909088</v>
      </c>
      <c r="J57" s="86" t="s">
        <v>44</v>
      </c>
    </row>
    <row r="58" spans="1:10" s="87" customFormat="1" ht="12">
      <c r="A58" s="147"/>
      <c r="B58" s="162"/>
      <c r="C58" s="141"/>
      <c r="D58" s="108">
        <f t="shared" si="0"/>
        <v>0.34090909090909088</v>
      </c>
      <c r="E58" s="85"/>
      <c r="F58" s="111" t="s">
        <v>718</v>
      </c>
      <c r="G58" s="86" t="s">
        <v>67</v>
      </c>
      <c r="H58" s="105">
        <f t="shared" si="1"/>
        <v>5</v>
      </c>
      <c r="I58" s="86">
        <f>IF([1]项目总工作量!B$6="交易类",H58*1.5/22,IF([1]项目总工作量!B$6="数据分析类",H58*1.5*0.9/22,IF([1]项目总工作量!B$6="流程管理类",H58*1.5*0.8/22,IF([1]项目总工作量!B$6="渠道类",H58*1.5*0.7/22,FALSE))))</f>
        <v>0.34090909090909088</v>
      </c>
      <c r="J58" s="86" t="s">
        <v>44</v>
      </c>
    </row>
    <row r="59" spans="1:10" s="87" customFormat="1" ht="12">
      <c r="A59" s="147"/>
      <c r="B59" s="162"/>
      <c r="C59" s="141"/>
      <c r="D59" s="108">
        <f t="shared" si="0"/>
        <v>0.34090909090909088</v>
      </c>
      <c r="E59" s="85"/>
      <c r="F59" s="111" t="s">
        <v>719</v>
      </c>
      <c r="G59" s="86" t="s">
        <v>67</v>
      </c>
      <c r="H59" s="105">
        <f t="shared" si="1"/>
        <v>5</v>
      </c>
      <c r="I59" s="86">
        <f>IF([1]项目总工作量!B$6="交易类",H59*1.5/22,IF([1]项目总工作量!B$6="数据分析类",H59*1.5*0.9/22,IF([1]项目总工作量!B$6="流程管理类",H59*1.5*0.8/22,IF([1]项目总工作量!B$6="渠道类",H59*1.5*0.7/22,FALSE))))</f>
        <v>0.34090909090909088</v>
      </c>
      <c r="J59" s="86" t="s">
        <v>44</v>
      </c>
    </row>
    <row r="60" spans="1:10" s="87" customFormat="1" ht="12">
      <c r="A60" s="147"/>
      <c r="B60" s="162"/>
      <c r="C60" s="141"/>
      <c r="D60" s="108">
        <f t="shared" si="0"/>
        <v>0.34090909090909088</v>
      </c>
      <c r="E60" s="85"/>
      <c r="F60" s="111" t="s">
        <v>720</v>
      </c>
      <c r="G60" s="86" t="s">
        <v>67</v>
      </c>
      <c r="H60" s="105">
        <f t="shared" si="1"/>
        <v>5</v>
      </c>
      <c r="I60" s="86">
        <f>IF([1]项目总工作量!B$6="交易类",H60*1.5/22,IF([1]项目总工作量!B$6="数据分析类",H60*1.5*0.9/22,IF([1]项目总工作量!B$6="流程管理类",H60*1.5*0.8/22,IF([1]项目总工作量!B$6="渠道类",H60*1.5*0.7/22,FALSE))))</f>
        <v>0.34090909090909088</v>
      </c>
      <c r="J60" s="86" t="s">
        <v>44</v>
      </c>
    </row>
    <row r="61" spans="1:10" s="87" customFormat="1" ht="12">
      <c r="A61" s="147"/>
      <c r="B61" s="162"/>
      <c r="C61" s="141"/>
      <c r="D61" s="108">
        <f t="shared" si="0"/>
        <v>0.34090909090909088</v>
      </c>
      <c r="E61" s="85"/>
      <c r="F61" s="111" t="s">
        <v>721</v>
      </c>
      <c r="G61" s="86" t="s">
        <v>67</v>
      </c>
      <c r="H61" s="105">
        <f t="shared" si="1"/>
        <v>5</v>
      </c>
      <c r="I61" s="86">
        <f>IF([1]项目总工作量!B$6="交易类",H61*1.5/22,IF([1]项目总工作量!B$6="数据分析类",H61*1.5*0.9/22,IF([1]项目总工作量!B$6="流程管理类",H61*1.5*0.8/22,IF([1]项目总工作量!B$6="渠道类",H61*1.5*0.7/22,FALSE))))</f>
        <v>0.34090909090909088</v>
      </c>
      <c r="J61" s="86" t="s">
        <v>44</v>
      </c>
    </row>
    <row r="62" spans="1:10" s="87" customFormat="1" ht="12">
      <c r="A62" s="147"/>
      <c r="B62" s="162"/>
      <c r="C62" s="141"/>
      <c r="D62" s="108">
        <f t="shared" si="0"/>
        <v>0.34090909090909088</v>
      </c>
      <c r="E62" s="85"/>
      <c r="F62" s="111" t="s">
        <v>722</v>
      </c>
      <c r="G62" s="86" t="s">
        <v>67</v>
      </c>
      <c r="H62" s="105">
        <f t="shared" si="1"/>
        <v>5</v>
      </c>
      <c r="I62" s="86">
        <f>IF([1]项目总工作量!B$6="交易类",H62*1.5/22,IF([1]项目总工作量!B$6="数据分析类",H62*1.5*0.9/22,IF([1]项目总工作量!B$6="流程管理类",H62*1.5*0.8/22,IF([1]项目总工作量!B$6="渠道类",H62*1.5*0.7/22,FALSE))))</f>
        <v>0.34090909090909088</v>
      </c>
      <c r="J62" s="86" t="s">
        <v>44</v>
      </c>
    </row>
    <row r="63" spans="1:10" s="87" customFormat="1" ht="12">
      <c r="A63" s="147"/>
      <c r="B63" s="162"/>
      <c r="C63" s="141"/>
      <c r="D63" s="108">
        <f t="shared" si="0"/>
        <v>0.34090909090909088</v>
      </c>
      <c r="E63" s="85"/>
      <c r="F63" s="111" t="s">
        <v>723</v>
      </c>
      <c r="G63" s="86" t="s">
        <v>67</v>
      </c>
      <c r="H63" s="105">
        <f t="shared" si="1"/>
        <v>5</v>
      </c>
      <c r="I63" s="86">
        <f>IF([1]项目总工作量!B$6="交易类",H63*1.5/22,IF([1]项目总工作量!B$6="数据分析类",H63*1.5*0.9/22,IF([1]项目总工作量!B$6="流程管理类",H63*1.5*0.8/22,IF([1]项目总工作量!B$6="渠道类",H63*1.5*0.7/22,FALSE))))</f>
        <v>0.34090909090909088</v>
      </c>
      <c r="J63" s="86" t="s">
        <v>44</v>
      </c>
    </row>
    <row r="64" spans="1:10" s="87" customFormat="1" ht="12">
      <c r="A64" s="147"/>
      <c r="B64" s="162"/>
      <c r="C64" s="141"/>
      <c r="D64" s="108">
        <f t="shared" si="0"/>
        <v>0.34090909090909088</v>
      </c>
      <c r="E64" s="85"/>
      <c r="F64" s="111" t="s">
        <v>724</v>
      </c>
      <c r="G64" s="86" t="s">
        <v>67</v>
      </c>
      <c r="H64" s="105">
        <f t="shared" si="1"/>
        <v>5</v>
      </c>
      <c r="I64" s="86">
        <f>IF([1]项目总工作量!B$6="交易类",H64*1.5/22,IF([1]项目总工作量!B$6="数据分析类",H64*1.5*0.9/22,IF([1]项目总工作量!B$6="流程管理类",H64*1.5*0.8/22,IF([1]项目总工作量!B$6="渠道类",H64*1.5*0.7/22,FALSE))))</f>
        <v>0.34090909090909088</v>
      </c>
      <c r="J64" s="86" t="s">
        <v>44</v>
      </c>
    </row>
    <row r="65" spans="1:10" s="87" customFormat="1" ht="12">
      <c r="A65" s="147"/>
      <c r="B65" s="162"/>
      <c r="C65" s="141"/>
      <c r="D65" s="108">
        <f t="shared" si="0"/>
        <v>0.34090909090909088</v>
      </c>
      <c r="E65" s="85"/>
      <c r="F65" s="111" t="s">
        <v>725</v>
      </c>
      <c r="G65" s="86" t="s">
        <v>67</v>
      </c>
      <c r="H65" s="105">
        <f t="shared" si="1"/>
        <v>5</v>
      </c>
      <c r="I65" s="86">
        <f>IF([1]项目总工作量!B$6="交易类",H65*1.5/22,IF([1]项目总工作量!B$6="数据分析类",H65*1.5*0.9/22,IF([1]项目总工作量!B$6="流程管理类",H65*1.5*0.8/22,IF([1]项目总工作量!B$6="渠道类",H65*1.5*0.7/22,FALSE))))</f>
        <v>0.34090909090909088</v>
      </c>
      <c r="J65" s="86" t="s">
        <v>44</v>
      </c>
    </row>
    <row r="66" spans="1:10" s="87" customFormat="1" ht="12">
      <c r="A66" s="147"/>
      <c r="B66" s="162"/>
      <c r="C66" s="141"/>
      <c r="D66" s="108">
        <f t="shared" si="0"/>
        <v>0.34090909090909088</v>
      </c>
      <c r="E66" s="85"/>
      <c r="F66" s="111" t="s">
        <v>726</v>
      </c>
      <c r="G66" s="86" t="s">
        <v>67</v>
      </c>
      <c r="H66" s="105">
        <f t="shared" si="1"/>
        <v>5</v>
      </c>
      <c r="I66" s="86">
        <f>IF([1]项目总工作量!B$6="交易类",H66*1.5/22,IF([1]项目总工作量!B$6="数据分析类",H66*1.5*0.9/22,IF([1]项目总工作量!B$6="流程管理类",H66*1.5*0.8/22,IF([1]项目总工作量!B$6="渠道类",H66*1.5*0.7/22,FALSE))))</f>
        <v>0.34090909090909088</v>
      </c>
      <c r="J66" s="86" t="s">
        <v>44</v>
      </c>
    </row>
    <row r="67" spans="1:10" s="87" customFormat="1" ht="12">
      <c r="A67" s="147"/>
      <c r="B67" s="162"/>
      <c r="C67" s="141"/>
      <c r="D67" s="108">
        <f t="shared" si="0"/>
        <v>0.34090909090909088</v>
      </c>
      <c r="E67" s="85"/>
      <c r="F67" s="111" t="s">
        <v>727</v>
      </c>
      <c r="G67" s="86" t="s">
        <v>67</v>
      </c>
      <c r="H67" s="105">
        <f t="shared" si="1"/>
        <v>5</v>
      </c>
      <c r="I67" s="86">
        <f>IF([1]项目总工作量!B$6="交易类",H67*1.5/22,IF([1]项目总工作量!B$6="数据分析类",H67*1.5*0.9/22,IF([1]项目总工作量!B$6="流程管理类",H67*1.5*0.8/22,IF([1]项目总工作量!B$6="渠道类",H67*1.5*0.7/22,FALSE))))</f>
        <v>0.34090909090909088</v>
      </c>
      <c r="J67" s="86" t="s">
        <v>44</v>
      </c>
    </row>
    <row r="68" spans="1:10" s="87" customFormat="1" ht="12">
      <c r="A68" s="147"/>
      <c r="B68" s="162"/>
      <c r="C68" s="141"/>
      <c r="D68" s="108">
        <f t="shared" si="0"/>
        <v>0.34090909090909088</v>
      </c>
      <c r="E68" s="85"/>
      <c r="F68" s="111" t="s">
        <v>728</v>
      </c>
      <c r="G68" s="86" t="s">
        <v>67</v>
      </c>
      <c r="H68" s="105">
        <f t="shared" si="1"/>
        <v>5</v>
      </c>
      <c r="I68" s="86">
        <f>IF([1]项目总工作量!B$6="交易类",H68*1.5/22,IF([1]项目总工作量!B$6="数据分析类",H68*1.5*0.9/22,IF([1]项目总工作量!B$6="流程管理类",H68*1.5*0.8/22,IF([1]项目总工作量!B$6="渠道类",H68*1.5*0.7/22,FALSE))))</f>
        <v>0.34090909090909088</v>
      </c>
      <c r="J68" s="86" t="s">
        <v>44</v>
      </c>
    </row>
    <row r="69" spans="1:10" s="87" customFormat="1" ht="12">
      <c r="A69" s="147"/>
      <c r="B69" s="162"/>
      <c r="C69" s="141"/>
      <c r="D69" s="108">
        <f t="shared" si="0"/>
        <v>0.34090909090909088</v>
      </c>
      <c r="E69" s="85"/>
      <c r="F69" s="111" t="s">
        <v>729</v>
      </c>
      <c r="G69" s="86" t="s">
        <v>67</v>
      </c>
      <c r="H69" s="105">
        <f t="shared" si="1"/>
        <v>5</v>
      </c>
      <c r="I69" s="86">
        <f>IF([1]项目总工作量!B$6="交易类",H69*1.5/22,IF([1]项目总工作量!B$6="数据分析类",H69*1.5*0.9/22,IF([1]项目总工作量!B$6="流程管理类",H69*1.5*0.8/22,IF([1]项目总工作量!B$6="渠道类",H69*1.5*0.7/22,FALSE))))</f>
        <v>0.34090909090909088</v>
      </c>
      <c r="J69" s="86" t="s">
        <v>44</v>
      </c>
    </row>
    <row r="70" spans="1:10" s="87" customFormat="1" ht="12">
      <c r="A70" s="147"/>
      <c r="B70" s="162"/>
      <c r="C70" s="141"/>
      <c r="D70" s="108">
        <f t="shared" si="0"/>
        <v>0.34090909090909088</v>
      </c>
      <c r="E70" s="85"/>
      <c r="F70" s="111" t="s">
        <v>730</v>
      </c>
      <c r="G70" s="86" t="s">
        <v>67</v>
      </c>
      <c r="H70" s="105">
        <f t="shared" si="1"/>
        <v>5</v>
      </c>
      <c r="I70" s="86">
        <f>IF([1]项目总工作量!B$6="交易类",H70*1.5/22,IF([1]项目总工作量!B$6="数据分析类",H70*1.5*0.9/22,IF([1]项目总工作量!B$6="流程管理类",H70*1.5*0.8/22,IF([1]项目总工作量!B$6="渠道类",H70*1.5*0.7/22,FALSE))))</f>
        <v>0.34090909090909088</v>
      </c>
      <c r="J70" s="86" t="s">
        <v>44</v>
      </c>
    </row>
    <row r="71" spans="1:10" s="87" customFormat="1" ht="12">
      <c r="A71" s="147"/>
      <c r="B71" s="162"/>
      <c r="C71" s="141"/>
      <c r="D71" s="108">
        <f t="shared" si="0"/>
        <v>0.34090909090909088</v>
      </c>
      <c r="E71" s="85"/>
      <c r="F71" s="111" t="s">
        <v>731</v>
      </c>
      <c r="G71" s="86" t="s">
        <v>67</v>
      </c>
      <c r="H71" s="105">
        <f t="shared" si="1"/>
        <v>5</v>
      </c>
      <c r="I71" s="86">
        <f>IF([1]项目总工作量!B$6="交易类",H71*1.5/22,IF([1]项目总工作量!B$6="数据分析类",H71*1.5*0.9/22,IF([1]项目总工作量!B$6="流程管理类",H71*1.5*0.8/22,IF([1]项目总工作量!B$6="渠道类",H71*1.5*0.7/22,FALSE))))</f>
        <v>0.34090909090909088</v>
      </c>
      <c r="J71" s="86" t="s">
        <v>44</v>
      </c>
    </row>
    <row r="72" spans="1:10" s="87" customFormat="1" ht="12">
      <c r="A72" s="147"/>
      <c r="B72" s="162"/>
      <c r="C72" s="141"/>
      <c r="D72" s="108">
        <f t="shared" si="0"/>
        <v>0.34090909090909088</v>
      </c>
      <c r="E72" s="85"/>
      <c r="F72" s="111" t="s">
        <v>732</v>
      </c>
      <c r="G72" s="86" t="s">
        <v>67</v>
      </c>
      <c r="H72" s="105">
        <f t="shared" si="1"/>
        <v>5</v>
      </c>
      <c r="I72" s="86">
        <f>IF([1]项目总工作量!B$6="交易类",H72*1.5/22,IF([1]项目总工作量!B$6="数据分析类",H72*1.5*0.9/22,IF([1]项目总工作量!B$6="流程管理类",H72*1.5*0.8/22,IF([1]项目总工作量!B$6="渠道类",H72*1.5*0.7/22,FALSE))))</f>
        <v>0.34090909090909088</v>
      </c>
      <c r="J72" s="86" t="s">
        <v>44</v>
      </c>
    </row>
    <row r="73" spans="1:10" s="87" customFormat="1" ht="12">
      <c r="A73" s="147"/>
      <c r="B73" s="162"/>
      <c r="C73" s="141" t="s">
        <v>367</v>
      </c>
      <c r="D73" s="108">
        <f t="shared" si="0"/>
        <v>0.34090909090909088</v>
      </c>
      <c r="E73" s="85"/>
      <c r="F73" s="111" t="s">
        <v>750</v>
      </c>
      <c r="G73" s="86" t="s">
        <v>67</v>
      </c>
      <c r="H73" s="105">
        <f t="shared" si="1"/>
        <v>5</v>
      </c>
      <c r="I73" s="86">
        <f>IF([1]项目总工作量!B$6="交易类",H73*1.5/22,IF([1]项目总工作量!B$6="数据分析类",H73*1.5*0.9/22,IF([1]项目总工作量!B$6="流程管理类",H73*1.5*0.8/22,IF([1]项目总工作量!B$6="渠道类",H73*1.5*0.7/22,FALSE))))</f>
        <v>0.34090909090909088</v>
      </c>
      <c r="J73" s="86" t="s">
        <v>44</v>
      </c>
    </row>
    <row r="74" spans="1:10" s="87" customFormat="1" ht="12">
      <c r="A74" s="147"/>
      <c r="B74" s="162"/>
      <c r="C74" s="141"/>
      <c r="D74" s="108">
        <f t="shared" si="0"/>
        <v>0.34090909090909088</v>
      </c>
      <c r="E74" s="85"/>
      <c r="F74" s="111" t="s">
        <v>733</v>
      </c>
      <c r="G74" s="86" t="s">
        <v>67</v>
      </c>
      <c r="H74" s="105">
        <f t="shared" si="1"/>
        <v>5</v>
      </c>
      <c r="I74" s="86">
        <f>IF([1]项目总工作量!B$6="交易类",H74*1.5/22,IF([1]项目总工作量!B$6="数据分析类",H74*1.5*0.9/22,IF([1]项目总工作量!B$6="流程管理类",H74*1.5*0.8/22,IF([1]项目总工作量!B$6="渠道类",H74*1.5*0.7/22,FALSE))))</f>
        <v>0.34090909090909088</v>
      </c>
      <c r="J74" s="86" t="s">
        <v>44</v>
      </c>
    </row>
    <row r="75" spans="1:10" s="87" customFormat="1" ht="12">
      <c r="A75" s="147"/>
      <c r="B75" s="162"/>
      <c r="C75" s="141"/>
      <c r="D75" s="108">
        <f t="shared" si="0"/>
        <v>0.34090909090909088</v>
      </c>
      <c r="E75" s="85"/>
      <c r="F75" s="111" t="s">
        <v>734</v>
      </c>
      <c r="G75" s="86" t="s">
        <v>67</v>
      </c>
      <c r="H75" s="105">
        <f t="shared" si="1"/>
        <v>5</v>
      </c>
      <c r="I75" s="86">
        <f>IF([1]项目总工作量!B$6="交易类",H75*1.5/22,IF([1]项目总工作量!B$6="数据分析类",H75*1.5*0.9/22,IF([1]项目总工作量!B$6="流程管理类",H75*1.5*0.8/22,IF([1]项目总工作量!B$6="渠道类",H75*1.5*0.7/22,FALSE))))</f>
        <v>0.34090909090909088</v>
      </c>
      <c r="J75" s="86" t="s">
        <v>44</v>
      </c>
    </row>
    <row r="76" spans="1:10" s="87" customFormat="1" ht="12">
      <c r="A76" s="147"/>
      <c r="B76" s="162"/>
      <c r="C76" s="141"/>
      <c r="D76" s="108">
        <f t="shared" si="0"/>
        <v>0.34090909090909088</v>
      </c>
      <c r="E76" s="85"/>
      <c r="F76" s="111" t="s">
        <v>735</v>
      </c>
      <c r="G76" s="86" t="s">
        <v>67</v>
      </c>
      <c r="H76" s="105">
        <f t="shared" si="1"/>
        <v>5</v>
      </c>
      <c r="I76" s="86">
        <f>IF([1]项目总工作量!B$6="交易类",H76*1.5/22,IF([1]项目总工作量!B$6="数据分析类",H76*1.5*0.9/22,IF([1]项目总工作量!B$6="流程管理类",H76*1.5*0.8/22,IF([1]项目总工作量!B$6="渠道类",H76*1.5*0.7/22,FALSE))))</f>
        <v>0.34090909090909088</v>
      </c>
      <c r="J76" s="86" t="s">
        <v>44</v>
      </c>
    </row>
    <row r="77" spans="1:10" s="87" customFormat="1" ht="12">
      <c r="A77" s="147"/>
      <c r="B77" s="162"/>
      <c r="C77" s="141"/>
      <c r="D77" s="108">
        <f t="shared" si="0"/>
        <v>0.34090909090909088</v>
      </c>
      <c r="E77" s="85"/>
      <c r="F77" s="111" t="s">
        <v>736</v>
      </c>
      <c r="G77" s="86" t="s">
        <v>67</v>
      </c>
      <c r="H77" s="105">
        <f t="shared" si="1"/>
        <v>5</v>
      </c>
      <c r="I77" s="86">
        <f>IF([1]项目总工作量!B$6="交易类",H77*1.5/22,IF([1]项目总工作量!B$6="数据分析类",H77*1.5*0.9/22,IF([1]项目总工作量!B$6="流程管理类",H77*1.5*0.8/22,IF([1]项目总工作量!B$6="渠道类",H77*1.5*0.7/22,FALSE))))</f>
        <v>0.34090909090909088</v>
      </c>
      <c r="J77" s="86" t="s">
        <v>44</v>
      </c>
    </row>
    <row r="78" spans="1:10" s="87" customFormat="1" ht="12">
      <c r="A78" s="147"/>
      <c r="B78" s="162"/>
      <c r="C78" s="141"/>
      <c r="D78" s="108">
        <f t="shared" si="0"/>
        <v>0.34090909090909088</v>
      </c>
      <c r="E78" s="85"/>
      <c r="F78" s="111" t="s">
        <v>737</v>
      </c>
      <c r="G78" s="86" t="s">
        <v>67</v>
      </c>
      <c r="H78" s="105">
        <f t="shared" si="1"/>
        <v>5</v>
      </c>
      <c r="I78" s="86">
        <f>IF([1]项目总工作量!B$6="交易类",H78*1.5/22,IF([1]项目总工作量!B$6="数据分析类",H78*1.5*0.9/22,IF([1]项目总工作量!B$6="流程管理类",H78*1.5*0.8/22,IF([1]项目总工作量!B$6="渠道类",H78*1.5*0.7/22,FALSE))))</f>
        <v>0.34090909090909088</v>
      </c>
      <c r="J78" s="86" t="s">
        <v>44</v>
      </c>
    </row>
    <row r="79" spans="1:10" s="87" customFormat="1" ht="12">
      <c r="A79" s="147"/>
      <c r="B79" s="162"/>
      <c r="C79" s="141"/>
      <c r="D79" s="108">
        <f t="shared" si="0"/>
        <v>0.34090909090909088</v>
      </c>
      <c r="E79" s="85"/>
      <c r="F79" s="111" t="s">
        <v>738</v>
      </c>
      <c r="G79" s="86" t="s">
        <v>67</v>
      </c>
      <c r="H79" s="105">
        <f t="shared" si="1"/>
        <v>5</v>
      </c>
      <c r="I79" s="86">
        <f>IF([1]项目总工作量!B$6="交易类",H79*1.5/22,IF([1]项目总工作量!B$6="数据分析类",H79*1.5*0.9/22,IF([1]项目总工作量!B$6="流程管理类",H79*1.5*0.8/22,IF([1]项目总工作量!B$6="渠道类",H79*1.5*0.7/22,FALSE))))</f>
        <v>0.34090909090909088</v>
      </c>
      <c r="J79" s="86" t="s">
        <v>44</v>
      </c>
    </row>
    <row r="80" spans="1:10" s="87" customFormat="1" ht="12">
      <c r="A80" s="147"/>
      <c r="B80" s="162"/>
      <c r="C80" s="141"/>
      <c r="D80" s="108">
        <f t="shared" si="0"/>
        <v>0.34090909090909088</v>
      </c>
      <c r="E80" s="85"/>
      <c r="F80" s="111" t="s">
        <v>739</v>
      </c>
      <c r="G80" s="86" t="s">
        <v>67</v>
      </c>
      <c r="H80" s="105">
        <f t="shared" si="1"/>
        <v>5</v>
      </c>
      <c r="I80" s="86">
        <f>IF([1]项目总工作量!B$6="交易类",H80*1.5/22,IF([1]项目总工作量!B$6="数据分析类",H80*1.5*0.9/22,IF([1]项目总工作量!B$6="流程管理类",H80*1.5*0.8/22,IF([1]项目总工作量!B$6="渠道类",H80*1.5*0.7/22,FALSE))))</f>
        <v>0.34090909090909088</v>
      </c>
      <c r="J80" s="86" t="s">
        <v>44</v>
      </c>
    </row>
    <row r="81" spans="1:10" s="87" customFormat="1" ht="12">
      <c r="A81" s="147"/>
      <c r="B81" s="162"/>
      <c r="C81" s="141"/>
      <c r="D81" s="108">
        <f t="shared" si="0"/>
        <v>0.34090909090909088</v>
      </c>
      <c r="E81" s="85"/>
      <c r="F81" s="111" t="s">
        <v>740</v>
      </c>
      <c r="G81" s="86" t="s">
        <v>67</v>
      </c>
      <c r="H81" s="105">
        <f t="shared" si="1"/>
        <v>5</v>
      </c>
      <c r="I81" s="86">
        <f>IF([1]项目总工作量!B$6="交易类",H81*1.5/22,IF([1]项目总工作量!B$6="数据分析类",H81*1.5*0.9/22,IF([1]项目总工作量!B$6="流程管理类",H81*1.5*0.8/22,IF([1]项目总工作量!B$6="渠道类",H81*1.5*0.7/22,FALSE))))</f>
        <v>0.34090909090909088</v>
      </c>
      <c r="J81" s="86" t="s">
        <v>44</v>
      </c>
    </row>
    <row r="82" spans="1:10" s="87" customFormat="1" ht="12">
      <c r="A82" s="147"/>
      <c r="B82" s="162"/>
      <c r="C82" s="141"/>
      <c r="D82" s="108">
        <f t="shared" si="0"/>
        <v>0.34090909090909088</v>
      </c>
      <c r="E82" s="85"/>
      <c r="F82" s="111" t="s">
        <v>741</v>
      </c>
      <c r="G82" s="86" t="s">
        <v>67</v>
      </c>
      <c r="H82" s="105">
        <f t="shared" si="1"/>
        <v>5</v>
      </c>
      <c r="I82" s="86">
        <f>IF([1]项目总工作量!B$6="交易类",H82*1.5/22,IF([1]项目总工作量!B$6="数据分析类",H82*1.5*0.9/22,IF([1]项目总工作量!B$6="流程管理类",H82*1.5*0.8/22,IF([1]项目总工作量!B$6="渠道类",H82*1.5*0.7/22,FALSE))))</f>
        <v>0.34090909090909088</v>
      </c>
      <c r="J82" s="86" t="s">
        <v>44</v>
      </c>
    </row>
    <row r="83" spans="1:10" s="87" customFormat="1" ht="12">
      <c r="A83" s="147"/>
      <c r="B83" s="162"/>
      <c r="C83" s="141"/>
      <c r="D83" s="108">
        <f t="shared" si="0"/>
        <v>0.34090909090909088</v>
      </c>
      <c r="E83" s="85"/>
      <c r="F83" s="111" t="s">
        <v>742</v>
      </c>
      <c r="G83" s="86" t="s">
        <v>67</v>
      </c>
      <c r="H83" s="105">
        <f t="shared" si="1"/>
        <v>5</v>
      </c>
      <c r="I83" s="86">
        <f>IF([1]项目总工作量!B$6="交易类",H83*1.5/22,IF([1]项目总工作量!B$6="数据分析类",H83*1.5*0.9/22,IF([1]项目总工作量!B$6="流程管理类",H83*1.5*0.8/22,IF([1]项目总工作量!B$6="渠道类",H83*1.5*0.7/22,FALSE))))</f>
        <v>0.34090909090909088</v>
      </c>
      <c r="J83" s="86" t="s">
        <v>44</v>
      </c>
    </row>
    <row r="84" spans="1:10" s="87" customFormat="1" ht="12">
      <c r="A84" s="147"/>
      <c r="B84" s="162"/>
      <c r="C84" s="141"/>
      <c r="D84" s="108">
        <f t="shared" si="0"/>
        <v>0.34090909090909088</v>
      </c>
      <c r="E84" s="85"/>
      <c r="F84" s="111" t="s">
        <v>743</v>
      </c>
      <c r="G84" s="86" t="s">
        <v>67</v>
      </c>
      <c r="H84" s="105">
        <f t="shared" si="1"/>
        <v>5</v>
      </c>
      <c r="I84" s="86">
        <f>IF([1]项目总工作量!B$6="交易类",H84*1.5/22,IF([1]项目总工作量!B$6="数据分析类",H84*1.5*0.9/22,IF([1]项目总工作量!B$6="流程管理类",H84*1.5*0.8/22,IF([1]项目总工作量!B$6="渠道类",H84*1.5*0.7/22,FALSE))))</f>
        <v>0.34090909090909088</v>
      </c>
      <c r="J84" s="86" t="s">
        <v>44</v>
      </c>
    </row>
    <row r="85" spans="1:10" s="87" customFormat="1" ht="12">
      <c r="A85" s="147"/>
      <c r="B85" s="162"/>
      <c r="C85" s="141"/>
      <c r="D85" s="108">
        <f t="shared" si="0"/>
        <v>0.34090909090909088</v>
      </c>
      <c r="E85" s="85"/>
      <c r="F85" s="111" t="s">
        <v>744</v>
      </c>
      <c r="G85" s="86" t="s">
        <v>67</v>
      </c>
      <c r="H85" s="105">
        <f t="shared" si="1"/>
        <v>5</v>
      </c>
      <c r="I85" s="86">
        <f>IF([1]项目总工作量!B$6="交易类",H85*1.5/22,IF([1]项目总工作量!B$6="数据分析类",H85*1.5*0.9/22,IF([1]项目总工作量!B$6="流程管理类",H85*1.5*0.8/22,IF([1]项目总工作量!B$6="渠道类",H85*1.5*0.7/22,FALSE))))</f>
        <v>0.34090909090909088</v>
      </c>
      <c r="J85" s="86" t="s">
        <v>44</v>
      </c>
    </row>
    <row r="86" spans="1:10" s="87" customFormat="1" ht="12">
      <c r="A86" s="147"/>
      <c r="B86" s="162"/>
      <c r="C86" s="141"/>
      <c r="D86" s="108">
        <f t="shared" si="0"/>
        <v>0.34090909090909088</v>
      </c>
      <c r="E86" s="85"/>
      <c r="F86" s="111" t="s">
        <v>745</v>
      </c>
      <c r="G86" s="86" t="s">
        <v>67</v>
      </c>
      <c r="H86" s="105">
        <f t="shared" si="1"/>
        <v>5</v>
      </c>
      <c r="I86" s="86">
        <f>IF([1]项目总工作量!B$6="交易类",H86*1.5/22,IF([1]项目总工作量!B$6="数据分析类",H86*1.5*0.9/22,IF([1]项目总工作量!B$6="流程管理类",H86*1.5*0.8/22,IF([1]项目总工作量!B$6="渠道类",H86*1.5*0.7/22,FALSE))))</f>
        <v>0.34090909090909088</v>
      </c>
      <c r="J86" s="86" t="s">
        <v>44</v>
      </c>
    </row>
    <row r="87" spans="1:10" s="87" customFormat="1" ht="12">
      <c r="A87" s="147"/>
      <c r="B87" s="162"/>
      <c r="C87" s="141"/>
      <c r="D87" s="108">
        <f t="shared" si="0"/>
        <v>0.34090909090909088</v>
      </c>
      <c r="E87" s="85"/>
      <c r="F87" s="111" t="s">
        <v>746</v>
      </c>
      <c r="G87" s="86" t="s">
        <v>67</v>
      </c>
      <c r="H87" s="105">
        <f t="shared" si="1"/>
        <v>5</v>
      </c>
      <c r="I87" s="86">
        <f>IF([1]项目总工作量!B$6="交易类",H87*1.5/22,IF([1]项目总工作量!B$6="数据分析类",H87*1.5*0.9/22,IF([1]项目总工作量!B$6="流程管理类",H87*1.5*0.8/22,IF([1]项目总工作量!B$6="渠道类",H87*1.5*0.7/22,FALSE))))</f>
        <v>0.34090909090909088</v>
      </c>
      <c r="J87" s="86" t="s">
        <v>44</v>
      </c>
    </row>
    <row r="88" spans="1:10" s="87" customFormat="1" ht="12">
      <c r="A88" s="147"/>
      <c r="B88" s="162"/>
      <c r="C88" s="141"/>
      <c r="D88" s="108">
        <f t="shared" si="0"/>
        <v>0.34090909090909088</v>
      </c>
      <c r="E88" s="85"/>
      <c r="F88" s="111" t="s">
        <v>747</v>
      </c>
      <c r="G88" s="86" t="s">
        <v>67</v>
      </c>
      <c r="H88" s="105">
        <f t="shared" si="1"/>
        <v>5</v>
      </c>
      <c r="I88" s="86">
        <f>IF([1]项目总工作量!B$6="交易类",H88*1.5/22,IF([1]项目总工作量!B$6="数据分析类",H88*1.5*0.9/22,IF([1]项目总工作量!B$6="流程管理类",H88*1.5*0.8/22,IF([1]项目总工作量!B$6="渠道类",H88*1.5*0.7/22,FALSE))))</f>
        <v>0.34090909090909088</v>
      </c>
      <c r="J88" s="86" t="s">
        <v>44</v>
      </c>
    </row>
    <row r="89" spans="1:10" s="87" customFormat="1" ht="12">
      <c r="A89" s="147"/>
      <c r="B89" s="162"/>
      <c r="C89" s="141"/>
      <c r="D89" s="108">
        <f t="shared" si="0"/>
        <v>0.34090909090909088</v>
      </c>
      <c r="E89" s="85"/>
      <c r="F89" s="111" t="s">
        <v>748</v>
      </c>
      <c r="G89" s="86" t="s">
        <v>67</v>
      </c>
      <c r="H89" s="105">
        <f t="shared" si="1"/>
        <v>5</v>
      </c>
      <c r="I89" s="86">
        <f>IF([1]项目总工作量!B$6="交易类",H89*1.5/22,IF([1]项目总工作量!B$6="数据分析类",H89*1.5*0.9/22,IF([1]项目总工作量!B$6="流程管理类",H89*1.5*0.8/22,IF([1]项目总工作量!B$6="渠道类",H89*1.5*0.7/22,FALSE))))</f>
        <v>0.34090909090909088</v>
      </c>
      <c r="J89" s="86" t="s">
        <v>44</v>
      </c>
    </row>
    <row r="90" spans="1:10" s="87" customFormat="1" ht="12">
      <c r="A90" s="147"/>
      <c r="B90" s="162"/>
      <c r="C90" s="141"/>
      <c r="D90" s="108">
        <f t="shared" si="0"/>
        <v>0.34090909090909088</v>
      </c>
      <c r="E90" s="85"/>
      <c r="F90" s="111" t="s">
        <v>749</v>
      </c>
      <c r="G90" s="86" t="s">
        <v>67</v>
      </c>
      <c r="H90" s="105">
        <f t="shared" si="1"/>
        <v>5</v>
      </c>
      <c r="I90" s="86">
        <f>IF([1]项目总工作量!B$6="交易类",H90*1.5/22,IF([1]项目总工作量!B$6="数据分析类",H90*1.5*0.9/22,IF([1]项目总工作量!B$6="流程管理类",H90*1.5*0.8/22,IF([1]项目总工作量!B$6="渠道类",H90*1.5*0.7/22,FALSE))))</f>
        <v>0.34090909090909088</v>
      </c>
      <c r="J90" s="86" t="s">
        <v>44</v>
      </c>
    </row>
    <row r="91" spans="1:10" s="87" customFormat="1" ht="12">
      <c r="A91" s="147"/>
      <c r="B91" s="162"/>
      <c r="C91" s="141"/>
      <c r="D91" s="108">
        <f t="shared" si="0"/>
        <v>0.34090909090909088</v>
      </c>
      <c r="E91" s="85"/>
      <c r="F91" s="111" t="s">
        <v>490</v>
      </c>
      <c r="G91" s="86" t="s">
        <v>67</v>
      </c>
      <c r="H91" s="105">
        <f t="shared" si="1"/>
        <v>5</v>
      </c>
      <c r="I91" s="86">
        <f>IF([1]项目总工作量!B$6="交易类",H91*1.5/22,IF([1]项目总工作量!B$6="数据分析类",H91*1.5*0.9/22,IF([1]项目总工作量!B$6="流程管理类",H91*1.5*0.8/22,IF([1]项目总工作量!B$6="渠道类",H91*1.5*0.7/22,FALSE))))</f>
        <v>0.34090909090909088</v>
      </c>
      <c r="J91" s="86" t="s">
        <v>44</v>
      </c>
    </row>
    <row r="92" spans="1:10" s="87" customFormat="1" ht="12">
      <c r="A92" s="147">
        <v>2</v>
      </c>
      <c r="B92" s="147" t="s">
        <v>491</v>
      </c>
      <c r="C92" s="155" t="s">
        <v>492</v>
      </c>
      <c r="D92" s="108">
        <f t="shared" ref="D92:D119" si="2">I92</f>
        <v>0.27272727272727271</v>
      </c>
      <c r="E92" s="85"/>
      <c r="F92" s="111" t="s">
        <v>83</v>
      </c>
      <c r="G92" s="86" t="s">
        <v>66</v>
      </c>
      <c r="H92" s="105">
        <f t="shared" ref="H92:H119" si="3">IF(G92="EI",4,IF(G92="EO",5,IF(G92="EQ",4,0)))</f>
        <v>4</v>
      </c>
      <c r="I92" s="86">
        <f>IF([1]项目总工作量!B$6="交易类",H92*1.5/22,IF([1]项目总工作量!B$6="数据分析类",H92*1.5*0.9/22,IF([1]项目总工作量!B$6="流程管理类",H92*1.5*0.8/22,IF([1]项目总工作量!B$6="渠道类",H92*1.5*0.7/22,FALSE))))</f>
        <v>0.27272727272727271</v>
      </c>
      <c r="J92" s="86" t="s">
        <v>44</v>
      </c>
    </row>
    <row r="93" spans="1:10" s="87" customFormat="1" ht="12">
      <c r="A93" s="147"/>
      <c r="B93" s="147"/>
      <c r="C93" s="156"/>
      <c r="D93" s="108">
        <f t="shared" si="2"/>
        <v>0.27272727272727271</v>
      </c>
      <c r="E93" s="85"/>
      <c r="F93" s="111" t="s">
        <v>84</v>
      </c>
      <c r="G93" s="86" t="s">
        <v>66</v>
      </c>
      <c r="H93" s="105">
        <f t="shared" si="3"/>
        <v>4</v>
      </c>
      <c r="I93" s="86">
        <f>IF([1]项目总工作量!B$6="交易类",H93*1.5/22,IF([1]项目总工作量!B$6="数据分析类",H93*1.5*0.9/22,IF([1]项目总工作量!B$6="流程管理类",H93*1.5*0.8/22,IF([1]项目总工作量!B$6="渠道类",H93*1.5*0.7/22,FALSE))))</f>
        <v>0.27272727272727271</v>
      </c>
      <c r="J93" s="86" t="s">
        <v>44</v>
      </c>
    </row>
    <row r="94" spans="1:10" s="87" customFormat="1" ht="12">
      <c r="A94" s="147"/>
      <c r="B94" s="147"/>
      <c r="C94" s="156"/>
      <c r="D94" s="108">
        <f t="shared" si="2"/>
        <v>0.27272727272727271</v>
      </c>
      <c r="E94" s="85"/>
      <c r="F94" s="111" t="s">
        <v>85</v>
      </c>
      <c r="G94" s="86" t="s">
        <v>66</v>
      </c>
      <c r="H94" s="105">
        <f t="shared" si="3"/>
        <v>4</v>
      </c>
      <c r="I94" s="86">
        <f>IF([1]项目总工作量!B$6="交易类",H94*1.5/22,IF([1]项目总工作量!B$6="数据分析类",H94*1.5*0.9/22,IF([1]项目总工作量!B$6="流程管理类",H94*1.5*0.8/22,IF([1]项目总工作量!B$6="渠道类",H94*1.5*0.7/22,FALSE))))</f>
        <v>0.27272727272727271</v>
      </c>
      <c r="J94" s="86" t="s">
        <v>44</v>
      </c>
    </row>
    <row r="95" spans="1:10" s="87" customFormat="1" ht="12">
      <c r="A95" s="147"/>
      <c r="B95" s="147"/>
      <c r="C95" s="156"/>
      <c r="D95" s="108">
        <f t="shared" si="2"/>
        <v>0.27272727272727271</v>
      </c>
      <c r="E95" s="85"/>
      <c r="F95" s="111" t="s">
        <v>86</v>
      </c>
      <c r="G95" s="86" t="s">
        <v>66</v>
      </c>
      <c r="H95" s="105">
        <f t="shared" si="3"/>
        <v>4</v>
      </c>
      <c r="I95" s="86">
        <f>IF([1]项目总工作量!B$6="交易类",H95*1.5/22,IF([1]项目总工作量!B$6="数据分析类",H95*1.5*0.9/22,IF([1]项目总工作量!B$6="流程管理类",H95*1.5*0.8/22,IF([1]项目总工作量!B$6="渠道类",H95*1.5*0.7/22,FALSE))))</f>
        <v>0.27272727272727271</v>
      </c>
      <c r="J95" s="86" t="s">
        <v>44</v>
      </c>
    </row>
    <row r="96" spans="1:10" s="87" customFormat="1" ht="12">
      <c r="A96" s="147"/>
      <c r="B96" s="147"/>
      <c r="C96" s="156"/>
      <c r="D96" s="108">
        <f t="shared" si="2"/>
        <v>0.27272727272727271</v>
      </c>
      <c r="E96" s="85"/>
      <c r="F96" s="111" t="s">
        <v>87</v>
      </c>
      <c r="G96" s="86" t="s">
        <v>66</v>
      </c>
      <c r="H96" s="105">
        <f t="shared" si="3"/>
        <v>4</v>
      </c>
      <c r="I96" s="86">
        <f>IF([1]项目总工作量!B$6="交易类",H96*1.5/22,IF([1]项目总工作量!B$6="数据分析类",H96*1.5*0.9/22,IF([1]项目总工作量!B$6="流程管理类",H96*1.5*0.8/22,IF([1]项目总工作量!B$6="渠道类",H96*1.5*0.7/22,FALSE))))</f>
        <v>0.27272727272727271</v>
      </c>
      <c r="J96" s="86" t="s">
        <v>44</v>
      </c>
    </row>
    <row r="97" spans="1:10" s="87" customFormat="1" ht="12">
      <c r="A97" s="147"/>
      <c r="B97" s="147"/>
      <c r="C97" s="156"/>
      <c r="D97" s="108">
        <f t="shared" si="2"/>
        <v>0.27272727272727271</v>
      </c>
      <c r="E97" s="85"/>
      <c r="F97" s="111" t="s">
        <v>88</v>
      </c>
      <c r="G97" s="86" t="s">
        <v>66</v>
      </c>
      <c r="H97" s="105">
        <f t="shared" si="3"/>
        <v>4</v>
      </c>
      <c r="I97" s="86">
        <f>IF([1]项目总工作量!B$6="交易类",H97*1.5/22,IF([1]项目总工作量!B$6="数据分析类",H97*1.5*0.9/22,IF([1]项目总工作量!B$6="流程管理类",H97*1.5*0.8/22,IF([1]项目总工作量!B$6="渠道类",H97*1.5*0.7/22,FALSE))))</f>
        <v>0.27272727272727271</v>
      </c>
      <c r="J97" s="86" t="s">
        <v>44</v>
      </c>
    </row>
    <row r="98" spans="1:10" s="87" customFormat="1" ht="12">
      <c r="A98" s="147"/>
      <c r="B98" s="147"/>
      <c r="C98" s="156"/>
      <c r="D98" s="108">
        <f t="shared" si="2"/>
        <v>0.27272727272727271</v>
      </c>
      <c r="E98" s="85"/>
      <c r="F98" s="111" t="s">
        <v>89</v>
      </c>
      <c r="G98" s="86" t="s">
        <v>66</v>
      </c>
      <c r="H98" s="105">
        <f t="shared" si="3"/>
        <v>4</v>
      </c>
      <c r="I98" s="86">
        <f>IF([1]项目总工作量!B$6="交易类",H98*1.5/22,IF([1]项目总工作量!B$6="数据分析类",H98*1.5*0.9/22,IF([1]项目总工作量!B$6="流程管理类",H98*1.5*0.8/22,IF([1]项目总工作量!B$6="渠道类",H98*1.5*0.7/22,FALSE))))</f>
        <v>0.27272727272727271</v>
      </c>
      <c r="J98" s="86" t="s">
        <v>44</v>
      </c>
    </row>
    <row r="99" spans="1:10" s="87" customFormat="1" ht="12">
      <c r="A99" s="147"/>
      <c r="B99" s="147"/>
      <c r="C99" s="156"/>
      <c r="D99" s="108">
        <f t="shared" si="2"/>
        <v>0.27272727272727271</v>
      </c>
      <c r="E99" s="85"/>
      <c r="F99" s="111" t="s">
        <v>90</v>
      </c>
      <c r="G99" s="86" t="s">
        <v>66</v>
      </c>
      <c r="H99" s="105">
        <f t="shared" si="3"/>
        <v>4</v>
      </c>
      <c r="I99" s="86">
        <f>IF([1]项目总工作量!B$6="交易类",H99*1.5/22,IF([1]项目总工作量!B$6="数据分析类",H99*1.5*0.9/22,IF([1]项目总工作量!B$6="流程管理类",H99*1.5*0.8/22,IF([1]项目总工作量!B$6="渠道类",H99*1.5*0.7/22,FALSE))))</f>
        <v>0.27272727272727271</v>
      </c>
      <c r="J99" s="86" t="s">
        <v>44</v>
      </c>
    </row>
    <row r="100" spans="1:10" s="87" customFormat="1" ht="12">
      <c r="A100" s="147"/>
      <c r="B100" s="147"/>
      <c r="C100" s="156"/>
      <c r="D100" s="108">
        <f t="shared" si="2"/>
        <v>0.27272727272727271</v>
      </c>
      <c r="E100" s="85"/>
      <c r="F100" s="111" t="s">
        <v>91</v>
      </c>
      <c r="G100" s="86" t="s">
        <v>66</v>
      </c>
      <c r="H100" s="105">
        <f t="shared" si="3"/>
        <v>4</v>
      </c>
      <c r="I100" s="86">
        <f>IF([1]项目总工作量!B$6="交易类",H100*1.5/22,IF([1]项目总工作量!B$6="数据分析类",H100*1.5*0.9/22,IF([1]项目总工作量!B$6="流程管理类",H100*1.5*0.8/22,IF([1]项目总工作量!B$6="渠道类",H100*1.5*0.7/22,FALSE))))</f>
        <v>0.27272727272727271</v>
      </c>
      <c r="J100" s="86" t="s">
        <v>44</v>
      </c>
    </row>
    <row r="101" spans="1:10" s="87" customFormat="1" ht="12">
      <c r="A101" s="147"/>
      <c r="B101" s="147"/>
      <c r="C101" s="156"/>
      <c r="D101" s="108">
        <f t="shared" si="2"/>
        <v>0.27272727272727271</v>
      </c>
      <c r="E101" s="85"/>
      <c r="F101" s="111" t="s">
        <v>92</v>
      </c>
      <c r="G101" s="86" t="s">
        <v>66</v>
      </c>
      <c r="H101" s="105">
        <f t="shared" si="3"/>
        <v>4</v>
      </c>
      <c r="I101" s="86">
        <f>IF([1]项目总工作量!B$6="交易类",H101*1.5/22,IF([1]项目总工作量!B$6="数据分析类",H101*1.5*0.9/22,IF([1]项目总工作量!B$6="流程管理类",H101*1.5*0.8/22,IF([1]项目总工作量!B$6="渠道类",H101*1.5*0.7/22,FALSE))))</f>
        <v>0.27272727272727271</v>
      </c>
      <c r="J101" s="86" t="s">
        <v>44</v>
      </c>
    </row>
    <row r="102" spans="1:10" s="87" customFormat="1" ht="12">
      <c r="A102" s="147"/>
      <c r="B102" s="147"/>
      <c r="C102" s="156"/>
      <c r="D102" s="108">
        <f t="shared" si="2"/>
        <v>0.27272727272727271</v>
      </c>
      <c r="E102" s="85"/>
      <c r="F102" s="111" t="s">
        <v>93</v>
      </c>
      <c r="G102" s="86" t="s">
        <v>66</v>
      </c>
      <c r="H102" s="105">
        <f t="shared" si="3"/>
        <v>4</v>
      </c>
      <c r="I102" s="86">
        <f>IF([1]项目总工作量!B$6="交易类",H102*1.5/22,IF([1]项目总工作量!B$6="数据分析类",H102*1.5*0.9/22,IF([1]项目总工作量!B$6="流程管理类",H102*1.5*0.8/22,IF([1]项目总工作量!B$6="渠道类",H102*1.5*0.7/22,FALSE))))</f>
        <v>0.27272727272727271</v>
      </c>
      <c r="J102" s="86" t="s">
        <v>44</v>
      </c>
    </row>
    <row r="103" spans="1:10" s="87" customFormat="1" ht="12">
      <c r="A103" s="147"/>
      <c r="B103" s="147"/>
      <c r="C103" s="156"/>
      <c r="D103" s="108">
        <f t="shared" si="2"/>
        <v>0.27272727272727271</v>
      </c>
      <c r="E103" s="85"/>
      <c r="F103" s="111" t="s">
        <v>94</v>
      </c>
      <c r="G103" s="86" t="s">
        <v>66</v>
      </c>
      <c r="H103" s="105">
        <f t="shared" si="3"/>
        <v>4</v>
      </c>
      <c r="I103" s="86">
        <f>IF([1]项目总工作量!B$6="交易类",H103*1.5/22,IF([1]项目总工作量!B$6="数据分析类",H103*1.5*0.9/22,IF([1]项目总工作量!B$6="流程管理类",H103*1.5*0.8/22,IF([1]项目总工作量!B$6="渠道类",H103*1.5*0.7/22,FALSE))))</f>
        <v>0.27272727272727271</v>
      </c>
      <c r="J103" s="86" t="s">
        <v>44</v>
      </c>
    </row>
    <row r="104" spans="1:10" s="87" customFormat="1" ht="12">
      <c r="A104" s="147"/>
      <c r="B104" s="147"/>
      <c r="C104" s="156"/>
      <c r="D104" s="108">
        <f t="shared" si="2"/>
        <v>0.27272727272727271</v>
      </c>
      <c r="E104" s="85"/>
      <c r="F104" s="111" t="s">
        <v>95</v>
      </c>
      <c r="G104" s="86" t="s">
        <v>66</v>
      </c>
      <c r="H104" s="105">
        <f t="shared" si="3"/>
        <v>4</v>
      </c>
      <c r="I104" s="86">
        <f>IF([1]项目总工作量!B$6="交易类",H104*1.5/22,IF([1]项目总工作量!B$6="数据分析类",H104*1.5*0.9/22,IF([1]项目总工作量!B$6="流程管理类",H104*1.5*0.8/22,IF([1]项目总工作量!B$6="渠道类",H104*1.5*0.7/22,FALSE))))</f>
        <v>0.27272727272727271</v>
      </c>
      <c r="J104" s="86" t="s">
        <v>44</v>
      </c>
    </row>
    <row r="105" spans="1:10" s="87" customFormat="1" ht="12">
      <c r="A105" s="147"/>
      <c r="B105" s="147"/>
      <c r="C105" s="156"/>
      <c r="D105" s="108">
        <f t="shared" si="2"/>
        <v>0.27272727272727271</v>
      </c>
      <c r="E105" s="85"/>
      <c r="F105" s="111" t="s">
        <v>493</v>
      </c>
      <c r="G105" s="86" t="s">
        <v>66</v>
      </c>
      <c r="H105" s="105">
        <f t="shared" si="3"/>
        <v>4</v>
      </c>
      <c r="I105" s="86">
        <f>IF([1]项目总工作量!B$6="交易类",H105*1.5/22,IF([1]项目总工作量!B$6="数据分析类",H105*1.5*0.9/22,IF([1]项目总工作量!B$6="流程管理类",H105*1.5*0.8/22,IF([1]项目总工作量!B$6="渠道类",H105*1.5*0.7/22,FALSE))))</f>
        <v>0.27272727272727271</v>
      </c>
      <c r="J105" s="86" t="s">
        <v>44</v>
      </c>
    </row>
    <row r="106" spans="1:10" s="87" customFormat="1" ht="12">
      <c r="A106" s="147"/>
      <c r="B106" s="147"/>
      <c r="C106" s="156"/>
      <c r="D106" s="108">
        <f t="shared" si="2"/>
        <v>0.27272727272727271</v>
      </c>
      <c r="E106" s="85"/>
      <c r="F106" s="111" t="s">
        <v>96</v>
      </c>
      <c r="G106" s="86" t="s">
        <v>66</v>
      </c>
      <c r="H106" s="105">
        <f t="shared" si="3"/>
        <v>4</v>
      </c>
      <c r="I106" s="86">
        <f>IF([1]项目总工作量!B$6="交易类",H106*1.5/22,IF([1]项目总工作量!B$6="数据分析类",H106*1.5*0.9/22,IF([1]项目总工作量!B$6="流程管理类",H106*1.5*0.8/22,IF([1]项目总工作量!B$6="渠道类",H106*1.5*0.7/22,FALSE))))</f>
        <v>0.27272727272727271</v>
      </c>
      <c r="J106" s="86" t="s">
        <v>44</v>
      </c>
    </row>
    <row r="107" spans="1:10" s="87" customFormat="1" ht="12">
      <c r="A107" s="147"/>
      <c r="B107" s="147"/>
      <c r="C107" s="156"/>
      <c r="D107" s="108">
        <f t="shared" si="2"/>
        <v>0.27272727272727271</v>
      </c>
      <c r="E107" s="85"/>
      <c r="F107" s="111" t="s">
        <v>97</v>
      </c>
      <c r="G107" s="86" t="s">
        <v>66</v>
      </c>
      <c r="H107" s="105">
        <f t="shared" si="3"/>
        <v>4</v>
      </c>
      <c r="I107" s="86">
        <f>IF([1]项目总工作量!B$6="交易类",H107*1.5/22,IF([1]项目总工作量!B$6="数据分析类",H107*1.5*0.9/22,IF([1]项目总工作量!B$6="流程管理类",H107*1.5*0.8/22,IF([1]项目总工作量!B$6="渠道类",H107*1.5*0.7/22,FALSE))))</f>
        <v>0.27272727272727271</v>
      </c>
      <c r="J107" s="86" t="s">
        <v>44</v>
      </c>
    </row>
    <row r="108" spans="1:10" s="87" customFormat="1" ht="12">
      <c r="A108" s="147"/>
      <c r="B108" s="147"/>
      <c r="C108" s="156"/>
      <c r="D108" s="108">
        <f t="shared" si="2"/>
        <v>0.34090909090909088</v>
      </c>
      <c r="E108" s="85"/>
      <c r="F108" s="111" t="s">
        <v>98</v>
      </c>
      <c r="G108" s="86" t="s">
        <v>67</v>
      </c>
      <c r="H108" s="105">
        <f t="shared" si="3"/>
        <v>5</v>
      </c>
      <c r="I108" s="86">
        <f>IF([1]项目总工作量!B$6="交易类",H108*1.5/22,IF([1]项目总工作量!B$6="数据分析类",H108*1.5*0.9/22,IF([1]项目总工作量!B$6="流程管理类",H108*1.5*0.8/22,IF([1]项目总工作量!B$6="渠道类",H108*1.5*0.7/22,FALSE))))</f>
        <v>0.34090909090909088</v>
      </c>
      <c r="J108" s="86" t="s">
        <v>44</v>
      </c>
    </row>
    <row r="109" spans="1:10" s="87" customFormat="1" ht="12">
      <c r="A109" s="147"/>
      <c r="B109" s="147"/>
      <c r="C109" s="156"/>
      <c r="D109" s="108">
        <f t="shared" si="2"/>
        <v>0.34090909090909088</v>
      </c>
      <c r="E109" s="85"/>
      <c r="F109" s="111" t="s">
        <v>99</v>
      </c>
      <c r="G109" s="86" t="s">
        <v>67</v>
      </c>
      <c r="H109" s="105">
        <f t="shared" si="3"/>
        <v>5</v>
      </c>
      <c r="I109" s="86">
        <f>IF([1]项目总工作量!B$6="交易类",H109*1.5/22,IF([1]项目总工作量!B$6="数据分析类",H109*1.5*0.9/22,IF([1]项目总工作量!B$6="流程管理类",H109*1.5*0.8/22,IF([1]项目总工作量!B$6="渠道类",H109*1.5*0.7/22,FALSE))))</f>
        <v>0.34090909090909088</v>
      </c>
      <c r="J109" s="86" t="s">
        <v>44</v>
      </c>
    </row>
    <row r="110" spans="1:10" s="87" customFormat="1" ht="12">
      <c r="A110" s="147"/>
      <c r="B110" s="147"/>
      <c r="C110" s="156"/>
      <c r="D110" s="108">
        <f t="shared" si="2"/>
        <v>0.34090909090909088</v>
      </c>
      <c r="E110" s="85"/>
      <c r="F110" s="111" t="s">
        <v>494</v>
      </c>
      <c r="G110" s="86" t="s">
        <v>67</v>
      </c>
      <c r="H110" s="105">
        <f t="shared" si="3"/>
        <v>5</v>
      </c>
      <c r="I110" s="86">
        <f>IF([1]项目总工作量!B$6="交易类",H110*1.5/22,IF([1]项目总工作量!B$6="数据分析类",H110*1.5*0.9/22,IF([1]项目总工作量!B$6="流程管理类",H110*1.5*0.8/22,IF([1]项目总工作量!B$6="渠道类",H110*1.5*0.7/22,FALSE))))</f>
        <v>0.34090909090909088</v>
      </c>
      <c r="J110" s="86" t="s">
        <v>44</v>
      </c>
    </row>
    <row r="111" spans="1:10" s="87" customFormat="1" ht="12">
      <c r="A111" s="147"/>
      <c r="B111" s="147"/>
      <c r="C111" s="156"/>
      <c r="D111" s="108">
        <f t="shared" si="2"/>
        <v>0.34090909090909088</v>
      </c>
      <c r="E111" s="85"/>
      <c r="F111" s="111" t="s">
        <v>100</v>
      </c>
      <c r="G111" s="86" t="s">
        <v>67</v>
      </c>
      <c r="H111" s="105">
        <f t="shared" si="3"/>
        <v>5</v>
      </c>
      <c r="I111" s="86">
        <f>IF([1]项目总工作量!B$6="交易类",H111*1.5/22,IF([1]项目总工作量!B$6="数据分析类",H111*1.5*0.9/22,IF([1]项目总工作量!B$6="流程管理类",H111*1.5*0.8/22,IF([1]项目总工作量!B$6="渠道类",H111*1.5*0.7/22,FALSE))))</f>
        <v>0.34090909090909088</v>
      </c>
      <c r="J111" s="86" t="s">
        <v>44</v>
      </c>
    </row>
    <row r="112" spans="1:10" s="87" customFormat="1" ht="12">
      <c r="A112" s="147"/>
      <c r="B112" s="147"/>
      <c r="C112" s="156"/>
      <c r="D112" s="108">
        <f t="shared" si="2"/>
        <v>0.34090909090909088</v>
      </c>
      <c r="E112" s="85"/>
      <c r="F112" s="111" t="s">
        <v>101</v>
      </c>
      <c r="G112" s="86" t="s">
        <v>67</v>
      </c>
      <c r="H112" s="105">
        <f t="shared" si="3"/>
        <v>5</v>
      </c>
      <c r="I112" s="86">
        <f>IF([1]项目总工作量!B$6="交易类",H112*1.5/22,IF([1]项目总工作量!B$6="数据分析类",H112*1.5*0.9/22,IF([1]项目总工作量!B$6="流程管理类",H112*1.5*0.8/22,IF([1]项目总工作量!B$6="渠道类",H112*1.5*0.7/22,FALSE))))</f>
        <v>0.34090909090909088</v>
      </c>
      <c r="J112" s="86" t="s">
        <v>44</v>
      </c>
    </row>
    <row r="113" spans="1:10" s="87" customFormat="1" ht="12">
      <c r="A113" s="147"/>
      <c r="B113" s="147"/>
      <c r="C113" s="156"/>
      <c r="D113" s="108">
        <f t="shared" si="2"/>
        <v>0.34090909090909088</v>
      </c>
      <c r="E113" s="85"/>
      <c r="F113" s="111" t="s">
        <v>102</v>
      </c>
      <c r="G113" s="86" t="s">
        <v>67</v>
      </c>
      <c r="H113" s="105">
        <f t="shared" si="3"/>
        <v>5</v>
      </c>
      <c r="I113" s="86">
        <f>IF([1]项目总工作量!B$6="交易类",H113*1.5/22,IF([1]项目总工作量!B$6="数据分析类",H113*1.5*0.9/22,IF([1]项目总工作量!B$6="流程管理类",H113*1.5*0.8/22,IF([1]项目总工作量!B$6="渠道类",H113*1.5*0.7/22,FALSE))))</f>
        <v>0.34090909090909088</v>
      </c>
      <c r="J113" s="86" t="s">
        <v>44</v>
      </c>
    </row>
    <row r="114" spans="1:10" s="87" customFormat="1" ht="12">
      <c r="A114" s="147"/>
      <c r="B114" s="147"/>
      <c r="C114" s="156"/>
      <c r="D114" s="108">
        <f t="shared" si="2"/>
        <v>0.34090909090909088</v>
      </c>
      <c r="E114" s="85"/>
      <c r="F114" s="111" t="s">
        <v>103</v>
      </c>
      <c r="G114" s="86" t="s">
        <v>67</v>
      </c>
      <c r="H114" s="105">
        <f t="shared" si="3"/>
        <v>5</v>
      </c>
      <c r="I114" s="86">
        <f>IF([1]项目总工作量!B$6="交易类",H114*1.5/22,IF([1]项目总工作量!B$6="数据分析类",H114*1.5*0.9/22,IF([1]项目总工作量!B$6="流程管理类",H114*1.5*0.8/22,IF([1]项目总工作量!B$6="渠道类",H114*1.5*0.7/22,FALSE))))</f>
        <v>0.34090909090909088</v>
      </c>
      <c r="J114" s="86" t="s">
        <v>44</v>
      </c>
    </row>
    <row r="115" spans="1:10" s="87" customFormat="1" ht="12">
      <c r="A115" s="147"/>
      <c r="B115" s="147"/>
      <c r="C115" s="156"/>
      <c r="D115" s="108">
        <f t="shared" si="2"/>
        <v>0.34090909090909088</v>
      </c>
      <c r="E115" s="85"/>
      <c r="F115" s="111" t="s">
        <v>495</v>
      </c>
      <c r="G115" s="86" t="s">
        <v>67</v>
      </c>
      <c r="H115" s="105">
        <f t="shared" si="3"/>
        <v>5</v>
      </c>
      <c r="I115" s="86">
        <f>IF([1]项目总工作量!B$6="交易类",H115*1.5/22,IF([1]项目总工作量!B$6="数据分析类",H115*1.5*0.9/22,IF([1]项目总工作量!B$6="流程管理类",H115*1.5*0.8/22,IF([1]项目总工作量!B$6="渠道类",H115*1.5*0.7/22,FALSE))))</f>
        <v>0.34090909090909088</v>
      </c>
      <c r="J115" s="86" t="s">
        <v>44</v>
      </c>
    </row>
    <row r="116" spans="1:10" s="87" customFormat="1" ht="12">
      <c r="A116" s="147"/>
      <c r="B116" s="147"/>
      <c r="C116" s="156"/>
      <c r="D116" s="108">
        <f t="shared" si="2"/>
        <v>0.34090909090909088</v>
      </c>
      <c r="E116" s="85"/>
      <c r="F116" s="111" t="s">
        <v>496</v>
      </c>
      <c r="G116" s="86" t="s">
        <v>67</v>
      </c>
      <c r="H116" s="105">
        <f t="shared" si="3"/>
        <v>5</v>
      </c>
      <c r="I116" s="86">
        <f>IF([1]项目总工作量!B$6="交易类",H116*1.5/22,IF([1]项目总工作量!B$6="数据分析类",H116*1.5*0.9/22,IF([1]项目总工作量!B$6="流程管理类",H116*1.5*0.8/22,IF([1]项目总工作量!B$6="渠道类",H116*1.5*0.7/22,FALSE))))</f>
        <v>0.34090909090909088</v>
      </c>
      <c r="J116" s="86" t="s">
        <v>44</v>
      </c>
    </row>
    <row r="117" spans="1:10" s="87" customFormat="1" ht="12">
      <c r="A117" s="147"/>
      <c r="B117" s="147"/>
      <c r="C117" s="156"/>
      <c r="D117" s="108">
        <f t="shared" si="2"/>
        <v>0.34090909090909088</v>
      </c>
      <c r="E117" s="85"/>
      <c r="F117" s="111" t="s">
        <v>104</v>
      </c>
      <c r="G117" s="86" t="s">
        <v>67</v>
      </c>
      <c r="H117" s="105">
        <f t="shared" si="3"/>
        <v>5</v>
      </c>
      <c r="I117" s="86">
        <f>IF([1]项目总工作量!B$6="交易类",H117*1.5/22,IF([1]项目总工作量!B$6="数据分析类",H117*1.5*0.9/22,IF([1]项目总工作量!B$6="流程管理类",H117*1.5*0.8/22,IF([1]项目总工作量!B$6="渠道类",H117*1.5*0.7/22,FALSE))))</f>
        <v>0.34090909090909088</v>
      </c>
      <c r="J117" s="86" t="s">
        <v>44</v>
      </c>
    </row>
    <row r="118" spans="1:10" s="87" customFormat="1" ht="12">
      <c r="A118" s="147"/>
      <c r="B118" s="147"/>
      <c r="C118" s="156"/>
      <c r="D118" s="108">
        <f t="shared" si="2"/>
        <v>0.34090909090909088</v>
      </c>
      <c r="E118" s="85"/>
      <c r="F118" s="111" t="s">
        <v>105</v>
      </c>
      <c r="G118" s="86" t="s">
        <v>67</v>
      </c>
      <c r="H118" s="105">
        <f t="shared" si="3"/>
        <v>5</v>
      </c>
      <c r="I118" s="86">
        <f>IF([1]项目总工作量!B$6="交易类",H118*1.5/22,IF([1]项目总工作量!B$6="数据分析类",H118*1.5*0.9/22,IF([1]项目总工作量!B$6="流程管理类",H118*1.5*0.8/22,IF([1]项目总工作量!B$6="渠道类",H118*1.5*0.7/22,FALSE))))</f>
        <v>0.34090909090909088</v>
      </c>
      <c r="J118" s="86" t="s">
        <v>44</v>
      </c>
    </row>
    <row r="119" spans="1:10" s="87" customFormat="1" ht="12">
      <c r="A119" s="147"/>
      <c r="B119" s="147"/>
      <c r="C119" s="156"/>
      <c r="D119" s="108">
        <f t="shared" si="2"/>
        <v>0.34090909090909088</v>
      </c>
      <c r="E119" s="85"/>
      <c r="F119" s="111" t="s">
        <v>497</v>
      </c>
      <c r="G119" s="86" t="s">
        <v>67</v>
      </c>
      <c r="H119" s="105">
        <f t="shared" si="3"/>
        <v>5</v>
      </c>
      <c r="I119" s="86">
        <f>IF([1]项目总工作量!B$6="交易类",H119*1.5/22,IF([1]项目总工作量!B$6="数据分析类",H119*1.5*0.9/22,IF([1]项目总工作量!B$6="流程管理类",H119*1.5*0.8/22,IF([1]项目总工作量!B$6="渠道类",H119*1.5*0.7/22,FALSE))))</f>
        <v>0.34090909090909088</v>
      </c>
      <c r="J119" s="86" t="s">
        <v>44</v>
      </c>
    </row>
    <row r="120" spans="1:10" s="87" customFormat="1" ht="12">
      <c r="A120" s="147"/>
      <c r="B120" s="147"/>
      <c r="C120" s="156"/>
      <c r="D120" s="108">
        <f t="shared" ref="D120:D183" si="4">I120</f>
        <v>0.34090909090909088</v>
      </c>
      <c r="E120" s="85"/>
      <c r="F120" s="111" t="s">
        <v>106</v>
      </c>
      <c r="G120" s="86" t="s">
        <v>67</v>
      </c>
      <c r="H120" s="105">
        <f t="shared" ref="H120:H183" si="5">IF(G120="EI",4,IF(G120="EO",5,IF(G120="EQ",4,0)))</f>
        <v>5</v>
      </c>
      <c r="I120" s="86">
        <f>IF([1]项目总工作量!B$6="交易类",H120*1.5/22,IF([1]项目总工作量!B$6="数据分析类",H120*1.5*0.9/22,IF([1]项目总工作量!B$6="流程管理类",H120*1.5*0.8/22,IF([1]项目总工作量!B$6="渠道类",H120*1.5*0.7/22,FALSE))))</f>
        <v>0.34090909090909088</v>
      </c>
      <c r="J120" s="86" t="s">
        <v>44</v>
      </c>
    </row>
    <row r="121" spans="1:10" s="87" customFormat="1" ht="12">
      <c r="A121" s="147"/>
      <c r="B121" s="147"/>
      <c r="C121" s="156"/>
      <c r="D121" s="108">
        <f t="shared" si="4"/>
        <v>0.34090909090909088</v>
      </c>
      <c r="E121" s="85"/>
      <c r="F121" s="111" t="s">
        <v>107</v>
      </c>
      <c r="G121" s="86" t="s">
        <v>67</v>
      </c>
      <c r="H121" s="105">
        <f t="shared" si="5"/>
        <v>5</v>
      </c>
      <c r="I121" s="86">
        <f>IF([1]项目总工作量!B$6="交易类",H121*1.5/22,IF([1]项目总工作量!B$6="数据分析类",H121*1.5*0.9/22,IF([1]项目总工作量!B$6="流程管理类",H121*1.5*0.8/22,IF([1]项目总工作量!B$6="渠道类",H121*1.5*0.7/22,FALSE))))</f>
        <v>0.34090909090909088</v>
      </c>
      <c r="J121" s="86" t="s">
        <v>44</v>
      </c>
    </row>
    <row r="122" spans="1:10" s="87" customFormat="1" ht="12">
      <c r="A122" s="147"/>
      <c r="B122" s="147"/>
      <c r="C122" s="156"/>
      <c r="D122" s="108">
        <f t="shared" si="4"/>
        <v>0.34090909090909088</v>
      </c>
      <c r="E122" s="85"/>
      <c r="F122" s="111" t="s">
        <v>108</v>
      </c>
      <c r="G122" s="86" t="s">
        <v>67</v>
      </c>
      <c r="H122" s="105">
        <f t="shared" si="5"/>
        <v>5</v>
      </c>
      <c r="I122" s="86">
        <f>IF([1]项目总工作量!B$6="交易类",H122*1.5/22,IF([1]项目总工作量!B$6="数据分析类",H122*1.5*0.9/22,IF([1]项目总工作量!B$6="流程管理类",H122*1.5*0.8/22,IF([1]项目总工作量!B$6="渠道类",H122*1.5*0.7/22,FALSE))))</f>
        <v>0.34090909090909088</v>
      </c>
      <c r="J122" s="86" t="s">
        <v>44</v>
      </c>
    </row>
    <row r="123" spans="1:10" s="87" customFormat="1" ht="12">
      <c r="A123" s="147"/>
      <c r="B123" s="147"/>
      <c r="C123" s="156"/>
      <c r="D123" s="108">
        <f t="shared" si="4"/>
        <v>0.34090909090909088</v>
      </c>
      <c r="E123" s="85"/>
      <c r="F123" s="111" t="s">
        <v>109</v>
      </c>
      <c r="G123" s="86" t="s">
        <v>67</v>
      </c>
      <c r="H123" s="105">
        <f t="shared" si="5"/>
        <v>5</v>
      </c>
      <c r="I123" s="86">
        <f>IF([1]项目总工作量!B$6="交易类",H123*1.5/22,IF([1]项目总工作量!B$6="数据分析类",H123*1.5*0.9/22,IF([1]项目总工作量!B$6="流程管理类",H123*1.5*0.8/22,IF([1]项目总工作量!B$6="渠道类",H123*1.5*0.7/22,FALSE))))</f>
        <v>0.34090909090909088</v>
      </c>
      <c r="J123" s="86" t="s">
        <v>44</v>
      </c>
    </row>
    <row r="124" spans="1:10" s="87" customFormat="1" ht="12">
      <c r="A124" s="147"/>
      <c r="B124" s="147"/>
      <c r="C124" s="156"/>
      <c r="D124" s="108">
        <f t="shared" si="4"/>
        <v>0.34090909090909088</v>
      </c>
      <c r="E124" s="85"/>
      <c r="F124" s="111" t="s">
        <v>498</v>
      </c>
      <c r="G124" s="86" t="s">
        <v>67</v>
      </c>
      <c r="H124" s="105">
        <f t="shared" si="5"/>
        <v>5</v>
      </c>
      <c r="I124" s="86">
        <f>IF([1]项目总工作量!B$6="交易类",H124*1.5/22,IF([1]项目总工作量!B$6="数据分析类",H124*1.5*0.9/22,IF([1]项目总工作量!B$6="流程管理类",H124*1.5*0.8/22,IF([1]项目总工作量!B$6="渠道类",H124*1.5*0.7/22,FALSE))))</f>
        <v>0.34090909090909088</v>
      </c>
      <c r="J124" s="86" t="s">
        <v>44</v>
      </c>
    </row>
    <row r="125" spans="1:10" s="87" customFormat="1" ht="12">
      <c r="A125" s="147"/>
      <c r="B125" s="147"/>
      <c r="C125" s="156"/>
      <c r="D125" s="108">
        <f t="shared" si="4"/>
        <v>0.34090909090909088</v>
      </c>
      <c r="E125" s="85"/>
      <c r="F125" s="111" t="s">
        <v>499</v>
      </c>
      <c r="G125" s="86" t="s">
        <v>67</v>
      </c>
      <c r="H125" s="105">
        <f t="shared" si="5"/>
        <v>5</v>
      </c>
      <c r="I125" s="86">
        <f>IF([1]项目总工作量!B$6="交易类",H125*1.5/22,IF([1]项目总工作量!B$6="数据分析类",H125*1.5*0.9/22,IF([1]项目总工作量!B$6="流程管理类",H125*1.5*0.8/22,IF([1]项目总工作量!B$6="渠道类",H125*1.5*0.7/22,FALSE))))</f>
        <v>0.34090909090909088</v>
      </c>
      <c r="J125" s="86" t="s">
        <v>44</v>
      </c>
    </row>
    <row r="126" spans="1:10" s="87" customFormat="1" ht="12">
      <c r="A126" s="147"/>
      <c r="B126" s="147"/>
      <c r="C126" s="156"/>
      <c r="D126" s="108">
        <f t="shared" si="4"/>
        <v>0.34090909090909088</v>
      </c>
      <c r="E126" s="85"/>
      <c r="F126" s="112" t="s">
        <v>500</v>
      </c>
      <c r="G126" s="86" t="s">
        <v>67</v>
      </c>
      <c r="H126" s="105">
        <f t="shared" si="5"/>
        <v>5</v>
      </c>
      <c r="I126" s="86">
        <f>IF([1]项目总工作量!B$6="交易类",H126*1.5/22,IF([1]项目总工作量!B$6="数据分析类",H126*1.5*0.9/22,IF([1]项目总工作量!B$6="流程管理类",H126*1.5*0.8/22,IF([1]项目总工作量!B$6="渠道类",H126*1.5*0.7/22,FALSE))))</f>
        <v>0.34090909090909088</v>
      </c>
      <c r="J126" s="86" t="s">
        <v>44</v>
      </c>
    </row>
    <row r="127" spans="1:10" s="87" customFormat="1" ht="12">
      <c r="A127" s="147"/>
      <c r="B127" s="147"/>
      <c r="C127" s="156"/>
      <c r="D127" s="108">
        <f t="shared" si="4"/>
        <v>0.34090909090909088</v>
      </c>
      <c r="E127" s="85"/>
      <c r="F127" s="112" t="s">
        <v>501</v>
      </c>
      <c r="G127" s="86" t="s">
        <v>67</v>
      </c>
      <c r="H127" s="105">
        <f t="shared" si="5"/>
        <v>5</v>
      </c>
      <c r="I127" s="86">
        <f>IF([1]项目总工作量!B$6="交易类",H127*1.5/22,IF([1]项目总工作量!B$6="数据分析类",H127*1.5*0.9/22,IF([1]项目总工作量!B$6="流程管理类",H127*1.5*0.8/22,IF([1]项目总工作量!B$6="渠道类",H127*1.5*0.7/22,FALSE))))</f>
        <v>0.34090909090909088</v>
      </c>
      <c r="J127" s="86" t="s">
        <v>44</v>
      </c>
    </row>
    <row r="128" spans="1:10" s="87" customFormat="1" ht="12">
      <c r="A128" s="147"/>
      <c r="B128" s="147"/>
      <c r="C128" s="156"/>
      <c r="D128" s="108">
        <f t="shared" si="4"/>
        <v>0.34090909090909088</v>
      </c>
      <c r="E128" s="85"/>
      <c r="F128" s="112" t="s">
        <v>502</v>
      </c>
      <c r="G128" s="86" t="s">
        <v>67</v>
      </c>
      <c r="H128" s="105">
        <f t="shared" si="5"/>
        <v>5</v>
      </c>
      <c r="I128" s="86">
        <f>IF([1]项目总工作量!B$6="交易类",H128*1.5/22,IF([1]项目总工作量!B$6="数据分析类",H128*1.5*0.9/22,IF([1]项目总工作量!B$6="流程管理类",H128*1.5*0.8/22,IF([1]项目总工作量!B$6="渠道类",H128*1.5*0.7/22,FALSE))))</f>
        <v>0.34090909090909088</v>
      </c>
      <c r="J128" s="86" t="s">
        <v>44</v>
      </c>
    </row>
    <row r="129" spans="1:10" s="87" customFormat="1" ht="12">
      <c r="A129" s="147"/>
      <c r="B129" s="147"/>
      <c r="C129" s="157"/>
      <c r="D129" s="108">
        <f t="shared" si="4"/>
        <v>0.34090909090909088</v>
      </c>
      <c r="E129" s="85"/>
      <c r="F129" s="111" t="s">
        <v>110</v>
      </c>
      <c r="G129" s="86" t="s">
        <v>67</v>
      </c>
      <c r="H129" s="105">
        <f t="shared" si="5"/>
        <v>5</v>
      </c>
      <c r="I129" s="86">
        <f>IF([1]项目总工作量!B$6="交易类",H129*1.5/22,IF([1]项目总工作量!B$6="数据分析类",H129*1.5*0.9/22,IF([1]项目总工作量!B$6="流程管理类",H129*1.5*0.8/22,IF([1]项目总工作量!B$6="渠道类",H129*1.5*0.7/22,FALSE))))</f>
        <v>0.34090909090909088</v>
      </c>
      <c r="J129" s="86" t="s">
        <v>44</v>
      </c>
    </row>
    <row r="130" spans="1:10" s="87" customFormat="1" ht="12">
      <c r="A130" s="147"/>
      <c r="B130" s="147"/>
      <c r="C130" s="141" t="s">
        <v>368</v>
      </c>
      <c r="D130" s="108">
        <f t="shared" si="4"/>
        <v>0.34090909090909088</v>
      </c>
      <c r="E130" s="85"/>
      <c r="F130" s="111" t="s">
        <v>111</v>
      </c>
      <c r="G130" s="86" t="s">
        <v>67</v>
      </c>
      <c r="H130" s="105">
        <f t="shared" si="5"/>
        <v>5</v>
      </c>
      <c r="I130" s="86">
        <f>IF([1]项目总工作量!B$6="交易类",H130*1.5/22,IF([1]项目总工作量!B$6="数据分析类",H130*1.5*0.9/22,IF([1]项目总工作量!B$6="流程管理类",H130*1.5*0.8/22,IF([1]项目总工作量!B$6="渠道类",H130*1.5*0.7/22,FALSE))))</f>
        <v>0.34090909090909088</v>
      </c>
      <c r="J130" s="86" t="s">
        <v>44</v>
      </c>
    </row>
    <row r="131" spans="1:10" s="87" customFormat="1" ht="12">
      <c r="A131" s="147"/>
      <c r="B131" s="147"/>
      <c r="C131" s="141"/>
      <c r="D131" s="108">
        <f t="shared" si="4"/>
        <v>0.34090909090909088</v>
      </c>
      <c r="E131" s="85"/>
      <c r="F131" s="111" t="s">
        <v>112</v>
      </c>
      <c r="G131" s="86" t="s">
        <v>67</v>
      </c>
      <c r="H131" s="105">
        <f t="shared" si="5"/>
        <v>5</v>
      </c>
      <c r="I131" s="86">
        <f>IF([1]项目总工作量!B$6="交易类",H131*1.5/22,IF([1]项目总工作量!B$6="数据分析类",H131*1.5*0.9/22,IF([1]项目总工作量!B$6="流程管理类",H131*1.5*0.8/22,IF([1]项目总工作量!B$6="渠道类",H131*1.5*0.7/22,FALSE))))</f>
        <v>0.34090909090909088</v>
      </c>
      <c r="J131" s="86" t="s">
        <v>44</v>
      </c>
    </row>
    <row r="132" spans="1:10" s="87" customFormat="1" ht="12">
      <c r="A132" s="147"/>
      <c r="B132" s="147"/>
      <c r="C132" s="141"/>
      <c r="D132" s="108">
        <f t="shared" si="4"/>
        <v>0.34090909090909088</v>
      </c>
      <c r="E132" s="85"/>
      <c r="F132" s="111" t="s">
        <v>503</v>
      </c>
      <c r="G132" s="86" t="s">
        <v>67</v>
      </c>
      <c r="H132" s="105">
        <f t="shared" si="5"/>
        <v>5</v>
      </c>
      <c r="I132" s="86">
        <f>IF([1]项目总工作量!B$6="交易类",H132*1.5/22,IF([1]项目总工作量!B$6="数据分析类",H132*1.5*0.9/22,IF([1]项目总工作量!B$6="流程管理类",H132*1.5*0.8/22,IF([1]项目总工作量!B$6="渠道类",H132*1.5*0.7/22,FALSE))))</f>
        <v>0.34090909090909088</v>
      </c>
      <c r="J132" s="86" t="s">
        <v>44</v>
      </c>
    </row>
    <row r="133" spans="1:10" s="87" customFormat="1" ht="12">
      <c r="A133" s="147"/>
      <c r="B133" s="147"/>
      <c r="C133" s="141"/>
      <c r="D133" s="108">
        <f t="shared" si="4"/>
        <v>0.34090909090909088</v>
      </c>
      <c r="E133" s="85"/>
      <c r="F133" s="111" t="s">
        <v>113</v>
      </c>
      <c r="G133" s="86" t="s">
        <v>67</v>
      </c>
      <c r="H133" s="105">
        <f t="shared" si="5"/>
        <v>5</v>
      </c>
      <c r="I133" s="86">
        <f>IF([1]项目总工作量!B$6="交易类",H133*1.5/22,IF([1]项目总工作量!B$6="数据分析类",H133*1.5*0.9/22,IF([1]项目总工作量!B$6="流程管理类",H133*1.5*0.8/22,IF([1]项目总工作量!B$6="渠道类",H133*1.5*0.7/22,FALSE))))</f>
        <v>0.34090909090909088</v>
      </c>
      <c r="J133" s="86" t="s">
        <v>44</v>
      </c>
    </row>
    <row r="134" spans="1:10" s="87" customFormat="1" ht="12">
      <c r="A134" s="147"/>
      <c r="B134" s="147"/>
      <c r="C134" s="141"/>
      <c r="D134" s="108">
        <f t="shared" si="4"/>
        <v>0.34090909090909088</v>
      </c>
      <c r="E134" s="85"/>
      <c r="F134" s="111" t="s">
        <v>114</v>
      </c>
      <c r="G134" s="86" t="s">
        <v>67</v>
      </c>
      <c r="H134" s="105">
        <f t="shared" si="5"/>
        <v>5</v>
      </c>
      <c r="I134" s="86">
        <f>IF([1]项目总工作量!B$6="交易类",H134*1.5/22,IF([1]项目总工作量!B$6="数据分析类",H134*1.5*0.9/22,IF([1]项目总工作量!B$6="流程管理类",H134*1.5*0.8/22,IF([1]项目总工作量!B$6="渠道类",H134*1.5*0.7/22,FALSE))))</f>
        <v>0.34090909090909088</v>
      </c>
      <c r="J134" s="86" t="s">
        <v>44</v>
      </c>
    </row>
    <row r="135" spans="1:10" s="87" customFormat="1" ht="12">
      <c r="A135" s="147"/>
      <c r="B135" s="147"/>
      <c r="C135" s="141"/>
      <c r="D135" s="108">
        <f t="shared" si="4"/>
        <v>0.34090909090909088</v>
      </c>
      <c r="E135" s="85"/>
      <c r="F135" s="111" t="s">
        <v>115</v>
      </c>
      <c r="G135" s="86" t="s">
        <v>67</v>
      </c>
      <c r="H135" s="105">
        <f t="shared" si="5"/>
        <v>5</v>
      </c>
      <c r="I135" s="86">
        <f>IF([1]项目总工作量!B$6="交易类",H135*1.5/22,IF([1]项目总工作量!B$6="数据分析类",H135*1.5*0.9/22,IF([1]项目总工作量!B$6="流程管理类",H135*1.5*0.8/22,IF([1]项目总工作量!B$6="渠道类",H135*1.5*0.7/22,FALSE))))</f>
        <v>0.34090909090909088</v>
      </c>
      <c r="J135" s="86" t="s">
        <v>44</v>
      </c>
    </row>
    <row r="136" spans="1:10" s="87" customFormat="1" ht="12">
      <c r="A136" s="147"/>
      <c r="B136" s="147"/>
      <c r="C136" s="141"/>
      <c r="D136" s="108">
        <f t="shared" si="4"/>
        <v>0.34090909090909088</v>
      </c>
      <c r="E136" s="85"/>
      <c r="F136" s="111" t="s">
        <v>116</v>
      </c>
      <c r="G136" s="86" t="s">
        <v>67</v>
      </c>
      <c r="H136" s="105">
        <f t="shared" si="5"/>
        <v>5</v>
      </c>
      <c r="I136" s="86">
        <f>IF([1]项目总工作量!B$6="交易类",H136*1.5/22,IF([1]项目总工作量!B$6="数据分析类",H136*1.5*0.9/22,IF([1]项目总工作量!B$6="流程管理类",H136*1.5*0.8/22,IF([1]项目总工作量!B$6="渠道类",H136*1.5*0.7/22,FALSE))))</f>
        <v>0.34090909090909088</v>
      </c>
      <c r="J136" s="86" t="s">
        <v>44</v>
      </c>
    </row>
    <row r="137" spans="1:10" s="87" customFormat="1" ht="12">
      <c r="A137" s="147"/>
      <c r="B137" s="147"/>
      <c r="C137" s="141"/>
      <c r="D137" s="108">
        <f t="shared" si="4"/>
        <v>0.34090909090909088</v>
      </c>
      <c r="E137" s="85"/>
      <c r="F137" s="111" t="s">
        <v>504</v>
      </c>
      <c r="G137" s="86" t="s">
        <v>67</v>
      </c>
      <c r="H137" s="105">
        <f t="shared" si="5"/>
        <v>5</v>
      </c>
      <c r="I137" s="86">
        <f>IF([1]项目总工作量!B$6="交易类",H137*1.5/22,IF([1]项目总工作量!B$6="数据分析类",H137*1.5*0.9/22,IF([1]项目总工作量!B$6="流程管理类",H137*1.5*0.8/22,IF([1]项目总工作量!B$6="渠道类",H137*1.5*0.7/22,FALSE))))</f>
        <v>0.34090909090909088</v>
      </c>
      <c r="J137" s="86" t="s">
        <v>44</v>
      </c>
    </row>
    <row r="138" spans="1:10" s="87" customFormat="1" ht="12">
      <c r="A138" s="147"/>
      <c r="B138" s="147"/>
      <c r="C138" s="141"/>
      <c r="D138" s="108">
        <f t="shared" si="4"/>
        <v>0.34090909090909088</v>
      </c>
      <c r="E138" s="85"/>
      <c r="F138" s="111" t="s">
        <v>117</v>
      </c>
      <c r="G138" s="86" t="s">
        <v>67</v>
      </c>
      <c r="H138" s="105">
        <f t="shared" si="5"/>
        <v>5</v>
      </c>
      <c r="I138" s="86">
        <f>IF([1]项目总工作量!B$6="交易类",H138*1.5/22,IF([1]项目总工作量!B$6="数据分析类",H138*1.5*0.9/22,IF([1]项目总工作量!B$6="流程管理类",H138*1.5*0.8/22,IF([1]项目总工作量!B$6="渠道类",H138*1.5*0.7/22,FALSE))))</f>
        <v>0.34090909090909088</v>
      </c>
      <c r="J138" s="86" t="s">
        <v>44</v>
      </c>
    </row>
    <row r="139" spans="1:10" s="87" customFormat="1" ht="12">
      <c r="A139" s="147"/>
      <c r="B139" s="147"/>
      <c r="C139" s="141"/>
      <c r="D139" s="108">
        <f t="shared" si="4"/>
        <v>0.34090909090909088</v>
      </c>
      <c r="E139" s="85"/>
      <c r="F139" s="111" t="s">
        <v>118</v>
      </c>
      <c r="G139" s="86" t="s">
        <v>67</v>
      </c>
      <c r="H139" s="105">
        <f t="shared" si="5"/>
        <v>5</v>
      </c>
      <c r="I139" s="86">
        <f>IF([1]项目总工作量!B$6="交易类",H139*1.5/22,IF([1]项目总工作量!B$6="数据分析类",H139*1.5*0.9/22,IF([1]项目总工作量!B$6="流程管理类",H139*1.5*0.8/22,IF([1]项目总工作量!B$6="渠道类",H139*1.5*0.7/22,FALSE))))</f>
        <v>0.34090909090909088</v>
      </c>
      <c r="J139" s="86" t="s">
        <v>44</v>
      </c>
    </row>
    <row r="140" spans="1:10" s="87" customFormat="1" ht="12">
      <c r="A140" s="147"/>
      <c r="B140" s="147"/>
      <c r="C140" s="141"/>
      <c r="D140" s="108">
        <f t="shared" si="4"/>
        <v>0.34090909090909088</v>
      </c>
      <c r="E140" s="85"/>
      <c r="F140" s="111" t="s">
        <v>119</v>
      </c>
      <c r="G140" s="86" t="s">
        <v>67</v>
      </c>
      <c r="H140" s="105">
        <f t="shared" si="5"/>
        <v>5</v>
      </c>
      <c r="I140" s="86">
        <f>IF([1]项目总工作量!B$6="交易类",H140*1.5/22,IF([1]项目总工作量!B$6="数据分析类",H140*1.5*0.9/22,IF([1]项目总工作量!B$6="流程管理类",H140*1.5*0.8/22,IF([1]项目总工作量!B$6="渠道类",H140*1.5*0.7/22,FALSE))))</f>
        <v>0.34090909090909088</v>
      </c>
      <c r="J140" s="86" t="s">
        <v>44</v>
      </c>
    </row>
    <row r="141" spans="1:10" s="87" customFormat="1" ht="12">
      <c r="A141" s="147"/>
      <c r="B141" s="147"/>
      <c r="C141" s="141"/>
      <c r="D141" s="108">
        <f t="shared" si="4"/>
        <v>0.34090909090909088</v>
      </c>
      <c r="E141" s="85"/>
      <c r="F141" s="111" t="s">
        <v>120</v>
      </c>
      <c r="G141" s="86" t="s">
        <v>67</v>
      </c>
      <c r="H141" s="105">
        <f t="shared" si="5"/>
        <v>5</v>
      </c>
      <c r="I141" s="86">
        <f>IF([1]项目总工作量!B$6="交易类",H141*1.5/22,IF([1]项目总工作量!B$6="数据分析类",H141*1.5*0.9/22,IF([1]项目总工作量!B$6="流程管理类",H141*1.5*0.8/22,IF([1]项目总工作量!B$6="渠道类",H141*1.5*0.7/22,FALSE))))</f>
        <v>0.34090909090909088</v>
      </c>
      <c r="J141" s="86" t="s">
        <v>44</v>
      </c>
    </row>
    <row r="142" spans="1:10" s="87" customFormat="1" ht="12">
      <c r="A142" s="147"/>
      <c r="B142" s="147"/>
      <c r="C142" s="141"/>
      <c r="D142" s="108">
        <f t="shared" si="4"/>
        <v>0.34090909090909088</v>
      </c>
      <c r="E142" s="85"/>
      <c r="F142" s="111" t="s">
        <v>121</v>
      </c>
      <c r="G142" s="86" t="s">
        <v>67</v>
      </c>
      <c r="H142" s="105">
        <f t="shared" si="5"/>
        <v>5</v>
      </c>
      <c r="I142" s="86">
        <f>IF([1]项目总工作量!B$6="交易类",H142*1.5/22,IF([1]项目总工作量!B$6="数据分析类",H142*1.5*0.9/22,IF([1]项目总工作量!B$6="流程管理类",H142*1.5*0.8/22,IF([1]项目总工作量!B$6="渠道类",H142*1.5*0.7/22,FALSE))))</f>
        <v>0.34090909090909088</v>
      </c>
      <c r="J142" s="86" t="s">
        <v>44</v>
      </c>
    </row>
    <row r="143" spans="1:10" s="87" customFormat="1" ht="12">
      <c r="A143" s="147"/>
      <c r="B143" s="147"/>
      <c r="C143" s="141"/>
      <c r="D143" s="108">
        <f t="shared" si="4"/>
        <v>0.34090909090909088</v>
      </c>
      <c r="E143" s="85"/>
      <c r="F143" s="111" t="s">
        <v>122</v>
      </c>
      <c r="G143" s="86" t="s">
        <v>67</v>
      </c>
      <c r="H143" s="105">
        <f t="shared" si="5"/>
        <v>5</v>
      </c>
      <c r="I143" s="86">
        <f>IF([1]项目总工作量!B$6="交易类",H143*1.5/22,IF([1]项目总工作量!B$6="数据分析类",H143*1.5*0.9/22,IF([1]项目总工作量!B$6="流程管理类",H143*1.5*0.8/22,IF([1]项目总工作量!B$6="渠道类",H143*1.5*0.7/22,FALSE))))</f>
        <v>0.34090909090909088</v>
      </c>
      <c r="J143" s="86" t="s">
        <v>44</v>
      </c>
    </row>
    <row r="144" spans="1:10" s="87" customFormat="1" ht="12">
      <c r="A144" s="147"/>
      <c r="B144" s="147"/>
      <c r="C144" s="141"/>
      <c r="D144" s="108">
        <f t="shared" si="4"/>
        <v>0.34090909090909088</v>
      </c>
      <c r="E144" s="85"/>
      <c r="F144" s="111" t="s">
        <v>123</v>
      </c>
      <c r="G144" s="86" t="s">
        <v>67</v>
      </c>
      <c r="H144" s="105">
        <f t="shared" si="5"/>
        <v>5</v>
      </c>
      <c r="I144" s="86">
        <f>IF([1]项目总工作量!B$6="交易类",H144*1.5/22,IF([1]项目总工作量!B$6="数据分析类",H144*1.5*0.9/22,IF([1]项目总工作量!B$6="流程管理类",H144*1.5*0.8/22,IF([1]项目总工作量!B$6="渠道类",H144*1.5*0.7/22,FALSE))))</f>
        <v>0.34090909090909088</v>
      </c>
      <c r="J144" s="86" t="s">
        <v>44</v>
      </c>
    </row>
    <row r="145" spans="1:10" s="87" customFormat="1" ht="12">
      <c r="A145" s="147"/>
      <c r="B145" s="147"/>
      <c r="C145" s="141"/>
      <c r="D145" s="108">
        <f t="shared" si="4"/>
        <v>0.34090909090909088</v>
      </c>
      <c r="E145" s="85"/>
      <c r="F145" s="111" t="s">
        <v>124</v>
      </c>
      <c r="G145" s="86" t="s">
        <v>67</v>
      </c>
      <c r="H145" s="105">
        <f t="shared" si="5"/>
        <v>5</v>
      </c>
      <c r="I145" s="86">
        <f>IF([1]项目总工作量!B$6="交易类",H145*1.5/22,IF([1]项目总工作量!B$6="数据分析类",H145*1.5*0.9/22,IF([1]项目总工作量!B$6="流程管理类",H145*1.5*0.8/22,IF([1]项目总工作量!B$6="渠道类",H145*1.5*0.7/22,FALSE))))</f>
        <v>0.34090909090909088</v>
      </c>
      <c r="J145" s="86" t="s">
        <v>44</v>
      </c>
    </row>
    <row r="146" spans="1:10" s="87" customFormat="1" ht="12">
      <c r="A146" s="147"/>
      <c r="B146" s="147"/>
      <c r="C146" s="141"/>
      <c r="D146" s="108">
        <f t="shared" si="4"/>
        <v>0.34090909090909088</v>
      </c>
      <c r="E146" s="85"/>
      <c r="F146" s="111" t="s">
        <v>125</v>
      </c>
      <c r="G146" s="86" t="s">
        <v>67</v>
      </c>
      <c r="H146" s="105">
        <f t="shared" si="5"/>
        <v>5</v>
      </c>
      <c r="I146" s="86">
        <f>IF([1]项目总工作量!B$6="交易类",H146*1.5/22,IF([1]项目总工作量!B$6="数据分析类",H146*1.5*0.9/22,IF([1]项目总工作量!B$6="流程管理类",H146*1.5*0.8/22,IF([1]项目总工作量!B$6="渠道类",H146*1.5*0.7/22,FALSE))))</f>
        <v>0.34090909090909088</v>
      </c>
      <c r="J146" s="86" t="s">
        <v>44</v>
      </c>
    </row>
    <row r="147" spans="1:10" s="87" customFormat="1" ht="12">
      <c r="A147" s="145">
        <v>3</v>
      </c>
      <c r="B147" s="145" t="s">
        <v>505</v>
      </c>
      <c r="C147" s="141" t="s">
        <v>506</v>
      </c>
      <c r="D147" s="108">
        <f t="shared" si="4"/>
        <v>0.34090909090909088</v>
      </c>
      <c r="E147" s="85"/>
      <c r="F147" s="111" t="s">
        <v>507</v>
      </c>
      <c r="G147" s="86" t="s">
        <v>67</v>
      </c>
      <c r="H147" s="105">
        <f t="shared" si="5"/>
        <v>5</v>
      </c>
      <c r="I147" s="86">
        <f>IF([1]项目总工作量!B$6="交易类",H147*1.5/22,IF([1]项目总工作量!B$6="数据分析类",H147*1.5*0.9/22,IF([1]项目总工作量!B$6="流程管理类",H147*1.5*0.8/22,IF([1]项目总工作量!B$6="渠道类",H147*1.5*0.7/22,FALSE))))</f>
        <v>0.34090909090909088</v>
      </c>
      <c r="J147" s="86" t="s">
        <v>44</v>
      </c>
    </row>
    <row r="148" spans="1:10" s="87" customFormat="1" ht="12">
      <c r="A148" s="146"/>
      <c r="B148" s="146"/>
      <c r="C148" s="141"/>
      <c r="D148" s="108">
        <f t="shared" si="4"/>
        <v>0.34090909090909088</v>
      </c>
      <c r="E148" s="85"/>
      <c r="F148" s="111" t="s">
        <v>757</v>
      </c>
      <c r="G148" s="86" t="s">
        <v>67</v>
      </c>
      <c r="H148" s="105">
        <f t="shared" si="5"/>
        <v>5</v>
      </c>
      <c r="I148" s="86">
        <f>IF([1]项目总工作量!B$6="交易类",H148*1.5/22,IF([1]项目总工作量!B$6="数据分析类",H148*1.5*0.9/22,IF([1]项目总工作量!B$6="流程管理类",H148*1.5*0.8/22,IF([1]项目总工作量!B$6="渠道类",H148*1.5*0.7/22,FALSE))))</f>
        <v>0.34090909090909088</v>
      </c>
      <c r="J148" s="86" t="s">
        <v>44</v>
      </c>
    </row>
    <row r="149" spans="1:10" s="87" customFormat="1" ht="12">
      <c r="A149" s="146"/>
      <c r="B149" s="146"/>
      <c r="C149" s="141"/>
      <c r="D149" s="108">
        <f t="shared" si="4"/>
        <v>0.34090909090909088</v>
      </c>
      <c r="E149" s="85"/>
      <c r="F149" s="111" t="s">
        <v>508</v>
      </c>
      <c r="G149" s="86" t="s">
        <v>67</v>
      </c>
      <c r="H149" s="105">
        <f t="shared" si="5"/>
        <v>5</v>
      </c>
      <c r="I149" s="86">
        <f>IF([1]项目总工作量!B$6="交易类",H149*1.5/22,IF([1]项目总工作量!B$6="数据分析类",H149*1.5*0.9/22,IF([1]项目总工作量!B$6="流程管理类",H149*1.5*0.8/22,IF([1]项目总工作量!B$6="渠道类",H149*1.5*0.7/22,FALSE))))</f>
        <v>0.34090909090909088</v>
      </c>
      <c r="J149" s="86" t="s">
        <v>44</v>
      </c>
    </row>
    <row r="150" spans="1:10" s="87" customFormat="1" ht="12">
      <c r="A150" s="146"/>
      <c r="B150" s="146"/>
      <c r="C150" s="141"/>
      <c r="D150" s="108">
        <f t="shared" si="4"/>
        <v>0.34090909090909088</v>
      </c>
      <c r="E150" s="85"/>
      <c r="F150" s="111" t="s">
        <v>756</v>
      </c>
      <c r="G150" s="86" t="s">
        <v>67</v>
      </c>
      <c r="H150" s="105">
        <f t="shared" si="5"/>
        <v>5</v>
      </c>
      <c r="I150" s="86">
        <f>IF([1]项目总工作量!B$6="交易类",H150*1.5/22,IF([1]项目总工作量!B$6="数据分析类",H150*1.5*0.9/22,IF([1]项目总工作量!B$6="流程管理类",H150*1.5*0.8/22,IF([1]项目总工作量!B$6="渠道类",H150*1.5*0.7/22,FALSE))))</f>
        <v>0.34090909090909088</v>
      </c>
      <c r="J150" s="86" t="s">
        <v>44</v>
      </c>
    </row>
    <row r="151" spans="1:10" s="87" customFormat="1" ht="12">
      <c r="A151" s="146"/>
      <c r="B151" s="146"/>
      <c r="C151" s="141"/>
      <c r="D151" s="108">
        <f t="shared" si="4"/>
        <v>0.34090909090909088</v>
      </c>
      <c r="E151" s="85"/>
      <c r="F151" s="111" t="s">
        <v>509</v>
      </c>
      <c r="G151" s="86" t="s">
        <v>67</v>
      </c>
      <c r="H151" s="105">
        <f t="shared" si="5"/>
        <v>5</v>
      </c>
      <c r="I151" s="86">
        <f>IF([1]项目总工作量!B$6="交易类",H151*1.5/22,IF([1]项目总工作量!B$6="数据分析类",H151*1.5*0.9/22,IF([1]项目总工作量!B$6="流程管理类",H151*1.5*0.8/22,IF([1]项目总工作量!B$6="渠道类",H151*1.5*0.7/22,FALSE))))</f>
        <v>0.34090909090909088</v>
      </c>
      <c r="J151" s="86" t="s">
        <v>44</v>
      </c>
    </row>
    <row r="152" spans="1:10" s="87" customFormat="1" ht="12">
      <c r="A152" s="146"/>
      <c r="B152" s="146"/>
      <c r="C152" s="141"/>
      <c r="D152" s="108">
        <f t="shared" si="4"/>
        <v>0.34090909090909088</v>
      </c>
      <c r="E152" s="85"/>
      <c r="F152" s="111" t="s">
        <v>758</v>
      </c>
      <c r="G152" s="86" t="s">
        <v>67</v>
      </c>
      <c r="H152" s="105">
        <f t="shared" si="5"/>
        <v>5</v>
      </c>
      <c r="I152" s="86">
        <f>IF([1]项目总工作量!B$6="交易类",H152*1.5/22,IF([1]项目总工作量!B$6="数据分析类",H152*1.5*0.9/22,IF([1]项目总工作量!B$6="流程管理类",H152*1.5*0.8/22,IF([1]项目总工作量!B$6="渠道类",H152*1.5*0.7/22,FALSE))))</f>
        <v>0.34090909090909088</v>
      </c>
      <c r="J152" s="86" t="s">
        <v>44</v>
      </c>
    </row>
    <row r="153" spans="1:10" s="87" customFormat="1" ht="12">
      <c r="A153" s="146"/>
      <c r="B153" s="146"/>
      <c r="C153" s="141"/>
      <c r="D153" s="108">
        <f t="shared" si="4"/>
        <v>0.34090909090909088</v>
      </c>
      <c r="E153" s="85"/>
      <c r="F153" s="111" t="s">
        <v>510</v>
      </c>
      <c r="G153" s="86" t="s">
        <v>67</v>
      </c>
      <c r="H153" s="105">
        <f t="shared" si="5"/>
        <v>5</v>
      </c>
      <c r="I153" s="86">
        <f>IF([1]项目总工作量!B$6="交易类",H153*1.5/22,IF([1]项目总工作量!B$6="数据分析类",H153*1.5*0.9/22,IF([1]项目总工作量!B$6="流程管理类",H153*1.5*0.8/22,IF([1]项目总工作量!B$6="渠道类",H153*1.5*0.7/22,FALSE))))</f>
        <v>0.34090909090909088</v>
      </c>
      <c r="J153" s="86" t="s">
        <v>44</v>
      </c>
    </row>
    <row r="154" spans="1:10" s="87" customFormat="1" ht="12">
      <c r="A154" s="146"/>
      <c r="B154" s="146"/>
      <c r="C154" s="141"/>
      <c r="D154" s="108">
        <f t="shared" si="4"/>
        <v>0.34090909090909088</v>
      </c>
      <c r="E154" s="85"/>
      <c r="F154" s="111" t="s">
        <v>511</v>
      </c>
      <c r="G154" s="86" t="s">
        <v>67</v>
      </c>
      <c r="H154" s="105">
        <f t="shared" si="5"/>
        <v>5</v>
      </c>
      <c r="I154" s="86">
        <f>IF([1]项目总工作量!B$6="交易类",H154*1.5/22,IF([1]项目总工作量!B$6="数据分析类",H154*1.5*0.9/22,IF([1]项目总工作量!B$6="流程管理类",H154*1.5*0.8/22,IF([1]项目总工作量!B$6="渠道类",H154*1.5*0.7/22,FALSE))))</f>
        <v>0.34090909090909088</v>
      </c>
      <c r="J154" s="86" t="s">
        <v>44</v>
      </c>
    </row>
    <row r="155" spans="1:10" s="87" customFormat="1" ht="12">
      <c r="A155" s="146"/>
      <c r="B155" s="146"/>
      <c r="C155" s="141"/>
      <c r="D155" s="108">
        <f t="shared" si="4"/>
        <v>0.34090909090909088</v>
      </c>
      <c r="E155" s="85"/>
      <c r="F155" s="111" t="s">
        <v>512</v>
      </c>
      <c r="G155" s="86" t="s">
        <v>67</v>
      </c>
      <c r="H155" s="105">
        <f t="shared" si="5"/>
        <v>5</v>
      </c>
      <c r="I155" s="86">
        <f>IF([1]项目总工作量!B$6="交易类",H155*1.5/22,IF([1]项目总工作量!B$6="数据分析类",H155*1.5*0.9/22,IF([1]项目总工作量!B$6="流程管理类",H155*1.5*0.8/22,IF([1]项目总工作量!B$6="渠道类",H155*1.5*0.7/22,FALSE))))</f>
        <v>0.34090909090909088</v>
      </c>
      <c r="J155" s="86" t="s">
        <v>44</v>
      </c>
    </row>
    <row r="156" spans="1:10" s="87" customFormat="1" ht="12">
      <c r="A156" s="146"/>
      <c r="B156" s="146"/>
      <c r="C156" s="141"/>
      <c r="D156" s="108">
        <f t="shared" si="4"/>
        <v>0.34090909090909088</v>
      </c>
      <c r="E156" s="85"/>
      <c r="F156" s="111" t="s">
        <v>513</v>
      </c>
      <c r="G156" s="86" t="s">
        <v>67</v>
      </c>
      <c r="H156" s="105">
        <f t="shared" si="5"/>
        <v>5</v>
      </c>
      <c r="I156" s="86">
        <f>IF([1]项目总工作量!B$6="交易类",H156*1.5/22,IF([1]项目总工作量!B$6="数据分析类",H156*1.5*0.9/22,IF([1]项目总工作量!B$6="流程管理类",H156*1.5*0.8/22,IF([1]项目总工作量!B$6="渠道类",H156*1.5*0.7/22,FALSE))))</f>
        <v>0.34090909090909088</v>
      </c>
      <c r="J156" s="86" t="s">
        <v>44</v>
      </c>
    </row>
    <row r="157" spans="1:10" s="99" customFormat="1" ht="12">
      <c r="A157" s="146"/>
      <c r="B157" s="146"/>
      <c r="C157" s="141"/>
      <c r="D157" s="108">
        <f t="shared" si="4"/>
        <v>0.34090909090909088</v>
      </c>
      <c r="E157" s="85"/>
      <c r="F157" s="111" t="s">
        <v>514</v>
      </c>
      <c r="G157" s="86" t="s">
        <v>67</v>
      </c>
      <c r="H157" s="105">
        <f t="shared" si="5"/>
        <v>5</v>
      </c>
      <c r="I157" s="86">
        <f>IF([1]项目总工作量!B$6="交易类",H157*1.5/22,IF([1]项目总工作量!B$6="数据分析类",H157*1.5*0.9/22,IF([1]项目总工作量!B$6="流程管理类",H157*1.5*0.8/22,IF([1]项目总工作量!B$6="渠道类",H157*1.5*0.7/22,FALSE))))</f>
        <v>0.34090909090909088</v>
      </c>
      <c r="J157" s="86" t="s">
        <v>44</v>
      </c>
    </row>
    <row r="158" spans="1:10" s="99" customFormat="1" ht="12">
      <c r="A158" s="146"/>
      <c r="B158" s="146"/>
      <c r="C158" s="141"/>
      <c r="D158" s="108">
        <f t="shared" si="4"/>
        <v>0.34090909090909088</v>
      </c>
      <c r="E158" s="85"/>
      <c r="F158" s="111" t="s">
        <v>515</v>
      </c>
      <c r="G158" s="86" t="s">
        <v>67</v>
      </c>
      <c r="H158" s="105">
        <f t="shared" si="5"/>
        <v>5</v>
      </c>
      <c r="I158" s="86">
        <f>IF([1]项目总工作量!B$6="交易类",H158*1.5/22,IF([1]项目总工作量!B$6="数据分析类",H158*1.5*0.9/22,IF([1]项目总工作量!B$6="流程管理类",H158*1.5*0.8/22,IF([1]项目总工作量!B$6="渠道类",H158*1.5*0.7/22,FALSE))))</f>
        <v>0.34090909090909088</v>
      </c>
      <c r="J158" s="86" t="s">
        <v>44</v>
      </c>
    </row>
    <row r="159" spans="1:10" s="99" customFormat="1" ht="12">
      <c r="A159" s="146"/>
      <c r="B159" s="146"/>
      <c r="C159" s="141"/>
      <c r="D159" s="108">
        <f t="shared" si="4"/>
        <v>0.34090909090909088</v>
      </c>
      <c r="E159" s="85"/>
      <c r="F159" s="111" t="s">
        <v>516</v>
      </c>
      <c r="G159" s="86" t="s">
        <v>67</v>
      </c>
      <c r="H159" s="105">
        <f t="shared" si="5"/>
        <v>5</v>
      </c>
      <c r="I159" s="86">
        <f>IF([1]项目总工作量!B$6="交易类",H159*1.5/22,IF([1]项目总工作量!B$6="数据分析类",H159*1.5*0.9/22,IF([1]项目总工作量!B$6="流程管理类",H159*1.5*0.8/22,IF([1]项目总工作量!B$6="渠道类",H159*1.5*0.7/22,FALSE))))</f>
        <v>0.34090909090909088</v>
      </c>
      <c r="J159" s="86" t="s">
        <v>44</v>
      </c>
    </row>
    <row r="160" spans="1:10" s="99" customFormat="1" ht="12">
      <c r="A160" s="146"/>
      <c r="B160" s="146"/>
      <c r="C160" s="141"/>
      <c r="D160" s="108">
        <f t="shared" si="4"/>
        <v>0.34090909090909088</v>
      </c>
      <c r="E160" s="85"/>
      <c r="F160" s="111" t="s">
        <v>517</v>
      </c>
      <c r="G160" s="86" t="s">
        <v>67</v>
      </c>
      <c r="H160" s="105">
        <f t="shared" si="5"/>
        <v>5</v>
      </c>
      <c r="I160" s="86">
        <f>IF([1]项目总工作量!B$6="交易类",H160*1.5/22,IF([1]项目总工作量!B$6="数据分析类",H160*1.5*0.9/22,IF([1]项目总工作量!B$6="流程管理类",H160*1.5*0.8/22,IF([1]项目总工作量!B$6="渠道类",H160*1.5*0.7/22,FALSE))))</f>
        <v>0.34090909090909088</v>
      </c>
      <c r="J160" s="86" t="s">
        <v>44</v>
      </c>
    </row>
    <row r="161" spans="1:10" s="99" customFormat="1" ht="12">
      <c r="A161" s="146"/>
      <c r="B161" s="146"/>
      <c r="C161" s="141"/>
      <c r="D161" s="108">
        <f t="shared" si="4"/>
        <v>0.34090909090909088</v>
      </c>
      <c r="E161" s="85"/>
      <c r="F161" s="111" t="s">
        <v>518</v>
      </c>
      <c r="G161" s="86" t="s">
        <v>67</v>
      </c>
      <c r="H161" s="105">
        <f t="shared" si="5"/>
        <v>5</v>
      </c>
      <c r="I161" s="86">
        <f>IF([1]项目总工作量!B$6="交易类",H161*1.5/22,IF([1]项目总工作量!B$6="数据分析类",H161*1.5*0.9/22,IF([1]项目总工作量!B$6="流程管理类",H161*1.5*0.8/22,IF([1]项目总工作量!B$6="渠道类",H161*1.5*0.7/22,FALSE))))</f>
        <v>0.34090909090909088</v>
      </c>
      <c r="J161" s="86" t="s">
        <v>44</v>
      </c>
    </row>
    <row r="162" spans="1:10" s="99" customFormat="1" ht="12.45" customHeight="1">
      <c r="A162" s="146"/>
      <c r="B162" s="146"/>
      <c r="C162" s="155" t="s">
        <v>519</v>
      </c>
      <c r="D162" s="108">
        <f t="shared" si="4"/>
        <v>0.34090909090909088</v>
      </c>
      <c r="E162" s="85"/>
      <c r="F162" s="111" t="s">
        <v>520</v>
      </c>
      <c r="G162" s="86" t="s">
        <v>67</v>
      </c>
      <c r="H162" s="105">
        <f t="shared" si="5"/>
        <v>5</v>
      </c>
      <c r="I162" s="86">
        <f>IF([1]项目总工作量!B$6="交易类",H162*1.5/22,IF([1]项目总工作量!B$6="数据分析类",H162*1.5*0.9/22,IF([1]项目总工作量!B$6="流程管理类",H162*1.5*0.8/22,IF([1]项目总工作量!B$6="渠道类",H162*1.5*0.7/22,FALSE))))</f>
        <v>0.34090909090909088</v>
      </c>
      <c r="J162" s="86" t="s">
        <v>44</v>
      </c>
    </row>
    <row r="163" spans="1:10" s="99" customFormat="1" ht="12.45" customHeight="1">
      <c r="A163" s="146"/>
      <c r="B163" s="146"/>
      <c r="C163" s="156"/>
      <c r="D163" s="108">
        <f t="shared" si="4"/>
        <v>0.34090909090909088</v>
      </c>
      <c r="E163" s="85"/>
      <c r="F163" s="111" t="s">
        <v>521</v>
      </c>
      <c r="G163" s="86" t="s">
        <v>67</v>
      </c>
      <c r="H163" s="105">
        <f t="shared" si="5"/>
        <v>5</v>
      </c>
      <c r="I163" s="86">
        <f>IF([1]项目总工作量!B$6="交易类",H163*1.5/22,IF([1]项目总工作量!B$6="数据分析类",H163*1.5*0.9/22,IF([1]项目总工作量!B$6="流程管理类",H163*1.5*0.8/22,IF([1]项目总工作量!B$6="渠道类",H163*1.5*0.7/22,FALSE))))</f>
        <v>0.34090909090909088</v>
      </c>
      <c r="J163" s="86" t="s">
        <v>44</v>
      </c>
    </row>
    <row r="164" spans="1:10" s="99" customFormat="1" ht="12.45" customHeight="1">
      <c r="A164" s="146"/>
      <c r="B164" s="146"/>
      <c r="C164" s="156"/>
      <c r="D164" s="108">
        <f t="shared" si="4"/>
        <v>0.34090909090909088</v>
      </c>
      <c r="E164" s="85"/>
      <c r="F164" s="111" t="s">
        <v>522</v>
      </c>
      <c r="G164" s="86" t="s">
        <v>67</v>
      </c>
      <c r="H164" s="105">
        <f t="shared" si="5"/>
        <v>5</v>
      </c>
      <c r="I164" s="86">
        <f>IF([1]项目总工作量!B$6="交易类",H164*1.5/22,IF([1]项目总工作量!B$6="数据分析类",H164*1.5*0.9/22,IF([1]项目总工作量!B$6="流程管理类",H164*1.5*0.8/22,IF([1]项目总工作量!B$6="渠道类",H164*1.5*0.7/22,FALSE))))</f>
        <v>0.34090909090909088</v>
      </c>
      <c r="J164" s="86" t="s">
        <v>44</v>
      </c>
    </row>
    <row r="165" spans="1:10" s="99" customFormat="1" ht="12.45" customHeight="1">
      <c r="A165" s="146"/>
      <c r="B165" s="146"/>
      <c r="C165" s="157"/>
      <c r="D165" s="108">
        <f t="shared" si="4"/>
        <v>0.34090909090909088</v>
      </c>
      <c r="E165" s="85"/>
      <c r="F165" s="111" t="s">
        <v>523</v>
      </c>
      <c r="G165" s="86" t="s">
        <v>67</v>
      </c>
      <c r="H165" s="105">
        <f t="shared" si="5"/>
        <v>5</v>
      </c>
      <c r="I165" s="86">
        <f>IF([1]项目总工作量!B$6="交易类",H165*1.5/22,IF([1]项目总工作量!B$6="数据分析类",H165*1.5*0.9/22,IF([1]项目总工作量!B$6="流程管理类",H165*1.5*0.8/22,IF([1]项目总工作量!B$6="渠道类",H165*1.5*0.7/22,FALSE))))</f>
        <v>0.34090909090909088</v>
      </c>
      <c r="J165" s="86" t="s">
        <v>44</v>
      </c>
    </row>
    <row r="166" spans="1:10" s="99" customFormat="1" ht="12.45" customHeight="1">
      <c r="A166" s="146"/>
      <c r="B166" s="146"/>
      <c r="C166" s="155" t="s">
        <v>524</v>
      </c>
      <c r="D166" s="108">
        <f t="shared" si="4"/>
        <v>0.34090909090909088</v>
      </c>
      <c r="E166" s="85">
        <v>1</v>
      </c>
      <c r="F166" s="111" t="s">
        <v>525</v>
      </c>
      <c r="G166" s="86" t="s">
        <v>67</v>
      </c>
      <c r="H166" s="105">
        <f t="shared" si="5"/>
        <v>5</v>
      </c>
      <c r="I166" s="86">
        <f>IF([1]项目总工作量!B$6="交易类",H166*1.5/22,IF([1]项目总工作量!B$6="数据分析类",H166*1.5*0.9/22,IF([1]项目总工作量!B$6="流程管理类",H166*1.5*0.8/22,IF([1]项目总工作量!B$6="渠道类",H166*1.5*0.7/22,FALSE))))</f>
        <v>0.34090909090909088</v>
      </c>
      <c r="J166" s="86" t="s">
        <v>44</v>
      </c>
    </row>
    <row r="167" spans="1:10" s="99" customFormat="1" ht="12.45" customHeight="1">
      <c r="A167" s="146"/>
      <c r="B167" s="146"/>
      <c r="C167" s="156"/>
      <c r="D167" s="108">
        <f t="shared" si="4"/>
        <v>0.34090909090909088</v>
      </c>
      <c r="E167" s="85"/>
      <c r="F167" s="111" t="s">
        <v>526</v>
      </c>
      <c r="G167" s="86" t="s">
        <v>67</v>
      </c>
      <c r="H167" s="105">
        <f t="shared" si="5"/>
        <v>5</v>
      </c>
      <c r="I167" s="86">
        <f>IF([1]项目总工作量!B$6="交易类",H167*1.5/22,IF([1]项目总工作量!B$6="数据分析类",H167*1.5*0.9/22,IF([1]项目总工作量!B$6="流程管理类",H167*1.5*0.8/22,IF([1]项目总工作量!B$6="渠道类",H167*1.5*0.7/22,FALSE))))</f>
        <v>0.34090909090909088</v>
      </c>
      <c r="J167" s="86" t="s">
        <v>44</v>
      </c>
    </row>
    <row r="168" spans="1:10" s="99" customFormat="1" ht="12.45" customHeight="1">
      <c r="A168" s="146"/>
      <c r="B168" s="146"/>
      <c r="C168" s="157"/>
      <c r="D168" s="108">
        <f t="shared" si="4"/>
        <v>0.34090909090909088</v>
      </c>
      <c r="E168" s="85"/>
      <c r="F168" s="111" t="s">
        <v>759</v>
      </c>
      <c r="G168" s="86" t="s">
        <v>67</v>
      </c>
      <c r="H168" s="105">
        <f t="shared" si="5"/>
        <v>5</v>
      </c>
      <c r="I168" s="86">
        <f>IF([1]项目总工作量!B$6="交易类",H168*1.5/22,IF([1]项目总工作量!B$6="数据分析类",H168*1.5*0.9/22,IF([1]项目总工作量!B$6="流程管理类",H168*1.5*0.8/22,IF([1]项目总工作量!B$6="渠道类",H168*1.5*0.7/22,FALSE))))</f>
        <v>0.34090909090909088</v>
      </c>
      <c r="J168" s="86" t="s">
        <v>44</v>
      </c>
    </row>
    <row r="169" spans="1:10" s="99" customFormat="1" ht="12">
      <c r="A169" s="146"/>
      <c r="B169" s="146"/>
      <c r="C169" s="95" t="s">
        <v>527</v>
      </c>
      <c r="D169" s="108">
        <f t="shared" si="4"/>
        <v>0.34090909090909088</v>
      </c>
      <c r="E169" s="85">
        <v>5</v>
      </c>
      <c r="F169" s="111" t="s">
        <v>528</v>
      </c>
      <c r="G169" s="86" t="s">
        <v>67</v>
      </c>
      <c r="H169" s="105">
        <f t="shared" si="5"/>
        <v>5</v>
      </c>
      <c r="I169" s="86">
        <f>IF([1]项目总工作量!B$6="交易类",H169*1.5/22,IF([1]项目总工作量!B$6="数据分析类",H169*1.5*0.9/22,IF([1]项目总工作量!B$6="流程管理类",H169*1.5*0.8/22,IF([1]项目总工作量!B$6="渠道类",H169*1.5*0.7/22,FALSE))))</f>
        <v>0.34090909090909088</v>
      </c>
      <c r="J169" s="86" t="s">
        <v>44</v>
      </c>
    </row>
    <row r="170" spans="1:10" s="99" customFormat="1" ht="12">
      <c r="A170" s="146"/>
      <c r="B170" s="146"/>
      <c r="C170" s="141" t="s">
        <v>529</v>
      </c>
      <c r="D170" s="108">
        <f t="shared" si="4"/>
        <v>0.34090909090909088</v>
      </c>
      <c r="E170" s="85">
        <v>2</v>
      </c>
      <c r="F170" s="111" t="s">
        <v>530</v>
      </c>
      <c r="G170" s="86" t="s">
        <v>67</v>
      </c>
      <c r="H170" s="105">
        <f t="shared" si="5"/>
        <v>5</v>
      </c>
      <c r="I170" s="86">
        <f>IF([1]项目总工作量!B$6="交易类",H170*1.5/22,IF([1]项目总工作量!B$6="数据分析类",H170*1.5*0.9/22,IF([1]项目总工作量!B$6="流程管理类",H170*1.5*0.8/22,IF([1]项目总工作量!B$6="渠道类",H170*1.5*0.7/22,FALSE))))</f>
        <v>0.34090909090909088</v>
      </c>
      <c r="J170" s="86" t="s">
        <v>44</v>
      </c>
    </row>
    <row r="171" spans="1:10" s="99" customFormat="1" ht="12">
      <c r="A171" s="146"/>
      <c r="B171" s="146"/>
      <c r="C171" s="141"/>
      <c r="D171" s="108">
        <f t="shared" si="4"/>
        <v>0.34090909090909088</v>
      </c>
      <c r="E171" s="85"/>
      <c r="F171" s="111" t="s">
        <v>531</v>
      </c>
      <c r="G171" s="86" t="s">
        <v>67</v>
      </c>
      <c r="H171" s="105">
        <f t="shared" si="5"/>
        <v>5</v>
      </c>
      <c r="I171" s="86">
        <f>IF([1]项目总工作量!B$6="交易类",H171*1.5/22,IF([1]项目总工作量!B$6="数据分析类",H171*1.5*0.9/22,IF([1]项目总工作量!B$6="流程管理类",H171*1.5*0.8/22,IF([1]项目总工作量!B$6="渠道类",H171*1.5*0.7/22,FALSE))))</f>
        <v>0.34090909090909088</v>
      </c>
      <c r="J171" s="86" t="s">
        <v>44</v>
      </c>
    </row>
    <row r="172" spans="1:10" s="99" customFormat="1" ht="12">
      <c r="A172" s="146"/>
      <c r="B172" s="146"/>
      <c r="C172" s="150" t="s">
        <v>532</v>
      </c>
      <c r="D172" s="108">
        <f t="shared" si="4"/>
        <v>0.34090909090909088</v>
      </c>
      <c r="E172" s="85"/>
      <c r="F172" s="111" t="s">
        <v>533</v>
      </c>
      <c r="G172" s="86" t="s">
        <v>67</v>
      </c>
      <c r="H172" s="105">
        <f t="shared" si="5"/>
        <v>5</v>
      </c>
      <c r="I172" s="86">
        <f>IF([1]项目总工作量!B$6="交易类",H172*1.5/22,IF([1]项目总工作量!B$6="数据分析类",H172*1.5*0.9/22,IF([1]项目总工作量!B$6="流程管理类",H172*1.5*0.8/22,IF([1]项目总工作量!B$6="渠道类",H172*1.5*0.7/22,FALSE))))</f>
        <v>0.34090909090909088</v>
      </c>
      <c r="J172" s="86" t="s">
        <v>44</v>
      </c>
    </row>
    <row r="173" spans="1:10" s="99" customFormat="1" ht="12">
      <c r="A173" s="146"/>
      <c r="B173" s="146"/>
      <c r="C173" s="150"/>
      <c r="D173" s="108">
        <f t="shared" si="4"/>
        <v>0.34090909090909088</v>
      </c>
      <c r="E173" s="85"/>
      <c r="F173" s="111" t="s">
        <v>534</v>
      </c>
      <c r="G173" s="86" t="s">
        <v>67</v>
      </c>
      <c r="H173" s="105">
        <f t="shared" si="5"/>
        <v>5</v>
      </c>
      <c r="I173" s="86">
        <f>IF([1]项目总工作量!B$6="交易类",H173*1.5/22,IF([1]项目总工作量!B$6="数据分析类",H173*1.5*0.9/22,IF([1]项目总工作量!B$6="流程管理类",H173*1.5*0.8/22,IF([1]项目总工作量!B$6="渠道类",H173*1.5*0.7/22,FALSE))))</f>
        <v>0.34090909090909088</v>
      </c>
      <c r="J173" s="86" t="s">
        <v>44</v>
      </c>
    </row>
    <row r="174" spans="1:10" s="99" customFormat="1" ht="12">
      <c r="A174" s="146"/>
      <c r="B174" s="146"/>
      <c r="C174" s="150"/>
      <c r="D174" s="108">
        <f t="shared" si="4"/>
        <v>0.34090909090909088</v>
      </c>
      <c r="E174" s="85"/>
      <c r="F174" s="111" t="s">
        <v>535</v>
      </c>
      <c r="G174" s="86" t="s">
        <v>67</v>
      </c>
      <c r="H174" s="105">
        <f t="shared" si="5"/>
        <v>5</v>
      </c>
      <c r="I174" s="86">
        <f>IF([1]项目总工作量!B$6="交易类",H174*1.5/22,IF([1]项目总工作量!B$6="数据分析类",H174*1.5*0.9/22,IF([1]项目总工作量!B$6="流程管理类",H174*1.5*0.8/22,IF([1]项目总工作量!B$6="渠道类",H174*1.5*0.7/22,FALSE))))</f>
        <v>0.34090909090909088</v>
      </c>
      <c r="J174" s="86" t="s">
        <v>44</v>
      </c>
    </row>
    <row r="175" spans="1:10" s="99" customFormat="1" ht="12">
      <c r="A175" s="146"/>
      <c r="B175" s="146"/>
      <c r="C175" s="150"/>
      <c r="D175" s="108">
        <f t="shared" si="4"/>
        <v>0.34090909090909088</v>
      </c>
      <c r="E175" s="85"/>
      <c r="F175" s="111" t="s">
        <v>72</v>
      </c>
      <c r="G175" s="86" t="s">
        <v>67</v>
      </c>
      <c r="H175" s="105">
        <f t="shared" si="5"/>
        <v>5</v>
      </c>
      <c r="I175" s="86">
        <f>IF([1]项目总工作量!B$6="交易类",H175*1.5/22,IF([1]项目总工作量!B$6="数据分析类",H175*1.5*0.9/22,IF([1]项目总工作量!B$6="流程管理类",H175*1.5*0.8/22,IF([1]项目总工作量!B$6="渠道类",H175*1.5*0.7/22,FALSE))))</f>
        <v>0.34090909090909088</v>
      </c>
      <c r="J175" s="86" t="s">
        <v>44</v>
      </c>
    </row>
    <row r="176" spans="1:10" s="99" customFormat="1" ht="12">
      <c r="A176" s="146"/>
      <c r="B176" s="146"/>
      <c r="C176" s="150"/>
      <c r="D176" s="108">
        <f t="shared" si="4"/>
        <v>0.34090909090909088</v>
      </c>
      <c r="E176" s="85"/>
      <c r="F176" s="111" t="s">
        <v>73</v>
      </c>
      <c r="G176" s="86" t="s">
        <v>67</v>
      </c>
      <c r="H176" s="105">
        <f t="shared" si="5"/>
        <v>5</v>
      </c>
      <c r="I176" s="86">
        <f>IF([1]项目总工作量!B$6="交易类",H176*1.5/22,IF([1]项目总工作量!B$6="数据分析类",H176*1.5*0.9/22,IF([1]项目总工作量!B$6="流程管理类",H176*1.5*0.8/22,IF([1]项目总工作量!B$6="渠道类",H176*1.5*0.7/22,FALSE))))</f>
        <v>0.34090909090909088</v>
      </c>
      <c r="J176" s="86" t="s">
        <v>44</v>
      </c>
    </row>
    <row r="177" spans="1:10" s="99" customFormat="1" ht="12">
      <c r="A177" s="146"/>
      <c r="B177" s="146"/>
      <c r="C177" s="150"/>
      <c r="D177" s="108">
        <f t="shared" si="4"/>
        <v>0.34090909090909088</v>
      </c>
      <c r="E177" s="85"/>
      <c r="F177" s="111" t="s">
        <v>74</v>
      </c>
      <c r="G177" s="86" t="s">
        <v>67</v>
      </c>
      <c r="H177" s="105">
        <f t="shared" si="5"/>
        <v>5</v>
      </c>
      <c r="I177" s="86">
        <f>IF([1]项目总工作量!B$6="交易类",H177*1.5/22,IF([1]项目总工作量!B$6="数据分析类",H177*1.5*0.9/22,IF([1]项目总工作量!B$6="流程管理类",H177*1.5*0.8/22,IF([1]项目总工作量!B$6="渠道类",H177*1.5*0.7/22,FALSE))))</f>
        <v>0.34090909090909088</v>
      </c>
      <c r="J177" s="86" t="s">
        <v>44</v>
      </c>
    </row>
    <row r="178" spans="1:10" s="99" customFormat="1" ht="12">
      <c r="A178" s="146"/>
      <c r="B178" s="146"/>
      <c r="C178" s="150"/>
      <c r="D178" s="108">
        <f t="shared" si="4"/>
        <v>0.34090909090909088</v>
      </c>
      <c r="E178" s="85"/>
      <c r="F178" s="111" t="s">
        <v>75</v>
      </c>
      <c r="G178" s="86" t="s">
        <v>67</v>
      </c>
      <c r="H178" s="105">
        <f t="shared" si="5"/>
        <v>5</v>
      </c>
      <c r="I178" s="86">
        <f>IF([1]项目总工作量!B$6="交易类",H178*1.5/22,IF([1]项目总工作量!B$6="数据分析类",H178*1.5*0.9/22,IF([1]项目总工作量!B$6="流程管理类",H178*1.5*0.8/22,IF([1]项目总工作量!B$6="渠道类",H178*1.5*0.7/22,FALSE))))</f>
        <v>0.34090909090909088</v>
      </c>
      <c r="J178" s="86" t="s">
        <v>44</v>
      </c>
    </row>
    <row r="179" spans="1:10" s="99" customFormat="1" ht="12">
      <c r="A179" s="146"/>
      <c r="B179" s="146"/>
      <c r="C179" s="150"/>
      <c r="D179" s="108">
        <f t="shared" si="4"/>
        <v>0.34090909090909088</v>
      </c>
      <c r="E179" s="85"/>
      <c r="F179" s="111" t="s">
        <v>76</v>
      </c>
      <c r="G179" s="86" t="s">
        <v>67</v>
      </c>
      <c r="H179" s="105">
        <f t="shared" si="5"/>
        <v>5</v>
      </c>
      <c r="I179" s="86">
        <f>IF([1]项目总工作量!B$6="交易类",H179*1.5/22,IF([1]项目总工作量!B$6="数据分析类",H179*1.5*0.9/22,IF([1]项目总工作量!B$6="流程管理类",H179*1.5*0.8/22,IF([1]项目总工作量!B$6="渠道类",H179*1.5*0.7/22,FALSE))))</f>
        <v>0.34090909090909088</v>
      </c>
      <c r="J179" s="86" t="s">
        <v>44</v>
      </c>
    </row>
    <row r="180" spans="1:10" s="99" customFormat="1" ht="12">
      <c r="A180" s="146"/>
      <c r="B180" s="146"/>
      <c r="C180" s="150"/>
      <c r="D180" s="108">
        <f t="shared" si="4"/>
        <v>0.34090909090909088</v>
      </c>
      <c r="E180" s="85"/>
      <c r="F180" s="111" t="s">
        <v>536</v>
      </c>
      <c r="G180" s="86" t="s">
        <v>67</v>
      </c>
      <c r="H180" s="105">
        <f t="shared" si="5"/>
        <v>5</v>
      </c>
      <c r="I180" s="86">
        <f>IF([1]项目总工作量!B$6="交易类",H180*1.5/22,IF([1]项目总工作量!B$6="数据分析类",H180*1.5*0.9/22,IF([1]项目总工作量!B$6="流程管理类",H180*1.5*0.8/22,IF([1]项目总工作量!B$6="渠道类",H180*1.5*0.7/22,FALSE))))</f>
        <v>0.34090909090909088</v>
      </c>
      <c r="J180" s="86" t="s">
        <v>44</v>
      </c>
    </row>
    <row r="181" spans="1:10" s="99" customFormat="1" ht="12">
      <c r="A181" s="146"/>
      <c r="B181" s="146"/>
      <c r="C181" s="150"/>
      <c r="D181" s="108">
        <f t="shared" si="4"/>
        <v>0.34090909090909088</v>
      </c>
      <c r="E181" s="85"/>
      <c r="F181" s="111" t="s">
        <v>537</v>
      </c>
      <c r="G181" s="86" t="s">
        <v>67</v>
      </c>
      <c r="H181" s="105">
        <f t="shared" si="5"/>
        <v>5</v>
      </c>
      <c r="I181" s="86">
        <f>IF([1]项目总工作量!B$6="交易类",H181*1.5/22,IF([1]项目总工作量!B$6="数据分析类",H181*1.5*0.9/22,IF([1]项目总工作量!B$6="流程管理类",H181*1.5*0.8/22,IF([1]项目总工作量!B$6="渠道类",H181*1.5*0.7/22,FALSE))))</f>
        <v>0.34090909090909088</v>
      </c>
      <c r="J181" s="86" t="s">
        <v>44</v>
      </c>
    </row>
    <row r="182" spans="1:10" s="99" customFormat="1" ht="12">
      <c r="A182" s="146"/>
      <c r="B182" s="146"/>
      <c r="C182" s="150"/>
      <c r="D182" s="108">
        <f t="shared" si="4"/>
        <v>0.34090909090909088</v>
      </c>
      <c r="E182" s="85"/>
      <c r="F182" s="111" t="s">
        <v>77</v>
      </c>
      <c r="G182" s="86" t="s">
        <v>67</v>
      </c>
      <c r="H182" s="105">
        <f>IF(G182="EI",4,IF(G182="EO",5,IF(G182="EQ",4,0)))</f>
        <v>5</v>
      </c>
      <c r="I182" s="86">
        <f>IF([1]项目总工作量!B$6="交易类",H182*1.5/22,IF([1]项目总工作量!B$6="数据分析类",H182*1.5*0.9/22,IF([1]项目总工作量!B$6="流程管理类",H182*1.5*0.8/22,IF([1]项目总工作量!B$6="渠道类",H182*1.5*0.7/22,FALSE))))</f>
        <v>0.34090909090909088</v>
      </c>
      <c r="J182" s="86" t="s">
        <v>44</v>
      </c>
    </row>
    <row r="183" spans="1:10" s="99" customFormat="1" ht="12">
      <c r="A183" s="146"/>
      <c r="B183" s="146"/>
      <c r="C183" s="150"/>
      <c r="D183" s="108">
        <f t="shared" si="4"/>
        <v>0.34090909090909088</v>
      </c>
      <c r="E183" s="85"/>
      <c r="F183" s="111" t="s">
        <v>538</v>
      </c>
      <c r="G183" s="86" t="s">
        <v>67</v>
      </c>
      <c r="H183" s="105">
        <f t="shared" si="5"/>
        <v>5</v>
      </c>
      <c r="I183" s="86">
        <f>IF([1]项目总工作量!B$6="交易类",H183*1.5/22,IF([1]项目总工作量!B$6="数据分析类",H183*1.5*0.9/22,IF([1]项目总工作量!B$6="流程管理类",H183*1.5*0.8/22,IF([1]项目总工作量!B$6="渠道类",H183*1.5*0.7/22,FALSE))))</f>
        <v>0.34090909090909088</v>
      </c>
      <c r="J183" s="86" t="s">
        <v>44</v>
      </c>
    </row>
    <row r="184" spans="1:10" s="99" customFormat="1" ht="12">
      <c r="A184" s="146"/>
      <c r="B184" s="146"/>
      <c r="C184" s="150"/>
      <c r="D184" s="108">
        <f t="shared" ref="D184:D226" si="6">I184</f>
        <v>0.34090909090909088</v>
      </c>
      <c r="E184" s="85"/>
      <c r="F184" s="111" t="s">
        <v>539</v>
      </c>
      <c r="G184" s="86" t="s">
        <v>67</v>
      </c>
      <c r="H184" s="105">
        <f t="shared" ref="H184:H247" si="7">IF(G184="EI",4,IF(G184="EO",5,IF(G184="EQ",4,0)))</f>
        <v>5</v>
      </c>
      <c r="I184" s="86">
        <f>IF([1]项目总工作量!B$6="交易类",H184*1.5/22,IF([1]项目总工作量!B$6="数据分析类",H184*1.5*0.9/22,IF([1]项目总工作量!B$6="流程管理类",H184*1.5*0.8/22,IF([1]项目总工作量!B$6="渠道类",H184*1.5*0.7/22,FALSE))))</f>
        <v>0.34090909090909088</v>
      </c>
      <c r="J184" s="86" t="s">
        <v>44</v>
      </c>
    </row>
    <row r="185" spans="1:10" s="99" customFormat="1" ht="12">
      <c r="A185" s="146"/>
      <c r="B185" s="146"/>
      <c r="C185" s="150"/>
      <c r="D185" s="108">
        <f t="shared" si="6"/>
        <v>0.34090909090909088</v>
      </c>
      <c r="E185" s="85"/>
      <c r="F185" s="111" t="s">
        <v>540</v>
      </c>
      <c r="G185" s="86" t="s">
        <v>67</v>
      </c>
      <c r="H185" s="105">
        <f t="shared" si="7"/>
        <v>5</v>
      </c>
      <c r="I185" s="86">
        <f>IF([1]项目总工作量!B$6="交易类",H185*1.5/22,IF([1]项目总工作量!B$6="数据分析类",H185*1.5*0.9/22,IF([1]项目总工作量!B$6="流程管理类",H185*1.5*0.8/22,IF([1]项目总工作量!B$6="渠道类",H185*1.5*0.7/22,FALSE))))</f>
        <v>0.34090909090909088</v>
      </c>
      <c r="J185" s="86" t="s">
        <v>44</v>
      </c>
    </row>
    <row r="186" spans="1:10" s="99" customFormat="1" ht="12">
      <c r="A186" s="146"/>
      <c r="B186" s="146"/>
      <c r="C186" s="150"/>
      <c r="D186" s="108">
        <f t="shared" si="6"/>
        <v>0.34090909090909088</v>
      </c>
      <c r="E186" s="85">
        <v>1</v>
      </c>
      <c r="F186" s="111" t="s">
        <v>541</v>
      </c>
      <c r="G186" s="86" t="s">
        <v>67</v>
      </c>
      <c r="H186" s="105">
        <f t="shared" si="7"/>
        <v>5</v>
      </c>
      <c r="I186" s="86">
        <f>IF([1]项目总工作量!B$6="交易类",H186*1.5/22,IF([1]项目总工作量!B$6="数据分析类",H186*1.5*0.9/22,IF([1]项目总工作量!B$6="流程管理类",H186*1.5*0.8/22,IF([1]项目总工作量!B$6="渠道类",H186*1.5*0.7/22,FALSE))))</f>
        <v>0.34090909090909088</v>
      </c>
      <c r="J186" s="86" t="s">
        <v>44</v>
      </c>
    </row>
    <row r="187" spans="1:10" s="99" customFormat="1" ht="12">
      <c r="A187" s="146"/>
      <c r="B187" s="146"/>
      <c r="C187" s="150"/>
      <c r="D187" s="108">
        <f t="shared" si="6"/>
        <v>0.34090909090909088</v>
      </c>
      <c r="E187" s="85">
        <v>0.25</v>
      </c>
      <c r="F187" s="111" t="s">
        <v>542</v>
      </c>
      <c r="G187" s="86" t="s">
        <v>67</v>
      </c>
      <c r="H187" s="105">
        <f t="shared" si="7"/>
        <v>5</v>
      </c>
      <c r="I187" s="86">
        <f>IF([1]项目总工作量!B$6="交易类",H187*1.5/22,IF([1]项目总工作量!B$6="数据分析类",H187*1.5*0.9/22,IF([1]项目总工作量!B$6="流程管理类",H187*1.5*0.8/22,IF([1]项目总工作量!B$6="渠道类",H187*1.5*0.7/22,FALSE))))</f>
        <v>0.34090909090909088</v>
      </c>
      <c r="J187" s="86" t="s">
        <v>44</v>
      </c>
    </row>
    <row r="188" spans="1:10" s="99" customFormat="1" ht="12">
      <c r="A188" s="146"/>
      <c r="B188" s="146"/>
      <c r="C188" s="150"/>
      <c r="D188" s="108">
        <f t="shared" si="6"/>
        <v>0.34090909090909088</v>
      </c>
      <c r="E188" s="85"/>
      <c r="F188" s="111" t="s">
        <v>543</v>
      </c>
      <c r="G188" s="86" t="s">
        <v>67</v>
      </c>
      <c r="H188" s="105">
        <f t="shared" si="7"/>
        <v>5</v>
      </c>
      <c r="I188" s="86">
        <f>IF([1]项目总工作量!B$6="交易类",H188*1.5/22,IF([1]项目总工作量!B$6="数据分析类",H188*1.5*0.9/22,IF([1]项目总工作量!B$6="流程管理类",H188*1.5*0.8/22,IF([1]项目总工作量!B$6="渠道类",H188*1.5*0.7/22,FALSE))))</f>
        <v>0.34090909090909088</v>
      </c>
      <c r="J188" s="86" t="s">
        <v>44</v>
      </c>
    </row>
    <row r="189" spans="1:10" s="99" customFormat="1" ht="12">
      <c r="A189" s="146"/>
      <c r="B189" s="146"/>
      <c r="C189" s="150"/>
      <c r="D189" s="108">
        <f t="shared" si="6"/>
        <v>0.34090909090909088</v>
      </c>
      <c r="E189" s="85"/>
      <c r="F189" s="111" t="s">
        <v>544</v>
      </c>
      <c r="G189" s="86" t="s">
        <v>67</v>
      </c>
      <c r="H189" s="105">
        <f t="shared" si="7"/>
        <v>5</v>
      </c>
      <c r="I189" s="86">
        <f>IF([1]项目总工作量!B$6="交易类",H189*1.5/22,IF([1]项目总工作量!B$6="数据分析类",H189*1.5*0.9/22,IF([1]项目总工作量!B$6="流程管理类",H189*1.5*0.8/22,IF([1]项目总工作量!B$6="渠道类",H189*1.5*0.7/22,FALSE))))</f>
        <v>0.34090909090909088</v>
      </c>
      <c r="J189" s="86" t="s">
        <v>44</v>
      </c>
    </row>
    <row r="190" spans="1:10" s="99" customFormat="1" ht="12">
      <c r="A190" s="146"/>
      <c r="B190" s="146"/>
      <c r="C190" s="150"/>
      <c r="D190" s="108">
        <f t="shared" si="6"/>
        <v>0.34090909090909088</v>
      </c>
      <c r="E190" s="85"/>
      <c r="F190" s="111" t="s">
        <v>545</v>
      </c>
      <c r="G190" s="86" t="s">
        <v>67</v>
      </c>
      <c r="H190" s="105">
        <f t="shared" si="7"/>
        <v>5</v>
      </c>
      <c r="I190" s="86">
        <f>IF([1]项目总工作量!B$6="交易类",H190*1.5/22,IF([1]项目总工作量!B$6="数据分析类",H190*1.5*0.9/22,IF([1]项目总工作量!B$6="流程管理类",H190*1.5*0.8/22,IF([1]项目总工作量!B$6="渠道类",H190*1.5*0.7/22,FALSE))))</f>
        <v>0.34090909090909088</v>
      </c>
      <c r="J190" s="86" t="s">
        <v>44</v>
      </c>
    </row>
    <row r="191" spans="1:10" s="99" customFormat="1" ht="12">
      <c r="A191" s="146"/>
      <c r="B191" s="146"/>
      <c r="C191" s="150"/>
      <c r="D191" s="108">
        <f t="shared" si="6"/>
        <v>0.34090909090909088</v>
      </c>
      <c r="E191" s="85"/>
      <c r="F191" s="111" t="s">
        <v>546</v>
      </c>
      <c r="G191" s="86" t="s">
        <v>67</v>
      </c>
      <c r="H191" s="105">
        <f t="shared" si="7"/>
        <v>5</v>
      </c>
      <c r="I191" s="86">
        <f>IF([1]项目总工作量!B$6="交易类",H191*1.5/22,IF([1]项目总工作量!B$6="数据分析类",H191*1.5*0.9/22,IF([1]项目总工作量!B$6="流程管理类",H191*1.5*0.8/22,IF([1]项目总工作量!B$6="渠道类",H191*1.5*0.7/22,FALSE))))</f>
        <v>0.34090909090909088</v>
      </c>
      <c r="J191" s="86" t="s">
        <v>44</v>
      </c>
    </row>
    <row r="192" spans="1:10" s="99" customFormat="1" ht="12">
      <c r="A192" s="146"/>
      <c r="B192" s="146"/>
      <c r="C192" s="150"/>
      <c r="D192" s="108">
        <f t="shared" si="6"/>
        <v>0.34090909090909088</v>
      </c>
      <c r="E192" s="85"/>
      <c r="F192" s="111" t="s">
        <v>547</v>
      </c>
      <c r="G192" s="86" t="s">
        <v>67</v>
      </c>
      <c r="H192" s="105">
        <f t="shared" si="7"/>
        <v>5</v>
      </c>
      <c r="I192" s="86">
        <f>IF([1]项目总工作量!B$6="交易类",H192*1.5/22,IF([1]项目总工作量!B$6="数据分析类",H192*1.5*0.9/22,IF([1]项目总工作量!B$6="流程管理类",H192*1.5*0.8/22,IF([1]项目总工作量!B$6="渠道类",H192*1.5*0.7/22,FALSE))))</f>
        <v>0.34090909090909088</v>
      </c>
      <c r="J192" s="86" t="s">
        <v>44</v>
      </c>
    </row>
    <row r="193" spans="1:10" s="99" customFormat="1" ht="12">
      <c r="A193" s="146"/>
      <c r="B193" s="146"/>
      <c r="C193" s="150"/>
      <c r="D193" s="108">
        <f t="shared" si="6"/>
        <v>0.34090909090909088</v>
      </c>
      <c r="E193" s="85"/>
      <c r="F193" s="111" t="s">
        <v>548</v>
      </c>
      <c r="G193" s="86" t="s">
        <v>67</v>
      </c>
      <c r="H193" s="105">
        <f t="shared" si="7"/>
        <v>5</v>
      </c>
      <c r="I193" s="86">
        <f>IF([1]项目总工作量!B$6="交易类",H193*1.5/22,IF([1]项目总工作量!B$6="数据分析类",H193*1.5*0.9/22,IF([1]项目总工作量!B$6="流程管理类",H193*1.5*0.8/22,IF([1]项目总工作量!B$6="渠道类",H193*1.5*0.7/22,FALSE))))</f>
        <v>0.34090909090909088</v>
      </c>
      <c r="J193" s="86" t="s">
        <v>44</v>
      </c>
    </row>
    <row r="194" spans="1:10" s="99" customFormat="1" ht="12">
      <c r="A194" s="146"/>
      <c r="B194" s="146"/>
      <c r="C194" s="150"/>
      <c r="D194" s="108">
        <f t="shared" si="6"/>
        <v>0.34090909090909088</v>
      </c>
      <c r="E194" s="85"/>
      <c r="F194" s="111" t="s">
        <v>549</v>
      </c>
      <c r="G194" s="86" t="s">
        <v>67</v>
      </c>
      <c r="H194" s="105">
        <f t="shared" si="7"/>
        <v>5</v>
      </c>
      <c r="I194" s="86">
        <f>IF([1]项目总工作量!B$6="交易类",H194*1.5/22,IF([1]项目总工作量!B$6="数据分析类",H194*1.5*0.9/22,IF([1]项目总工作量!B$6="流程管理类",H194*1.5*0.8/22,IF([1]项目总工作量!B$6="渠道类",H194*1.5*0.7/22,FALSE))))</f>
        <v>0.34090909090909088</v>
      </c>
      <c r="J194" s="86" t="s">
        <v>44</v>
      </c>
    </row>
    <row r="195" spans="1:10" s="99" customFormat="1" ht="12">
      <c r="A195" s="146"/>
      <c r="B195" s="146"/>
      <c r="C195" s="150"/>
      <c r="D195" s="108">
        <f t="shared" si="6"/>
        <v>0.34090909090909088</v>
      </c>
      <c r="E195" s="85"/>
      <c r="F195" s="111" t="s">
        <v>550</v>
      </c>
      <c r="G195" s="86" t="s">
        <v>67</v>
      </c>
      <c r="H195" s="105">
        <f t="shared" si="7"/>
        <v>5</v>
      </c>
      <c r="I195" s="86">
        <f>IF([1]项目总工作量!B$6="交易类",H195*1.5/22,IF([1]项目总工作量!B$6="数据分析类",H195*1.5*0.9/22,IF([1]项目总工作量!B$6="流程管理类",H195*1.5*0.8/22,IF([1]项目总工作量!B$6="渠道类",H195*1.5*0.7/22,FALSE))))</f>
        <v>0.34090909090909088</v>
      </c>
      <c r="J195" s="86" t="s">
        <v>44</v>
      </c>
    </row>
    <row r="196" spans="1:10" s="99" customFormat="1" ht="12">
      <c r="A196" s="146"/>
      <c r="B196" s="146"/>
      <c r="C196" s="150"/>
      <c r="D196" s="108">
        <f t="shared" si="6"/>
        <v>0.34090909090909088</v>
      </c>
      <c r="E196" s="85"/>
      <c r="F196" s="111" t="s">
        <v>551</v>
      </c>
      <c r="G196" s="86" t="s">
        <v>67</v>
      </c>
      <c r="H196" s="105">
        <f t="shared" si="7"/>
        <v>5</v>
      </c>
      <c r="I196" s="86">
        <f>IF([1]项目总工作量!B$6="交易类",H196*1.5/22,IF([1]项目总工作量!B$6="数据分析类",H196*1.5*0.9/22,IF([1]项目总工作量!B$6="流程管理类",H196*1.5*0.8/22,IF([1]项目总工作量!B$6="渠道类",H196*1.5*0.7/22,FALSE))))</f>
        <v>0.34090909090909088</v>
      </c>
      <c r="J196" s="86" t="s">
        <v>44</v>
      </c>
    </row>
    <row r="197" spans="1:10" s="99" customFormat="1" ht="12">
      <c r="A197" s="146"/>
      <c r="B197" s="146"/>
      <c r="C197" s="150"/>
      <c r="D197" s="108">
        <f t="shared" si="6"/>
        <v>0.34090909090909088</v>
      </c>
      <c r="E197" s="85"/>
      <c r="F197" s="111" t="s">
        <v>552</v>
      </c>
      <c r="G197" s="86" t="s">
        <v>67</v>
      </c>
      <c r="H197" s="105">
        <f t="shared" si="7"/>
        <v>5</v>
      </c>
      <c r="I197" s="86">
        <f>IF([1]项目总工作量!B$6="交易类",H197*1.5/22,IF([1]项目总工作量!B$6="数据分析类",H197*1.5*0.9/22,IF([1]项目总工作量!B$6="流程管理类",H197*1.5*0.8/22,IF([1]项目总工作量!B$6="渠道类",H197*1.5*0.7/22,FALSE))))</f>
        <v>0.34090909090909088</v>
      </c>
      <c r="J197" s="86" t="s">
        <v>44</v>
      </c>
    </row>
    <row r="198" spans="1:10" s="99" customFormat="1" ht="12">
      <c r="A198" s="146"/>
      <c r="B198" s="146"/>
      <c r="C198" s="150"/>
      <c r="D198" s="108">
        <f t="shared" si="6"/>
        <v>0.34090909090909088</v>
      </c>
      <c r="E198" s="85"/>
      <c r="F198" s="111" t="s">
        <v>553</v>
      </c>
      <c r="G198" s="86" t="s">
        <v>67</v>
      </c>
      <c r="H198" s="105">
        <f t="shared" si="7"/>
        <v>5</v>
      </c>
      <c r="I198" s="86">
        <f>IF([1]项目总工作量!B$6="交易类",H198*1.5/22,IF([1]项目总工作量!B$6="数据分析类",H198*1.5*0.9/22,IF([1]项目总工作量!B$6="流程管理类",H198*1.5*0.8/22,IF([1]项目总工作量!B$6="渠道类",H198*1.5*0.7/22,FALSE))))</f>
        <v>0.34090909090909088</v>
      </c>
      <c r="J198" s="86" t="s">
        <v>44</v>
      </c>
    </row>
    <row r="199" spans="1:10" s="99" customFormat="1" ht="12">
      <c r="A199" s="146"/>
      <c r="B199" s="146"/>
      <c r="C199" s="150"/>
      <c r="D199" s="108">
        <f t="shared" si="6"/>
        <v>0.34090909090909088</v>
      </c>
      <c r="E199" s="85"/>
      <c r="F199" s="111" t="s">
        <v>554</v>
      </c>
      <c r="G199" s="86" t="s">
        <v>67</v>
      </c>
      <c r="H199" s="105">
        <f t="shared" si="7"/>
        <v>5</v>
      </c>
      <c r="I199" s="86">
        <f>IF([1]项目总工作量!B$6="交易类",H199*1.5/22,IF([1]项目总工作量!B$6="数据分析类",H199*1.5*0.9/22,IF([1]项目总工作量!B$6="流程管理类",H199*1.5*0.8/22,IF([1]项目总工作量!B$6="渠道类",H199*1.5*0.7/22,FALSE))))</f>
        <v>0.34090909090909088</v>
      </c>
      <c r="J199" s="86" t="s">
        <v>44</v>
      </c>
    </row>
    <row r="200" spans="1:10" s="99" customFormat="1" ht="12">
      <c r="A200" s="146"/>
      <c r="B200" s="146"/>
      <c r="C200" s="150"/>
      <c r="D200" s="108">
        <f t="shared" si="6"/>
        <v>0.34090909090909088</v>
      </c>
      <c r="E200" s="85"/>
      <c r="F200" s="111" t="s">
        <v>770</v>
      </c>
      <c r="G200" s="86" t="s">
        <v>67</v>
      </c>
      <c r="H200" s="105">
        <f t="shared" si="7"/>
        <v>5</v>
      </c>
      <c r="I200" s="86">
        <f>IF([1]项目总工作量!B$6="交易类",H200*1.5/22,IF([1]项目总工作量!B$6="数据分析类",H200*1.5*0.9/22,IF([1]项目总工作量!B$6="流程管理类",H200*1.5*0.8/22,IF([1]项目总工作量!B$6="渠道类",H200*1.5*0.7/22,FALSE))))</f>
        <v>0.34090909090909088</v>
      </c>
      <c r="J200" s="86" t="s">
        <v>44</v>
      </c>
    </row>
    <row r="201" spans="1:10" s="99" customFormat="1" ht="12">
      <c r="A201" s="146"/>
      <c r="B201" s="146"/>
      <c r="C201" s="150"/>
      <c r="D201" s="108">
        <f t="shared" si="6"/>
        <v>0.34090909090909088</v>
      </c>
      <c r="E201" s="85"/>
      <c r="F201" s="111" t="s">
        <v>555</v>
      </c>
      <c r="G201" s="86" t="s">
        <v>67</v>
      </c>
      <c r="H201" s="105">
        <f t="shared" si="7"/>
        <v>5</v>
      </c>
      <c r="I201" s="86">
        <f>IF([1]项目总工作量!B$6="交易类",H201*1.5/22,IF([1]项目总工作量!B$6="数据分析类",H201*1.5*0.9/22,IF([1]项目总工作量!B$6="流程管理类",H201*1.5*0.8/22,IF([1]项目总工作量!B$6="渠道类",H201*1.5*0.7/22,FALSE))))</f>
        <v>0.34090909090909088</v>
      </c>
      <c r="J201" s="86" t="s">
        <v>44</v>
      </c>
    </row>
    <row r="202" spans="1:10" s="99" customFormat="1" ht="12">
      <c r="A202" s="146"/>
      <c r="B202" s="146"/>
      <c r="C202" s="150"/>
      <c r="D202" s="108">
        <f t="shared" si="6"/>
        <v>0.34090909090909088</v>
      </c>
      <c r="E202" s="85"/>
      <c r="F202" s="111" t="s">
        <v>556</v>
      </c>
      <c r="G202" s="86" t="s">
        <v>67</v>
      </c>
      <c r="H202" s="105">
        <f t="shared" si="7"/>
        <v>5</v>
      </c>
      <c r="I202" s="86">
        <f>IF([1]项目总工作量!B$6="交易类",H202*1.5/22,IF([1]项目总工作量!B$6="数据分析类",H202*1.5*0.9/22,IF([1]项目总工作量!B$6="流程管理类",H202*1.5*0.8/22,IF([1]项目总工作量!B$6="渠道类",H202*1.5*0.7/22,FALSE))))</f>
        <v>0.34090909090909088</v>
      </c>
      <c r="J202" s="86" t="s">
        <v>44</v>
      </c>
    </row>
    <row r="203" spans="1:10" s="99" customFormat="1" ht="12">
      <c r="A203" s="146"/>
      <c r="B203" s="146"/>
      <c r="C203" s="150"/>
      <c r="D203" s="108">
        <f t="shared" si="6"/>
        <v>0.34090909090909088</v>
      </c>
      <c r="E203" s="85"/>
      <c r="F203" s="111" t="s">
        <v>557</v>
      </c>
      <c r="G203" s="86" t="s">
        <v>67</v>
      </c>
      <c r="H203" s="105">
        <f t="shared" si="7"/>
        <v>5</v>
      </c>
      <c r="I203" s="86">
        <f>IF([1]项目总工作量!B$6="交易类",H203*1.5/22,IF([1]项目总工作量!B$6="数据分析类",H203*1.5*0.9/22,IF([1]项目总工作量!B$6="流程管理类",H203*1.5*0.8/22,IF([1]项目总工作量!B$6="渠道类",H203*1.5*0.7/22,FALSE))))</f>
        <v>0.34090909090909088</v>
      </c>
      <c r="J203" s="86" t="s">
        <v>44</v>
      </c>
    </row>
    <row r="204" spans="1:10" s="99" customFormat="1" ht="12">
      <c r="A204" s="146"/>
      <c r="B204" s="146"/>
      <c r="C204" s="150"/>
      <c r="D204" s="108">
        <f t="shared" si="6"/>
        <v>0.34090909090909088</v>
      </c>
      <c r="E204" s="85"/>
      <c r="F204" s="111" t="s">
        <v>558</v>
      </c>
      <c r="G204" s="86" t="s">
        <v>67</v>
      </c>
      <c r="H204" s="105">
        <f t="shared" si="7"/>
        <v>5</v>
      </c>
      <c r="I204" s="86">
        <f>IF([1]项目总工作量!B$6="交易类",H204*1.5/22,IF([1]项目总工作量!B$6="数据分析类",H204*1.5*0.9/22,IF([1]项目总工作量!B$6="流程管理类",H204*1.5*0.8/22,IF([1]项目总工作量!B$6="渠道类",H204*1.5*0.7/22,FALSE))))</f>
        <v>0.34090909090909088</v>
      </c>
      <c r="J204" s="86" t="s">
        <v>44</v>
      </c>
    </row>
    <row r="205" spans="1:10" s="99" customFormat="1" ht="12">
      <c r="A205" s="146"/>
      <c r="B205" s="146"/>
      <c r="C205" s="150"/>
      <c r="D205" s="108">
        <f t="shared" si="6"/>
        <v>0.34090909090909088</v>
      </c>
      <c r="E205" s="85"/>
      <c r="F205" s="111" t="s">
        <v>559</v>
      </c>
      <c r="G205" s="86" t="s">
        <v>67</v>
      </c>
      <c r="H205" s="105">
        <f t="shared" si="7"/>
        <v>5</v>
      </c>
      <c r="I205" s="86">
        <f>IF([1]项目总工作量!B$6="交易类",H205*1.5/22,IF([1]项目总工作量!B$6="数据分析类",H205*1.5*0.9/22,IF([1]项目总工作量!B$6="流程管理类",H205*1.5*0.8/22,IF([1]项目总工作量!B$6="渠道类",H205*1.5*0.7/22,FALSE))))</f>
        <v>0.34090909090909088</v>
      </c>
      <c r="J205" s="86" t="s">
        <v>44</v>
      </c>
    </row>
    <row r="206" spans="1:10" s="99" customFormat="1" ht="12">
      <c r="A206" s="146"/>
      <c r="B206" s="146"/>
      <c r="C206" s="150"/>
      <c r="D206" s="108">
        <f t="shared" si="6"/>
        <v>0.34090909090909088</v>
      </c>
      <c r="E206" s="85">
        <v>1</v>
      </c>
      <c r="F206" s="111" t="s">
        <v>70</v>
      </c>
      <c r="G206" s="86" t="s">
        <v>67</v>
      </c>
      <c r="H206" s="105">
        <f t="shared" si="7"/>
        <v>5</v>
      </c>
      <c r="I206" s="86">
        <f>IF([1]项目总工作量!B$6="交易类",H206*1.5/22,IF([1]项目总工作量!B$6="数据分析类",H206*1.5*0.9/22,IF([1]项目总工作量!B$6="流程管理类",H206*1.5*0.8/22,IF([1]项目总工作量!B$6="渠道类",H206*1.5*0.7/22,FALSE))))</f>
        <v>0.34090909090909088</v>
      </c>
      <c r="J206" s="86" t="s">
        <v>44</v>
      </c>
    </row>
    <row r="207" spans="1:10" s="99" customFormat="1" ht="12">
      <c r="A207" s="146"/>
      <c r="B207" s="146"/>
      <c r="C207" s="150"/>
      <c r="D207" s="108">
        <f t="shared" si="6"/>
        <v>0.34090909090909088</v>
      </c>
      <c r="E207" s="85"/>
      <c r="F207" s="111" t="s">
        <v>71</v>
      </c>
      <c r="G207" s="86" t="s">
        <v>67</v>
      </c>
      <c r="H207" s="105">
        <f t="shared" si="7"/>
        <v>5</v>
      </c>
      <c r="I207" s="86">
        <f>IF([1]项目总工作量!B$6="交易类",H207*1.5/22,IF([1]项目总工作量!B$6="数据分析类",H207*1.5*0.9/22,IF([1]项目总工作量!B$6="流程管理类",H207*1.5*0.8/22,IF([1]项目总工作量!B$6="渠道类",H207*1.5*0.7/22,FALSE))))</f>
        <v>0.34090909090909088</v>
      </c>
      <c r="J207" s="86" t="s">
        <v>44</v>
      </c>
    </row>
    <row r="208" spans="1:10" s="99" customFormat="1" ht="12">
      <c r="A208" s="146"/>
      <c r="B208" s="146"/>
      <c r="C208" s="150"/>
      <c r="D208" s="108">
        <f t="shared" si="6"/>
        <v>0.34090909090909088</v>
      </c>
      <c r="E208" s="85"/>
      <c r="F208" s="111" t="s">
        <v>560</v>
      </c>
      <c r="G208" s="86" t="s">
        <v>67</v>
      </c>
      <c r="H208" s="105">
        <f t="shared" si="7"/>
        <v>5</v>
      </c>
      <c r="I208" s="86">
        <f>IF([1]项目总工作量!B$6="交易类",H208*1.5/22,IF([1]项目总工作量!B$6="数据分析类",H208*1.5*0.9/22,IF([1]项目总工作量!B$6="流程管理类",H208*1.5*0.8/22,IF([1]项目总工作量!B$6="渠道类",H208*1.5*0.7/22,FALSE))))</f>
        <v>0.34090909090909088</v>
      </c>
      <c r="J208" s="86" t="s">
        <v>44</v>
      </c>
    </row>
    <row r="209" spans="1:10" s="99" customFormat="1" ht="12">
      <c r="A209" s="146"/>
      <c r="B209" s="146"/>
      <c r="C209" s="150"/>
      <c r="D209" s="108">
        <f t="shared" si="6"/>
        <v>0.34090909090909088</v>
      </c>
      <c r="E209" s="85"/>
      <c r="F209" s="111" t="s">
        <v>561</v>
      </c>
      <c r="G209" s="86" t="s">
        <v>67</v>
      </c>
      <c r="H209" s="105">
        <f t="shared" si="7"/>
        <v>5</v>
      </c>
      <c r="I209" s="86">
        <f>IF([1]项目总工作量!B$6="交易类",H209*1.5/22,IF([1]项目总工作量!B$6="数据分析类",H209*1.5*0.9/22,IF([1]项目总工作量!B$6="流程管理类",H209*1.5*0.8/22,IF([1]项目总工作量!B$6="渠道类",H209*1.5*0.7/22,FALSE))))</f>
        <v>0.34090909090909088</v>
      </c>
      <c r="J209" s="86" t="s">
        <v>44</v>
      </c>
    </row>
    <row r="210" spans="1:10" s="99" customFormat="1" ht="12">
      <c r="A210" s="146"/>
      <c r="B210" s="146"/>
      <c r="C210" s="150"/>
      <c r="D210" s="108">
        <f t="shared" si="6"/>
        <v>0.34090909090909088</v>
      </c>
      <c r="E210" s="85"/>
      <c r="F210" s="111" t="s">
        <v>562</v>
      </c>
      <c r="G210" s="86" t="s">
        <v>67</v>
      </c>
      <c r="H210" s="105">
        <f t="shared" si="7"/>
        <v>5</v>
      </c>
      <c r="I210" s="86">
        <f>IF([1]项目总工作量!B$6="交易类",H210*1.5/22,IF([1]项目总工作量!B$6="数据分析类",H210*1.5*0.9/22,IF([1]项目总工作量!B$6="流程管理类",H210*1.5*0.8/22,IF([1]项目总工作量!B$6="渠道类",H210*1.5*0.7/22,FALSE))))</f>
        <v>0.34090909090909088</v>
      </c>
      <c r="J210" s="86" t="s">
        <v>44</v>
      </c>
    </row>
    <row r="211" spans="1:10" s="99" customFormat="1" ht="12">
      <c r="A211" s="146"/>
      <c r="B211" s="146"/>
      <c r="C211" s="150"/>
      <c r="D211" s="108">
        <f>I212</f>
        <v>0.34090909090909088</v>
      </c>
      <c r="E211" s="85"/>
      <c r="F211" s="111" t="s">
        <v>563</v>
      </c>
      <c r="G211" s="86" t="s">
        <v>67</v>
      </c>
      <c r="H211" s="105">
        <f t="shared" si="7"/>
        <v>5</v>
      </c>
      <c r="I211" s="86">
        <f>IF([1]项目总工作量!B$6="交易类",H211*1.5/22,IF([1]项目总工作量!B$6="数据分析类",H211*1.5*0.9/22,IF([1]项目总工作量!B$6="流程管理类",H211*1.5*0.8/22,IF([1]项目总工作量!B$6="渠道类",H211*1.5*0.7/22,FALSE))))</f>
        <v>0.34090909090909088</v>
      </c>
      <c r="J211" s="86" t="s">
        <v>44</v>
      </c>
    </row>
    <row r="212" spans="1:10" s="99" customFormat="1" ht="12">
      <c r="A212" s="146"/>
      <c r="B212" s="146"/>
      <c r="C212" s="150"/>
      <c r="D212" s="108">
        <f>I213</f>
        <v>0.34090909090909088</v>
      </c>
      <c r="E212" s="85"/>
      <c r="F212" s="111" t="s">
        <v>564</v>
      </c>
      <c r="G212" s="86" t="s">
        <v>67</v>
      </c>
      <c r="H212" s="105">
        <f t="shared" si="7"/>
        <v>5</v>
      </c>
      <c r="I212" s="86">
        <f>IF([1]项目总工作量!B$6="交易类",H212*1.5/22,IF([1]项目总工作量!B$6="数据分析类",H212*1.5*0.9/22,IF([1]项目总工作量!B$6="流程管理类",H212*1.5*0.8/22,IF([1]项目总工作量!B$6="渠道类",H212*1.5*0.7/22,FALSE))))</f>
        <v>0.34090909090909088</v>
      </c>
      <c r="J212" s="86" t="s">
        <v>44</v>
      </c>
    </row>
    <row r="213" spans="1:10" s="99" customFormat="1" ht="12">
      <c r="A213" s="146"/>
      <c r="B213" s="146"/>
      <c r="C213" s="150"/>
      <c r="D213" s="108">
        <f t="shared" si="6"/>
        <v>0.34090909090909088</v>
      </c>
      <c r="E213" s="85"/>
      <c r="F213" s="111" t="s">
        <v>78</v>
      </c>
      <c r="G213" s="86" t="s">
        <v>67</v>
      </c>
      <c r="H213" s="105">
        <f t="shared" si="7"/>
        <v>5</v>
      </c>
      <c r="I213" s="86">
        <f>IF([1]项目总工作量!B$6="交易类",H213*1.5/22,IF([1]项目总工作量!B$6="数据分析类",H213*1.5*0.9/22,IF([1]项目总工作量!B$6="流程管理类",H213*1.5*0.8/22,IF([1]项目总工作量!B$6="渠道类",H213*1.5*0.7/22,FALSE))))</f>
        <v>0.34090909090909088</v>
      </c>
      <c r="J213" s="86" t="s">
        <v>44</v>
      </c>
    </row>
    <row r="214" spans="1:10" s="99" customFormat="1" ht="12">
      <c r="A214" s="146"/>
      <c r="B214" s="146"/>
      <c r="C214" s="150"/>
      <c r="D214" s="108">
        <f t="shared" si="6"/>
        <v>0.34090909090909088</v>
      </c>
      <c r="E214" s="85"/>
      <c r="F214" s="111" t="s">
        <v>565</v>
      </c>
      <c r="G214" s="86" t="s">
        <v>67</v>
      </c>
      <c r="H214" s="105">
        <f t="shared" si="7"/>
        <v>5</v>
      </c>
      <c r="I214" s="86">
        <f>IF([1]项目总工作量!B$6="交易类",H214*1.5/22,IF([1]项目总工作量!B$6="数据分析类",H214*1.5*0.9/22,IF([1]项目总工作量!B$6="流程管理类",H214*1.5*0.8/22,IF([1]项目总工作量!B$6="渠道类",H214*1.5*0.7/22,FALSE))))</f>
        <v>0.34090909090909088</v>
      </c>
      <c r="J214" s="86" t="s">
        <v>44</v>
      </c>
    </row>
    <row r="215" spans="1:10" s="99" customFormat="1" ht="12">
      <c r="A215" s="146"/>
      <c r="B215" s="146"/>
      <c r="C215" s="150"/>
      <c r="D215" s="108">
        <f t="shared" si="6"/>
        <v>0.34090909090909088</v>
      </c>
      <c r="E215" s="85"/>
      <c r="F215" s="111" t="s">
        <v>79</v>
      </c>
      <c r="G215" s="86" t="s">
        <v>67</v>
      </c>
      <c r="H215" s="105">
        <f t="shared" si="7"/>
        <v>5</v>
      </c>
      <c r="I215" s="86">
        <f>IF([1]项目总工作量!B$6="交易类",H215*1.5/22,IF([1]项目总工作量!B$6="数据分析类",H215*1.5*0.9/22,IF([1]项目总工作量!B$6="流程管理类",H215*1.5*0.8/22,IF([1]项目总工作量!B$6="渠道类",H215*1.5*0.7/22,FALSE))))</f>
        <v>0.34090909090909088</v>
      </c>
      <c r="J215" s="86" t="s">
        <v>44</v>
      </c>
    </row>
    <row r="216" spans="1:10" s="99" customFormat="1" ht="12">
      <c r="A216" s="146"/>
      <c r="B216" s="146"/>
      <c r="C216" s="150"/>
      <c r="D216" s="108">
        <f t="shared" si="6"/>
        <v>0.34090909090909088</v>
      </c>
      <c r="E216" s="85"/>
      <c r="F216" s="111" t="s">
        <v>566</v>
      </c>
      <c r="G216" s="86" t="s">
        <v>67</v>
      </c>
      <c r="H216" s="105">
        <f t="shared" si="7"/>
        <v>5</v>
      </c>
      <c r="I216" s="86">
        <f>IF([1]项目总工作量!B$6="交易类",H216*1.5/22,IF([1]项目总工作量!B$6="数据分析类",H216*1.5*0.9/22,IF([1]项目总工作量!B$6="流程管理类",H216*1.5*0.8/22,IF([1]项目总工作量!B$6="渠道类",H216*1.5*0.7/22,FALSE))))</f>
        <v>0.34090909090909088</v>
      </c>
      <c r="J216" s="86" t="s">
        <v>44</v>
      </c>
    </row>
    <row r="217" spans="1:10" s="99" customFormat="1" ht="12">
      <c r="A217" s="146"/>
      <c r="B217" s="146"/>
      <c r="C217" s="150"/>
      <c r="D217" s="108">
        <f t="shared" si="6"/>
        <v>0.34090909090909088</v>
      </c>
      <c r="E217" s="85"/>
      <c r="F217" s="111" t="s">
        <v>567</v>
      </c>
      <c r="G217" s="86" t="s">
        <v>67</v>
      </c>
      <c r="H217" s="105">
        <f t="shared" si="7"/>
        <v>5</v>
      </c>
      <c r="I217" s="86">
        <f>IF([1]项目总工作量!B$6="交易类",H217*1.5/22,IF([1]项目总工作量!B$6="数据分析类",H217*1.5*0.9/22,IF([1]项目总工作量!B$6="流程管理类",H217*1.5*0.8/22,IF([1]项目总工作量!B$6="渠道类",H217*1.5*0.7/22,FALSE))))</f>
        <v>0.34090909090909088</v>
      </c>
      <c r="J217" s="86" t="s">
        <v>44</v>
      </c>
    </row>
    <row r="218" spans="1:10" s="99" customFormat="1" ht="12">
      <c r="A218" s="146"/>
      <c r="B218" s="146"/>
      <c r="C218" s="150"/>
      <c r="D218" s="108">
        <f t="shared" si="6"/>
        <v>0.34090909090909088</v>
      </c>
      <c r="E218" s="85"/>
      <c r="F218" s="111" t="s">
        <v>568</v>
      </c>
      <c r="G218" s="86" t="s">
        <v>67</v>
      </c>
      <c r="H218" s="105">
        <f t="shared" si="7"/>
        <v>5</v>
      </c>
      <c r="I218" s="86">
        <f>IF([1]项目总工作量!B$6="交易类",H218*1.5/22,IF([1]项目总工作量!B$6="数据分析类",H218*1.5*0.9/22,IF([1]项目总工作量!B$6="流程管理类",H218*1.5*0.8/22,IF([1]项目总工作量!B$6="渠道类",H218*1.5*0.7/22,FALSE))))</f>
        <v>0.34090909090909088</v>
      </c>
      <c r="J218" s="86" t="s">
        <v>44</v>
      </c>
    </row>
    <row r="219" spans="1:10" s="99" customFormat="1" ht="12">
      <c r="A219" s="146"/>
      <c r="B219" s="146"/>
      <c r="C219" s="150"/>
      <c r="D219" s="108">
        <f t="shared" si="6"/>
        <v>0.34090909090909088</v>
      </c>
      <c r="E219" s="85"/>
      <c r="F219" s="111" t="s">
        <v>569</v>
      </c>
      <c r="G219" s="86" t="s">
        <v>67</v>
      </c>
      <c r="H219" s="105">
        <f t="shared" si="7"/>
        <v>5</v>
      </c>
      <c r="I219" s="86">
        <f>IF([1]项目总工作量!B$6="交易类",H219*1.5/22,IF([1]项目总工作量!B$6="数据分析类",H219*1.5*0.9/22,IF([1]项目总工作量!B$6="流程管理类",H219*1.5*0.8/22,IF([1]项目总工作量!B$6="渠道类",H219*1.5*0.7/22,FALSE))))</f>
        <v>0.34090909090909088</v>
      </c>
      <c r="J219" s="86" t="s">
        <v>44</v>
      </c>
    </row>
    <row r="220" spans="1:10" s="99" customFormat="1" ht="12">
      <c r="A220" s="146"/>
      <c r="B220" s="146"/>
      <c r="C220" s="150"/>
      <c r="D220" s="108">
        <f t="shared" si="6"/>
        <v>0.34090909090909088</v>
      </c>
      <c r="E220" s="85"/>
      <c r="F220" s="111" t="s">
        <v>570</v>
      </c>
      <c r="G220" s="86" t="s">
        <v>67</v>
      </c>
      <c r="H220" s="105">
        <f t="shared" si="7"/>
        <v>5</v>
      </c>
      <c r="I220" s="86">
        <f>IF([1]项目总工作量!B$6="交易类",H220*1.5/22,IF([1]项目总工作量!B$6="数据分析类",H220*1.5*0.9/22,IF([1]项目总工作量!B$6="流程管理类",H220*1.5*0.8/22,IF([1]项目总工作量!B$6="渠道类",H220*1.5*0.7/22,FALSE))))</f>
        <v>0.34090909090909088</v>
      </c>
      <c r="J220" s="86" t="s">
        <v>44</v>
      </c>
    </row>
    <row r="221" spans="1:10" s="99" customFormat="1" ht="12">
      <c r="A221" s="146"/>
      <c r="B221" s="146"/>
      <c r="C221" s="150"/>
      <c r="D221" s="108">
        <f t="shared" si="6"/>
        <v>0.34090909090909088</v>
      </c>
      <c r="E221" s="85"/>
      <c r="F221" s="111" t="s">
        <v>571</v>
      </c>
      <c r="G221" s="86" t="s">
        <v>67</v>
      </c>
      <c r="H221" s="105">
        <f t="shared" si="7"/>
        <v>5</v>
      </c>
      <c r="I221" s="86">
        <f>IF([1]项目总工作量!B$6="交易类",H221*1.5/22,IF([1]项目总工作量!B$6="数据分析类",H221*1.5*0.9/22,IF([1]项目总工作量!B$6="流程管理类",H221*1.5*0.8/22,IF([1]项目总工作量!B$6="渠道类",H221*1.5*0.7/22,FALSE))))</f>
        <v>0.34090909090909088</v>
      </c>
      <c r="J221" s="86" t="s">
        <v>44</v>
      </c>
    </row>
    <row r="222" spans="1:10" s="99" customFormat="1" ht="12">
      <c r="A222" s="146"/>
      <c r="B222" s="146"/>
      <c r="C222" s="150"/>
      <c r="D222" s="108">
        <f t="shared" si="6"/>
        <v>0.34090909090909088</v>
      </c>
      <c r="E222" s="85"/>
      <c r="F222" s="111" t="s">
        <v>572</v>
      </c>
      <c r="G222" s="86" t="s">
        <v>67</v>
      </c>
      <c r="H222" s="105">
        <f t="shared" si="7"/>
        <v>5</v>
      </c>
      <c r="I222" s="86">
        <f>IF([1]项目总工作量!B$6="交易类",H222*1.5/22,IF([1]项目总工作量!B$6="数据分析类",H222*1.5*0.9/22,IF([1]项目总工作量!B$6="流程管理类",H222*1.5*0.8/22,IF([1]项目总工作量!B$6="渠道类",H222*1.5*0.7/22,FALSE))))</f>
        <v>0.34090909090909088</v>
      </c>
      <c r="J222" s="86" t="s">
        <v>44</v>
      </c>
    </row>
    <row r="223" spans="1:10" s="99" customFormat="1" ht="12">
      <c r="A223" s="146"/>
      <c r="B223" s="146"/>
      <c r="C223" s="150"/>
      <c r="D223" s="108">
        <f t="shared" si="6"/>
        <v>0.34090909090909088</v>
      </c>
      <c r="E223" s="85"/>
      <c r="F223" s="111" t="s">
        <v>573</v>
      </c>
      <c r="G223" s="86" t="s">
        <v>67</v>
      </c>
      <c r="H223" s="105">
        <f t="shared" si="7"/>
        <v>5</v>
      </c>
      <c r="I223" s="86">
        <f>IF([1]项目总工作量!B$6="交易类",H223*1.5/22,IF([1]项目总工作量!B$6="数据分析类",H223*1.5*0.9/22,IF([1]项目总工作量!B$6="流程管理类",H223*1.5*0.8/22,IF([1]项目总工作量!B$6="渠道类",H223*1.5*0.7/22,FALSE))))</f>
        <v>0.34090909090909088</v>
      </c>
      <c r="J223" s="86" t="s">
        <v>44</v>
      </c>
    </row>
    <row r="224" spans="1:10" s="99" customFormat="1" ht="12">
      <c r="A224" s="146"/>
      <c r="B224" s="146"/>
      <c r="C224" s="150"/>
      <c r="D224" s="108">
        <f t="shared" si="6"/>
        <v>0.34090909090909088</v>
      </c>
      <c r="E224" s="85"/>
      <c r="F224" s="111" t="s">
        <v>574</v>
      </c>
      <c r="G224" s="86" t="s">
        <v>67</v>
      </c>
      <c r="H224" s="105">
        <f t="shared" si="7"/>
        <v>5</v>
      </c>
      <c r="I224" s="86">
        <f>IF([1]项目总工作量!B$6="交易类",H224*1.5/22,IF([1]项目总工作量!B$6="数据分析类",H224*1.5*0.9/22,IF([1]项目总工作量!B$6="流程管理类",H224*1.5*0.8/22,IF([1]项目总工作量!B$6="渠道类",H224*1.5*0.7/22,FALSE))))</f>
        <v>0.34090909090909088</v>
      </c>
      <c r="J224" s="86" t="s">
        <v>44</v>
      </c>
    </row>
    <row r="225" spans="1:10" s="99" customFormat="1" ht="12">
      <c r="A225" s="146"/>
      <c r="B225" s="146"/>
      <c r="C225" s="150"/>
      <c r="D225" s="108">
        <f t="shared" si="6"/>
        <v>0.34090909090909088</v>
      </c>
      <c r="E225" s="85"/>
      <c r="F225" s="111" t="s">
        <v>80</v>
      </c>
      <c r="G225" s="86" t="s">
        <v>67</v>
      </c>
      <c r="H225" s="105">
        <f t="shared" si="7"/>
        <v>5</v>
      </c>
      <c r="I225" s="86">
        <f>IF([1]项目总工作量!B$6="交易类",H225*1.5/22,IF([1]项目总工作量!B$6="数据分析类",H225*1.5*0.9/22,IF([1]项目总工作量!B$6="流程管理类",H225*1.5*0.8/22,IF([1]项目总工作量!B$6="渠道类",H225*1.5*0.7/22,FALSE))))</f>
        <v>0.34090909090909088</v>
      </c>
      <c r="J225" s="86" t="s">
        <v>44</v>
      </c>
    </row>
    <row r="226" spans="1:10" s="99" customFormat="1" ht="12">
      <c r="A226" s="146"/>
      <c r="B226" s="146"/>
      <c r="C226" s="151"/>
      <c r="D226" s="108">
        <f t="shared" si="6"/>
        <v>0.34090909090909088</v>
      </c>
      <c r="E226" s="85"/>
      <c r="F226" s="111" t="s">
        <v>575</v>
      </c>
      <c r="G226" s="86" t="s">
        <v>67</v>
      </c>
      <c r="H226" s="105">
        <f t="shared" si="7"/>
        <v>5</v>
      </c>
      <c r="I226" s="86">
        <f>IF([1]项目总工作量!B$6="交易类",H226*1.5/22,IF([1]项目总工作量!B$6="数据分析类",H226*1.5*0.9/22,IF([1]项目总工作量!B$6="流程管理类",H226*1.5*0.8/22,IF([1]项目总工作量!B$6="渠道类",H226*1.5*0.7/22,FALSE))))</f>
        <v>0.34090909090909088</v>
      </c>
      <c r="J226" s="86" t="s">
        <v>44</v>
      </c>
    </row>
    <row r="227" spans="1:10" s="100" customFormat="1" ht="15.45" customHeight="1">
      <c r="A227" s="147">
        <v>4</v>
      </c>
      <c r="B227" s="142" t="s">
        <v>607</v>
      </c>
      <c r="C227" s="143" t="s">
        <v>285</v>
      </c>
      <c r="D227" s="109">
        <f t="shared" ref="D227:D313" si="8">I227</f>
        <v>0.34090909090909088</v>
      </c>
      <c r="E227" s="101"/>
      <c r="F227" s="116" t="s">
        <v>286</v>
      </c>
      <c r="G227" s="86" t="s">
        <v>67</v>
      </c>
      <c r="H227" s="105">
        <f t="shared" si="7"/>
        <v>5</v>
      </c>
      <c r="I227" s="86">
        <f>IF([1]项目总工作量!B$6="交易类",H227*1.5/22,IF([1]项目总工作量!B$6="数据分析类",H227*1.5*0.9/22,IF([1]项目总工作量!B$6="流程管理类",H227*1.5*0.8/22,IF([1]项目总工作量!B$6="渠道类",H227*1.5*0.7/22,FALSE))))</f>
        <v>0.34090909090909088</v>
      </c>
      <c r="J227" s="86" t="s">
        <v>44</v>
      </c>
    </row>
    <row r="228" spans="1:10" s="100" customFormat="1" ht="16.05" customHeight="1">
      <c r="A228" s="147"/>
      <c r="B228" s="142"/>
      <c r="C228" s="144"/>
      <c r="D228" s="109">
        <f t="shared" si="8"/>
        <v>0.34090909090909088</v>
      </c>
      <c r="E228" s="101"/>
      <c r="F228" s="116" t="s">
        <v>287</v>
      </c>
      <c r="G228" s="86" t="s">
        <v>67</v>
      </c>
      <c r="H228" s="105">
        <f t="shared" si="7"/>
        <v>5</v>
      </c>
      <c r="I228" s="86">
        <f>IF([1]项目总工作量!B$6="交易类",H228*1.5/22,IF([1]项目总工作量!B$6="数据分析类",H228*1.5*0.9/22,IF([1]项目总工作量!B$6="流程管理类",H228*1.5*0.8/22,IF([1]项目总工作量!B$6="渠道类",H228*1.5*0.7/22,FALSE))))</f>
        <v>0.34090909090909088</v>
      </c>
      <c r="J228" s="86" t="s">
        <v>44</v>
      </c>
    </row>
    <row r="229" spans="1:10" s="100" customFormat="1" ht="16.95" customHeight="1">
      <c r="A229" s="147"/>
      <c r="B229" s="142"/>
      <c r="C229" s="144"/>
      <c r="D229" s="109">
        <f t="shared" si="8"/>
        <v>0.34090909090909088</v>
      </c>
      <c r="E229" s="101"/>
      <c r="F229" s="116" t="s">
        <v>288</v>
      </c>
      <c r="G229" s="86" t="s">
        <v>67</v>
      </c>
      <c r="H229" s="105">
        <f t="shared" si="7"/>
        <v>5</v>
      </c>
      <c r="I229" s="86">
        <f>IF([1]项目总工作量!B$6="交易类",H229*1.5/22,IF([1]项目总工作量!B$6="数据分析类",H229*1.5*0.9/22,IF([1]项目总工作量!B$6="流程管理类",H229*1.5*0.8/22,IF([1]项目总工作量!B$6="渠道类",H229*1.5*0.7/22,FALSE))))</f>
        <v>0.34090909090909088</v>
      </c>
      <c r="J229" s="86" t="s">
        <v>44</v>
      </c>
    </row>
    <row r="230" spans="1:10" s="100" customFormat="1" ht="16.95" customHeight="1">
      <c r="A230" s="147"/>
      <c r="B230" s="142"/>
      <c r="C230" s="144"/>
      <c r="D230" s="109">
        <f t="shared" si="8"/>
        <v>0.34090909090909088</v>
      </c>
      <c r="E230" s="101"/>
      <c r="F230" s="115" t="s">
        <v>289</v>
      </c>
      <c r="G230" s="86" t="s">
        <v>67</v>
      </c>
      <c r="H230" s="105">
        <f t="shared" si="7"/>
        <v>5</v>
      </c>
      <c r="I230" s="86">
        <f>IF([1]项目总工作量!B$6="交易类",H230*1.5/22,IF([1]项目总工作量!B$6="数据分析类",H230*1.5*0.9/22,IF([1]项目总工作量!B$6="流程管理类",H230*1.5*0.8/22,IF([1]项目总工作量!B$6="渠道类",H230*1.5*0.7/22,FALSE))))</f>
        <v>0.34090909090909088</v>
      </c>
      <c r="J230" s="86" t="s">
        <v>44</v>
      </c>
    </row>
    <row r="231" spans="1:10" s="100" customFormat="1" ht="16.95" customHeight="1">
      <c r="A231" s="147"/>
      <c r="B231" s="142"/>
      <c r="C231" s="144"/>
      <c r="D231" s="109">
        <f t="shared" si="8"/>
        <v>0.34090909090909088</v>
      </c>
      <c r="E231" s="101"/>
      <c r="F231" s="116" t="s">
        <v>290</v>
      </c>
      <c r="G231" s="86" t="s">
        <v>67</v>
      </c>
      <c r="H231" s="105">
        <f t="shared" si="7"/>
        <v>5</v>
      </c>
      <c r="I231" s="86">
        <f>IF([1]项目总工作量!B$6="交易类",H231*1.5/22,IF([1]项目总工作量!B$6="数据分析类",H231*1.5*0.9/22,IF([1]项目总工作量!B$6="流程管理类",H231*1.5*0.8/22,IF([1]项目总工作量!B$6="渠道类",H231*1.5*0.7/22,FALSE))))</f>
        <v>0.34090909090909088</v>
      </c>
      <c r="J231" s="86" t="s">
        <v>44</v>
      </c>
    </row>
    <row r="232" spans="1:10" s="100" customFormat="1" ht="16.95" customHeight="1">
      <c r="A232" s="147"/>
      <c r="B232" s="142"/>
      <c r="C232" s="144"/>
      <c r="D232" s="109">
        <f t="shared" si="8"/>
        <v>0.34090909090909088</v>
      </c>
      <c r="E232" s="101"/>
      <c r="F232" s="116" t="s">
        <v>291</v>
      </c>
      <c r="G232" s="86" t="s">
        <v>67</v>
      </c>
      <c r="H232" s="105">
        <f t="shared" si="7"/>
        <v>5</v>
      </c>
      <c r="I232" s="86">
        <f>IF([1]项目总工作量!B$6="交易类",H232*1.5/22,IF([1]项目总工作量!B$6="数据分析类",H232*1.5*0.9/22,IF([1]项目总工作量!B$6="流程管理类",H232*1.5*0.8/22,IF([1]项目总工作量!B$6="渠道类",H232*1.5*0.7/22,FALSE))))</f>
        <v>0.34090909090909088</v>
      </c>
      <c r="J232" s="86" t="s">
        <v>44</v>
      </c>
    </row>
    <row r="233" spans="1:10" s="100" customFormat="1" ht="16.95" customHeight="1">
      <c r="A233" s="147"/>
      <c r="B233" s="142"/>
      <c r="C233" s="144"/>
      <c r="D233" s="109">
        <f t="shared" si="8"/>
        <v>0.34090909090909088</v>
      </c>
      <c r="E233" s="101"/>
      <c r="F233" s="116" t="s">
        <v>292</v>
      </c>
      <c r="G233" s="86" t="s">
        <v>67</v>
      </c>
      <c r="H233" s="105">
        <f t="shared" si="7"/>
        <v>5</v>
      </c>
      <c r="I233" s="86">
        <f>IF([1]项目总工作量!B$6="交易类",H233*1.5/22,IF([1]项目总工作量!B$6="数据分析类",H233*1.5*0.9/22,IF([1]项目总工作量!B$6="流程管理类",H233*1.5*0.8/22,IF([1]项目总工作量!B$6="渠道类",H233*1.5*0.7/22,FALSE))))</f>
        <v>0.34090909090909088</v>
      </c>
      <c r="J233" s="86" t="s">
        <v>44</v>
      </c>
    </row>
    <row r="234" spans="1:10" s="100" customFormat="1" ht="16.95" customHeight="1">
      <c r="A234" s="147"/>
      <c r="B234" s="142"/>
      <c r="C234" s="144"/>
      <c r="D234" s="109">
        <f t="shared" si="8"/>
        <v>0.34090909090909088</v>
      </c>
      <c r="E234" s="101"/>
      <c r="F234" s="116" t="s">
        <v>606</v>
      </c>
      <c r="G234" s="86" t="s">
        <v>67</v>
      </c>
      <c r="H234" s="105">
        <f t="shared" si="7"/>
        <v>5</v>
      </c>
      <c r="I234" s="86">
        <f>IF([1]项目总工作量!B$6="交易类",H234*1.5/22,IF([1]项目总工作量!B$6="数据分析类",H234*1.5*0.9/22,IF([1]项目总工作量!B$6="流程管理类",H234*1.5*0.8/22,IF([1]项目总工作量!B$6="渠道类",H234*1.5*0.7/22,FALSE))))</f>
        <v>0.34090909090909088</v>
      </c>
      <c r="J234" s="86" t="s">
        <v>44</v>
      </c>
    </row>
    <row r="235" spans="1:10" s="100" customFormat="1" ht="16.95" customHeight="1">
      <c r="A235" s="147"/>
      <c r="B235" s="142"/>
      <c r="C235" s="144"/>
      <c r="D235" s="109">
        <f t="shared" si="8"/>
        <v>0.34090909090909088</v>
      </c>
      <c r="E235" s="101"/>
      <c r="F235" s="116" t="s">
        <v>293</v>
      </c>
      <c r="G235" s="86" t="s">
        <v>67</v>
      </c>
      <c r="H235" s="105">
        <f t="shared" si="7"/>
        <v>5</v>
      </c>
      <c r="I235" s="86">
        <f>IF([1]项目总工作量!B$6="交易类",H235*1.5/22,IF([1]项目总工作量!B$6="数据分析类",H235*1.5*0.9/22,IF([1]项目总工作量!B$6="流程管理类",H235*1.5*0.8/22,IF([1]项目总工作量!B$6="渠道类",H235*1.5*0.7/22,FALSE))))</f>
        <v>0.34090909090909088</v>
      </c>
      <c r="J235" s="86" t="s">
        <v>44</v>
      </c>
    </row>
    <row r="236" spans="1:10" s="100" customFormat="1" ht="16.95" customHeight="1">
      <c r="A236" s="147"/>
      <c r="B236" s="142"/>
      <c r="C236" s="144"/>
      <c r="D236" s="109">
        <f t="shared" si="8"/>
        <v>0.34090909090909088</v>
      </c>
      <c r="E236" s="101"/>
      <c r="F236" s="116" t="s">
        <v>294</v>
      </c>
      <c r="G236" s="86" t="s">
        <v>67</v>
      </c>
      <c r="H236" s="105">
        <f t="shared" si="7"/>
        <v>5</v>
      </c>
      <c r="I236" s="86">
        <f>IF([1]项目总工作量!B$6="交易类",H236*1.5/22,IF([1]项目总工作量!B$6="数据分析类",H236*1.5*0.9/22,IF([1]项目总工作量!B$6="流程管理类",H236*1.5*0.8/22,IF([1]项目总工作量!B$6="渠道类",H236*1.5*0.7/22,FALSE))))</f>
        <v>0.34090909090909088</v>
      </c>
      <c r="J236" s="86" t="s">
        <v>44</v>
      </c>
    </row>
    <row r="237" spans="1:10" s="100" customFormat="1" ht="16.95" customHeight="1">
      <c r="A237" s="147"/>
      <c r="B237" s="142"/>
      <c r="C237" s="144"/>
      <c r="D237" s="109">
        <f t="shared" si="8"/>
        <v>0.34090909090909088</v>
      </c>
      <c r="E237" s="101"/>
      <c r="F237" s="116" t="s">
        <v>295</v>
      </c>
      <c r="G237" s="86" t="s">
        <v>67</v>
      </c>
      <c r="H237" s="105">
        <f t="shared" si="7"/>
        <v>5</v>
      </c>
      <c r="I237" s="86">
        <f>IF([1]项目总工作量!B$6="交易类",H237*1.5/22,IF([1]项目总工作量!B$6="数据分析类",H237*1.5*0.9/22,IF([1]项目总工作量!B$6="流程管理类",H237*1.5*0.8/22,IF([1]项目总工作量!B$6="渠道类",H237*1.5*0.7/22,FALSE))))</f>
        <v>0.34090909090909088</v>
      </c>
      <c r="J237" s="86" t="s">
        <v>44</v>
      </c>
    </row>
    <row r="238" spans="1:10" s="100" customFormat="1" ht="16.95" customHeight="1">
      <c r="A238" s="147"/>
      <c r="B238" s="142"/>
      <c r="C238" s="144"/>
      <c r="D238" s="109">
        <f t="shared" si="8"/>
        <v>0.34090909090909088</v>
      </c>
      <c r="E238" s="101"/>
      <c r="F238" s="116" t="s">
        <v>296</v>
      </c>
      <c r="G238" s="86" t="s">
        <v>67</v>
      </c>
      <c r="H238" s="105">
        <f t="shared" si="7"/>
        <v>5</v>
      </c>
      <c r="I238" s="86">
        <f>IF([1]项目总工作量!B$6="交易类",H238*1.5/22,IF([1]项目总工作量!B$6="数据分析类",H238*1.5*0.9/22,IF([1]项目总工作量!B$6="流程管理类",H238*1.5*0.8/22,IF([1]项目总工作量!B$6="渠道类",H238*1.5*0.7/22,FALSE))))</f>
        <v>0.34090909090909088</v>
      </c>
      <c r="J238" s="86" t="s">
        <v>44</v>
      </c>
    </row>
    <row r="239" spans="1:10" s="100" customFormat="1" ht="16.95" customHeight="1">
      <c r="A239" s="147"/>
      <c r="B239" s="142"/>
      <c r="C239" s="144"/>
      <c r="D239" s="109">
        <f t="shared" si="8"/>
        <v>0.34090909090909088</v>
      </c>
      <c r="E239" s="101"/>
      <c r="F239" s="116" t="s">
        <v>297</v>
      </c>
      <c r="G239" s="86" t="s">
        <v>67</v>
      </c>
      <c r="H239" s="105">
        <f t="shared" si="7"/>
        <v>5</v>
      </c>
      <c r="I239" s="86">
        <f>IF([1]项目总工作量!B$6="交易类",H239*1.5/22,IF([1]项目总工作量!B$6="数据分析类",H239*1.5*0.9/22,IF([1]项目总工作量!B$6="流程管理类",H239*1.5*0.8/22,IF([1]项目总工作量!B$6="渠道类",H239*1.5*0.7/22,FALSE))))</f>
        <v>0.34090909090909088</v>
      </c>
      <c r="J239" s="86" t="s">
        <v>44</v>
      </c>
    </row>
    <row r="240" spans="1:10" s="100" customFormat="1" ht="16.95" customHeight="1">
      <c r="A240" s="147"/>
      <c r="B240" s="142"/>
      <c r="C240" s="144"/>
      <c r="D240" s="109">
        <f t="shared" si="8"/>
        <v>0.34090909090909088</v>
      </c>
      <c r="E240" s="101"/>
      <c r="F240" s="116" t="s">
        <v>298</v>
      </c>
      <c r="G240" s="86" t="s">
        <v>67</v>
      </c>
      <c r="H240" s="105">
        <f t="shared" si="7"/>
        <v>5</v>
      </c>
      <c r="I240" s="86">
        <f>IF([1]项目总工作量!B$6="交易类",H240*1.5/22,IF([1]项目总工作量!B$6="数据分析类",H240*1.5*0.9/22,IF([1]项目总工作量!B$6="流程管理类",H240*1.5*0.8/22,IF([1]项目总工作量!B$6="渠道类",H240*1.5*0.7/22,FALSE))))</f>
        <v>0.34090909090909088</v>
      </c>
      <c r="J240" s="86" t="s">
        <v>44</v>
      </c>
    </row>
    <row r="241" spans="1:10" s="100" customFormat="1" ht="16.95" customHeight="1">
      <c r="A241" s="147"/>
      <c r="B241" s="142"/>
      <c r="C241" s="144"/>
      <c r="D241" s="109">
        <f t="shared" si="8"/>
        <v>0.34090909090909088</v>
      </c>
      <c r="E241" s="101"/>
      <c r="F241" s="116" t="s">
        <v>299</v>
      </c>
      <c r="G241" s="86" t="s">
        <v>67</v>
      </c>
      <c r="H241" s="105">
        <f t="shared" si="7"/>
        <v>5</v>
      </c>
      <c r="I241" s="86">
        <f>IF([1]项目总工作量!B$6="交易类",H241*1.5/22,IF([1]项目总工作量!B$6="数据分析类",H241*1.5*0.9/22,IF([1]项目总工作量!B$6="流程管理类",H241*1.5*0.8/22,IF([1]项目总工作量!B$6="渠道类",H241*1.5*0.7/22,FALSE))))</f>
        <v>0.34090909090909088</v>
      </c>
      <c r="J241" s="86" t="s">
        <v>44</v>
      </c>
    </row>
    <row r="242" spans="1:10" s="100" customFormat="1" ht="16.95" customHeight="1">
      <c r="A242" s="147"/>
      <c r="B242" s="142"/>
      <c r="C242" s="144"/>
      <c r="D242" s="109">
        <f t="shared" si="8"/>
        <v>0.34090909090909088</v>
      </c>
      <c r="E242" s="101"/>
      <c r="F242" s="116" t="s">
        <v>423</v>
      </c>
      <c r="G242" s="86" t="s">
        <v>67</v>
      </c>
      <c r="H242" s="105">
        <f t="shared" si="7"/>
        <v>5</v>
      </c>
      <c r="I242" s="86">
        <f>IF([1]项目总工作量!B$6="交易类",H242*1.5/22,IF([1]项目总工作量!B$6="数据分析类",H242*1.5*0.9/22,IF([1]项目总工作量!B$6="流程管理类",H242*1.5*0.8/22,IF([1]项目总工作量!B$6="渠道类",H242*1.5*0.7/22,FALSE))))</f>
        <v>0.34090909090909088</v>
      </c>
      <c r="J242" s="86" t="s">
        <v>44</v>
      </c>
    </row>
    <row r="243" spans="1:10" s="100" customFormat="1" ht="16.95" customHeight="1">
      <c r="A243" s="147"/>
      <c r="B243" s="142"/>
      <c r="C243" s="144"/>
      <c r="D243" s="109">
        <f t="shared" si="8"/>
        <v>0.34090909090909088</v>
      </c>
      <c r="E243" s="101"/>
      <c r="F243" s="116" t="s">
        <v>424</v>
      </c>
      <c r="G243" s="86" t="s">
        <v>67</v>
      </c>
      <c r="H243" s="105">
        <f t="shared" si="7"/>
        <v>5</v>
      </c>
      <c r="I243" s="86">
        <f>IF([1]项目总工作量!B$6="交易类",H243*1.5/22,IF([1]项目总工作量!B$6="数据分析类",H243*1.5*0.9/22,IF([1]项目总工作量!B$6="流程管理类",H243*1.5*0.8/22,IF([1]项目总工作量!B$6="渠道类",H243*1.5*0.7/22,FALSE))))</f>
        <v>0.34090909090909088</v>
      </c>
      <c r="J243" s="86" t="s">
        <v>44</v>
      </c>
    </row>
    <row r="244" spans="1:10" s="100" customFormat="1" ht="16.95" customHeight="1">
      <c r="A244" s="147"/>
      <c r="B244" s="142"/>
      <c r="C244" s="144"/>
      <c r="D244" s="109">
        <f t="shared" si="8"/>
        <v>0.34090909090909088</v>
      </c>
      <c r="E244" s="101"/>
      <c r="F244" s="116" t="s">
        <v>425</v>
      </c>
      <c r="G244" s="86" t="s">
        <v>67</v>
      </c>
      <c r="H244" s="105">
        <f t="shared" si="7"/>
        <v>5</v>
      </c>
      <c r="I244" s="86">
        <f>IF([1]项目总工作量!B$6="交易类",H244*1.5/22,IF([1]项目总工作量!B$6="数据分析类",H244*1.5*0.9/22,IF([1]项目总工作量!B$6="流程管理类",H244*1.5*0.8/22,IF([1]项目总工作量!B$6="渠道类",H244*1.5*0.7/22,FALSE))))</f>
        <v>0.34090909090909088</v>
      </c>
      <c r="J244" s="86" t="s">
        <v>44</v>
      </c>
    </row>
    <row r="245" spans="1:10" s="100" customFormat="1" ht="16.05" customHeight="1">
      <c r="A245" s="147"/>
      <c r="B245" s="142"/>
      <c r="C245" s="143" t="s">
        <v>300</v>
      </c>
      <c r="D245" s="109">
        <f t="shared" si="8"/>
        <v>0.34090909090909088</v>
      </c>
      <c r="E245" s="101"/>
      <c r="F245" s="116" t="s">
        <v>301</v>
      </c>
      <c r="G245" s="86" t="s">
        <v>67</v>
      </c>
      <c r="H245" s="105">
        <f t="shared" si="7"/>
        <v>5</v>
      </c>
      <c r="I245" s="86">
        <f>IF([1]项目总工作量!B$6="交易类",H245*1.5/22,IF([1]项目总工作量!B$6="数据分析类",H245*1.5*0.9/22,IF([1]项目总工作量!B$6="流程管理类",H245*1.5*0.8/22,IF([1]项目总工作量!B$6="渠道类",H245*1.5*0.7/22,FALSE))))</f>
        <v>0.34090909090909088</v>
      </c>
      <c r="J245" s="86" t="s">
        <v>44</v>
      </c>
    </row>
    <row r="246" spans="1:10" s="100" customFormat="1" ht="16.05" customHeight="1">
      <c r="A246" s="147"/>
      <c r="B246" s="142"/>
      <c r="C246" s="143"/>
      <c r="D246" s="109">
        <f t="shared" si="8"/>
        <v>0.34090909090909088</v>
      </c>
      <c r="E246" s="101"/>
      <c r="F246" s="116" t="s">
        <v>426</v>
      </c>
      <c r="G246" s="86" t="s">
        <v>67</v>
      </c>
      <c r="H246" s="105">
        <f t="shared" si="7"/>
        <v>5</v>
      </c>
      <c r="I246" s="86">
        <f>IF([1]项目总工作量!B$6="交易类",H246*1.5/22,IF([1]项目总工作量!B$6="数据分析类",H246*1.5*0.9/22,IF([1]项目总工作量!B$6="流程管理类",H246*1.5*0.8/22,IF([1]项目总工作量!B$6="渠道类",H246*1.5*0.7/22,FALSE))))</f>
        <v>0.34090909090909088</v>
      </c>
      <c r="J246" s="86" t="s">
        <v>44</v>
      </c>
    </row>
    <row r="247" spans="1:10" s="100" customFormat="1" ht="16.95" customHeight="1">
      <c r="A247" s="147"/>
      <c r="B247" s="142"/>
      <c r="C247" s="143"/>
      <c r="D247" s="109">
        <f t="shared" si="8"/>
        <v>0.34090909090909088</v>
      </c>
      <c r="E247" s="101"/>
      <c r="F247" s="116" t="s">
        <v>302</v>
      </c>
      <c r="G247" s="86" t="s">
        <v>67</v>
      </c>
      <c r="H247" s="105">
        <f t="shared" si="7"/>
        <v>5</v>
      </c>
      <c r="I247" s="86">
        <f>IF([1]项目总工作量!B$6="交易类",H247*1.5/22,IF([1]项目总工作量!B$6="数据分析类",H247*1.5*0.9/22,IF([1]项目总工作量!B$6="流程管理类",H247*1.5*0.8/22,IF([1]项目总工作量!B$6="渠道类",H247*1.5*0.7/22,FALSE))))</f>
        <v>0.34090909090909088</v>
      </c>
      <c r="J247" s="86" t="s">
        <v>44</v>
      </c>
    </row>
    <row r="248" spans="1:10" s="100" customFormat="1" ht="16.05" customHeight="1">
      <c r="A248" s="147"/>
      <c r="B248" s="142"/>
      <c r="C248" s="143"/>
      <c r="D248" s="109">
        <f t="shared" si="8"/>
        <v>0.34090909090909088</v>
      </c>
      <c r="E248" s="101"/>
      <c r="F248" s="116" t="s">
        <v>303</v>
      </c>
      <c r="G248" s="86" t="s">
        <v>67</v>
      </c>
      <c r="H248" s="105">
        <f t="shared" ref="H248:H311" si="9">IF(G248="EI",4,IF(G248="EO",5,IF(G248="EQ",4,0)))</f>
        <v>5</v>
      </c>
      <c r="I248" s="86">
        <f>IF([1]项目总工作量!B$6="交易类",H248*1.5/22,IF([1]项目总工作量!B$6="数据分析类",H248*1.5*0.9/22,IF([1]项目总工作量!B$6="流程管理类",H248*1.5*0.8/22,IF([1]项目总工作量!B$6="渠道类",H248*1.5*0.7/22,FALSE))))</f>
        <v>0.34090909090909088</v>
      </c>
      <c r="J248" s="86" t="s">
        <v>44</v>
      </c>
    </row>
    <row r="249" spans="1:10" s="100" customFormat="1" ht="16.05" customHeight="1">
      <c r="A249" s="147"/>
      <c r="B249" s="142"/>
      <c r="C249" s="143"/>
      <c r="D249" s="109">
        <f t="shared" si="8"/>
        <v>0.34090909090909088</v>
      </c>
      <c r="E249" s="101"/>
      <c r="F249" s="116" t="s">
        <v>304</v>
      </c>
      <c r="G249" s="86" t="s">
        <v>67</v>
      </c>
      <c r="H249" s="105">
        <f t="shared" si="9"/>
        <v>5</v>
      </c>
      <c r="I249" s="86">
        <f>IF([1]项目总工作量!B$6="交易类",H249*1.5/22,IF([1]项目总工作量!B$6="数据分析类",H249*1.5*0.9/22,IF([1]项目总工作量!B$6="流程管理类",H249*1.5*0.8/22,IF([1]项目总工作量!B$6="渠道类",H249*1.5*0.7/22,FALSE))))</f>
        <v>0.34090909090909088</v>
      </c>
      <c r="J249" s="86" t="s">
        <v>44</v>
      </c>
    </row>
    <row r="250" spans="1:10" s="100" customFormat="1" ht="16.05" customHeight="1">
      <c r="A250" s="147"/>
      <c r="B250" s="142"/>
      <c r="C250" s="143"/>
      <c r="D250" s="109">
        <f t="shared" si="8"/>
        <v>0.34090909090909088</v>
      </c>
      <c r="E250" s="101"/>
      <c r="F250" s="116" t="s">
        <v>427</v>
      </c>
      <c r="G250" s="86" t="s">
        <v>67</v>
      </c>
      <c r="H250" s="105">
        <f t="shared" si="9"/>
        <v>5</v>
      </c>
      <c r="I250" s="86">
        <f>IF([1]项目总工作量!B$6="交易类",H250*1.5/22,IF([1]项目总工作量!B$6="数据分析类",H250*1.5*0.9/22,IF([1]项目总工作量!B$6="流程管理类",H250*1.5*0.8/22,IF([1]项目总工作量!B$6="渠道类",H250*1.5*0.7/22,FALSE))))</f>
        <v>0.34090909090909088</v>
      </c>
      <c r="J250" s="86" t="s">
        <v>44</v>
      </c>
    </row>
    <row r="251" spans="1:10" s="100" customFormat="1" ht="16.05" customHeight="1">
      <c r="A251" s="147"/>
      <c r="B251" s="142"/>
      <c r="C251" s="143"/>
      <c r="D251" s="109">
        <f t="shared" si="8"/>
        <v>0.34090909090909088</v>
      </c>
      <c r="E251" s="101"/>
      <c r="F251" s="116" t="s">
        <v>305</v>
      </c>
      <c r="G251" s="86" t="s">
        <v>67</v>
      </c>
      <c r="H251" s="105">
        <f t="shared" si="9"/>
        <v>5</v>
      </c>
      <c r="I251" s="86">
        <f>IF([1]项目总工作量!B$6="交易类",H251*1.5/22,IF([1]项目总工作量!B$6="数据分析类",H251*1.5*0.9/22,IF([1]项目总工作量!B$6="流程管理类",H251*1.5*0.8/22,IF([1]项目总工作量!B$6="渠道类",H251*1.5*0.7/22,FALSE))))</f>
        <v>0.34090909090909088</v>
      </c>
      <c r="J251" s="86" t="s">
        <v>44</v>
      </c>
    </row>
    <row r="252" spans="1:10" s="100" customFormat="1" ht="16.05" customHeight="1">
      <c r="A252" s="147"/>
      <c r="B252" s="142"/>
      <c r="C252" s="143"/>
      <c r="D252" s="109">
        <f t="shared" si="8"/>
        <v>0.34090909090909088</v>
      </c>
      <c r="E252" s="101"/>
      <c r="F252" s="116" t="s">
        <v>306</v>
      </c>
      <c r="G252" s="86" t="s">
        <v>67</v>
      </c>
      <c r="H252" s="105">
        <f t="shared" si="9"/>
        <v>5</v>
      </c>
      <c r="I252" s="86">
        <f>IF([1]项目总工作量!B$6="交易类",H252*1.5/22,IF([1]项目总工作量!B$6="数据分析类",H252*1.5*0.9/22,IF([1]项目总工作量!B$6="流程管理类",H252*1.5*0.8/22,IF([1]项目总工作量!B$6="渠道类",H252*1.5*0.7/22,FALSE))))</f>
        <v>0.34090909090909088</v>
      </c>
      <c r="J252" s="86" t="s">
        <v>44</v>
      </c>
    </row>
    <row r="253" spans="1:10" s="100" customFormat="1" ht="16.05" customHeight="1">
      <c r="A253" s="147"/>
      <c r="B253" s="142"/>
      <c r="C253" s="143"/>
      <c r="D253" s="109">
        <f t="shared" si="8"/>
        <v>0.34090909090909088</v>
      </c>
      <c r="E253" s="101"/>
      <c r="F253" s="116" t="s">
        <v>307</v>
      </c>
      <c r="G253" s="86" t="s">
        <v>67</v>
      </c>
      <c r="H253" s="105">
        <f t="shared" si="9"/>
        <v>5</v>
      </c>
      <c r="I253" s="86">
        <f>IF([1]项目总工作量!B$6="交易类",H253*1.5/22,IF([1]项目总工作量!B$6="数据分析类",H253*1.5*0.9/22,IF([1]项目总工作量!B$6="流程管理类",H253*1.5*0.8/22,IF([1]项目总工作量!B$6="渠道类",H253*1.5*0.7/22,FALSE))))</f>
        <v>0.34090909090909088</v>
      </c>
      <c r="J253" s="86" t="s">
        <v>44</v>
      </c>
    </row>
    <row r="254" spans="1:10" s="100" customFormat="1" ht="16.05" customHeight="1">
      <c r="A254" s="147"/>
      <c r="B254" s="142"/>
      <c r="C254" s="143"/>
      <c r="D254" s="109">
        <f t="shared" si="8"/>
        <v>0.34090909090909088</v>
      </c>
      <c r="E254" s="101"/>
      <c r="F254" s="116" t="s">
        <v>308</v>
      </c>
      <c r="G254" s="86" t="s">
        <v>67</v>
      </c>
      <c r="H254" s="105">
        <f t="shared" si="9"/>
        <v>5</v>
      </c>
      <c r="I254" s="86">
        <f>IF([1]项目总工作量!B$6="交易类",H254*1.5/22,IF([1]项目总工作量!B$6="数据分析类",H254*1.5*0.9/22,IF([1]项目总工作量!B$6="流程管理类",H254*1.5*0.8/22,IF([1]项目总工作量!B$6="渠道类",H254*1.5*0.7/22,FALSE))))</f>
        <v>0.34090909090909088</v>
      </c>
      <c r="J254" s="86" t="s">
        <v>44</v>
      </c>
    </row>
    <row r="255" spans="1:10" s="100" customFormat="1" ht="16.05" customHeight="1">
      <c r="A255" s="147"/>
      <c r="B255" s="142"/>
      <c r="C255" s="143"/>
      <c r="D255" s="109">
        <f t="shared" si="8"/>
        <v>0.34090909090909088</v>
      </c>
      <c r="E255" s="101"/>
      <c r="F255" s="116" t="s">
        <v>309</v>
      </c>
      <c r="G255" s="86" t="s">
        <v>67</v>
      </c>
      <c r="H255" s="105">
        <f t="shared" si="9"/>
        <v>5</v>
      </c>
      <c r="I255" s="86">
        <f>IF([1]项目总工作量!B$6="交易类",H255*1.5/22,IF([1]项目总工作量!B$6="数据分析类",H255*1.5*0.9/22,IF([1]项目总工作量!B$6="流程管理类",H255*1.5*0.8/22,IF([1]项目总工作量!B$6="渠道类",H255*1.5*0.7/22,FALSE))))</f>
        <v>0.34090909090909088</v>
      </c>
      <c r="J255" s="86" t="s">
        <v>44</v>
      </c>
    </row>
    <row r="256" spans="1:10" s="100" customFormat="1" ht="16.95" customHeight="1">
      <c r="A256" s="147"/>
      <c r="B256" s="142"/>
      <c r="C256" s="143"/>
      <c r="D256" s="109">
        <f t="shared" si="8"/>
        <v>0.34090909090909088</v>
      </c>
      <c r="E256" s="101"/>
      <c r="F256" s="116" t="s">
        <v>310</v>
      </c>
      <c r="G256" s="86" t="s">
        <v>67</v>
      </c>
      <c r="H256" s="105">
        <f t="shared" si="9"/>
        <v>5</v>
      </c>
      <c r="I256" s="86">
        <f>IF([1]项目总工作量!B$6="交易类",H256*1.5/22,IF([1]项目总工作量!B$6="数据分析类",H256*1.5*0.9/22,IF([1]项目总工作量!B$6="流程管理类",H256*1.5*0.8/22,IF([1]项目总工作量!B$6="渠道类",H256*1.5*0.7/22,FALSE))))</f>
        <v>0.34090909090909088</v>
      </c>
      <c r="J256" s="86" t="s">
        <v>44</v>
      </c>
    </row>
    <row r="257" spans="1:10" s="100" customFormat="1" ht="16.95" customHeight="1">
      <c r="A257" s="147"/>
      <c r="B257" s="142"/>
      <c r="C257" s="143"/>
      <c r="D257" s="109">
        <f t="shared" si="8"/>
        <v>0.34090909090909088</v>
      </c>
      <c r="E257" s="101"/>
      <c r="F257" s="116" t="s">
        <v>311</v>
      </c>
      <c r="G257" s="86" t="s">
        <v>67</v>
      </c>
      <c r="H257" s="105">
        <f t="shared" si="9"/>
        <v>5</v>
      </c>
      <c r="I257" s="86">
        <f>IF([1]项目总工作量!B$6="交易类",H257*1.5/22,IF([1]项目总工作量!B$6="数据分析类",H257*1.5*0.9/22,IF([1]项目总工作量!B$6="流程管理类",H257*1.5*0.8/22,IF([1]项目总工作量!B$6="渠道类",H257*1.5*0.7/22,FALSE))))</f>
        <v>0.34090909090909088</v>
      </c>
      <c r="J257" s="86" t="s">
        <v>44</v>
      </c>
    </row>
    <row r="258" spans="1:10" s="100" customFormat="1" ht="16.95" customHeight="1">
      <c r="A258" s="147"/>
      <c r="B258" s="142"/>
      <c r="C258" s="143"/>
      <c r="D258" s="109">
        <f t="shared" si="8"/>
        <v>0.34090909090909088</v>
      </c>
      <c r="E258" s="101"/>
      <c r="F258" s="116" t="s">
        <v>428</v>
      </c>
      <c r="G258" s="86" t="s">
        <v>67</v>
      </c>
      <c r="H258" s="105">
        <f t="shared" si="9"/>
        <v>5</v>
      </c>
      <c r="I258" s="86">
        <f>IF([1]项目总工作量!B$6="交易类",H258*1.5/22,IF([1]项目总工作量!B$6="数据分析类",H258*1.5*0.9/22,IF([1]项目总工作量!B$6="流程管理类",H258*1.5*0.8/22,IF([1]项目总工作量!B$6="渠道类",H258*1.5*0.7/22,FALSE))))</f>
        <v>0.34090909090909088</v>
      </c>
      <c r="J258" s="86" t="s">
        <v>44</v>
      </c>
    </row>
    <row r="259" spans="1:10" s="100" customFormat="1" ht="16.95" customHeight="1">
      <c r="A259" s="147"/>
      <c r="B259" s="142"/>
      <c r="C259" s="143"/>
      <c r="D259" s="109">
        <f t="shared" si="8"/>
        <v>0.34090909090909088</v>
      </c>
      <c r="E259" s="101"/>
      <c r="F259" s="116" t="s">
        <v>312</v>
      </c>
      <c r="G259" s="86" t="s">
        <v>67</v>
      </c>
      <c r="H259" s="105">
        <f t="shared" si="9"/>
        <v>5</v>
      </c>
      <c r="I259" s="86">
        <f>IF([1]项目总工作量!B$6="交易类",H259*1.5/22,IF([1]项目总工作量!B$6="数据分析类",H259*1.5*0.9/22,IF([1]项目总工作量!B$6="流程管理类",H259*1.5*0.8/22,IF([1]项目总工作量!B$6="渠道类",H259*1.5*0.7/22,FALSE))))</f>
        <v>0.34090909090909088</v>
      </c>
      <c r="J259" s="86" t="s">
        <v>44</v>
      </c>
    </row>
    <row r="260" spans="1:10" s="100" customFormat="1" ht="16.95" customHeight="1">
      <c r="A260" s="147"/>
      <c r="B260" s="142"/>
      <c r="C260" s="143"/>
      <c r="D260" s="109">
        <f t="shared" si="8"/>
        <v>0.34090909090909088</v>
      </c>
      <c r="E260" s="101"/>
      <c r="F260" s="116" t="s">
        <v>313</v>
      </c>
      <c r="G260" s="86" t="s">
        <v>67</v>
      </c>
      <c r="H260" s="105">
        <f t="shared" si="9"/>
        <v>5</v>
      </c>
      <c r="I260" s="86">
        <f>IF([1]项目总工作量!B$6="交易类",H260*1.5/22,IF([1]项目总工作量!B$6="数据分析类",H260*1.5*0.9/22,IF([1]项目总工作量!B$6="流程管理类",H260*1.5*0.8/22,IF([1]项目总工作量!B$6="渠道类",H260*1.5*0.7/22,FALSE))))</f>
        <v>0.34090909090909088</v>
      </c>
      <c r="J260" s="86" t="s">
        <v>44</v>
      </c>
    </row>
    <row r="261" spans="1:10" s="100" customFormat="1" ht="16.95" customHeight="1">
      <c r="A261" s="147"/>
      <c r="B261" s="142"/>
      <c r="C261" s="143"/>
      <c r="D261" s="109">
        <f t="shared" si="8"/>
        <v>0.34090909090909088</v>
      </c>
      <c r="E261" s="101"/>
      <c r="F261" s="116" t="s">
        <v>314</v>
      </c>
      <c r="G261" s="86" t="s">
        <v>67</v>
      </c>
      <c r="H261" s="105">
        <f t="shared" si="9"/>
        <v>5</v>
      </c>
      <c r="I261" s="86">
        <f>IF([1]项目总工作量!B$6="交易类",H261*1.5/22,IF([1]项目总工作量!B$6="数据分析类",H261*1.5*0.9/22,IF([1]项目总工作量!B$6="流程管理类",H261*1.5*0.8/22,IF([1]项目总工作量!B$6="渠道类",H261*1.5*0.7/22,FALSE))))</f>
        <v>0.34090909090909088</v>
      </c>
      <c r="J261" s="86" t="s">
        <v>44</v>
      </c>
    </row>
    <row r="262" spans="1:10" s="100" customFormat="1" ht="16.95" customHeight="1">
      <c r="A262" s="147"/>
      <c r="B262" s="142"/>
      <c r="C262" s="143"/>
      <c r="D262" s="109">
        <f t="shared" si="8"/>
        <v>0.34090909090909088</v>
      </c>
      <c r="E262" s="101"/>
      <c r="F262" s="116" t="s">
        <v>429</v>
      </c>
      <c r="G262" s="86" t="s">
        <v>67</v>
      </c>
      <c r="H262" s="105">
        <f t="shared" si="9"/>
        <v>5</v>
      </c>
      <c r="I262" s="86">
        <f>IF([1]项目总工作量!B$6="交易类",H262*1.5/22,IF([1]项目总工作量!B$6="数据分析类",H262*1.5*0.9/22,IF([1]项目总工作量!B$6="流程管理类",H262*1.5*0.8/22,IF([1]项目总工作量!B$6="渠道类",H262*1.5*0.7/22,FALSE))))</f>
        <v>0.34090909090909088</v>
      </c>
      <c r="J262" s="86" t="s">
        <v>44</v>
      </c>
    </row>
    <row r="263" spans="1:10" s="100" customFormat="1" ht="16.95" customHeight="1">
      <c r="A263" s="147"/>
      <c r="B263" s="142"/>
      <c r="C263" s="143"/>
      <c r="D263" s="109">
        <f t="shared" si="8"/>
        <v>0.34090909090909088</v>
      </c>
      <c r="E263" s="101"/>
      <c r="F263" s="116" t="s">
        <v>315</v>
      </c>
      <c r="G263" s="86" t="s">
        <v>67</v>
      </c>
      <c r="H263" s="105">
        <f t="shared" si="9"/>
        <v>5</v>
      </c>
      <c r="I263" s="86">
        <f>IF([1]项目总工作量!B$6="交易类",H263*1.5/22,IF([1]项目总工作量!B$6="数据分析类",H263*1.5*0.9/22,IF([1]项目总工作量!B$6="流程管理类",H263*1.5*0.8/22,IF([1]项目总工作量!B$6="渠道类",H263*1.5*0.7/22,FALSE))))</f>
        <v>0.34090909090909088</v>
      </c>
      <c r="J263" s="86" t="s">
        <v>44</v>
      </c>
    </row>
    <row r="264" spans="1:10" s="100" customFormat="1" ht="16.95" customHeight="1">
      <c r="A264" s="147"/>
      <c r="B264" s="142"/>
      <c r="C264" s="143"/>
      <c r="D264" s="109">
        <f t="shared" si="8"/>
        <v>0.34090909090909088</v>
      </c>
      <c r="E264" s="101"/>
      <c r="F264" s="116" t="s">
        <v>316</v>
      </c>
      <c r="G264" s="86" t="s">
        <v>67</v>
      </c>
      <c r="H264" s="105">
        <f t="shared" si="9"/>
        <v>5</v>
      </c>
      <c r="I264" s="86">
        <f>IF([1]项目总工作量!B$6="交易类",H264*1.5/22,IF([1]项目总工作量!B$6="数据分析类",H264*1.5*0.9/22,IF([1]项目总工作量!B$6="流程管理类",H264*1.5*0.8/22,IF([1]项目总工作量!B$6="渠道类",H264*1.5*0.7/22,FALSE))))</f>
        <v>0.34090909090909088</v>
      </c>
      <c r="J264" s="86" t="s">
        <v>44</v>
      </c>
    </row>
    <row r="265" spans="1:10" s="100" customFormat="1" ht="16.95" customHeight="1">
      <c r="A265" s="147"/>
      <c r="B265" s="142"/>
      <c r="C265" s="143"/>
      <c r="D265" s="109">
        <f t="shared" si="8"/>
        <v>0.34090909090909088</v>
      </c>
      <c r="E265" s="101"/>
      <c r="F265" s="116" t="s">
        <v>317</v>
      </c>
      <c r="G265" s="86" t="s">
        <v>67</v>
      </c>
      <c r="H265" s="105">
        <f t="shared" si="9"/>
        <v>5</v>
      </c>
      <c r="I265" s="86">
        <f>IF([1]项目总工作量!B$6="交易类",H265*1.5/22,IF([1]项目总工作量!B$6="数据分析类",H265*1.5*0.9/22,IF([1]项目总工作量!B$6="流程管理类",H265*1.5*0.8/22,IF([1]项目总工作量!B$6="渠道类",H265*1.5*0.7/22,FALSE))))</f>
        <v>0.34090909090909088</v>
      </c>
      <c r="J265" s="86" t="s">
        <v>44</v>
      </c>
    </row>
    <row r="266" spans="1:10" s="100" customFormat="1" ht="16.95" customHeight="1">
      <c r="A266" s="147"/>
      <c r="B266" s="142"/>
      <c r="C266" s="143"/>
      <c r="D266" s="109">
        <f t="shared" si="8"/>
        <v>0.34090909090909088</v>
      </c>
      <c r="E266" s="101"/>
      <c r="F266" s="116" t="s">
        <v>430</v>
      </c>
      <c r="G266" s="86" t="s">
        <v>67</v>
      </c>
      <c r="H266" s="105">
        <f t="shared" si="9"/>
        <v>5</v>
      </c>
      <c r="I266" s="86">
        <f>IF([1]项目总工作量!B$6="交易类",H266*1.5/22,IF([1]项目总工作量!B$6="数据分析类",H266*1.5*0.9/22,IF([1]项目总工作量!B$6="流程管理类",H266*1.5*0.8/22,IF([1]项目总工作量!B$6="渠道类",H266*1.5*0.7/22,FALSE))))</f>
        <v>0.34090909090909088</v>
      </c>
      <c r="J266" s="86" t="s">
        <v>44</v>
      </c>
    </row>
    <row r="267" spans="1:10" s="100" customFormat="1" ht="16.95" customHeight="1">
      <c r="A267" s="147"/>
      <c r="B267" s="142"/>
      <c r="C267" s="143"/>
      <c r="D267" s="109">
        <f t="shared" si="8"/>
        <v>0.34090909090909088</v>
      </c>
      <c r="E267" s="101"/>
      <c r="F267" s="116" t="s">
        <v>318</v>
      </c>
      <c r="G267" s="86" t="s">
        <v>67</v>
      </c>
      <c r="H267" s="105">
        <f t="shared" si="9"/>
        <v>5</v>
      </c>
      <c r="I267" s="86">
        <f>IF([1]项目总工作量!B$6="交易类",H267*1.5/22,IF([1]项目总工作量!B$6="数据分析类",H267*1.5*0.9/22,IF([1]项目总工作量!B$6="流程管理类",H267*1.5*0.8/22,IF([1]项目总工作量!B$6="渠道类",H267*1.5*0.7/22,FALSE))))</f>
        <v>0.34090909090909088</v>
      </c>
      <c r="J267" s="86" t="s">
        <v>44</v>
      </c>
    </row>
    <row r="268" spans="1:10" s="100" customFormat="1" ht="16.95" customHeight="1">
      <c r="A268" s="147"/>
      <c r="B268" s="142"/>
      <c r="C268" s="143"/>
      <c r="D268" s="109">
        <f t="shared" si="8"/>
        <v>0.34090909090909088</v>
      </c>
      <c r="E268" s="101"/>
      <c r="F268" s="116" t="s">
        <v>319</v>
      </c>
      <c r="G268" s="86" t="s">
        <v>67</v>
      </c>
      <c r="H268" s="105">
        <f t="shared" si="9"/>
        <v>5</v>
      </c>
      <c r="I268" s="86">
        <f>IF([1]项目总工作量!B$6="交易类",H268*1.5/22,IF([1]项目总工作量!B$6="数据分析类",H268*1.5*0.9/22,IF([1]项目总工作量!B$6="流程管理类",H268*1.5*0.8/22,IF([1]项目总工作量!B$6="渠道类",H268*1.5*0.7/22,FALSE))))</f>
        <v>0.34090909090909088</v>
      </c>
      <c r="J268" s="86" t="s">
        <v>44</v>
      </c>
    </row>
    <row r="269" spans="1:10" s="100" customFormat="1" ht="16.95" customHeight="1">
      <c r="A269" s="147"/>
      <c r="B269" s="142"/>
      <c r="C269" s="143"/>
      <c r="D269" s="109">
        <f t="shared" si="8"/>
        <v>0.34090909090909088</v>
      </c>
      <c r="E269" s="101"/>
      <c r="F269" s="116" t="s">
        <v>320</v>
      </c>
      <c r="G269" s="86" t="s">
        <v>67</v>
      </c>
      <c r="H269" s="105">
        <f t="shared" si="9"/>
        <v>5</v>
      </c>
      <c r="I269" s="86">
        <f>IF([1]项目总工作量!B$6="交易类",H269*1.5/22,IF([1]项目总工作量!B$6="数据分析类",H269*1.5*0.9/22,IF([1]项目总工作量!B$6="流程管理类",H269*1.5*0.8/22,IF([1]项目总工作量!B$6="渠道类",H269*1.5*0.7/22,FALSE))))</f>
        <v>0.34090909090909088</v>
      </c>
      <c r="J269" s="86" t="s">
        <v>44</v>
      </c>
    </row>
    <row r="270" spans="1:10" s="100" customFormat="1" ht="16.95" customHeight="1">
      <c r="A270" s="147"/>
      <c r="B270" s="142"/>
      <c r="C270" s="143"/>
      <c r="D270" s="109">
        <f t="shared" si="8"/>
        <v>0.34090909090909088</v>
      </c>
      <c r="E270" s="101"/>
      <c r="F270" s="116" t="s">
        <v>320</v>
      </c>
      <c r="G270" s="86" t="s">
        <v>67</v>
      </c>
      <c r="H270" s="105">
        <f t="shared" si="9"/>
        <v>5</v>
      </c>
      <c r="I270" s="86">
        <f>IF([1]项目总工作量!B$6="交易类",H270*1.5/22,IF([1]项目总工作量!B$6="数据分析类",H270*1.5*0.9/22,IF([1]项目总工作量!B$6="流程管理类",H270*1.5*0.8/22,IF([1]项目总工作量!B$6="渠道类",H270*1.5*0.7/22,FALSE))))</f>
        <v>0.34090909090909088</v>
      </c>
      <c r="J270" s="86" t="s">
        <v>44</v>
      </c>
    </row>
    <row r="271" spans="1:10" s="100" customFormat="1" ht="16.95" customHeight="1">
      <c r="A271" s="147"/>
      <c r="B271" s="142"/>
      <c r="C271" s="143"/>
      <c r="D271" s="109">
        <f t="shared" si="8"/>
        <v>0.34090909090909088</v>
      </c>
      <c r="E271" s="101"/>
      <c r="F271" s="116" t="s">
        <v>321</v>
      </c>
      <c r="G271" s="86" t="s">
        <v>67</v>
      </c>
      <c r="H271" s="105">
        <f t="shared" si="9"/>
        <v>5</v>
      </c>
      <c r="I271" s="86">
        <f>IF([1]项目总工作量!B$6="交易类",H271*1.5/22,IF([1]项目总工作量!B$6="数据分析类",H271*1.5*0.9/22,IF([1]项目总工作量!B$6="流程管理类",H271*1.5*0.8/22,IF([1]项目总工作量!B$6="渠道类",H271*1.5*0.7/22,FALSE))))</f>
        <v>0.34090909090909088</v>
      </c>
      <c r="J271" s="86" t="s">
        <v>44</v>
      </c>
    </row>
    <row r="272" spans="1:10" s="100" customFormat="1" ht="16.95" customHeight="1">
      <c r="A272" s="147"/>
      <c r="B272" s="142"/>
      <c r="C272" s="143"/>
      <c r="D272" s="109">
        <f t="shared" si="8"/>
        <v>0.34090909090909088</v>
      </c>
      <c r="E272" s="101"/>
      <c r="F272" s="116" t="s">
        <v>322</v>
      </c>
      <c r="G272" s="86" t="s">
        <v>67</v>
      </c>
      <c r="H272" s="105">
        <f t="shared" si="9"/>
        <v>5</v>
      </c>
      <c r="I272" s="86">
        <f>IF([1]项目总工作量!B$6="交易类",H272*1.5/22,IF([1]项目总工作量!B$6="数据分析类",H272*1.5*0.9/22,IF([1]项目总工作量!B$6="流程管理类",H272*1.5*0.8/22,IF([1]项目总工作量!B$6="渠道类",H272*1.5*0.7/22,FALSE))))</f>
        <v>0.34090909090909088</v>
      </c>
      <c r="J272" s="86" t="s">
        <v>44</v>
      </c>
    </row>
    <row r="273" spans="1:10" s="100" customFormat="1" ht="16.95" customHeight="1">
      <c r="A273" s="147"/>
      <c r="B273" s="142"/>
      <c r="C273" s="143"/>
      <c r="D273" s="109">
        <f t="shared" si="8"/>
        <v>0.34090909090909088</v>
      </c>
      <c r="E273" s="101"/>
      <c r="F273" s="116" t="s">
        <v>323</v>
      </c>
      <c r="G273" s="86" t="s">
        <v>67</v>
      </c>
      <c r="H273" s="105">
        <f t="shared" si="9"/>
        <v>5</v>
      </c>
      <c r="I273" s="86">
        <f>IF([1]项目总工作量!B$6="交易类",H273*1.5/22,IF([1]项目总工作量!B$6="数据分析类",H273*1.5*0.9/22,IF([1]项目总工作量!B$6="流程管理类",H273*1.5*0.8/22,IF([1]项目总工作量!B$6="渠道类",H273*1.5*0.7/22,FALSE))))</f>
        <v>0.34090909090909088</v>
      </c>
      <c r="J273" s="86" t="s">
        <v>44</v>
      </c>
    </row>
    <row r="274" spans="1:10" s="100" customFormat="1" ht="16.95" customHeight="1">
      <c r="A274" s="147"/>
      <c r="B274" s="142"/>
      <c r="C274" s="143"/>
      <c r="D274" s="109">
        <f t="shared" si="8"/>
        <v>0.34090909090909088</v>
      </c>
      <c r="E274" s="101"/>
      <c r="F274" s="116" t="s">
        <v>323</v>
      </c>
      <c r="G274" s="86" t="s">
        <v>67</v>
      </c>
      <c r="H274" s="105">
        <f t="shared" si="9"/>
        <v>5</v>
      </c>
      <c r="I274" s="86">
        <f>IF([1]项目总工作量!B$6="交易类",H274*1.5/22,IF([1]项目总工作量!B$6="数据分析类",H274*1.5*0.9/22,IF([1]项目总工作量!B$6="流程管理类",H274*1.5*0.8/22,IF([1]项目总工作量!B$6="渠道类",H274*1.5*0.7/22,FALSE))))</f>
        <v>0.34090909090909088</v>
      </c>
      <c r="J274" s="86" t="s">
        <v>44</v>
      </c>
    </row>
    <row r="275" spans="1:10" s="100" customFormat="1" ht="16.95" customHeight="1">
      <c r="A275" s="147"/>
      <c r="B275" s="142"/>
      <c r="C275" s="143"/>
      <c r="D275" s="109">
        <f t="shared" si="8"/>
        <v>0.34090909090909088</v>
      </c>
      <c r="E275" s="101"/>
      <c r="F275" s="116" t="s">
        <v>324</v>
      </c>
      <c r="G275" s="86" t="s">
        <v>67</v>
      </c>
      <c r="H275" s="105">
        <f t="shared" si="9"/>
        <v>5</v>
      </c>
      <c r="I275" s="86">
        <f>IF([1]项目总工作量!B$6="交易类",H275*1.5/22,IF([1]项目总工作量!B$6="数据分析类",H275*1.5*0.9/22,IF([1]项目总工作量!B$6="流程管理类",H275*1.5*0.8/22,IF([1]项目总工作量!B$6="渠道类",H275*1.5*0.7/22,FALSE))))</f>
        <v>0.34090909090909088</v>
      </c>
      <c r="J275" s="86" t="s">
        <v>44</v>
      </c>
    </row>
    <row r="276" spans="1:10" s="100" customFormat="1" ht="16.95" customHeight="1">
      <c r="A276" s="147"/>
      <c r="B276" s="142"/>
      <c r="C276" s="143"/>
      <c r="D276" s="109">
        <f t="shared" si="8"/>
        <v>0.34090909090909088</v>
      </c>
      <c r="E276" s="101"/>
      <c r="F276" s="116" t="s">
        <v>325</v>
      </c>
      <c r="G276" s="86" t="s">
        <v>67</v>
      </c>
      <c r="H276" s="105">
        <f t="shared" si="9"/>
        <v>5</v>
      </c>
      <c r="I276" s="86">
        <f>IF([1]项目总工作量!B$6="交易类",H276*1.5/22,IF([1]项目总工作量!B$6="数据分析类",H276*1.5*0.9/22,IF([1]项目总工作量!B$6="流程管理类",H276*1.5*0.8/22,IF([1]项目总工作量!B$6="渠道类",H276*1.5*0.7/22,FALSE))))</f>
        <v>0.34090909090909088</v>
      </c>
      <c r="J276" s="86" t="s">
        <v>44</v>
      </c>
    </row>
    <row r="277" spans="1:10" s="100" customFormat="1" ht="16.95" customHeight="1">
      <c r="A277" s="147"/>
      <c r="B277" s="142"/>
      <c r="C277" s="143"/>
      <c r="D277" s="109">
        <f t="shared" si="8"/>
        <v>0.34090909090909088</v>
      </c>
      <c r="E277" s="101"/>
      <c r="F277" s="116" t="s">
        <v>326</v>
      </c>
      <c r="G277" s="86" t="s">
        <v>67</v>
      </c>
      <c r="H277" s="105">
        <f t="shared" si="9"/>
        <v>5</v>
      </c>
      <c r="I277" s="86">
        <f>IF([1]项目总工作量!B$6="交易类",H277*1.5/22,IF([1]项目总工作量!B$6="数据分析类",H277*1.5*0.9/22,IF([1]项目总工作量!B$6="流程管理类",H277*1.5*0.8/22,IF([1]项目总工作量!B$6="渠道类",H277*1.5*0.7/22,FALSE))))</f>
        <v>0.34090909090909088</v>
      </c>
      <c r="J277" s="86" t="s">
        <v>44</v>
      </c>
    </row>
    <row r="278" spans="1:10" s="100" customFormat="1" ht="16.95" customHeight="1">
      <c r="A278" s="147"/>
      <c r="B278" s="142"/>
      <c r="C278" s="143"/>
      <c r="D278" s="109">
        <f t="shared" si="8"/>
        <v>0.34090909090909088</v>
      </c>
      <c r="E278" s="101"/>
      <c r="F278" s="116" t="s">
        <v>327</v>
      </c>
      <c r="G278" s="86" t="s">
        <v>67</v>
      </c>
      <c r="H278" s="105">
        <f t="shared" si="9"/>
        <v>5</v>
      </c>
      <c r="I278" s="86">
        <f>IF([1]项目总工作量!B$6="交易类",H278*1.5/22,IF([1]项目总工作量!B$6="数据分析类",H278*1.5*0.9/22,IF([1]项目总工作量!B$6="流程管理类",H278*1.5*0.8/22,IF([1]项目总工作量!B$6="渠道类",H278*1.5*0.7/22,FALSE))))</f>
        <v>0.34090909090909088</v>
      </c>
      <c r="J278" s="86" t="s">
        <v>44</v>
      </c>
    </row>
    <row r="279" spans="1:10" s="100" customFormat="1" ht="16.95" customHeight="1">
      <c r="A279" s="147"/>
      <c r="B279" s="142"/>
      <c r="C279" s="143"/>
      <c r="D279" s="109">
        <f t="shared" si="8"/>
        <v>0.34090909090909088</v>
      </c>
      <c r="E279" s="101"/>
      <c r="F279" s="116" t="s">
        <v>328</v>
      </c>
      <c r="G279" s="86" t="s">
        <v>67</v>
      </c>
      <c r="H279" s="105">
        <f t="shared" si="9"/>
        <v>5</v>
      </c>
      <c r="I279" s="86">
        <f>IF([1]项目总工作量!B$6="交易类",H279*1.5/22,IF([1]项目总工作量!B$6="数据分析类",H279*1.5*0.9/22,IF([1]项目总工作量!B$6="流程管理类",H279*1.5*0.8/22,IF([1]项目总工作量!B$6="渠道类",H279*1.5*0.7/22,FALSE))))</f>
        <v>0.34090909090909088</v>
      </c>
      <c r="J279" s="86" t="s">
        <v>44</v>
      </c>
    </row>
    <row r="280" spans="1:10" s="100" customFormat="1" ht="16.95" customHeight="1">
      <c r="A280" s="147"/>
      <c r="B280" s="142"/>
      <c r="C280" s="143"/>
      <c r="D280" s="109">
        <f t="shared" si="8"/>
        <v>0.34090909090909088</v>
      </c>
      <c r="E280" s="101"/>
      <c r="F280" s="116" t="s">
        <v>329</v>
      </c>
      <c r="G280" s="86" t="s">
        <v>67</v>
      </c>
      <c r="H280" s="105">
        <f t="shared" si="9"/>
        <v>5</v>
      </c>
      <c r="I280" s="86">
        <f>IF([1]项目总工作量!B$6="交易类",H280*1.5/22,IF([1]项目总工作量!B$6="数据分析类",H280*1.5*0.9/22,IF([1]项目总工作量!B$6="流程管理类",H280*1.5*0.8/22,IF([1]项目总工作量!B$6="渠道类",H280*1.5*0.7/22,FALSE))))</f>
        <v>0.34090909090909088</v>
      </c>
      <c r="J280" s="86" t="s">
        <v>44</v>
      </c>
    </row>
    <row r="281" spans="1:10" s="100" customFormat="1" ht="16.95" customHeight="1">
      <c r="A281" s="147"/>
      <c r="B281" s="142"/>
      <c r="C281" s="143"/>
      <c r="D281" s="109">
        <f t="shared" si="8"/>
        <v>0.34090909090909088</v>
      </c>
      <c r="E281" s="101"/>
      <c r="F281" s="116" t="s">
        <v>330</v>
      </c>
      <c r="G281" s="86" t="s">
        <v>67</v>
      </c>
      <c r="H281" s="105">
        <f t="shared" si="9"/>
        <v>5</v>
      </c>
      <c r="I281" s="86">
        <f>IF([1]项目总工作量!B$6="交易类",H281*1.5/22,IF([1]项目总工作量!B$6="数据分析类",H281*1.5*0.9/22,IF([1]项目总工作量!B$6="流程管理类",H281*1.5*0.8/22,IF([1]项目总工作量!B$6="渠道类",H281*1.5*0.7/22,FALSE))))</f>
        <v>0.34090909090909088</v>
      </c>
      <c r="J281" s="86" t="s">
        <v>44</v>
      </c>
    </row>
    <row r="282" spans="1:10" s="100" customFormat="1" ht="16.95" customHeight="1">
      <c r="A282" s="147"/>
      <c r="B282" s="142"/>
      <c r="C282" s="143"/>
      <c r="D282" s="109">
        <f t="shared" si="8"/>
        <v>0.34090909090909088</v>
      </c>
      <c r="E282" s="101"/>
      <c r="F282" s="116" t="s">
        <v>331</v>
      </c>
      <c r="G282" s="86" t="s">
        <v>67</v>
      </c>
      <c r="H282" s="105">
        <f t="shared" si="9"/>
        <v>5</v>
      </c>
      <c r="I282" s="86">
        <f>IF([1]项目总工作量!B$6="交易类",H282*1.5/22,IF([1]项目总工作量!B$6="数据分析类",H282*1.5*0.9/22,IF([1]项目总工作量!B$6="流程管理类",H282*1.5*0.8/22,IF([1]项目总工作量!B$6="渠道类",H282*1.5*0.7/22,FALSE))))</f>
        <v>0.34090909090909088</v>
      </c>
      <c r="J282" s="86" t="s">
        <v>44</v>
      </c>
    </row>
    <row r="283" spans="1:10" s="100" customFormat="1" ht="16.95" customHeight="1">
      <c r="A283" s="147"/>
      <c r="B283" s="142"/>
      <c r="C283" s="143"/>
      <c r="D283" s="109">
        <f t="shared" si="8"/>
        <v>0.34090909090909088</v>
      </c>
      <c r="E283" s="101"/>
      <c r="F283" s="116" t="s">
        <v>431</v>
      </c>
      <c r="G283" s="86" t="s">
        <v>67</v>
      </c>
      <c r="H283" s="105">
        <f t="shared" si="9"/>
        <v>5</v>
      </c>
      <c r="I283" s="86">
        <f>IF([1]项目总工作量!B$6="交易类",H283*1.5/22,IF([1]项目总工作量!B$6="数据分析类",H283*1.5*0.9/22,IF([1]项目总工作量!B$6="流程管理类",H283*1.5*0.8/22,IF([1]项目总工作量!B$6="渠道类",H283*1.5*0.7/22,FALSE))))</f>
        <v>0.34090909090909088</v>
      </c>
      <c r="J283" s="86" t="s">
        <v>44</v>
      </c>
    </row>
    <row r="284" spans="1:10" s="100" customFormat="1" ht="16.95" customHeight="1">
      <c r="A284" s="147"/>
      <c r="B284" s="142"/>
      <c r="C284" s="143"/>
      <c r="D284" s="109">
        <f t="shared" si="8"/>
        <v>0.34090909090909088</v>
      </c>
      <c r="E284" s="101"/>
      <c r="F284" s="116" t="s">
        <v>332</v>
      </c>
      <c r="G284" s="86" t="s">
        <v>67</v>
      </c>
      <c r="H284" s="105">
        <f t="shared" si="9"/>
        <v>5</v>
      </c>
      <c r="I284" s="86">
        <f>IF([1]项目总工作量!B$6="交易类",H284*1.5/22,IF([1]项目总工作量!B$6="数据分析类",H284*1.5*0.9/22,IF([1]项目总工作量!B$6="流程管理类",H284*1.5*0.8/22,IF([1]项目总工作量!B$6="渠道类",H284*1.5*0.7/22,FALSE))))</f>
        <v>0.34090909090909088</v>
      </c>
      <c r="J284" s="86" t="s">
        <v>44</v>
      </c>
    </row>
    <row r="285" spans="1:10" s="100" customFormat="1" ht="16.95" customHeight="1">
      <c r="A285" s="147"/>
      <c r="B285" s="142"/>
      <c r="C285" s="143"/>
      <c r="D285" s="109">
        <f t="shared" si="8"/>
        <v>0.34090909090909088</v>
      </c>
      <c r="E285" s="101"/>
      <c r="F285" s="116" t="s">
        <v>333</v>
      </c>
      <c r="G285" s="86" t="s">
        <v>67</v>
      </c>
      <c r="H285" s="105">
        <f t="shared" si="9"/>
        <v>5</v>
      </c>
      <c r="I285" s="86">
        <f>IF([1]项目总工作量!B$6="交易类",H285*1.5/22,IF([1]项目总工作量!B$6="数据分析类",H285*1.5*0.9/22,IF([1]项目总工作量!B$6="流程管理类",H285*1.5*0.8/22,IF([1]项目总工作量!B$6="渠道类",H285*1.5*0.7/22,FALSE))))</f>
        <v>0.34090909090909088</v>
      </c>
      <c r="J285" s="86" t="s">
        <v>44</v>
      </c>
    </row>
    <row r="286" spans="1:10" s="100" customFormat="1" ht="16.95" customHeight="1">
      <c r="A286" s="147"/>
      <c r="B286" s="142"/>
      <c r="C286" s="143"/>
      <c r="D286" s="109">
        <f t="shared" si="8"/>
        <v>0.34090909090909088</v>
      </c>
      <c r="E286" s="101"/>
      <c r="F286" s="116" t="s">
        <v>334</v>
      </c>
      <c r="G286" s="86" t="s">
        <v>67</v>
      </c>
      <c r="H286" s="105">
        <f t="shared" si="9"/>
        <v>5</v>
      </c>
      <c r="I286" s="86">
        <f>IF([1]项目总工作量!B$6="交易类",H286*1.5/22,IF([1]项目总工作量!B$6="数据分析类",H286*1.5*0.9/22,IF([1]项目总工作量!B$6="流程管理类",H286*1.5*0.8/22,IF([1]项目总工作量!B$6="渠道类",H286*1.5*0.7/22,FALSE))))</f>
        <v>0.34090909090909088</v>
      </c>
      <c r="J286" s="86" t="s">
        <v>44</v>
      </c>
    </row>
    <row r="287" spans="1:10" s="100" customFormat="1" ht="16.95" customHeight="1">
      <c r="A287" s="147"/>
      <c r="B287" s="142"/>
      <c r="C287" s="143"/>
      <c r="D287" s="109">
        <f t="shared" si="8"/>
        <v>0.34090909090909088</v>
      </c>
      <c r="E287" s="101"/>
      <c r="F287" s="116" t="s">
        <v>335</v>
      </c>
      <c r="G287" s="86" t="s">
        <v>67</v>
      </c>
      <c r="H287" s="105">
        <f t="shared" si="9"/>
        <v>5</v>
      </c>
      <c r="I287" s="86">
        <f>IF([1]项目总工作量!B$6="交易类",H287*1.5/22,IF([1]项目总工作量!B$6="数据分析类",H287*1.5*0.9/22,IF([1]项目总工作量!B$6="流程管理类",H287*1.5*0.8/22,IF([1]项目总工作量!B$6="渠道类",H287*1.5*0.7/22,FALSE))))</f>
        <v>0.34090909090909088</v>
      </c>
      <c r="J287" s="86" t="s">
        <v>44</v>
      </c>
    </row>
    <row r="288" spans="1:10" s="100" customFormat="1" ht="16.95" customHeight="1">
      <c r="A288" s="147"/>
      <c r="B288" s="142"/>
      <c r="C288" s="143"/>
      <c r="D288" s="109">
        <f t="shared" si="8"/>
        <v>0.34090909090909088</v>
      </c>
      <c r="E288" s="101"/>
      <c r="F288" s="116" t="s">
        <v>336</v>
      </c>
      <c r="G288" s="86" t="s">
        <v>67</v>
      </c>
      <c r="H288" s="105">
        <f t="shared" si="9"/>
        <v>5</v>
      </c>
      <c r="I288" s="86">
        <f>IF([1]项目总工作量!B$6="交易类",H288*1.5/22,IF([1]项目总工作量!B$6="数据分析类",H288*1.5*0.9/22,IF([1]项目总工作量!B$6="流程管理类",H288*1.5*0.8/22,IF([1]项目总工作量!B$6="渠道类",H288*1.5*0.7/22,FALSE))))</f>
        <v>0.34090909090909088</v>
      </c>
      <c r="J288" s="86" t="s">
        <v>44</v>
      </c>
    </row>
    <row r="289" spans="1:10" s="100" customFormat="1" ht="16.95" customHeight="1">
      <c r="A289" s="147"/>
      <c r="B289" s="142"/>
      <c r="C289" s="143"/>
      <c r="D289" s="109">
        <f t="shared" si="8"/>
        <v>0.34090909090909088</v>
      </c>
      <c r="E289" s="101"/>
      <c r="F289" s="116" t="s">
        <v>432</v>
      </c>
      <c r="G289" s="86" t="s">
        <v>67</v>
      </c>
      <c r="H289" s="105">
        <f t="shared" si="9"/>
        <v>5</v>
      </c>
      <c r="I289" s="86">
        <f>IF([1]项目总工作量!B$6="交易类",H289*1.5/22,IF([1]项目总工作量!B$6="数据分析类",H289*1.5*0.9/22,IF([1]项目总工作量!B$6="流程管理类",H289*1.5*0.8/22,IF([1]项目总工作量!B$6="渠道类",H289*1.5*0.7/22,FALSE))))</f>
        <v>0.34090909090909088</v>
      </c>
      <c r="J289" s="86" t="s">
        <v>44</v>
      </c>
    </row>
    <row r="290" spans="1:10" s="100" customFormat="1" ht="16.95" customHeight="1">
      <c r="A290" s="147"/>
      <c r="B290" s="142"/>
      <c r="C290" s="143"/>
      <c r="D290" s="109">
        <f t="shared" si="8"/>
        <v>0.34090909090909088</v>
      </c>
      <c r="E290" s="101"/>
      <c r="F290" s="116" t="s">
        <v>337</v>
      </c>
      <c r="G290" s="86" t="s">
        <v>67</v>
      </c>
      <c r="H290" s="105">
        <f t="shared" si="9"/>
        <v>5</v>
      </c>
      <c r="I290" s="86">
        <f>IF([1]项目总工作量!B$6="交易类",H290*1.5/22,IF([1]项目总工作量!B$6="数据分析类",H290*1.5*0.9/22,IF([1]项目总工作量!B$6="流程管理类",H290*1.5*0.8/22,IF([1]项目总工作量!B$6="渠道类",H290*1.5*0.7/22,FALSE))))</f>
        <v>0.34090909090909088</v>
      </c>
      <c r="J290" s="86" t="s">
        <v>44</v>
      </c>
    </row>
    <row r="291" spans="1:10" s="100" customFormat="1" ht="16.95" customHeight="1">
      <c r="A291" s="147"/>
      <c r="B291" s="142"/>
      <c r="C291" s="143"/>
      <c r="D291" s="109">
        <f t="shared" si="8"/>
        <v>0.34090909090909088</v>
      </c>
      <c r="E291" s="101"/>
      <c r="F291" s="116" t="s">
        <v>338</v>
      </c>
      <c r="G291" s="86" t="s">
        <v>67</v>
      </c>
      <c r="H291" s="105">
        <f t="shared" si="9"/>
        <v>5</v>
      </c>
      <c r="I291" s="86">
        <f>IF([1]项目总工作量!B$6="交易类",H291*1.5/22,IF([1]项目总工作量!B$6="数据分析类",H291*1.5*0.9/22,IF([1]项目总工作量!B$6="流程管理类",H291*1.5*0.8/22,IF([1]项目总工作量!B$6="渠道类",H291*1.5*0.7/22,FALSE))))</f>
        <v>0.34090909090909088</v>
      </c>
      <c r="J291" s="86" t="s">
        <v>44</v>
      </c>
    </row>
    <row r="292" spans="1:10" s="100" customFormat="1" ht="16.95" customHeight="1">
      <c r="A292" s="147"/>
      <c r="B292" s="142"/>
      <c r="C292" s="143"/>
      <c r="D292" s="109">
        <f t="shared" si="8"/>
        <v>0.34090909090909088</v>
      </c>
      <c r="E292" s="101"/>
      <c r="F292" s="116" t="s">
        <v>334</v>
      </c>
      <c r="G292" s="86" t="s">
        <v>67</v>
      </c>
      <c r="H292" s="105">
        <f t="shared" si="9"/>
        <v>5</v>
      </c>
      <c r="I292" s="86">
        <f>IF([1]项目总工作量!B$6="交易类",H292*1.5/22,IF([1]项目总工作量!B$6="数据分析类",H292*1.5*0.9/22,IF([1]项目总工作量!B$6="流程管理类",H292*1.5*0.8/22,IF([1]项目总工作量!B$6="渠道类",H292*1.5*0.7/22,FALSE))))</f>
        <v>0.34090909090909088</v>
      </c>
      <c r="J292" s="86" t="s">
        <v>44</v>
      </c>
    </row>
    <row r="293" spans="1:10" s="100" customFormat="1" ht="16.95" customHeight="1">
      <c r="A293" s="147"/>
      <c r="B293" s="142"/>
      <c r="C293" s="143"/>
      <c r="D293" s="109">
        <f t="shared" si="8"/>
        <v>0.34090909090909088</v>
      </c>
      <c r="E293" s="101"/>
      <c r="F293" s="116" t="s">
        <v>433</v>
      </c>
      <c r="G293" s="86" t="s">
        <v>67</v>
      </c>
      <c r="H293" s="105">
        <f t="shared" si="9"/>
        <v>5</v>
      </c>
      <c r="I293" s="86">
        <f>IF([1]项目总工作量!B$6="交易类",H293*1.5/22,IF([1]项目总工作量!B$6="数据分析类",H293*1.5*0.9/22,IF([1]项目总工作量!B$6="流程管理类",H293*1.5*0.8/22,IF([1]项目总工作量!B$6="渠道类",H293*1.5*0.7/22,FALSE))))</f>
        <v>0.34090909090909088</v>
      </c>
      <c r="J293" s="86" t="s">
        <v>44</v>
      </c>
    </row>
    <row r="294" spans="1:10" s="100" customFormat="1" ht="16.95" customHeight="1">
      <c r="A294" s="147"/>
      <c r="B294" s="142"/>
      <c r="C294" s="143"/>
      <c r="D294" s="109">
        <f t="shared" si="8"/>
        <v>0.34090909090909088</v>
      </c>
      <c r="E294" s="101"/>
      <c r="F294" s="116" t="s">
        <v>339</v>
      </c>
      <c r="G294" s="86" t="s">
        <v>67</v>
      </c>
      <c r="H294" s="105">
        <f t="shared" si="9"/>
        <v>5</v>
      </c>
      <c r="I294" s="86">
        <f>IF([1]项目总工作量!B$6="交易类",H294*1.5/22,IF([1]项目总工作量!B$6="数据分析类",H294*1.5*0.9/22,IF([1]项目总工作量!B$6="流程管理类",H294*1.5*0.8/22,IF([1]项目总工作量!B$6="渠道类",H294*1.5*0.7/22,FALSE))))</f>
        <v>0.34090909090909088</v>
      </c>
      <c r="J294" s="86" t="s">
        <v>44</v>
      </c>
    </row>
    <row r="295" spans="1:10" s="100" customFormat="1" ht="16.95" customHeight="1">
      <c r="A295" s="147"/>
      <c r="B295" s="142"/>
      <c r="C295" s="143"/>
      <c r="D295" s="109">
        <f t="shared" si="8"/>
        <v>0.34090909090909088</v>
      </c>
      <c r="E295" s="101"/>
      <c r="F295" s="116" t="s">
        <v>340</v>
      </c>
      <c r="G295" s="86" t="s">
        <v>67</v>
      </c>
      <c r="H295" s="105">
        <f t="shared" si="9"/>
        <v>5</v>
      </c>
      <c r="I295" s="86">
        <f>IF([1]项目总工作量!B$6="交易类",H295*1.5/22,IF([1]项目总工作量!B$6="数据分析类",H295*1.5*0.9/22,IF([1]项目总工作量!B$6="流程管理类",H295*1.5*0.8/22,IF([1]项目总工作量!B$6="渠道类",H295*1.5*0.7/22,FALSE))))</f>
        <v>0.34090909090909088</v>
      </c>
      <c r="J295" s="86" t="s">
        <v>44</v>
      </c>
    </row>
    <row r="296" spans="1:10" s="100" customFormat="1" ht="16.95" customHeight="1">
      <c r="A296" s="147"/>
      <c r="B296" s="142"/>
      <c r="C296" s="143"/>
      <c r="D296" s="109">
        <f t="shared" si="8"/>
        <v>0.34090909090909088</v>
      </c>
      <c r="E296" s="101"/>
      <c r="F296" s="116" t="s">
        <v>432</v>
      </c>
      <c r="G296" s="86" t="s">
        <v>67</v>
      </c>
      <c r="H296" s="105">
        <f t="shared" si="9"/>
        <v>5</v>
      </c>
      <c r="I296" s="86">
        <f>IF([1]项目总工作量!B$6="交易类",H296*1.5/22,IF([1]项目总工作量!B$6="数据分析类",H296*1.5*0.9/22,IF([1]项目总工作量!B$6="流程管理类",H296*1.5*0.8/22,IF([1]项目总工作量!B$6="渠道类",H296*1.5*0.7/22,FALSE))))</f>
        <v>0.34090909090909088</v>
      </c>
      <c r="J296" s="86" t="s">
        <v>44</v>
      </c>
    </row>
    <row r="297" spans="1:10" s="100" customFormat="1" ht="16.95" customHeight="1">
      <c r="A297" s="147"/>
      <c r="B297" s="142"/>
      <c r="C297" s="143"/>
      <c r="D297" s="109">
        <f t="shared" si="8"/>
        <v>0.34090909090909088</v>
      </c>
      <c r="E297" s="101"/>
      <c r="F297" s="116" t="s">
        <v>341</v>
      </c>
      <c r="G297" s="86" t="s">
        <v>67</v>
      </c>
      <c r="H297" s="105">
        <f t="shared" si="9"/>
        <v>5</v>
      </c>
      <c r="I297" s="86">
        <f>IF([1]项目总工作量!B$6="交易类",H297*1.5/22,IF([1]项目总工作量!B$6="数据分析类",H297*1.5*0.9/22,IF([1]项目总工作量!B$6="流程管理类",H297*1.5*0.8/22,IF([1]项目总工作量!B$6="渠道类",H297*1.5*0.7/22,FALSE))))</f>
        <v>0.34090909090909088</v>
      </c>
      <c r="J297" s="86" t="s">
        <v>44</v>
      </c>
    </row>
    <row r="298" spans="1:10" s="100" customFormat="1" ht="16.95" customHeight="1">
      <c r="A298" s="147"/>
      <c r="B298" s="142"/>
      <c r="C298" s="143"/>
      <c r="D298" s="109">
        <f t="shared" si="8"/>
        <v>0.34090909090909088</v>
      </c>
      <c r="E298" s="101"/>
      <c r="F298" s="116" t="s">
        <v>342</v>
      </c>
      <c r="G298" s="86" t="s">
        <v>67</v>
      </c>
      <c r="H298" s="105">
        <f t="shared" si="9"/>
        <v>5</v>
      </c>
      <c r="I298" s="86">
        <f>IF([1]项目总工作量!B$6="交易类",H298*1.5/22,IF([1]项目总工作量!B$6="数据分析类",H298*1.5*0.9/22,IF([1]项目总工作量!B$6="流程管理类",H298*1.5*0.8/22,IF([1]项目总工作量!B$6="渠道类",H298*1.5*0.7/22,FALSE))))</f>
        <v>0.34090909090909088</v>
      </c>
      <c r="J298" s="86" t="s">
        <v>44</v>
      </c>
    </row>
    <row r="299" spans="1:10" s="100" customFormat="1" ht="16.95" customHeight="1">
      <c r="A299" s="147"/>
      <c r="B299" s="142"/>
      <c r="C299" s="143"/>
      <c r="D299" s="109">
        <f t="shared" si="8"/>
        <v>0.34090909090909088</v>
      </c>
      <c r="E299" s="101"/>
      <c r="F299" s="116" t="s">
        <v>434</v>
      </c>
      <c r="G299" s="86" t="s">
        <v>67</v>
      </c>
      <c r="H299" s="105">
        <f t="shared" si="9"/>
        <v>5</v>
      </c>
      <c r="I299" s="86">
        <f>IF([1]项目总工作量!B$6="交易类",H299*1.5/22,IF([1]项目总工作量!B$6="数据分析类",H299*1.5*0.9/22,IF([1]项目总工作量!B$6="流程管理类",H299*1.5*0.8/22,IF([1]项目总工作量!B$6="渠道类",H299*1.5*0.7/22,FALSE))))</f>
        <v>0.34090909090909088</v>
      </c>
      <c r="J299" s="86" t="s">
        <v>44</v>
      </c>
    </row>
    <row r="300" spans="1:10" s="100" customFormat="1" ht="16.95" customHeight="1">
      <c r="A300" s="147"/>
      <c r="B300" s="142"/>
      <c r="C300" s="143"/>
      <c r="D300" s="109">
        <f t="shared" si="8"/>
        <v>0.34090909090909088</v>
      </c>
      <c r="E300" s="101"/>
      <c r="F300" s="116" t="s">
        <v>435</v>
      </c>
      <c r="G300" s="86" t="s">
        <v>67</v>
      </c>
      <c r="H300" s="105">
        <f t="shared" si="9"/>
        <v>5</v>
      </c>
      <c r="I300" s="86">
        <f>IF([1]项目总工作量!B$6="交易类",H300*1.5/22,IF([1]项目总工作量!B$6="数据分析类",H300*1.5*0.9/22,IF([1]项目总工作量!B$6="流程管理类",H300*1.5*0.8/22,IF([1]项目总工作量!B$6="渠道类",H300*1.5*0.7/22,FALSE))))</f>
        <v>0.34090909090909088</v>
      </c>
      <c r="J300" s="86" t="s">
        <v>44</v>
      </c>
    </row>
    <row r="301" spans="1:10" s="100" customFormat="1" ht="16.95" customHeight="1">
      <c r="A301" s="147"/>
      <c r="B301" s="142"/>
      <c r="C301" s="143"/>
      <c r="D301" s="109">
        <f t="shared" si="8"/>
        <v>0.34090909090909088</v>
      </c>
      <c r="E301" s="101"/>
      <c r="F301" s="116" t="s">
        <v>436</v>
      </c>
      <c r="G301" s="86" t="s">
        <v>67</v>
      </c>
      <c r="H301" s="105">
        <f t="shared" si="9"/>
        <v>5</v>
      </c>
      <c r="I301" s="86">
        <f>IF([1]项目总工作量!B$6="交易类",H301*1.5/22,IF([1]项目总工作量!B$6="数据分析类",H301*1.5*0.9/22,IF([1]项目总工作量!B$6="流程管理类",H301*1.5*0.8/22,IF([1]项目总工作量!B$6="渠道类",H301*1.5*0.7/22,FALSE))))</f>
        <v>0.34090909090909088</v>
      </c>
      <c r="J301" s="86" t="s">
        <v>44</v>
      </c>
    </row>
    <row r="302" spans="1:10" s="100" customFormat="1" ht="16.95" customHeight="1">
      <c r="A302" s="147"/>
      <c r="B302" s="142"/>
      <c r="C302" s="143"/>
      <c r="D302" s="109">
        <f t="shared" si="8"/>
        <v>0.34090909090909088</v>
      </c>
      <c r="E302" s="101"/>
      <c r="F302" s="116" t="s">
        <v>437</v>
      </c>
      <c r="G302" s="86" t="s">
        <v>67</v>
      </c>
      <c r="H302" s="105">
        <f t="shared" si="9"/>
        <v>5</v>
      </c>
      <c r="I302" s="86">
        <f>IF([1]项目总工作量!B$6="交易类",H302*1.5/22,IF([1]项目总工作量!B$6="数据分析类",H302*1.5*0.9/22,IF([1]项目总工作量!B$6="流程管理类",H302*1.5*0.8/22,IF([1]项目总工作量!B$6="渠道类",H302*1.5*0.7/22,FALSE))))</f>
        <v>0.34090909090909088</v>
      </c>
      <c r="J302" s="86" t="s">
        <v>44</v>
      </c>
    </row>
    <row r="303" spans="1:10" s="100" customFormat="1" ht="16.95" customHeight="1">
      <c r="A303" s="147"/>
      <c r="B303" s="142"/>
      <c r="C303" s="143"/>
      <c r="D303" s="109">
        <f t="shared" si="8"/>
        <v>0.34090909090909088</v>
      </c>
      <c r="E303" s="101"/>
      <c r="F303" s="116" t="s">
        <v>438</v>
      </c>
      <c r="G303" s="86" t="s">
        <v>67</v>
      </c>
      <c r="H303" s="105">
        <f t="shared" si="9"/>
        <v>5</v>
      </c>
      <c r="I303" s="86">
        <f>IF([1]项目总工作量!B$6="交易类",H303*1.5/22,IF([1]项目总工作量!B$6="数据分析类",H303*1.5*0.9/22,IF([1]项目总工作量!B$6="流程管理类",H303*1.5*0.8/22,IF([1]项目总工作量!B$6="渠道类",H303*1.5*0.7/22,FALSE))))</f>
        <v>0.34090909090909088</v>
      </c>
      <c r="J303" s="86" t="s">
        <v>44</v>
      </c>
    </row>
    <row r="304" spans="1:10" s="100" customFormat="1" ht="16.95" customHeight="1">
      <c r="A304" s="147"/>
      <c r="B304" s="142"/>
      <c r="C304" s="143"/>
      <c r="D304" s="109">
        <f t="shared" si="8"/>
        <v>0.34090909090909088</v>
      </c>
      <c r="E304" s="101"/>
      <c r="F304" s="116" t="s">
        <v>343</v>
      </c>
      <c r="G304" s="86" t="s">
        <v>67</v>
      </c>
      <c r="H304" s="105">
        <f t="shared" si="9"/>
        <v>5</v>
      </c>
      <c r="I304" s="86">
        <f>IF([1]项目总工作量!B$6="交易类",H304*1.5/22,IF([1]项目总工作量!B$6="数据分析类",H304*1.5*0.9/22,IF([1]项目总工作量!B$6="流程管理类",H304*1.5*0.8/22,IF([1]项目总工作量!B$6="渠道类",H304*1.5*0.7/22,FALSE))))</f>
        <v>0.34090909090909088</v>
      </c>
      <c r="J304" s="86" t="s">
        <v>44</v>
      </c>
    </row>
    <row r="305" spans="1:256" s="100" customFormat="1" ht="16.95" customHeight="1">
      <c r="A305" s="147"/>
      <c r="B305" s="142"/>
      <c r="C305" s="143"/>
      <c r="D305" s="109">
        <f t="shared" si="8"/>
        <v>0.34090909090909088</v>
      </c>
      <c r="E305" s="101"/>
      <c r="F305" s="116" t="s">
        <v>344</v>
      </c>
      <c r="G305" s="86" t="s">
        <v>67</v>
      </c>
      <c r="H305" s="105">
        <f t="shared" si="9"/>
        <v>5</v>
      </c>
      <c r="I305" s="86">
        <f>IF([1]项目总工作量!B$6="交易类",H305*1.5/22,IF([1]项目总工作量!B$6="数据分析类",H305*1.5*0.9/22,IF([1]项目总工作量!B$6="流程管理类",H305*1.5*0.8/22,IF([1]项目总工作量!B$6="渠道类",H305*1.5*0.7/22,FALSE))))</f>
        <v>0.34090909090909088</v>
      </c>
      <c r="J305" s="86" t="s">
        <v>44</v>
      </c>
    </row>
    <row r="306" spans="1:256" s="100" customFormat="1" ht="16.95" customHeight="1">
      <c r="A306" s="147"/>
      <c r="B306" s="142"/>
      <c r="C306" s="143"/>
      <c r="D306" s="109">
        <f t="shared" si="8"/>
        <v>0.34090909090909088</v>
      </c>
      <c r="E306" s="101"/>
      <c r="F306" s="116" t="s">
        <v>345</v>
      </c>
      <c r="G306" s="86" t="s">
        <v>67</v>
      </c>
      <c r="H306" s="105">
        <f t="shared" si="9"/>
        <v>5</v>
      </c>
      <c r="I306" s="86">
        <f>IF([1]项目总工作量!B$6="交易类",H306*1.5/22,IF([1]项目总工作量!B$6="数据分析类",H306*1.5*0.9/22,IF([1]项目总工作量!B$6="流程管理类",H306*1.5*0.8/22,IF([1]项目总工作量!B$6="渠道类",H306*1.5*0.7/22,FALSE))))</f>
        <v>0.34090909090909088</v>
      </c>
      <c r="J306" s="86" t="s">
        <v>44</v>
      </c>
    </row>
    <row r="307" spans="1:256" s="100" customFormat="1" ht="16.95" customHeight="1">
      <c r="A307" s="147"/>
      <c r="B307" s="142"/>
      <c r="C307" s="143"/>
      <c r="D307" s="109">
        <f t="shared" si="8"/>
        <v>0.34090909090909088</v>
      </c>
      <c r="E307" s="101"/>
      <c r="F307" s="116" t="s">
        <v>439</v>
      </c>
      <c r="G307" s="86" t="s">
        <v>67</v>
      </c>
      <c r="H307" s="105">
        <f t="shared" si="9"/>
        <v>5</v>
      </c>
      <c r="I307" s="86">
        <f>IF([1]项目总工作量!B$6="交易类",H307*1.5/22,IF([1]项目总工作量!B$6="数据分析类",H307*1.5*0.9/22,IF([1]项目总工作量!B$6="流程管理类",H307*1.5*0.8/22,IF([1]项目总工作量!B$6="渠道类",H307*1.5*0.7/22,FALSE))))</f>
        <v>0.34090909090909088</v>
      </c>
      <c r="J307" s="86" t="s">
        <v>44</v>
      </c>
    </row>
    <row r="308" spans="1:256" s="100" customFormat="1" ht="16.95" customHeight="1">
      <c r="A308" s="147"/>
      <c r="B308" s="142"/>
      <c r="C308" s="143"/>
      <c r="D308" s="109">
        <f t="shared" si="8"/>
        <v>0.34090909090909088</v>
      </c>
      <c r="E308" s="101"/>
      <c r="F308" s="116" t="s">
        <v>440</v>
      </c>
      <c r="G308" s="86" t="s">
        <v>67</v>
      </c>
      <c r="H308" s="105">
        <f t="shared" si="9"/>
        <v>5</v>
      </c>
      <c r="I308" s="86">
        <f>IF([1]项目总工作量!B$6="交易类",H308*1.5/22,IF([1]项目总工作量!B$6="数据分析类",H308*1.5*0.9/22,IF([1]项目总工作量!B$6="流程管理类",H308*1.5*0.8/22,IF([1]项目总工作量!B$6="渠道类",H308*1.5*0.7/22,FALSE))))</f>
        <v>0.34090909090909088</v>
      </c>
      <c r="J308" s="86" t="s">
        <v>44</v>
      </c>
    </row>
    <row r="309" spans="1:256" s="100" customFormat="1" ht="16.95" customHeight="1">
      <c r="A309" s="147"/>
      <c r="B309" s="142"/>
      <c r="C309" s="143"/>
      <c r="D309" s="109">
        <f t="shared" si="8"/>
        <v>0.34090909090909088</v>
      </c>
      <c r="E309" s="101"/>
      <c r="F309" s="116" t="s">
        <v>441</v>
      </c>
      <c r="G309" s="86" t="s">
        <v>67</v>
      </c>
      <c r="H309" s="105">
        <f t="shared" si="9"/>
        <v>5</v>
      </c>
      <c r="I309" s="86">
        <f>IF([1]项目总工作量!B$6="交易类",H309*1.5/22,IF([1]项目总工作量!B$6="数据分析类",H309*1.5*0.9/22,IF([1]项目总工作量!B$6="流程管理类",H309*1.5*0.8/22,IF([1]项目总工作量!B$6="渠道类",H309*1.5*0.7/22,FALSE))))</f>
        <v>0.34090909090909088</v>
      </c>
      <c r="J309" s="86" t="s">
        <v>44</v>
      </c>
    </row>
    <row r="310" spans="1:256" s="100" customFormat="1" ht="16.95" customHeight="1">
      <c r="A310" s="147"/>
      <c r="B310" s="142"/>
      <c r="C310" s="143"/>
      <c r="D310" s="109">
        <f t="shared" si="8"/>
        <v>0.34090909090909088</v>
      </c>
      <c r="E310" s="101"/>
      <c r="F310" s="116" t="s">
        <v>442</v>
      </c>
      <c r="G310" s="86" t="s">
        <v>67</v>
      </c>
      <c r="H310" s="105">
        <f t="shared" si="9"/>
        <v>5</v>
      </c>
      <c r="I310" s="86">
        <f>IF([1]项目总工作量!B$6="交易类",H310*1.5/22,IF([1]项目总工作量!B$6="数据分析类",H310*1.5*0.9/22,IF([1]项目总工作量!B$6="流程管理类",H310*1.5*0.8/22,IF([1]项目总工作量!B$6="渠道类",H310*1.5*0.7/22,FALSE))))</f>
        <v>0.34090909090909088</v>
      </c>
      <c r="J310" s="86" t="s">
        <v>44</v>
      </c>
    </row>
    <row r="311" spans="1:256" s="100" customFormat="1" ht="16.95" customHeight="1">
      <c r="A311" s="147"/>
      <c r="B311" s="142"/>
      <c r="C311" s="143"/>
      <c r="D311" s="109">
        <f t="shared" si="8"/>
        <v>0.34090909090909088</v>
      </c>
      <c r="E311" s="101"/>
      <c r="F311" s="116" t="s">
        <v>443</v>
      </c>
      <c r="G311" s="86" t="s">
        <v>67</v>
      </c>
      <c r="H311" s="105">
        <f t="shared" si="9"/>
        <v>5</v>
      </c>
      <c r="I311" s="86">
        <f>IF([1]项目总工作量!B$6="交易类",H311*1.5/22,IF([1]项目总工作量!B$6="数据分析类",H311*1.5*0.9/22,IF([1]项目总工作量!B$6="流程管理类",H311*1.5*0.8/22,IF([1]项目总工作量!B$6="渠道类",H311*1.5*0.7/22,FALSE))))</f>
        <v>0.34090909090909088</v>
      </c>
      <c r="J311" s="86" t="s">
        <v>44</v>
      </c>
    </row>
    <row r="312" spans="1:256" s="100" customFormat="1" ht="16.95" customHeight="1">
      <c r="A312" s="147"/>
      <c r="B312" s="142"/>
      <c r="C312" s="143"/>
      <c r="D312" s="109">
        <f t="shared" si="8"/>
        <v>0.34090909090909088</v>
      </c>
      <c r="E312" s="101"/>
      <c r="F312" s="116" t="s">
        <v>444</v>
      </c>
      <c r="G312" s="86" t="s">
        <v>67</v>
      </c>
      <c r="H312" s="105">
        <f t="shared" ref="H312:H349" si="10">IF(G312="EI",4,IF(G312="EO",5,IF(G312="EQ",4,0)))</f>
        <v>5</v>
      </c>
      <c r="I312" s="86">
        <f>IF([1]项目总工作量!B$6="交易类",H312*1.5/22,IF([1]项目总工作量!B$6="数据分析类",H312*1.5*0.9/22,IF([1]项目总工作量!B$6="流程管理类",H312*1.5*0.8/22,IF([1]项目总工作量!B$6="渠道类",H312*1.5*0.7/22,FALSE))))</f>
        <v>0.34090909090909088</v>
      </c>
      <c r="J312" s="86" t="s">
        <v>44</v>
      </c>
    </row>
    <row r="313" spans="1:256" s="100" customFormat="1" ht="16.95" customHeight="1">
      <c r="A313" s="147"/>
      <c r="B313" s="142"/>
      <c r="C313" s="143"/>
      <c r="D313" s="109">
        <f t="shared" si="8"/>
        <v>0.34090909090909088</v>
      </c>
      <c r="E313" s="101"/>
      <c r="F313" s="116" t="s">
        <v>445</v>
      </c>
      <c r="G313" s="86" t="s">
        <v>67</v>
      </c>
      <c r="H313" s="105">
        <f t="shared" si="10"/>
        <v>5</v>
      </c>
      <c r="I313" s="86">
        <f>IF([1]项目总工作量!B$6="交易类",H313*1.5/22,IF([1]项目总工作量!B$6="数据分析类",H313*1.5*0.9/22,IF([1]项目总工作量!B$6="流程管理类",H313*1.5*0.8/22,IF([1]项目总工作量!B$6="渠道类",H313*1.5*0.7/22,FALSE))))</f>
        <v>0.34090909090909088</v>
      </c>
      <c r="J313" s="86" t="s">
        <v>44</v>
      </c>
    </row>
    <row r="314" spans="1:256" s="90" customFormat="1" ht="16.95" customHeight="1">
      <c r="A314" s="147"/>
      <c r="B314" s="142"/>
      <c r="C314" s="152" t="s">
        <v>346</v>
      </c>
      <c r="D314" s="108">
        <f t="shared" ref="D314:D354" si="11">I314</f>
        <v>0.34090909090909088</v>
      </c>
      <c r="E314" s="93"/>
      <c r="F314" s="117" t="s">
        <v>347</v>
      </c>
      <c r="G314" s="86" t="s">
        <v>67</v>
      </c>
      <c r="H314" s="105">
        <f t="shared" si="10"/>
        <v>5</v>
      </c>
      <c r="I314" s="86">
        <f>IF([1]项目总工作量!B$6="交易类",H314*1.5/22,IF([1]项目总工作量!B$6="数据分析类",H314*1.5*0.9/22,IF([1]项目总工作量!B$6="流程管理类",H314*1.5*0.8/22,IF([1]项目总工作量!B$6="渠道类",H314*1.5*0.7/22,FALSE))))</f>
        <v>0.34090909090909088</v>
      </c>
      <c r="J314" s="86" t="s">
        <v>44</v>
      </c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89"/>
      <c r="W314" s="89"/>
      <c r="X314" s="89"/>
      <c r="Y314" s="89"/>
      <c r="Z314" s="89"/>
      <c r="AA314" s="89"/>
      <c r="AB314" s="89"/>
      <c r="AC314" s="89"/>
      <c r="AD314" s="89"/>
      <c r="AE314" s="89"/>
      <c r="AF314" s="89"/>
      <c r="AG314" s="89"/>
      <c r="AH314" s="89"/>
      <c r="AI314" s="89"/>
      <c r="AJ314" s="89"/>
      <c r="AK314" s="89"/>
      <c r="AL314" s="89"/>
      <c r="AM314" s="89"/>
      <c r="AN314" s="89"/>
      <c r="AO314" s="89"/>
      <c r="AP314" s="89"/>
      <c r="AQ314" s="89"/>
      <c r="AR314" s="89"/>
      <c r="AS314" s="89"/>
      <c r="AT314" s="89"/>
      <c r="AU314" s="89"/>
      <c r="AV314" s="89"/>
      <c r="AW314" s="89"/>
      <c r="AX314" s="89"/>
      <c r="AY314" s="89"/>
      <c r="AZ314" s="89"/>
      <c r="BA314" s="89"/>
      <c r="BB314" s="89"/>
      <c r="BC314" s="89"/>
      <c r="BD314" s="89"/>
      <c r="BE314" s="89"/>
      <c r="BF314" s="89"/>
      <c r="BG314" s="89"/>
      <c r="BH314" s="89"/>
      <c r="BI314" s="89"/>
      <c r="BJ314" s="89"/>
      <c r="BK314" s="89"/>
      <c r="BL314" s="89"/>
      <c r="BM314" s="89"/>
      <c r="BN314" s="89"/>
      <c r="BO314" s="89"/>
      <c r="BP314" s="89"/>
      <c r="BQ314" s="89"/>
      <c r="BR314" s="89"/>
      <c r="BS314" s="89"/>
      <c r="BT314" s="89"/>
      <c r="BU314" s="89"/>
      <c r="BV314" s="89"/>
      <c r="BW314" s="89"/>
      <c r="BX314" s="89"/>
      <c r="BY314" s="89"/>
      <c r="BZ314" s="89"/>
      <c r="CA314" s="89"/>
      <c r="CB314" s="89"/>
      <c r="CC314" s="89"/>
      <c r="CD314" s="89"/>
      <c r="CE314" s="89"/>
      <c r="CF314" s="89"/>
      <c r="CG314" s="89"/>
      <c r="CH314" s="89"/>
      <c r="CI314" s="89"/>
      <c r="CJ314" s="89"/>
      <c r="CK314" s="89"/>
      <c r="CL314" s="89"/>
      <c r="CM314" s="89"/>
      <c r="CN314" s="89"/>
      <c r="CO314" s="89"/>
      <c r="CP314" s="89"/>
      <c r="CQ314" s="89"/>
      <c r="CR314" s="89"/>
      <c r="CS314" s="89"/>
      <c r="CT314" s="89"/>
      <c r="CU314" s="89"/>
      <c r="CV314" s="89"/>
      <c r="CW314" s="89"/>
      <c r="CX314" s="89"/>
      <c r="CY314" s="89"/>
      <c r="CZ314" s="89"/>
      <c r="DA314" s="89"/>
      <c r="DB314" s="89"/>
      <c r="DC314" s="89"/>
      <c r="DD314" s="89"/>
      <c r="DE314" s="89"/>
      <c r="DF314" s="89"/>
      <c r="DG314" s="89"/>
      <c r="DH314" s="89"/>
      <c r="DI314" s="89"/>
      <c r="DJ314" s="89"/>
      <c r="DK314" s="89"/>
      <c r="DL314" s="89"/>
      <c r="DM314" s="89"/>
      <c r="DN314" s="89"/>
      <c r="DO314" s="89"/>
      <c r="DP314" s="89"/>
      <c r="DQ314" s="89"/>
      <c r="DR314" s="89"/>
      <c r="DS314" s="89"/>
      <c r="DT314" s="89"/>
      <c r="DU314" s="89"/>
      <c r="DV314" s="89"/>
      <c r="DW314" s="89"/>
      <c r="DX314" s="89"/>
      <c r="DY314" s="89"/>
      <c r="DZ314" s="89"/>
      <c r="EA314" s="89"/>
      <c r="EB314" s="89"/>
      <c r="EC314" s="89"/>
      <c r="ED314" s="89"/>
      <c r="EE314" s="89"/>
      <c r="EF314" s="89"/>
      <c r="EG314" s="89"/>
      <c r="EH314" s="89"/>
      <c r="EI314" s="89"/>
      <c r="EJ314" s="89"/>
      <c r="EK314" s="89"/>
      <c r="EL314" s="89"/>
      <c r="EM314" s="89"/>
      <c r="EN314" s="89"/>
      <c r="EO314" s="89"/>
      <c r="EP314" s="89"/>
      <c r="EQ314" s="89"/>
      <c r="ER314" s="89"/>
      <c r="ES314" s="89"/>
      <c r="ET314" s="89"/>
      <c r="EU314" s="89"/>
      <c r="EV314" s="89"/>
      <c r="EW314" s="89"/>
      <c r="EX314" s="89"/>
      <c r="EY314" s="89"/>
      <c r="EZ314" s="89"/>
      <c r="FA314" s="89"/>
      <c r="FB314" s="89"/>
      <c r="FC314" s="89"/>
      <c r="FD314" s="89"/>
      <c r="FE314" s="89"/>
      <c r="FF314" s="89"/>
      <c r="FG314" s="89"/>
      <c r="FH314" s="89"/>
      <c r="FI314" s="89"/>
      <c r="FJ314" s="89"/>
      <c r="FK314" s="89"/>
      <c r="FL314" s="89"/>
      <c r="FM314" s="89"/>
      <c r="FN314" s="89"/>
      <c r="FO314" s="89"/>
      <c r="FP314" s="89"/>
      <c r="FQ314" s="89"/>
      <c r="FR314" s="89"/>
      <c r="FS314" s="89"/>
      <c r="FT314" s="89"/>
      <c r="FU314" s="89"/>
      <c r="FV314" s="89"/>
      <c r="FW314" s="89"/>
      <c r="FX314" s="89"/>
      <c r="FY314" s="89"/>
      <c r="FZ314" s="89"/>
      <c r="GA314" s="89"/>
      <c r="GB314" s="89"/>
      <c r="GC314" s="89"/>
      <c r="GD314" s="89"/>
      <c r="GE314" s="89"/>
      <c r="GF314" s="89"/>
      <c r="GG314" s="89"/>
      <c r="GH314" s="89"/>
      <c r="GI314" s="89"/>
      <c r="GJ314" s="89"/>
      <c r="GK314" s="89"/>
      <c r="GL314" s="89"/>
      <c r="GM314" s="89"/>
      <c r="GN314" s="89"/>
      <c r="GO314" s="89"/>
      <c r="GP314" s="89"/>
      <c r="GQ314" s="89"/>
      <c r="GR314" s="89"/>
      <c r="GS314" s="89"/>
      <c r="GT314" s="89"/>
      <c r="GU314" s="89"/>
      <c r="GV314" s="89"/>
      <c r="GW314" s="89"/>
      <c r="GX314" s="89"/>
      <c r="GY314" s="89"/>
      <c r="GZ314" s="89"/>
      <c r="HA314" s="89"/>
      <c r="HB314" s="89"/>
      <c r="HC314" s="89"/>
      <c r="HD314" s="89"/>
      <c r="HE314" s="89"/>
      <c r="HF314" s="89"/>
      <c r="HG314" s="89"/>
      <c r="HH314" s="89"/>
      <c r="HI314" s="89"/>
      <c r="HJ314" s="89"/>
      <c r="HK314" s="89"/>
      <c r="HL314" s="89"/>
      <c r="HM314" s="89"/>
      <c r="HN314" s="89"/>
      <c r="HO314" s="89"/>
      <c r="HP314" s="89"/>
      <c r="HQ314" s="89"/>
      <c r="HR314" s="89"/>
      <c r="HS314" s="89"/>
      <c r="HT314" s="89"/>
      <c r="HU314" s="89"/>
      <c r="HV314" s="89"/>
      <c r="HW314" s="89"/>
      <c r="HX314" s="89"/>
      <c r="HY314" s="89"/>
      <c r="HZ314" s="89"/>
      <c r="IA314" s="89"/>
      <c r="IB314" s="89"/>
      <c r="IC314" s="89"/>
      <c r="ID314" s="89"/>
      <c r="IE314" s="89"/>
      <c r="IF314" s="89"/>
      <c r="IG314" s="89"/>
      <c r="IH314" s="89"/>
      <c r="II314" s="89"/>
      <c r="IJ314" s="89"/>
      <c r="IK314" s="89"/>
      <c r="IL314" s="89"/>
      <c r="IM314" s="89"/>
      <c r="IN314" s="89"/>
      <c r="IO314" s="89"/>
      <c r="IP314" s="89"/>
      <c r="IQ314" s="89"/>
      <c r="IR314" s="89"/>
      <c r="IS314" s="89"/>
      <c r="IT314" s="89"/>
      <c r="IU314" s="89"/>
      <c r="IV314" s="89"/>
    </row>
    <row r="315" spans="1:256" s="90" customFormat="1" ht="16.95" customHeight="1">
      <c r="A315" s="147"/>
      <c r="B315" s="142"/>
      <c r="C315" s="141"/>
      <c r="D315" s="108">
        <f t="shared" si="11"/>
        <v>0.34090909090909088</v>
      </c>
      <c r="E315" s="93"/>
      <c r="F315" s="117" t="s">
        <v>348</v>
      </c>
      <c r="G315" s="86" t="s">
        <v>67</v>
      </c>
      <c r="H315" s="105">
        <f t="shared" si="10"/>
        <v>5</v>
      </c>
      <c r="I315" s="86">
        <f>IF([1]项目总工作量!B$6="交易类",H315*1.5/22,IF([1]项目总工作量!B$6="数据分析类",H315*1.5*0.9/22,IF([1]项目总工作量!B$6="流程管理类",H315*1.5*0.8/22,IF([1]项目总工作量!B$6="渠道类",H315*1.5*0.7/22,FALSE))))</f>
        <v>0.34090909090909088</v>
      </c>
      <c r="J315" s="86" t="s">
        <v>44</v>
      </c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89"/>
      <c r="W315" s="89"/>
      <c r="X315" s="89"/>
      <c r="Y315" s="89"/>
      <c r="Z315" s="89"/>
      <c r="AA315" s="89"/>
      <c r="AB315" s="89"/>
      <c r="AC315" s="89"/>
      <c r="AD315" s="89"/>
      <c r="AE315" s="89"/>
      <c r="AF315" s="89"/>
      <c r="AG315" s="89"/>
      <c r="AH315" s="89"/>
      <c r="AI315" s="89"/>
      <c r="AJ315" s="89"/>
      <c r="AK315" s="89"/>
      <c r="AL315" s="89"/>
      <c r="AM315" s="89"/>
      <c r="AN315" s="89"/>
      <c r="AO315" s="89"/>
      <c r="AP315" s="89"/>
      <c r="AQ315" s="89"/>
      <c r="AR315" s="89"/>
      <c r="AS315" s="89"/>
      <c r="AT315" s="89"/>
      <c r="AU315" s="89"/>
      <c r="AV315" s="89"/>
      <c r="AW315" s="89"/>
      <c r="AX315" s="89"/>
      <c r="AY315" s="89"/>
      <c r="AZ315" s="89"/>
      <c r="BA315" s="89"/>
      <c r="BB315" s="89"/>
      <c r="BC315" s="89"/>
      <c r="BD315" s="89"/>
      <c r="BE315" s="89"/>
      <c r="BF315" s="89"/>
      <c r="BG315" s="89"/>
      <c r="BH315" s="89"/>
      <c r="BI315" s="89"/>
      <c r="BJ315" s="89"/>
      <c r="BK315" s="89"/>
      <c r="BL315" s="89"/>
      <c r="BM315" s="89"/>
      <c r="BN315" s="89"/>
      <c r="BO315" s="89"/>
      <c r="BP315" s="89"/>
      <c r="BQ315" s="89"/>
      <c r="BR315" s="89"/>
      <c r="BS315" s="89"/>
      <c r="BT315" s="89"/>
      <c r="BU315" s="89"/>
      <c r="BV315" s="89"/>
      <c r="BW315" s="89"/>
      <c r="BX315" s="89"/>
      <c r="BY315" s="89"/>
      <c r="BZ315" s="89"/>
      <c r="CA315" s="89"/>
      <c r="CB315" s="89"/>
      <c r="CC315" s="89"/>
      <c r="CD315" s="89"/>
      <c r="CE315" s="89"/>
      <c r="CF315" s="89"/>
      <c r="CG315" s="89"/>
      <c r="CH315" s="89"/>
      <c r="CI315" s="89"/>
      <c r="CJ315" s="89"/>
      <c r="CK315" s="89"/>
      <c r="CL315" s="89"/>
      <c r="CM315" s="89"/>
      <c r="CN315" s="89"/>
      <c r="CO315" s="89"/>
      <c r="CP315" s="89"/>
      <c r="CQ315" s="89"/>
      <c r="CR315" s="89"/>
      <c r="CS315" s="89"/>
      <c r="CT315" s="89"/>
      <c r="CU315" s="89"/>
      <c r="CV315" s="89"/>
      <c r="CW315" s="89"/>
      <c r="CX315" s="89"/>
      <c r="CY315" s="89"/>
      <c r="CZ315" s="89"/>
      <c r="DA315" s="89"/>
      <c r="DB315" s="89"/>
      <c r="DC315" s="89"/>
      <c r="DD315" s="89"/>
      <c r="DE315" s="89"/>
      <c r="DF315" s="89"/>
      <c r="DG315" s="89"/>
      <c r="DH315" s="89"/>
      <c r="DI315" s="89"/>
      <c r="DJ315" s="89"/>
      <c r="DK315" s="89"/>
      <c r="DL315" s="89"/>
      <c r="DM315" s="89"/>
      <c r="DN315" s="89"/>
      <c r="DO315" s="89"/>
      <c r="DP315" s="89"/>
      <c r="DQ315" s="89"/>
      <c r="DR315" s="89"/>
      <c r="DS315" s="89"/>
      <c r="DT315" s="89"/>
      <c r="DU315" s="89"/>
      <c r="DV315" s="89"/>
      <c r="DW315" s="89"/>
      <c r="DX315" s="89"/>
      <c r="DY315" s="89"/>
      <c r="DZ315" s="89"/>
      <c r="EA315" s="89"/>
      <c r="EB315" s="89"/>
      <c r="EC315" s="89"/>
      <c r="ED315" s="89"/>
      <c r="EE315" s="89"/>
      <c r="EF315" s="89"/>
      <c r="EG315" s="89"/>
      <c r="EH315" s="89"/>
      <c r="EI315" s="89"/>
      <c r="EJ315" s="89"/>
      <c r="EK315" s="89"/>
      <c r="EL315" s="89"/>
      <c r="EM315" s="89"/>
      <c r="EN315" s="89"/>
      <c r="EO315" s="89"/>
      <c r="EP315" s="89"/>
      <c r="EQ315" s="89"/>
      <c r="ER315" s="89"/>
      <c r="ES315" s="89"/>
      <c r="ET315" s="89"/>
      <c r="EU315" s="89"/>
      <c r="EV315" s="89"/>
      <c r="EW315" s="89"/>
      <c r="EX315" s="89"/>
      <c r="EY315" s="89"/>
      <c r="EZ315" s="89"/>
      <c r="FA315" s="89"/>
      <c r="FB315" s="89"/>
      <c r="FC315" s="89"/>
      <c r="FD315" s="89"/>
      <c r="FE315" s="89"/>
      <c r="FF315" s="89"/>
      <c r="FG315" s="89"/>
      <c r="FH315" s="89"/>
      <c r="FI315" s="89"/>
      <c r="FJ315" s="89"/>
      <c r="FK315" s="89"/>
      <c r="FL315" s="89"/>
      <c r="FM315" s="89"/>
      <c r="FN315" s="89"/>
      <c r="FO315" s="89"/>
      <c r="FP315" s="89"/>
      <c r="FQ315" s="89"/>
      <c r="FR315" s="89"/>
      <c r="FS315" s="89"/>
      <c r="FT315" s="89"/>
      <c r="FU315" s="89"/>
      <c r="FV315" s="89"/>
      <c r="FW315" s="89"/>
      <c r="FX315" s="89"/>
      <c r="FY315" s="89"/>
      <c r="FZ315" s="89"/>
      <c r="GA315" s="89"/>
      <c r="GB315" s="89"/>
      <c r="GC315" s="89"/>
      <c r="GD315" s="89"/>
      <c r="GE315" s="89"/>
      <c r="GF315" s="89"/>
      <c r="GG315" s="89"/>
      <c r="GH315" s="89"/>
      <c r="GI315" s="89"/>
      <c r="GJ315" s="89"/>
      <c r="GK315" s="89"/>
      <c r="GL315" s="89"/>
      <c r="GM315" s="89"/>
      <c r="GN315" s="89"/>
      <c r="GO315" s="89"/>
      <c r="GP315" s="89"/>
      <c r="GQ315" s="89"/>
      <c r="GR315" s="89"/>
      <c r="GS315" s="89"/>
      <c r="GT315" s="89"/>
      <c r="GU315" s="89"/>
      <c r="GV315" s="89"/>
      <c r="GW315" s="89"/>
      <c r="GX315" s="89"/>
      <c r="GY315" s="89"/>
      <c r="GZ315" s="89"/>
      <c r="HA315" s="89"/>
      <c r="HB315" s="89"/>
      <c r="HC315" s="89"/>
      <c r="HD315" s="89"/>
      <c r="HE315" s="89"/>
      <c r="HF315" s="89"/>
      <c r="HG315" s="89"/>
      <c r="HH315" s="89"/>
      <c r="HI315" s="89"/>
      <c r="HJ315" s="89"/>
      <c r="HK315" s="89"/>
      <c r="HL315" s="89"/>
      <c r="HM315" s="89"/>
      <c r="HN315" s="89"/>
      <c r="HO315" s="89"/>
      <c r="HP315" s="89"/>
      <c r="HQ315" s="89"/>
      <c r="HR315" s="89"/>
      <c r="HS315" s="89"/>
      <c r="HT315" s="89"/>
      <c r="HU315" s="89"/>
      <c r="HV315" s="89"/>
      <c r="HW315" s="89"/>
      <c r="HX315" s="89"/>
      <c r="HY315" s="89"/>
      <c r="HZ315" s="89"/>
      <c r="IA315" s="89"/>
      <c r="IB315" s="89"/>
      <c r="IC315" s="89"/>
      <c r="ID315" s="89"/>
      <c r="IE315" s="89"/>
      <c r="IF315" s="89"/>
      <c r="IG315" s="89"/>
      <c r="IH315" s="89"/>
      <c r="II315" s="89"/>
      <c r="IJ315" s="89"/>
      <c r="IK315" s="89"/>
      <c r="IL315" s="89"/>
      <c r="IM315" s="89"/>
      <c r="IN315" s="89"/>
      <c r="IO315" s="89"/>
      <c r="IP315" s="89"/>
      <c r="IQ315" s="89"/>
      <c r="IR315" s="89"/>
      <c r="IS315" s="89"/>
      <c r="IT315" s="89"/>
      <c r="IU315" s="89"/>
      <c r="IV315" s="89"/>
    </row>
    <row r="316" spans="1:256" s="90" customFormat="1" ht="16.95" customHeight="1">
      <c r="A316" s="147"/>
      <c r="B316" s="142"/>
      <c r="C316" s="153"/>
      <c r="D316" s="108">
        <f t="shared" si="11"/>
        <v>0.34090909090909088</v>
      </c>
      <c r="E316" s="93"/>
      <c r="F316" s="117" t="s">
        <v>349</v>
      </c>
      <c r="G316" s="86" t="s">
        <v>67</v>
      </c>
      <c r="H316" s="105">
        <f t="shared" si="10"/>
        <v>5</v>
      </c>
      <c r="I316" s="86">
        <f>IF([1]项目总工作量!B$6="交易类",H316*1.5/22,IF([1]项目总工作量!B$6="数据分析类",H316*1.5*0.9/22,IF([1]项目总工作量!B$6="流程管理类",H316*1.5*0.8/22,IF([1]项目总工作量!B$6="渠道类",H316*1.5*0.7/22,FALSE))))</f>
        <v>0.34090909090909088</v>
      </c>
      <c r="J316" s="86" t="s">
        <v>44</v>
      </c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89"/>
      <c r="W316" s="89"/>
      <c r="X316" s="89"/>
      <c r="Y316" s="89"/>
      <c r="Z316" s="89"/>
      <c r="AA316" s="89"/>
      <c r="AB316" s="89"/>
      <c r="AC316" s="89"/>
      <c r="AD316" s="89"/>
      <c r="AE316" s="89"/>
      <c r="AF316" s="89"/>
      <c r="AG316" s="89"/>
      <c r="AH316" s="89"/>
      <c r="AI316" s="89"/>
      <c r="AJ316" s="89"/>
      <c r="AK316" s="89"/>
      <c r="AL316" s="89"/>
      <c r="AM316" s="89"/>
      <c r="AN316" s="89"/>
      <c r="AO316" s="89"/>
      <c r="AP316" s="89"/>
      <c r="AQ316" s="89"/>
      <c r="AR316" s="89"/>
      <c r="AS316" s="89"/>
      <c r="AT316" s="89"/>
      <c r="AU316" s="89"/>
      <c r="AV316" s="89"/>
      <c r="AW316" s="89"/>
      <c r="AX316" s="89"/>
      <c r="AY316" s="89"/>
      <c r="AZ316" s="89"/>
      <c r="BA316" s="89"/>
      <c r="BB316" s="89"/>
      <c r="BC316" s="89"/>
      <c r="BD316" s="89"/>
      <c r="BE316" s="89"/>
      <c r="BF316" s="89"/>
      <c r="BG316" s="89"/>
      <c r="BH316" s="89"/>
      <c r="BI316" s="89"/>
      <c r="BJ316" s="89"/>
      <c r="BK316" s="89"/>
      <c r="BL316" s="89"/>
      <c r="BM316" s="89"/>
      <c r="BN316" s="89"/>
      <c r="BO316" s="89"/>
      <c r="BP316" s="89"/>
      <c r="BQ316" s="89"/>
      <c r="BR316" s="89"/>
      <c r="BS316" s="89"/>
      <c r="BT316" s="89"/>
      <c r="BU316" s="89"/>
      <c r="BV316" s="89"/>
      <c r="BW316" s="89"/>
      <c r="BX316" s="89"/>
      <c r="BY316" s="89"/>
      <c r="BZ316" s="89"/>
      <c r="CA316" s="89"/>
      <c r="CB316" s="89"/>
      <c r="CC316" s="89"/>
      <c r="CD316" s="89"/>
      <c r="CE316" s="89"/>
      <c r="CF316" s="89"/>
      <c r="CG316" s="89"/>
      <c r="CH316" s="89"/>
      <c r="CI316" s="89"/>
      <c r="CJ316" s="89"/>
      <c r="CK316" s="89"/>
      <c r="CL316" s="89"/>
      <c r="CM316" s="89"/>
      <c r="CN316" s="89"/>
      <c r="CO316" s="89"/>
      <c r="CP316" s="89"/>
      <c r="CQ316" s="89"/>
      <c r="CR316" s="89"/>
      <c r="CS316" s="89"/>
      <c r="CT316" s="89"/>
      <c r="CU316" s="89"/>
      <c r="CV316" s="89"/>
      <c r="CW316" s="89"/>
      <c r="CX316" s="89"/>
      <c r="CY316" s="89"/>
      <c r="CZ316" s="89"/>
      <c r="DA316" s="89"/>
      <c r="DB316" s="89"/>
      <c r="DC316" s="89"/>
      <c r="DD316" s="89"/>
      <c r="DE316" s="89"/>
      <c r="DF316" s="89"/>
      <c r="DG316" s="89"/>
      <c r="DH316" s="89"/>
      <c r="DI316" s="89"/>
      <c r="DJ316" s="89"/>
      <c r="DK316" s="89"/>
      <c r="DL316" s="89"/>
      <c r="DM316" s="89"/>
      <c r="DN316" s="89"/>
      <c r="DO316" s="89"/>
      <c r="DP316" s="89"/>
      <c r="DQ316" s="89"/>
      <c r="DR316" s="89"/>
      <c r="DS316" s="89"/>
      <c r="DT316" s="89"/>
      <c r="DU316" s="89"/>
      <c r="DV316" s="89"/>
      <c r="DW316" s="89"/>
      <c r="DX316" s="89"/>
      <c r="DY316" s="89"/>
      <c r="DZ316" s="89"/>
      <c r="EA316" s="89"/>
      <c r="EB316" s="89"/>
      <c r="EC316" s="89"/>
      <c r="ED316" s="89"/>
      <c r="EE316" s="89"/>
      <c r="EF316" s="89"/>
      <c r="EG316" s="89"/>
      <c r="EH316" s="89"/>
      <c r="EI316" s="89"/>
      <c r="EJ316" s="89"/>
      <c r="EK316" s="89"/>
      <c r="EL316" s="89"/>
      <c r="EM316" s="89"/>
      <c r="EN316" s="89"/>
      <c r="EO316" s="89"/>
      <c r="EP316" s="89"/>
      <c r="EQ316" s="89"/>
      <c r="ER316" s="89"/>
      <c r="ES316" s="89"/>
      <c r="ET316" s="89"/>
      <c r="EU316" s="89"/>
      <c r="EV316" s="89"/>
      <c r="EW316" s="89"/>
      <c r="EX316" s="89"/>
      <c r="EY316" s="89"/>
      <c r="EZ316" s="89"/>
      <c r="FA316" s="89"/>
      <c r="FB316" s="89"/>
      <c r="FC316" s="89"/>
      <c r="FD316" s="89"/>
      <c r="FE316" s="89"/>
      <c r="FF316" s="89"/>
      <c r="FG316" s="89"/>
      <c r="FH316" s="89"/>
      <c r="FI316" s="89"/>
      <c r="FJ316" s="89"/>
      <c r="FK316" s="89"/>
      <c r="FL316" s="89"/>
      <c r="FM316" s="89"/>
      <c r="FN316" s="89"/>
      <c r="FO316" s="89"/>
      <c r="FP316" s="89"/>
      <c r="FQ316" s="89"/>
      <c r="FR316" s="89"/>
      <c r="FS316" s="89"/>
      <c r="FT316" s="89"/>
      <c r="FU316" s="89"/>
      <c r="FV316" s="89"/>
      <c r="FW316" s="89"/>
      <c r="FX316" s="89"/>
      <c r="FY316" s="89"/>
      <c r="FZ316" s="89"/>
      <c r="GA316" s="89"/>
      <c r="GB316" s="89"/>
      <c r="GC316" s="89"/>
      <c r="GD316" s="89"/>
      <c r="GE316" s="89"/>
      <c r="GF316" s="89"/>
      <c r="GG316" s="89"/>
      <c r="GH316" s="89"/>
      <c r="GI316" s="89"/>
      <c r="GJ316" s="89"/>
      <c r="GK316" s="89"/>
      <c r="GL316" s="89"/>
      <c r="GM316" s="89"/>
      <c r="GN316" s="89"/>
      <c r="GO316" s="89"/>
      <c r="GP316" s="89"/>
      <c r="GQ316" s="89"/>
      <c r="GR316" s="89"/>
      <c r="GS316" s="89"/>
      <c r="GT316" s="89"/>
      <c r="GU316" s="89"/>
      <c r="GV316" s="89"/>
      <c r="GW316" s="89"/>
      <c r="GX316" s="89"/>
      <c r="GY316" s="89"/>
      <c r="GZ316" s="89"/>
      <c r="HA316" s="89"/>
      <c r="HB316" s="89"/>
      <c r="HC316" s="89"/>
      <c r="HD316" s="89"/>
      <c r="HE316" s="89"/>
      <c r="HF316" s="89"/>
      <c r="HG316" s="89"/>
      <c r="HH316" s="89"/>
      <c r="HI316" s="89"/>
      <c r="HJ316" s="89"/>
      <c r="HK316" s="89"/>
      <c r="HL316" s="89"/>
      <c r="HM316" s="89"/>
      <c r="HN316" s="89"/>
      <c r="HO316" s="89"/>
      <c r="HP316" s="89"/>
      <c r="HQ316" s="89"/>
      <c r="HR316" s="89"/>
      <c r="HS316" s="89"/>
      <c r="HT316" s="89"/>
      <c r="HU316" s="89"/>
      <c r="HV316" s="89"/>
      <c r="HW316" s="89"/>
      <c r="HX316" s="89"/>
      <c r="HY316" s="89"/>
      <c r="HZ316" s="89"/>
      <c r="IA316" s="89"/>
      <c r="IB316" s="89"/>
      <c r="IC316" s="89"/>
      <c r="ID316" s="89"/>
      <c r="IE316" s="89"/>
      <c r="IF316" s="89"/>
      <c r="IG316" s="89"/>
      <c r="IH316" s="89"/>
      <c r="II316" s="89"/>
      <c r="IJ316" s="89"/>
      <c r="IK316" s="89"/>
      <c r="IL316" s="89"/>
      <c r="IM316" s="89"/>
      <c r="IN316" s="89"/>
      <c r="IO316" s="89"/>
      <c r="IP316" s="89"/>
      <c r="IQ316" s="89"/>
      <c r="IR316" s="89"/>
      <c r="IS316" s="89"/>
      <c r="IT316" s="89"/>
      <c r="IU316" s="89"/>
      <c r="IV316" s="89"/>
    </row>
    <row r="317" spans="1:256" s="90" customFormat="1" ht="16.95" customHeight="1">
      <c r="A317" s="147"/>
      <c r="B317" s="142"/>
      <c r="C317" s="141"/>
      <c r="D317" s="108">
        <f t="shared" si="11"/>
        <v>0.34090909090909088</v>
      </c>
      <c r="E317" s="93"/>
      <c r="F317" s="117" t="s">
        <v>446</v>
      </c>
      <c r="G317" s="86" t="s">
        <v>67</v>
      </c>
      <c r="H317" s="105">
        <f t="shared" si="10"/>
        <v>5</v>
      </c>
      <c r="I317" s="86">
        <f>IF([1]项目总工作量!B$6="交易类",H317*1.5/22,IF([1]项目总工作量!B$6="数据分析类",H317*1.5*0.9/22,IF([1]项目总工作量!B$6="流程管理类",H317*1.5*0.8/22,IF([1]项目总工作量!B$6="渠道类",H317*1.5*0.7/22,FALSE))))</f>
        <v>0.34090909090909088</v>
      </c>
      <c r="J317" s="86" t="s">
        <v>44</v>
      </c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89"/>
      <c r="W317" s="89"/>
      <c r="X317" s="89"/>
      <c r="Y317" s="89"/>
      <c r="Z317" s="89"/>
      <c r="AA317" s="89"/>
      <c r="AB317" s="89"/>
      <c r="AC317" s="89"/>
      <c r="AD317" s="89"/>
      <c r="AE317" s="89"/>
      <c r="AF317" s="89"/>
      <c r="AG317" s="89"/>
      <c r="AH317" s="89"/>
      <c r="AI317" s="89"/>
      <c r="AJ317" s="89"/>
      <c r="AK317" s="89"/>
      <c r="AL317" s="89"/>
      <c r="AM317" s="89"/>
      <c r="AN317" s="89"/>
      <c r="AO317" s="89"/>
      <c r="AP317" s="89"/>
      <c r="AQ317" s="89"/>
      <c r="AR317" s="89"/>
      <c r="AS317" s="89"/>
      <c r="AT317" s="89"/>
      <c r="AU317" s="89"/>
      <c r="AV317" s="89"/>
      <c r="AW317" s="89"/>
      <c r="AX317" s="89"/>
      <c r="AY317" s="89"/>
      <c r="AZ317" s="89"/>
      <c r="BA317" s="89"/>
      <c r="BB317" s="89"/>
      <c r="BC317" s="89"/>
      <c r="BD317" s="89"/>
      <c r="BE317" s="89"/>
      <c r="BF317" s="89"/>
      <c r="BG317" s="89"/>
      <c r="BH317" s="89"/>
      <c r="BI317" s="89"/>
      <c r="BJ317" s="89"/>
      <c r="BK317" s="89"/>
      <c r="BL317" s="89"/>
      <c r="BM317" s="89"/>
      <c r="BN317" s="89"/>
      <c r="BO317" s="89"/>
      <c r="BP317" s="89"/>
      <c r="BQ317" s="89"/>
      <c r="BR317" s="89"/>
      <c r="BS317" s="89"/>
      <c r="BT317" s="89"/>
      <c r="BU317" s="89"/>
      <c r="BV317" s="89"/>
      <c r="BW317" s="89"/>
      <c r="BX317" s="89"/>
      <c r="BY317" s="89"/>
      <c r="BZ317" s="89"/>
      <c r="CA317" s="89"/>
      <c r="CB317" s="89"/>
      <c r="CC317" s="89"/>
      <c r="CD317" s="89"/>
      <c r="CE317" s="89"/>
      <c r="CF317" s="89"/>
      <c r="CG317" s="89"/>
      <c r="CH317" s="89"/>
      <c r="CI317" s="89"/>
      <c r="CJ317" s="89"/>
      <c r="CK317" s="89"/>
      <c r="CL317" s="89"/>
      <c r="CM317" s="89"/>
      <c r="CN317" s="89"/>
      <c r="CO317" s="89"/>
      <c r="CP317" s="89"/>
      <c r="CQ317" s="89"/>
      <c r="CR317" s="89"/>
      <c r="CS317" s="89"/>
      <c r="CT317" s="89"/>
      <c r="CU317" s="89"/>
      <c r="CV317" s="89"/>
      <c r="CW317" s="89"/>
      <c r="CX317" s="89"/>
      <c r="CY317" s="89"/>
      <c r="CZ317" s="89"/>
      <c r="DA317" s="89"/>
      <c r="DB317" s="89"/>
      <c r="DC317" s="89"/>
      <c r="DD317" s="89"/>
      <c r="DE317" s="89"/>
      <c r="DF317" s="89"/>
      <c r="DG317" s="89"/>
      <c r="DH317" s="89"/>
      <c r="DI317" s="89"/>
      <c r="DJ317" s="89"/>
      <c r="DK317" s="89"/>
      <c r="DL317" s="89"/>
      <c r="DM317" s="89"/>
      <c r="DN317" s="89"/>
      <c r="DO317" s="89"/>
      <c r="DP317" s="89"/>
      <c r="DQ317" s="89"/>
      <c r="DR317" s="89"/>
      <c r="DS317" s="89"/>
      <c r="DT317" s="89"/>
      <c r="DU317" s="89"/>
      <c r="DV317" s="89"/>
      <c r="DW317" s="89"/>
      <c r="DX317" s="89"/>
      <c r="DY317" s="89"/>
      <c r="DZ317" s="89"/>
      <c r="EA317" s="89"/>
      <c r="EB317" s="89"/>
      <c r="EC317" s="89"/>
      <c r="ED317" s="89"/>
      <c r="EE317" s="89"/>
      <c r="EF317" s="89"/>
      <c r="EG317" s="89"/>
      <c r="EH317" s="89"/>
      <c r="EI317" s="89"/>
      <c r="EJ317" s="89"/>
      <c r="EK317" s="89"/>
      <c r="EL317" s="89"/>
      <c r="EM317" s="89"/>
      <c r="EN317" s="89"/>
      <c r="EO317" s="89"/>
      <c r="EP317" s="89"/>
      <c r="EQ317" s="89"/>
      <c r="ER317" s="89"/>
      <c r="ES317" s="89"/>
      <c r="ET317" s="89"/>
      <c r="EU317" s="89"/>
      <c r="EV317" s="89"/>
      <c r="EW317" s="89"/>
      <c r="EX317" s="89"/>
      <c r="EY317" s="89"/>
      <c r="EZ317" s="89"/>
      <c r="FA317" s="89"/>
      <c r="FB317" s="89"/>
      <c r="FC317" s="89"/>
      <c r="FD317" s="89"/>
      <c r="FE317" s="89"/>
      <c r="FF317" s="89"/>
      <c r="FG317" s="89"/>
      <c r="FH317" s="89"/>
      <c r="FI317" s="89"/>
      <c r="FJ317" s="89"/>
      <c r="FK317" s="89"/>
      <c r="FL317" s="89"/>
      <c r="FM317" s="89"/>
      <c r="FN317" s="89"/>
      <c r="FO317" s="89"/>
      <c r="FP317" s="89"/>
      <c r="FQ317" s="89"/>
      <c r="FR317" s="89"/>
      <c r="FS317" s="89"/>
      <c r="FT317" s="89"/>
      <c r="FU317" s="89"/>
      <c r="FV317" s="89"/>
      <c r="FW317" s="89"/>
      <c r="FX317" s="89"/>
      <c r="FY317" s="89"/>
      <c r="FZ317" s="89"/>
      <c r="GA317" s="89"/>
      <c r="GB317" s="89"/>
      <c r="GC317" s="89"/>
      <c r="GD317" s="89"/>
      <c r="GE317" s="89"/>
      <c r="GF317" s="89"/>
      <c r="GG317" s="89"/>
      <c r="GH317" s="89"/>
      <c r="GI317" s="89"/>
      <c r="GJ317" s="89"/>
      <c r="GK317" s="89"/>
      <c r="GL317" s="89"/>
      <c r="GM317" s="89"/>
      <c r="GN317" s="89"/>
      <c r="GO317" s="89"/>
      <c r="GP317" s="89"/>
      <c r="GQ317" s="89"/>
      <c r="GR317" s="89"/>
      <c r="GS317" s="89"/>
      <c r="GT317" s="89"/>
      <c r="GU317" s="89"/>
      <c r="GV317" s="89"/>
      <c r="GW317" s="89"/>
      <c r="GX317" s="89"/>
      <c r="GY317" s="89"/>
      <c r="GZ317" s="89"/>
      <c r="HA317" s="89"/>
      <c r="HB317" s="89"/>
      <c r="HC317" s="89"/>
      <c r="HD317" s="89"/>
      <c r="HE317" s="89"/>
      <c r="HF317" s="89"/>
      <c r="HG317" s="89"/>
      <c r="HH317" s="89"/>
      <c r="HI317" s="89"/>
      <c r="HJ317" s="89"/>
      <c r="HK317" s="89"/>
      <c r="HL317" s="89"/>
      <c r="HM317" s="89"/>
      <c r="HN317" s="89"/>
      <c r="HO317" s="89"/>
      <c r="HP317" s="89"/>
      <c r="HQ317" s="89"/>
      <c r="HR317" s="89"/>
      <c r="HS317" s="89"/>
      <c r="HT317" s="89"/>
      <c r="HU317" s="89"/>
      <c r="HV317" s="89"/>
      <c r="HW317" s="89"/>
      <c r="HX317" s="89"/>
      <c r="HY317" s="89"/>
      <c r="HZ317" s="89"/>
      <c r="IA317" s="89"/>
      <c r="IB317" s="89"/>
      <c r="IC317" s="89"/>
      <c r="ID317" s="89"/>
      <c r="IE317" s="89"/>
      <c r="IF317" s="89"/>
      <c r="IG317" s="89"/>
      <c r="IH317" s="89"/>
      <c r="II317" s="89"/>
      <c r="IJ317" s="89"/>
      <c r="IK317" s="89"/>
      <c r="IL317" s="89"/>
      <c r="IM317" s="89"/>
      <c r="IN317" s="89"/>
      <c r="IO317" s="89"/>
      <c r="IP317" s="89"/>
      <c r="IQ317" s="89"/>
      <c r="IR317" s="89"/>
      <c r="IS317" s="89"/>
      <c r="IT317" s="89"/>
      <c r="IU317" s="89"/>
      <c r="IV317" s="89"/>
    </row>
    <row r="318" spans="1:256" s="90" customFormat="1" ht="16.95" customHeight="1">
      <c r="A318" s="147"/>
      <c r="B318" s="142"/>
      <c r="C318" s="141"/>
      <c r="D318" s="108">
        <f t="shared" si="11"/>
        <v>0.34090909090909088</v>
      </c>
      <c r="E318" s="93"/>
      <c r="F318" s="114" t="s">
        <v>447</v>
      </c>
      <c r="G318" s="86" t="s">
        <v>67</v>
      </c>
      <c r="H318" s="105">
        <f t="shared" si="10"/>
        <v>5</v>
      </c>
      <c r="I318" s="86">
        <f>IF([1]项目总工作量!B$6="交易类",H318*1.5/22,IF([1]项目总工作量!B$6="数据分析类",H318*1.5*0.9/22,IF([1]项目总工作量!B$6="流程管理类",H318*1.5*0.8/22,IF([1]项目总工作量!B$6="渠道类",H318*1.5*0.7/22,FALSE))))</f>
        <v>0.34090909090909088</v>
      </c>
      <c r="J318" s="86" t="s">
        <v>44</v>
      </c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89"/>
      <c r="W318" s="89"/>
      <c r="X318" s="89"/>
      <c r="Y318" s="89"/>
      <c r="Z318" s="89"/>
      <c r="AA318" s="89"/>
      <c r="AB318" s="89"/>
      <c r="AC318" s="89"/>
      <c r="AD318" s="89"/>
      <c r="AE318" s="89"/>
      <c r="AF318" s="89"/>
      <c r="AG318" s="89"/>
      <c r="AH318" s="89"/>
      <c r="AI318" s="89"/>
      <c r="AJ318" s="89"/>
      <c r="AK318" s="89"/>
      <c r="AL318" s="89"/>
      <c r="AM318" s="89"/>
      <c r="AN318" s="89"/>
      <c r="AO318" s="89"/>
      <c r="AP318" s="89"/>
      <c r="AQ318" s="89"/>
      <c r="AR318" s="89"/>
      <c r="AS318" s="89"/>
      <c r="AT318" s="89"/>
      <c r="AU318" s="89"/>
      <c r="AV318" s="89"/>
      <c r="AW318" s="89"/>
      <c r="AX318" s="89"/>
      <c r="AY318" s="89"/>
      <c r="AZ318" s="89"/>
      <c r="BA318" s="89"/>
      <c r="BB318" s="89"/>
      <c r="BC318" s="89"/>
      <c r="BD318" s="89"/>
      <c r="BE318" s="89"/>
      <c r="BF318" s="89"/>
      <c r="BG318" s="89"/>
      <c r="BH318" s="89"/>
      <c r="BI318" s="89"/>
      <c r="BJ318" s="89"/>
      <c r="BK318" s="89"/>
      <c r="BL318" s="89"/>
      <c r="BM318" s="89"/>
      <c r="BN318" s="89"/>
      <c r="BO318" s="89"/>
      <c r="BP318" s="89"/>
      <c r="BQ318" s="89"/>
      <c r="BR318" s="89"/>
      <c r="BS318" s="89"/>
      <c r="BT318" s="89"/>
      <c r="BU318" s="89"/>
      <c r="BV318" s="89"/>
      <c r="BW318" s="89"/>
      <c r="BX318" s="89"/>
      <c r="BY318" s="89"/>
      <c r="BZ318" s="89"/>
      <c r="CA318" s="89"/>
      <c r="CB318" s="89"/>
      <c r="CC318" s="89"/>
      <c r="CD318" s="89"/>
      <c r="CE318" s="89"/>
      <c r="CF318" s="89"/>
      <c r="CG318" s="89"/>
      <c r="CH318" s="89"/>
      <c r="CI318" s="89"/>
      <c r="CJ318" s="89"/>
      <c r="CK318" s="89"/>
      <c r="CL318" s="89"/>
      <c r="CM318" s="89"/>
      <c r="CN318" s="89"/>
      <c r="CO318" s="89"/>
      <c r="CP318" s="89"/>
      <c r="CQ318" s="89"/>
      <c r="CR318" s="89"/>
      <c r="CS318" s="89"/>
      <c r="CT318" s="89"/>
      <c r="CU318" s="89"/>
      <c r="CV318" s="89"/>
      <c r="CW318" s="89"/>
      <c r="CX318" s="89"/>
      <c r="CY318" s="89"/>
      <c r="CZ318" s="89"/>
      <c r="DA318" s="89"/>
      <c r="DB318" s="89"/>
      <c r="DC318" s="89"/>
      <c r="DD318" s="89"/>
      <c r="DE318" s="89"/>
      <c r="DF318" s="89"/>
      <c r="DG318" s="89"/>
      <c r="DH318" s="89"/>
      <c r="DI318" s="89"/>
      <c r="DJ318" s="89"/>
      <c r="DK318" s="89"/>
      <c r="DL318" s="89"/>
      <c r="DM318" s="89"/>
      <c r="DN318" s="89"/>
      <c r="DO318" s="89"/>
      <c r="DP318" s="89"/>
      <c r="DQ318" s="89"/>
      <c r="DR318" s="89"/>
      <c r="DS318" s="89"/>
      <c r="DT318" s="89"/>
      <c r="DU318" s="89"/>
      <c r="DV318" s="89"/>
      <c r="DW318" s="89"/>
      <c r="DX318" s="89"/>
      <c r="DY318" s="89"/>
      <c r="DZ318" s="89"/>
      <c r="EA318" s="89"/>
      <c r="EB318" s="89"/>
      <c r="EC318" s="89"/>
      <c r="ED318" s="89"/>
      <c r="EE318" s="89"/>
      <c r="EF318" s="89"/>
      <c r="EG318" s="89"/>
      <c r="EH318" s="89"/>
      <c r="EI318" s="89"/>
      <c r="EJ318" s="89"/>
      <c r="EK318" s="89"/>
      <c r="EL318" s="89"/>
      <c r="EM318" s="89"/>
      <c r="EN318" s="89"/>
      <c r="EO318" s="89"/>
      <c r="EP318" s="89"/>
      <c r="EQ318" s="89"/>
      <c r="ER318" s="89"/>
      <c r="ES318" s="89"/>
      <c r="ET318" s="89"/>
      <c r="EU318" s="89"/>
      <c r="EV318" s="89"/>
      <c r="EW318" s="89"/>
      <c r="EX318" s="89"/>
      <c r="EY318" s="89"/>
      <c r="EZ318" s="89"/>
      <c r="FA318" s="89"/>
      <c r="FB318" s="89"/>
      <c r="FC318" s="89"/>
      <c r="FD318" s="89"/>
      <c r="FE318" s="89"/>
      <c r="FF318" s="89"/>
      <c r="FG318" s="89"/>
      <c r="FH318" s="89"/>
      <c r="FI318" s="89"/>
      <c r="FJ318" s="89"/>
      <c r="FK318" s="89"/>
      <c r="FL318" s="89"/>
      <c r="FM318" s="89"/>
      <c r="FN318" s="89"/>
      <c r="FO318" s="89"/>
      <c r="FP318" s="89"/>
      <c r="FQ318" s="89"/>
      <c r="FR318" s="89"/>
      <c r="FS318" s="89"/>
      <c r="FT318" s="89"/>
      <c r="FU318" s="89"/>
      <c r="FV318" s="89"/>
      <c r="FW318" s="89"/>
      <c r="FX318" s="89"/>
      <c r="FY318" s="89"/>
      <c r="FZ318" s="89"/>
      <c r="GA318" s="89"/>
      <c r="GB318" s="89"/>
      <c r="GC318" s="89"/>
      <c r="GD318" s="89"/>
      <c r="GE318" s="89"/>
      <c r="GF318" s="89"/>
      <c r="GG318" s="89"/>
      <c r="GH318" s="89"/>
      <c r="GI318" s="89"/>
      <c r="GJ318" s="89"/>
      <c r="GK318" s="89"/>
      <c r="GL318" s="89"/>
      <c r="GM318" s="89"/>
      <c r="GN318" s="89"/>
      <c r="GO318" s="89"/>
      <c r="GP318" s="89"/>
      <c r="GQ318" s="89"/>
      <c r="GR318" s="89"/>
      <c r="GS318" s="89"/>
      <c r="GT318" s="89"/>
      <c r="GU318" s="89"/>
      <c r="GV318" s="89"/>
      <c r="GW318" s="89"/>
      <c r="GX318" s="89"/>
      <c r="GY318" s="89"/>
      <c r="GZ318" s="89"/>
      <c r="HA318" s="89"/>
      <c r="HB318" s="89"/>
      <c r="HC318" s="89"/>
      <c r="HD318" s="89"/>
      <c r="HE318" s="89"/>
      <c r="HF318" s="89"/>
      <c r="HG318" s="89"/>
      <c r="HH318" s="89"/>
      <c r="HI318" s="89"/>
      <c r="HJ318" s="89"/>
      <c r="HK318" s="89"/>
      <c r="HL318" s="89"/>
      <c r="HM318" s="89"/>
      <c r="HN318" s="89"/>
      <c r="HO318" s="89"/>
      <c r="HP318" s="89"/>
      <c r="HQ318" s="89"/>
      <c r="HR318" s="89"/>
      <c r="HS318" s="89"/>
      <c r="HT318" s="89"/>
      <c r="HU318" s="89"/>
      <c r="HV318" s="89"/>
      <c r="HW318" s="89"/>
      <c r="HX318" s="89"/>
      <c r="HY318" s="89"/>
      <c r="HZ318" s="89"/>
      <c r="IA318" s="89"/>
      <c r="IB318" s="89"/>
      <c r="IC318" s="89"/>
      <c r="ID318" s="89"/>
      <c r="IE318" s="89"/>
      <c r="IF318" s="89"/>
      <c r="IG318" s="89"/>
      <c r="IH318" s="89"/>
      <c r="II318" s="89"/>
      <c r="IJ318" s="89"/>
      <c r="IK318" s="89"/>
      <c r="IL318" s="89"/>
      <c r="IM318" s="89"/>
      <c r="IN318" s="89"/>
      <c r="IO318" s="89"/>
      <c r="IP318" s="89"/>
      <c r="IQ318" s="89"/>
      <c r="IR318" s="89"/>
      <c r="IS318" s="89"/>
      <c r="IT318" s="89"/>
      <c r="IU318" s="89"/>
      <c r="IV318" s="89"/>
    </row>
    <row r="319" spans="1:256" s="90" customFormat="1" ht="16.95" customHeight="1">
      <c r="A319" s="147"/>
      <c r="B319" s="142"/>
      <c r="C319" s="141"/>
      <c r="D319" s="108">
        <f t="shared" si="11"/>
        <v>0.34090909090909088</v>
      </c>
      <c r="E319" s="93"/>
      <c r="F319" s="114" t="s">
        <v>448</v>
      </c>
      <c r="G319" s="86" t="s">
        <v>67</v>
      </c>
      <c r="H319" s="105">
        <f t="shared" si="10"/>
        <v>5</v>
      </c>
      <c r="I319" s="86">
        <f>IF([1]项目总工作量!B$6="交易类",H319*1.5/22,IF([1]项目总工作量!B$6="数据分析类",H319*1.5*0.9/22,IF([1]项目总工作量!B$6="流程管理类",H319*1.5*0.8/22,IF([1]项目总工作量!B$6="渠道类",H319*1.5*0.7/22,FALSE))))</f>
        <v>0.34090909090909088</v>
      </c>
      <c r="J319" s="86" t="s">
        <v>44</v>
      </c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89"/>
      <c r="W319" s="89"/>
      <c r="X319" s="89"/>
      <c r="Y319" s="89"/>
      <c r="Z319" s="89"/>
      <c r="AA319" s="89"/>
      <c r="AB319" s="89"/>
      <c r="AC319" s="89"/>
      <c r="AD319" s="89"/>
      <c r="AE319" s="89"/>
      <c r="AF319" s="89"/>
      <c r="AG319" s="89"/>
      <c r="AH319" s="89"/>
      <c r="AI319" s="89"/>
      <c r="AJ319" s="89"/>
      <c r="AK319" s="89"/>
      <c r="AL319" s="89"/>
      <c r="AM319" s="89"/>
      <c r="AN319" s="89"/>
      <c r="AO319" s="89"/>
      <c r="AP319" s="89"/>
      <c r="AQ319" s="89"/>
      <c r="AR319" s="89"/>
      <c r="AS319" s="89"/>
      <c r="AT319" s="89"/>
      <c r="AU319" s="89"/>
      <c r="AV319" s="89"/>
      <c r="AW319" s="89"/>
      <c r="AX319" s="89"/>
      <c r="AY319" s="89"/>
      <c r="AZ319" s="89"/>
      <c r="BA319" s="89"/>
      <c r="BB319" s="89"/>
      <c r="BC319" s="89"/>
      <c r="BD319" s="89"/>
      <c r="BE319" s="89"/>
      <c r="BF319" s="89"/>
      <c r="BG319" s="89"/>
      <c r="BH319" s="89"/>
      <c r="BI319" s="89"/>
      <c r="BJ319" s="89"/>
      <c r="BK319" s="89"/>
      <c r="BL319" s="89"/>
      <c r="BM319" s="89"/>
      <c r="BN319" s="89"/>
      <c r="BO319" s="89"/>
      <c r="BP319" s="89"/>
      <c r="BQ319" s="89"/>
      <c r="BR319" s="89"/>
      <c r="BS319" s="89"/>
      <c r="BT319" s="89"/>
      <c r="BU319" s="89"/>
      <c r="BV319" s="89"/>
      <c r="BW319" s="89"/>
      <c r="BX319" s="89"/>
      <c r="BY319" s="89"/>
      <c r="BZ319" s="89"/>
      <c r="CA319" s="89"/>
      <c r="CB319" s="89"/>
      <c r="CC319" s="89"/>
      <c r="CD319" s="89"/>
      <c r="CE319" s="89"/>
      <c r="CF319" s="89"/>
      <c r="CG319" s="89"/>
      <c r="CH319" s="89"/>
      <c r="CI319" s="89"/>
      <c r="CJ319" s="89"/>
      <c r="CK319" s="89"/>
      <c r="CL319" s="89"/>
      <c r="CM319" s="89"/>
      <c r="CN319" s="89"/>
      <c r="CO319" s="89"/>
      <c r="CP319" s="89"/>
      <c r="CQ319" s="89"/>
      <c r="CR319" s="89"/>
      <c r="CS319" s="89"/>
      <c r="CT319" s="89"/>
      <c r="CU319" s="89"/>
      <c r="CV319" s="89"/>
      <c r="CW319" s="89"/>
      <c r="CX319" s="89"/>
      <c r="CY319" s="89"/>
      <c r="CZ319" s="89"/>
      <c r="DA319" s="89"/>
      <c r="DB319" s="89"/>
      <c r="DC319" s="89"/>
      <c r="DD319" s="89"/>
      <c r="DE319" s="89"/>
      <c r="DF319" s="89"/>
      <c r="DG319" s="89"/>
      <c r="DH319" s="89"/>
      <c r="DI319" s="89"/>
      <c r="DJ319" s="89"/>
      <c r="DK319" s="89"/>
      <c r="DL319" s="89"/>
      <c r="DM319" s="89"/>
      <c r="DN319" s="89"/>
      <c r="DO319" s="89"/>
      <c r="DP319" s="89"/>
      <c r="DQ319" s="89"/>
      <c r="DR319" s="89"/>
      <c r="DS319" s="89"/>
      <c r="DT319" s="89"/>
      <c r="DU319" s="89"/>
      <c r="DV319" s="89"/>
      <c r="DW319" s="89"/>
      <c r="DX319" s="89"/>
      <c r="DY319" s="89"/>
      <c r="DZ319" s="89"/>
      <c r="EA319" s="89"/>
      <c r="EB319" s="89"/>
      <c r="EC319" s="89"/>
      <c r="ED319" s="89"/>
      <c r="EE319" s="89"/>
      <c r="EF319" s="89"/>
      <c r="EG319" s="89"/>
      <c r="EH319" s="89"/>
      <c r="EI319" s="89"/>
      <c r="EJ319" s="89"/>
      <c r="EK319" s="89"/>
      <c r="EL319" s="89"/>
      <c r="EM319" s="89"/>
      <c r="EN319" s="89"/>
      <c r="EO319" s="89"/>
      <c r="EP319" s="89"/>
      <c r="EQ319" s="89"/>
      <c r="ER319" s="89"/>
      <c r="ES319" s="89"/>
      <c r="ET319" s="89"/>
      <c r="EU319" s="89"/>
      <c r="EV319" s="89"/>
      <c r="EW319" s="89"/>
      <c r="EX319" s="89"/>
      <c r="EY319" s="89"/>
      <c r="EZ319" s="89"/>
      <c r="FA319" s="89"/>
      <c r="FB319" s="89"/>
      <c r="FC319" s="89"/>
      <c r="FD319" s="89"/>
      <c r="FE319" s="89"/>
      <c r="FF319" s="89"/>
      <c r="FG319" s="89"/>
      <c r="FH319" s="89"/>
      <c r="FI319" s="89"/>
      <c r="FJ319" s="89"/>
      <c r="FK319" s="89"/>
      <c r="FL319" s="89"/>
      <c r="FM319" s="89"/>
      <c r="FN319" s="89"/>
      <c r="FO319" s="89"/>
      <c r="FP319" s="89"/>
      <c r="FQ319" s="89"/>
      <c r="FR319" s="89"/>
      <c r="FS319" s="89"/>
      <c r="FT319" s="89"/>
      <c r="FU319" s="89"/>
      <c r="FV319" s="89"/>
      <c r="FW319" s="89"/>
      <c r="FX319" s="89"/>
      <c r="FY319" s="89"/>
      <c r="FZ319" s="89"/>
      <c r="GA319" s="89"/>
      <c r="GB319" s="89"/>
      <c r="GC319" s="89"/>
      <c r="GD319" s="89"/>
      <c r="GE319" s="89"/>
      <c r="GF319" s="89"/>
      <c r="GG319" s="89"/>
      <c r="GH319" s="89"/>
      <c r="GI319" s="89"/>
      <c r="GJ319" s="89"/>
      <c r="GK319" s="89"/>
      <c r="GL319" s="89"/>
      <c r="GM319" s="89"/>
      <c r="GN319" s="89"/>
      <c r="GO319" s="89"/>
      <c r="GP319" s="89"/>
      <c r="GQ319" s="89"/>
      <c r="GR319" s="89"/>
      <c r="GS319" s="89"/>
      <c r="GT319" s="89"/>
      <c r="GU319" s="89"/>
      <c r="GV319" s="89"/>
      <c r="GW319" s="89"/>
      <c r="GX319" s="89"/>
      <c r="GY319" s="89"/>
      <c r="GZ319" s="89"/>
      <c r="HA319" s="89"/>
      <c r="HB319" s="89"/>
      <c r="HC319" s="89"/>
      <c r="HD319" s="89"/>
      <c r="HE319" s="89"/>
      <c r="HF319" s="89"/>
      <c r="HG319" s="89"/>
      <c r="HH319" s="89"/>
      <c r="HI319" s="89"/>
      <c r="HJ319" s="89"/>
      <c r="HK319" s="89"/>
      <c r="HL319" s="89"/>
      <c r="HM319" s="89"/>
      <c r="HN319" s="89"/>
      <c r="HO319" s="89"/>
      <c r="HP319" s="89"/>
      <c r="HQ319" s="89"/>
      <c r="HR319" s="89"/>
      <c r="HS319" s="89"/>
      <c r="HT319" s="89"/>
      <c r="HU319" s="89"/>
      <c r="HV319" s="89"/>
      <c r="HW319" s="89"/>
      <c r="HX319" s="89"/>
      <c r="HY319" s="89"/>
      <c r="HZ319" s="89"/>
      <c r="IA319" s="89"/>
      <c r="IB319" s="89"/>
      <c r="IC319" s="89"/>
      <c r="ID319" s="89"/>
      <c r="IE319" s="89"/>
      <c r="IF319" s="89"/>
      <c r="IG319" s="89"/>
      <c r="IH319" s="89"/>
      <c r="II319" s="89"/>
      <c r="IJ319" s="89"/>
      <c r="IK319" s="89"/>
      <c r="IL319" s="89"/>
      <c r="IM319" s="89"/>
      <c r="IN319" s="89"/>
      <c r="IO319" s="89"/>
      <c r="IP319" s="89"/>
      <c r="IQ319" s="89"/>
      <c r="IR319" s="89"/>
      <c r="IS319" s="89"/>
      <c r="IT319" s="89"/>
      <c r="IU319" s="89"/>
      <c r="IV319" s="89"/>
    </row>
    <row r="320" spans="1:256" s="90" customFormat="1" ht="16.95" customHeight="1">
      <c r="A320" s="147"/>
      <c r="B320" s="142"/>
      <c r="C320" s="141"/>
      <c r="D320" s="108">
        <f t="shared" si="11"/>
        <v>0.34090909090909088</v>
      </c>
      <c r="E320" s="93"/>
      <c r="F320" s="114" t="s">
        <v>449</v>
      </c>
      <c r="G320" s="86" t="s">
        <v>67</v>
      </c>
      <c r="H320" s="105">
        <f t="shared" si="10"/>
        <v>5</v>
      </c>
      <c r="I320" s="86">
        <f>IF([1]项目总工作量!B$6="交易类",H320*1.5/22,IF([1]项目总工作量!B$6="数据分析类",H320*1.5*0.9/22,IF([1]项目总工作量!B$6="流程管理类",H320*1.5*0.8/22,IF([1]项目总工作量!B$6="渠道类",H320*1.5*0.7/22,FALSE))))</f>
        <v>0.34090909090909088</v>
      </c>
      <c r="J320" s="86" t="s">
        <v>44</v>
      </c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89"/>
      <c r="W320" s="89"/>
      <c r="X320" s="89"/>
      <c r="Y320" s="89"/>
      <c r="Z320" s="89"/>
      <c r="AA320" s="89"/>
      <c r="AB320" s="89"/>
      <c r="AC320" s="89"/>
      <c r="AD320" s="89"/>
      <c r="AE320" s="89"/>
      <c r="AF320" s="89"/>
      <c r="AG320" s="89"/>
      <c r="AH320" s="89"/>
      <c r="AI320" s="89"/>
      <c r="AJ320" s="89"/>
      <c r="AK320" s="89"/>
      <c r="AL320" s="89"/>
      <c r="AM320" s="89"/>
      <c r="AN320" s="89"/>
      <c r="AO320" s="89"/>
      <c r="AP320" s="89"/>
      <c r="AQ320" s="89"/>
      <c r="AR320" s="89"/>
      <c r="AS320" s="89"/>
      <c r="AT320" s="89"/>
      <c r="AU320" s="89"/>
      <c r="AV320" s="89"/>
      <c r="AW320" s="89"/>
      <c r="AX320" s="89"/>
      <c r="AY320" s="89"/>
      <c r="AZ320" s="89"/>
      <c r="BA320" s="89"/>
      <c r="BB320" s="89"/>
      <c r="BC320" s="89"/>
      <c r="BD320" s="89"/>
      <c r="BE320" s="89"/>
      <c r="BF320" s="89"/>
      <c r="BG320" s="89"/>
      <c r="BH320" s="89"/>
      <c r="BI320" s="89"/>
      <c r="BJ320" s="89"/>
      <c r="BK320" s="89"/>
      <c r="BL320" s="89"/>
      <c r="BM320" s="89"/>
      <c r="BN320" s="89"/>
      <c r="BO320" s="89"/>
      <c r="BP320" s="89"/>
      <c r="BQ320" s="89"/>
      <c r="BR320" s="89"/>
      <c r="BS320" s="89"/>
      <c r="BT320" s="89"/>
      <c r="BU320" s="89"/>
      <c r="BV320" s="89"/>
      <c r="BW320" s="89"/>
      <c r="BX320" s="89"/>
      <c r="BY320" s="89"/>
      <c r="BZ320" s="89"/>
      <c r="CA320" s="89"/>
      <c r="CB320" s="89"/>
      <c r="CC320" s="89"/>
      <c r="CD320" s="89"/>
      <c r="CE320" s="89"/>
      <c r="CF320" s="89"/>
      <c r="CG320" s="89"/>
      <c r="CH320" s="89"/>
      <c r="CI320" s="89"/>
      <c r="CJ320" s="89"/>
      <c r="CK320" s="89"/>
      <c r="CL320" s="89"/>
      <c r="CM320" s="89"/>
      <c r="CN320" s="89"/>
      <c r="CO320" s="89"/>
      <c r="CP320" s="89"/>
      <c r="CQ320" s="89"/>
      <c r="CR320" s="89"/>
      <c r="CS320" s="89"/>
      <c r="CT320" s="89"/>
      <c r="CU320" s="89"/>
      <c r="CV320" s="89"/>
      <c r="CW320" s="89"/>
      <c r="CX320" s="89"/>
      <c r="CY320" s="89"/>
      <c r="CZ320" s="89"/>
      <c r="DA320" s="89"/>
      <c r="DB320" s="89"/>
      <c r="DC320" s="89"/>
      <c r="DD320" s="89"/>
      <c r="DE320" s="89"/>
      <c r="DF320" s="89"/>
      <c r="DG320" s="89"/>
      <c r="DH320" s="89"/>
      <c r="DI320" s="89"/>
      <c r="DJ320" s="89"/>
      <c r="DK320" s="89"/>
      <c r="DL320" s="89"/>
      <c r="DM320" s="89"/>
      <c r="DN320" s="89"/>
      <c r="DO320" s="89"/>
      <c r="DP320" s="89"/>
      <c r="DQ320" s="89"/>
      <c r="DR320" s="89"/>
      <c r="DS320" s="89"/>
      <c r="DT320" s="89"/>
      <c r="DU320" s="89"/>
      <c r="DV320" s="89"/>
      <c r="DW320" s="89"/>
      <c r="DX320" s="89"/>
      <c r="DY320" s="89"/>
      <c r="DZ320" s="89"/>
      <c r="EA320" s="89"/>
      <c r="EB320" s="89"/>
      <c r="EC320" s="89"/>
      <c r="ED320" s="89"/>
      <c r="EE320" s="89"/>
      <c r="EF320" s="89"/>
      <c r="EG320" s="89"/>
      <c r="EH320" s="89"/>
      <c r="EI320" s="89"/>
      <c r="EJ320" s="89"/>
      <c r="EK320" s="89"/>
      <c r="EL320" s="89"/>
      <c r="EM320" s="89"/>
      <c r="EN320" s="89"/>
      <c r="EO320" s="89"/>
      <c r="EP320" s="89"/>
      <c r="EQ320" s="89"/>
      <c r="ER320" s="89"/>
      <c r="ES320" s="89"/>
      <c r="ET320" s="89"/>
      <c r="EU320" s="89"/>
      <c r="EV320" s="89"/>
      <c r="EW320" s="89"/>
      <c r="EX320" s="89"/>
      <c r="EY320" s="89"/>
      <c r="EZ320" s="89"/>
      <c r="FA320" s="89"/>
      <c r="FB320" s="89"/>
      <c r="FC320" s="89"/>
      <c r="FD320" s="89"/>
      <c r="FE320" s="89"/>
      <c r="FF320" s="89"/>
      <c r="FG320" s="89"/>
      <c r="FH320" s="89"/>
      <c r="FI320" s="89"/>
      <c r="FJ320" s="89"/>
      <c r="FK320" s="89"/>
      <c r="FL320" s="89"/>
      <c r="FM320" s="89"/>
      <c r="FN320" s="89"/>
      <c r="FO320" s="89"/>
      <c r="FP320" s="89"/>
      <c r="FQ320" s="89"/>
      <c r="FR320" s="89"/>
      <c r="FS320" s="89"/>
      <c r="FT320" s="89"/>
      <c r="FU320" s="89"/>
      <c r="FV320" s="89"/>
      <c r="FW320" s="89"/>
      <c r="FX320" s="89"/>
      <c r="FY320" s="89"/>
      <c r="FZ320" s="89"/>
      <c r="GA320" s="89"/>
      <c r="GB320" s="89"/>
      <c r="GC320" s="89"/>
      <c r="GD320" s="89"/>
      <c r="GE320" s="89"/>
      <c r="GF320" s="89"/>
      <c r="GG320" s="89"/>
      <c r="GH320" s="89"/>
      <c r="GI320" s="89"/>
      <c r="GJ320" s="89"/>
      <c r="GK320" s="89"/>
      <c r="GL320" s="89"/>
      <c r="GM320" s="89"/>
      <c r="GN320" s="89"/>
      <c r="GO320" s="89"/>
      <c r="GP320" s="89"/>
      <c r="GQ320" s="89"/>
      <c r="GR320" s="89"/>
      <c r="GS320" s="89"/>
      <c r="GT320" s="89"/>
      <c r="GU320" s="89"/>
      <c r="GV320" s="89"/>
      <c r="GW320" s="89"/>
      <c r="GX320" s="89"/>
      <c r="GY320" s="89"/>
      <c r="GZ320" s="89"/>
      <c r="HA320" s="89"/>
      <c r="HB320" s="89"/>
      <c r="HC320" s="89"/>
      <c r="HD320" s="89"/>
      <c r="HE320" s="89"/>
      <c r="HF320" s="89"/>
      <c r="HG320" s="89"/>
      <c r="HH320" s="89"/>
      <c r="HI320" s="89"/>
      <c r="HJ320" s="89"/>
      <c r="HK320" s="89"/>
      <c r="HL320" s="89"/>
      <c r="HM320" s="89"/>
      <c r="HN320" s="89"/>
      <c r="HO320" s="89"/>
      <c r="HP320" s="89"/>
      <c r="HQ320" s="89"/>
      <c r="HR320" s="89"/>
      <c r="HS320" s="89"/>
      <c r="HT320" s="89"/>
      <c r="HU320" s="89"/>
      <c r="HV320" s="89"/>
      <c r="HW320" s="89"/>
      <c r="HX320" s="89"/>
      <c r="HY320" s="89"/>
      <c r="HZ320" s="89"/>
      <c r="IA320" s="89"/>
      <c r="IB320" s="89"/>
      <c r="IC320" s="89"/>
      <c r="ID320" s="89"/>
      <c r="IE320" s="89"/>
      <c r="IF320" s="89"/>
      <c r="IG320" s="89"/>
      <c r="IH320" s="89"/>
      <c r="II320" s="89"/>
      <c r="IJ320" s="89"/>
      <c r="IK320" s="89"/>
      <c r="IL320" s="89"/>
      <c r="IM320" s="89"/>
      <c r="IN320" s="89"/>
      <c r="IO320" s="89"/>
      <c r="IP320" s="89"/>
      <c r="IQ320" s="89"/>
      <c r="IR320" s="89"/>
      <c r="IS320" s="89"/>
      <c r="IT320" s="89"/>
      <c r="IU320" s="89"/>
      <c r="IV320" s="89"/>
    </row>
    <row r="321" spans="1:256" s="90" customFormat="1" ht="16.95" customHeight="1">
      <c r="A321" s="147"/>
      <c r="B321" s="142"/>
      <c r="C321" s="141"/>
      <c r="D321" s="108">
        <f t="shared" si="11"/>
        <v>0.34090909090909088</v>
      </c>
      <c r="E321" s="93"/>
      <c r="F321" s="117" t="s">
        <v>450</v>
      </c>
      <c r="G321" s="86" t="s">
        <v>67</v>
      </c>
      <c r="H321" s="105">
        <f t="shared" si="10"/>
        <v>5</v>
      </c>
      <c r="I321" s="86">
        <f>IF([1]项目总工作量!B$6="交易类",H321*1.5/22,IF([1]项目总工作量!B$6="数据分析类",H321*1.5*0.9/22,IF([1]项目总工作量!B$6="流程管理类",H321*1.5*0.8/22,IF([1]项目总工作量!B$6="渠道类",H321*1.5*0.7/22,FALSE))))</f>
        <v>0.34090909090909088</v>
      </c>
      <c r="J321" s="86" t="s">
        <v>44</v>
      </c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89"/>
      <c r="W321" s="89"/>
      <c r="X321" s="89"/>
      <c r="Y321" s="89"/>
      <c r="Z321" s="89"/>
      <c r="AA321" s="89"/>
      <c r="AB321" s="89"/>
      <c r="AC321" s="89"/>
      <c r="AD321" s="89"/>
      <c r="AE321" s="89"/>
      <c r="AF321" s="89"/>
      <c r="AG321" s="89"/>
      <c r="AH321" s="89"/>
      <c r="AI321" s="89"/>
      <c r="AJ321" s="89"/>
      <c r="AK321" s="89"/>
      <c r="AL321" s="89"/>
      <c r="AM321" s="89"/>
      <c r="AN321" s="89"/>
      <c r="AO321" s="89"/>
      <c r="AP321" s="89"/>
      <c r="AQ321" s="89"/>
      <c r="AR321" s="89"/>
      <c r="AS321" s="89"/>
      <c r="AT321" s="89"/>
      <c r="AU321" s="89"/>
      <c r="AV321" s="89"/>
      <c r="AW321" s="89"/>
      <c r="AX321" s="89"/>
      <c r="AY321" s="89"/>
      <c r="AZ321" s="89"/>
      <c r="BA321" s="89"/>
      <c r="BB321" s="89"/>
      <c r="BC321" s="89"/>
      <c r="BD321" s="89"/>
      <c r="BE321" s="89"/>
      <c r="BF321" s="89"/>
      <c r="BG321" s="89"/>
      <c r="BH321" s="89"/>
      <c r="BI321" s="89"/>
      <c r="BJ321" s="89"/>
      <c r="BK321" s="89"/>
      <c r="BL321" s="89"/>
      <c r="BM321" s="89"/>
      <c r="BN321" s="89"/>
      <c r="BO321" s="89"/>
      <c r="BP321" s="89"/>
      <c r="BQ321" s="89"/>
      <c r="BR321" s="89"/>
      <c r="BS321" s="89"/>
      <c r="BT321" s="89"/>
      <c r="BU321" s="89"/>
      <c r="BV321" s="89"/>
      <c r="BW321" s="89"/>
      <c r="BX321" s="89"/>
      <c r="BY321" s="89"/>
      <c r="BZ321" s="89"/>
      <c r="CA321" s="89"/>
      <c r="CB321" s="89"/>
      <c r="CC321" s="89"/>
      <c r="CD321" s="89"/>
      <c r="CE321" s="89"/>
      <c r="CF321" s="89"/>
      <c r="CG321" s="89"/>
      <c r="CH321" s="89"/>
      <c r="CI321" s="89"/>
      <c r="CJ321" s="89"/>
      <c r="CK321" s="89"/>
      <c r="CL321" s="89"/>
      <c r="CM321" s="89"/>
      <c r="CN321" s="89"/>
      <c r="CO321" s="89"/>
      <c r="CP321" s="89"/>
      <c r="CQ321" s="89"/>
      <c r="CR321" s="89"/>
      <c r="CS321" s="89"/>
      <c r="CT321" s="89"/>
      <c r="CU321" s="89"/>
      <c r="CV321" s="89"/>
      <c r="CW321" s="89"/>
      <c r="CX321" s="89"/>
      <c r="CY321" s="89"/>
      <c r="CZ321" s="89"/>
      <c r="DA321" s="89"/>
      <c r="DB321" s="89"/>
      <c r="DC321" s="89"/>
      <c r="DD321" s="89"/>
      <c r="DE321" s="89"/>
      <c r="DF321" s="89"/>
      <c r="DG321" s="89"/>
      <c r="DH321" s="89"/>
      <c r="DI321" s="89"/>
      <c r="DJ321" s="89"/>
      <c r="DK321" s="89"/>
      <c r="DL321" s="89"/>
      <c r="DM321" s="89"/>
      <c r="DN321" s="89"/>
      <c r="DO321" s="89"/>
      <c r="DP321" s="89"/>
      <c r="DQ321" s="89"/>
      <c r="DR321" s="89"/>
      <c r="DS321" s="89"/>
      <c r="DT321" s="89"/>
      <c r="DU321" s="89"/>
      <c r="DV321" s="89"/>
      <c r="DW321" s="89"/>
      <c r="DX321" s="89"/>
      <c r="DY321" s="89"/>
      <c r="DZ321" s="89"/>
      <c r="EA321" s="89"/>
      <c r="EB321" s="89"/>
      <c r="EC321" s="89"/>
      <c r="ED321" s="89"/>
      <c r="EE321" s="89"/>
      <c r="EF321" s="89"/>
      <c r="EG321" s="89"/>
      <c r="EH321" s="89"/>
      <c r="EI321" s="89"/>
      <c r="EJ321" s="89"/>
      <c r="EK321" s="89"/>
      <c r="EL321" s="89"/>
      <c r="EM321" s="89"/>
      <c r="EN321" s="89"/>
      <c r="EO321" s="89"/>
      <c r="EP321" s="89"/>
      <c r="EQ321" s="89"/>
      <c r="ER321" s="89"/>
      <c r="ES321" s="89"/>
      <c r="ET321" s="89"/>
      <c r="EU321" s="89"/>
      <c r="EV321" s="89"/>
      <c r="EW321" s="89"/>
      <c r="EX321" s="89"/>
      <c r="EY321" s="89"/>
      <c r="EZ321" s="89"/>
      <c r="FA321" s="89"/>
      <c r="FB321" s="89"/>
      <c r="FC321" s="89"/>
      <c r="FD321" s="89"/>
      <c r="FE321" s="89"/>
      <c r="FF321" s="89"/>
      <c r="FG321" s="89"/>
      <c r="FH321" s="89"/>
      <c r="FI321" s="89"/>
      <c r="FJ321" s="89"/>
      <c r="FK321" s="89"/>
      <c r="FL321" s="89"/>
      <c r="FM321" s="89"/>
      <c r="FN321" s="89"/>
      <c r="FO321" s="89"/>
      <c r="FP321" s="89"/>
      <c r="FQ321" s="89"/>
      <c r="FR321" s="89"/>
      <c r="FS321" s="89"/>
      <c r="FT321" s="89"/>
      <c r="FU321" s="89"/>
      <c r="FV321" s="89"/>
      <c r="FW321" s="89"/>
      <c r="FX321" s="89"/>
      <c r="FY321" s="89"/>
      <c r="FZ321" s="89"/>
      <c r="GA321" s="89"/>
      <c r="GB321" s="89"/>
      <c r="GC321" s="89"/>
      <c r="GD321" s="89"/>
      <c r="GE321" s="89"/>
      <c r="GF321" s="89"/>
      <c r="GG321" s="89"/>
      <c r="GH321" s="89"/>
      <c r="GI321" s="89"/>
      <c r="GJ321" s="89"/>
      <c r="GK321" s="89"/>
      <c r="GL321" s="89"/>
      <c r="GM321" s="89"/>
      <c r="GN321" s="89"/>
      <c r="GO321" s="89"/>
      <c r="GP321" s="89"/>
      <c r="GQ321" s="89"/>
      <c r="GR321" s="89"/>
      <c r="GS321" s="89"/>
      <c r="GT321" s="89"/>
      <c r="GU321" s="89"/>
      <c r="GV321" s="89"/>
      <c r="GW321" s="89"/>
      <c r="GX321" s="89"/>
      <c r="GY321" s="89"/>
      <c r="GZ321" s="89"/>
      <c r="HA321" s="89"/>
      <c r="HB321" s="89"/>
      <c r="HC321" s="89"/>
      <c r="HD321" s="89"/>
      <c r="HE321" s="89"/>
      <c r="HF321" s="89"/>
      <c r="HG321" s="89"/>
      <c r="HH321" s="89"/>
      <c r="HI321" s="89"/>
      <c r="HJ321" s="89"/>
      <c r="HK321" s="89"/>
      <c r="HL321" s="89"/>
      <c r="HM321" s="89"/>
      <c r="HN321" s="89"/>
      <c r="HO321" s="89"/>
      <c r="HP321" s="89"/>
      <c r="HQ321" s="89"/>
      <c r="HR321" s="89"/>
      <c r="HS321" s="89"/>
      <c r="HT321" s="89"/>
      <c r="HU321" s="89"/>
      <c r="HV321" s="89"/>
      <c r="HW321" s="89"/>
      <c r="HX321" s="89"/>
      <c r="HY321" s="89"/>
      <c r="HZ321" s="89"/>
      <c r="IA321" s="89"/>
      <c r="IB321" s="89"/>
      <c r="IC321" s="89"/>
      <c r="ID321" s="89"/>
      <c r="IE321" s="89"/>
      <c r="IF321" s="89"/>
      <c r="IG321" s="89"/>
      <c r="IH321" s="89"/>
      <c r="II321" s="89"/>
      <c r="IJ321" s="89"/>
      <c r="IK321" s="89"/>
      <c r="IL321" s="89"/>
      <c r="IM321" s="89"/>
      <c r="IN321" s="89"/>
      <c r="IO321" s="89"/>
      <c r="IP321" s="89"/>
      <c r="IQ321" s="89"/>
      <c r="IR321" s="89"/>
      <c r="IS321" s="89"/>
      <c r="IT321" s="89"/>
      <c r="IU321" s="89"/>
      <c r="IV321" s="89"/>
    </row>
    <row r="322" spans="1:256" s="90" customFormat="1" ht="16.95" customHeight="1">
      <c r="A322" s="147"/>
      <c r="B322" s="142"/>
      <c r="C322" s="141"/>
      <c r="D322" s="108">
        <f t="shared" si="11"/>
        <v>0.34090909090909088</v>
      </c>
      <c r="E322" s="93"/>
      <c r="F322" s="114" t="s">
        <v>451</v>
      </c>
      <c r="G322" s="86" t="s">
        <v>67</v>
      </c>
      <c r="H322" s="105">
        <f t="shared" si="10"/>
        <v>5</v>
      </c>
      <c r="I322" s="86">
        <f>IF([1]项目总工作量!B$6="交易类",H322*1.5/22,IF([1]项目总工作量!B$6="数据分析类",H322*1.5*0.9/22,IF([1]项目总工作量!B$6="流程管理类",H322*1.5*0.8/22,IF([1]项目总工作量!B$6="渠道类",H322*1.5*0.7/22,FALSE))))</f>
        <v>0.34090909090909088</v>
      </c>
      <c r="J322" s="86" t="s">
        <v>44</v>
      </c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89"/>
      <c r="W322" s="89"/>
      <c r="X322" s="89"/>
      <c r="Y322" s="89"/>
      <c r="Z322" s="89"/>
      <c r="AA322" s="89"/>
      <c r="AB322" s="89"/>
      <c r="AC322" s="89"/>
      <c r="AD322" s="89"/>
      <c r="AE322" s="89"/>
      <c r="AF322" s="89"/>
      <c r="AG322" s="89"/>
      <c r="AH322" s="89"/>
      <c r="AI322" s="89"/>
      <c r="AJ322" s="89"/>
      <c r="AK322" s="89"/>
      <c r="AL322" s="89"/>
      <c r="AM322" s="89"/>
      <c r="AN322" s="89"/>
      <c r="AO322" s="89"/>
      <c r="AP322" s="89"/>
      <c r="AQ322" s="89"/>
      <c r="AR322" s="89"/>
      <c r="AS322" s="89"/>
      <c r="AT322" s="89"/>
      <c r="AU322" s="89"/>
      <c r="AV322" s="89"/>
      <c r="AW322" s="89"/>
      <c r="AX322" s="89"/>
      <c r="AY322" s="89"/>
      <c r="AZ322" s="89"/>
      <c r="BA322" s="89"/>
      <c r="BB322" s="89"/>
      <c r="BC322" s="89"/>
      <c r="BD322" s="89"/>
      <c r="BE322" s="89"/>
      <c r="BF322" s="89"/>
      <c r="BG322" s="89"/>
      <c r="BH322" s="89"/>
      <c r="BI322" s="89"/>
      <c r="BJ322" s="89"/>
      <c r="BK322" s="89"/>
      <c r="BL322" s="89"/>
      <c r="BM322" s="89"/>
      <c r="BN322" s="89"/>
      <c r="BO322" s="89"/>
      <c r="BP322" s="89"/>
      <c r="BQ322" s="89"/>
      <c r="BR322" s="89"/>
      <c r="BS322" s="89"/>
      <c r="BT322" s="89"/>
      <c r="BU322" s="89"/>
      <c r="BV322" s="89"/>
      <c r="BW322" s="89"/>
      <c r="BX322" s="89"/>
      <c r="BY322" s="89"/>
      <c r="BZ322" s="89"/>
      <c r="CA322" s="89"/>
      <c r="CB322" s="89"/>
      <c r="CC322" s="89"/>
      <c r="CD322" s="89"/>
      <c r="CE322" s="89"/>
      <c r="CF322" s="89"/>
      <c r="CG322" s="89"/>
      <c r="CH322" s="89"/>
      <c r="CI322" s="89"/>
      <c r="CJ322" s="89"/>
      <c r="CK322" s="89"/>
      <c r="CL322" s="89"/>
      <c r="CM322" s="89"/>
      <c r="CN322" s="89"/>
      <c r="CO322" s="89"/>
      <c r="CP322" s="89"/>
      <c r="CQ322" s="89"/>
      <c r="CR322" s="89"/>
      <c r="CS322" s="89"/>
      <c r="CT322" s="89"/>
      <c r="CU322" s="89"/>
      <c r="CV322" s="89"/>
      <c r="CW322" s="89"/>
      <c r="CX322" s="89"/>
      <c r="CY322" s="89"/>
      <c r="CZ322" s="89"/>
      <c r="DA322" s="89"/>
      <c r="DB322" s="89"/>
      <c r="DC322" s="89"/>
      <c r="DD322" s="89"/>
      <c r="DE322" s="89"/>
      <c r="DF322" s="89"/>
      <c r="DG322" s="89"/>
      <c r="DH322" s="89"/>
      <c r="DI322" s="89"/>
      <c r="DJ322" s="89"/>
      <c r="DK322" s="89"/>
      <c r="DL322" s="89"/>
      <c r="DM322" s="89"/>
      <c r="DN322" s="89"/>
      <c r="DO322" s="89"/>
      <c r="DP322" s="89"/>
      <c r="DQ322" s="89"/>
      <c r="DR322" s="89"/>
      <c r="DS322" s="89"/>
      <c r="DT322" s="89"/>
      <c r="DU322" s="89"/>
      <c r="DV322" s="89"/>
      <c r="DW322" s="89"/>
      <c r="DX322" s="89"/>
      <c r="DY322" s="89"/>
      <c r="DZ322" s="89"/>
      <c r="EA322" s="89"/>
      <c r="EB322" s="89"/>
      <c r="EC322" s="89"/>
      <c r="ED322" s="89"/>
      <c r="EE322" s="89"/>
      <c r="EF322" s="89"/>
      <c r="EG322" s="89"/>
      <c r="EH322" s="89"/>
      <c r="EI322" s="89"/>
      <c r="EJ322" s="89"/>
      <c r="EK322" s="89"/>
      <c r="EL322" s="89"/>
      <c r="EM322" s="89"/>
      <c r="EN322" s="89"/>
      <c r="EO322" s="89"/>
      <c r="EP322" s="89"/>
      <c r="EQ322" s="89"/>
      <c r="ER322" s="89"/>
      <c r="ES322" s="89"/>
      <c r="ET322" s="89"/>
      <c r="EU322" s="89"/>
      <c r="EV322" s="89"/>
      <c r="EW322" s="89"/>
      <c r="EX322" s="89"/>
      <c r="EY322" s="89"/>
      <c r="EZ322" s="89"/>
      <c r="FA322" s="89"/>
      <c r="FB322" s="89"/>
      <c r="FC322" s="89"/>
      <c r="FD322" s="89"/>
      <c r="FE322" s="89"/>
      <c r="FF322" s="89"/>
      <c r="FG322" s="89"/>
      <c r="FH322" s="89"/>
      <c r="FI322" s="89"/>
      <c r="FJ322" s="89"/>
      <c r="FK322" s="89"/>
      <c r="FL322" s="89"/>
      <c r="FM322" s="89"/>
      <c r="FN322" s="89"/>
      <c r="FO322" s="89"/>
      <c r="FP322" s="89"/>
      <c r="FQ322" s="89"/>
      <c r="FR322" s="89"/>
      <c r="FS322" s="89"/>
      <c r="FT322" s="89"/>
      <c r="FU322" s="89"/>
      <c r="FV322" s="89"/>
      <c r="FW322" s="89"/>
      <c r="FX322" s="89"/>
      <c r="FY322" s="89"/>
      <c r="FZ322" s="89"/>
      <c r="GA322" s="89"/>
      <c r="GB322" s="89"/>
      <c r="GC322" s="89"/>
      <c r="GD322" s="89"/>
      <c r="GE322" s="89"/>
      <c r="GF322" s="89"/>
      <c r="GG322" s="89"/>
      <c r="GH322" s="89"/>
      <c r="GI322" s="89"/>
      <c r="GJ322" s="89"/>
      <c r="GK322" s="89"/>
      <c r="GL322" s="89"/>
      <c r="GM322" s="89"/>
      <c r="GN322" s="89"/>
      <c r="GO322" s="89"/>
      <c r="GP322" s="89"/>
      <c r="GQ322" s="89"/>
      <c r="GR322" s="89"/>
      <c r="GS322" s="89"/>
      <c r="GT322" s="89"/>
      <c r="GU322" s="89"/>
      <c r="GV322" s="89"/>
      <c r="GW322" s="89"/>
      <c r="GX322" s="89"/>
      <c r="GY322" s="89"/>
      <c r="GZ322" s="89"/>
      <c r="HA322" s="89"/>
      <c r="HB322" s="89"/>
      <c r="HC322" s="89"/>
      <c r="HD322" s="89"/>
      <c r="HE322" s="89"/>
      <c r="HF322" s="89"/>
      <c r="HG322" s="89"/>
      <c r="HH322" s="89"/>
      <c r="HI322" s="89"/>
      <c r="HJ322" s="89"/>
      <c r="HK322" s="89"/>
      <c r="HL322" s="89"/>
      <c r="HM322" s="89"/>
      <c r="HN322" s="89"/>
      <c r="HO322" s="89"/>
      <c r="HP322" s="89"/>
      <c r="HQ322" s="89"/>
      <c r="HR322" s="89"/>
      <c r="HS322" s="89"/>
      <c r="HT322" s="89"/>
      <c r="HU322" s="89"/>
      <c r="HV322" s="89"/>
      <c r="HW322" s="89"/>
      <c r="HX322" s="89"/>
      <c r="HY322" s="89"/>
      <c r="HZ322" s="89"/>
      <c r="IA322" s="89"/>
      <c r="IB322" s="89"/>
      <c r="IC322" s="89"/>
      <c r="ID322" s="89"/>
      <c r="IE322" s="89"/>
      <c r="IF322" s="89"/>
      <c r="IG322" s="89"/>
      <c r="IH322" s="89"/>
      <c r="II322" s="89"/>
      <c r="IJ322" s="89"/>
      <c r="IK322" s="89"/>
      <c r="IL322" s="89"/>
      <c r="IM322" s="89"/>
      <c r="IN322" s="89"/>
      <c r="IO322" s="89"/>
      <c r="IP322" s="89"/>
      <c r="IQ322" s="89"/>
      <c r="IR322" s="89"/>
      <c r="IS322" s="89"/>
      <c r="IT322" s="89"/>
      <c r="IU322" s="89"/>
      <c r="IV322" s="89"/>
    </row>
    <row r="323" spans="1:256" s="90" customFormat="1" ht="16.95" customHeight="1">
      <c r="A323" s="147"/>
      <c r="B323" s="142"/>
      <c r="C323" s="141"/>
      <c r="D323" s="108">
        <f t="shared" si="11"/>
        <v>0.34090909090909088</v>
      </c>
      <c r="E323" s="93"/>
      <c r="F323" s="117" t="s">
        <v>452</v>
      </c>
      <c r="G323" s="86" t="s">
        <v>67</v>
      </c>
      <c r="H323" s="105">
        <f t="shared" si="10"/>
        <v>5</v>
      </c>
      <c r="I323" s="86">
        <f>IF([1]项目总工作量!B$6="交易类",H323*1.5/22,IF([1]项目总工作量!B$6="数据分析类",H323*1.5*0.9/22,IF([1]项目总工作量!B$6="流程管理类",H323*1.5*0.8/22,IF([1]项目总工作量!B$6="渠道类",H323*1.5*0.7/22,FALSE))))</f>
        <v>0.34090909090909088</v>
      </c>
      <c r="J323" s="86" t="s">
        <v>44</v>
      </c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89"/>
      <c r="W323" s="89"/>
      <c r="X323" s="89"/>
      <c r="Y323" s="89"/>
      <c r="Z323" s="89"/>
      <c r="AA323" s="89"/>
      <c r="AB323" s="89"/>
      <c r="AC323" s="89"/>
      <c r="AD323" s="89"/>
      <c r="AE323" s="89"/>
      <c r="AF323" s="89"/>
      <c r="AG323" s="89"/>
      <c r="AH323" s="89"/>
      <c r="AI323" s="89"/>
      <c r="AJ323" s="89"/>
      <c r="AK323" s="89"/>
      <c r="AL323" s="89"/>
      <c r="AM323" s="89"/>
      <c r="AN323" s="89"/>
      <c r="AO323" s="89"/>
      <c r="AP323" s="89"/>
      <c r="AQ323" s="89"/>
      <c r="AR323" s="89"/>
      <c r="AS323" s="89"/>
      <c r="AT323" s="89"/>
      <c r="AU323" s="89"/>
      <c r="AV323" s="89"/>
      <c r="AW323" s="89"/>
      <c r="AX323" s="89"/>
      <c r="AY323" s="89"/>
      <c r="AZ323" s="89"/>
      <c r="BA323" s="89"/>
      <c r="BB323" s="89"/>
      <c r="BC323" s="89"/>
      <c r="BD323" s="89"/>
      <c r="BE323" s="89"/>
      <c r="BF323" s="89"/>
      <c r="BG323" s="89"/>
      <c r="BH323" s="89"/>
      <c r="BI323" s="89"/>
      <c r="BJ323" s="89"/>
      <c r="BK323" s="89"/>
      <c r="BL323" s="89"/>
      <c r="BM323" s="89"/>
      <c r="BN323" s="89"/>
      <c r="BO323" s="89"/>
      <c r="BP323" s="89"/>
      <c r="BQ323" s="89"/>
      <c r="BR323" s="89"/>
      <c r="BS323" s="89"/>
      <c r="BT323" s="89"/>
      <c r="BU323" s="89"/>
      <c r="BV323" s="89"/>
      <c r="BW323" s="89"/>
      <c r="BX323" s="89"/>
      <c r="BY323" s="89"/>
      <c r="BZ323" s="89"/>
      <c r="CA323" s="89"/>
      <c r="CB323" s="89"/>
      <c r="CC323" s="89"/>
      <c r="CD323" s="89"/>
      <c r="CE323" s="89"/>
      <c r="CF323" s="89"/>
      <c r="CG323" s="89"/>
      <c r="CH323" s="89"/>
      <c r="CI323" s="89"/>
      <c r="CJ323" s="89"/>
      <c r="CK323" s="89"/>
      <c r="CL323" s="89"/>
      <c r="CM323" s="89"/>
      <c r="CN323" s="89"/>
      <c r="CO323" s="89"/>
      <c r="CP323" s="89"/>
      <c r="CQ323" s="89"/>
      <c r="CR323" s="89"/>
      <c r="CS323" s="89"/>
      <c r="CT323" s="89"/>
      <c r="CU323" s="89"/>
      <c r="CV323" s="89"/>
      <c r="CW323" s="89"/>
      <c r="CX323" s="89"/>
      <c r="CY323" s="89"/>
      <c r="CZ323" s="89"/>
      <c r="DA323" s="89"/>
      <c r="DB323" s="89"/>
      <c r="DC323" s="89"/>
      <c r="DD323" s="89"/>
      <c r="DE323" s="89"/>
      <c r="DF323" s="89"/>
      <c r="DG323" s="89"/>
      <c r="DH323" s="89"/>
      <c r="DI323" s="89"/>
      <c r="DJ323" s="89"/>
      <c r="DK323" s="89"/>
      <c r="DL323" s="89"/>
      <c r="DM323" s="89"/>
      <c r="DN323" s="89"/>
      <c r="DO323" s="89"/>
      <c r="DP323" s="89"/>
      <c r="DQ323" s="89"/>
      <c r="DR323" s="89"/>
      <c r="DS323" s="89"/>
      <c r="DT323" s="89"/>
      <c r="DU323" s="89"/>
      <c r="DV323" s="89"/>
      <c r="DW323" s="89"/>
      <c r="DX323" s="89"/>
      <c r="DY323" s="89"/>
      <c r="DZ323" s="89"/>
      <c r="EA323" s="89"/>
      <c r="EB323" s="89"/>
      <c r="EC323" s="89"/>
      <c r="ED323" s="89"/>
      <c r="EE323" s="89"/>
      <c r="EF323" s="89"/>
      <c r="EG323" s="89"/>
      <c r="EH323" s="89"/>
      <c r="EI323" s="89"/>
      <c r="EJ323" s="89"/>
      <c r="EK323" s="89"/>
      <c r="EL323" s="89"/>
      <c r="EM323" s="89"/>
      <c r="EN323" s="89"/>
      <c r="EO323" s="89"/>
      <c r="EP323" s="89"/>
      <c r="EQ323" s="89"/>
      <c r="ER323" s="89"/>
      <c r="ES323" s="89"/>
      <c r="ET323" s="89"/>
      <c r="EU323" s="89"/>
      <c r="EV323" s="89"/>
      <c r="EW323" s="89"/>
      <c r="EX323" s="89"/>
      <c r="EY323" s="89"/>
      <c r="EZ323" s="89"/>
      <c r="FA323" s="89"/>
      <c r="FB323" s="89"/>
      <c r="FC323" s="89"/>
      <c r="FD323" s="89"/>
      <c r="FE323" s="89"/>
      <c r="FF323" s="89"/>
      <c r="FG323" s="89"/>
      <c r="FH323" s="89"/>
      <c r="FI323" s="89"/>
      <c r="FJ323" s="89"/>
      <c r="FK323" s="89"/>
      <c r="FL323" s="89"/>
      <c r="FM323" s="89"/>
      <c r="FN323" s="89"/>
      <c r="FO323" s="89"/>
      <c r="FP323" s="89"/>
      <c r="FQ323" s="89"/>
      <c r="FR323" s="89"/>
      <c r="FS323" s="89"/>
      <c r="FT323" s="89"/>
      <c r="FU323" s="89"/>
      <c r="FV323" s="89"/>
      <c r="FW323" s="89"/>
      <c r="FX323" s="89"/>
      <c r="FY323" s="89"/>
      <c r="FZ323" s="89"/>
      <c r="GA323" s="89"/>
      <c r="GB323" s="89"/>
      <c r="GC323" s="89"/>
      <c r="GD323" s="89"/>
      <c r="GE323" s="89"/>
      <c r="GF323" s="89"/>
      <c r="GG323" s="89"/>
      <c r="GH323" s="89"/>
      <c r="GI323" s="89"/>
      <c r="GJ323" s="89"/>
      <c r="GK323" s="89"/>
      <c r="GL323" s="89"/>
      <c r="GM323" s="89"/>
      <c r="GN323" s="89"/>
      <c r="GO323" s="89"/>
      <c r="GP323" s="89"/>
      <c r="GQ323" s="89"/>
      <c r="GR323" s="89"/>
      <c r="GS323" s="89"/>
      <c r="GT323" s="89"/>
      <c r="GU323" s="89"/>
      <c r="GV323" s="89"/>
      <c r="GW323" s="89"/>
      <c r="GX323" s="89"/>
      <c r="GY323" s="89"/>
      <c r="GZ323" s="89"/>
      <c r="HA323" s="89"/>
      <c r="HB323" s="89"/>
      <c r="HC323" s="89"/>
      <c r="HD323" s="89"/>
      <c r="HE323" s="89"/>
      <c r="HF323" s="89"/>
      <c r="HG323" s="89"/>
      <c r="HH323" s="89"/>
      <c r="HI323" s="89"/>
      <c r="HJ323" s="89"/>
      <c r="HK323" s="89"/>
      <c r="HL323" s="89"/>
      <c r="HM323" s="89"/>
      <c r="HN323" s="89"/>
      <c r="HO323" s="89"/>
      <c r="HP323" s="89"/>
      <c r="HQ323" s="89"/>
      <c r="HR323" s="89"/>
      <c r="HS323" s="89"/>
      <c r="HT323" s="89"/>
      <c r="HU323" s="89"/>
      <c r="HV323" s="89"/>
      <c r="HW323" s="89"/>
      <c r="HX323" s="89"/>
      <c r="HY323" s="89"/>
      <c r="HZ323" s="89"/>
      <c r="IA323" s="89"/>
      <c r="IB323" s="89"/>
      <c r="IC323" s="89"/>
      <c r="ID323" s="89"/>
      <c r="IE323" s="89"/>
      <c r="IF323" s="89"/>
      <c r="IG323" s="89"/>
      <c r="IH323" s="89"/>
      <c r="II323" s="89"/>
      <c r="IJ323" s="89"/>
      <c r="IK323" s="89"/>
      <c r="IL323" s="89"/>
      <c r="IM323" s="89"/>
      <c r="IN323" s="89"/>
      <c r="IO323" s="89"/>
      <c r="IP323" s="89"/>
      <c r="IQ323" s="89"/>
      <c r="IR323" s="89"/>
      <c r="IS323" s="89"/>
      <c r="IT323" s="89"/>
      <c r="IU323" s="89"/>
      <c r="IV323" s="89"/>
    </row>
    <row r="324" spans="1:256" s="90" customFormat="1" ht="16.95" customHeight="1">
      <c r="A324" s="147"/>
      <c r="B324" s="142"/>
      <c r="C324" s="141"/>
      <c r="D324" s="108">
        <f t="shared" si="11"/>
        <v>0.34090909090909088</v>
      </c>
      <c r="E324" s="93"/>
      <c r="F324" s="117" t="s">
        <v>350</v>
      </c>
      <c r="G324" s="86" t="s">
        <v>67</v>
      </c>
      <c r="H324" s="105">
        <f t="shared" si="10"/>
        <v>5</v>
      </c>
      <c r="I324" s="86">
        <f>IF([1]项目总工作量!B$6="交易类",H324*1.5/22,IF([1]项目总工作量!B$6="数据分析类",H324*1.5*0.9/22,IF([1]项目总工作量!B$6="流程管理类",H324*1.5*0.8/22,IF([1]项目总工作量!B$6="渠道类",H324*1.5*0.7/22,FALSE))))</f>
        <v>0.34090909090909088</v>
      </c>
      <c r="J324" s="86" t="s">
        <v>44</v>
      </c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89"/>
      <c r="W324" s="89"/>
      <c r="X324" s="89"/>
      <c r="Y324" s="89"/>
      <c r="Z324" s="89"/>
      <c r="AA324" s="89"/>
      <c r="AB324" s="89"/>
      <c r="AC324" s="89"/>
      <c r="AD324" s="89"/>
      <c r="AE324" s="89"/>
      <c r="AF324" s="89"/>
      <c r="AG324" s="89"/>
      <c r="AH324" s="89"/>
      <c r="AI324" s="89"/>
      <c r="AJ324" s="89"/>
      <c r="AK324" s="89"/>
      <c r="AL324" s="89"/>
      <c r="AM324" s="89"/>
      <c r="AN324" s="89"/>
      <c r="AO324" s="89"/>
      <c r="AP324" s="89"/>
      <c r="AQ324" s="89"/>
      <c r="AR324" s="89"/>
      <c r="AS324" s="89"/>
      <c r="AT324" s="89"/>
      <c r="AU324" s="89"/>
      <c r="AV324" s="89"/>
      <c r="AW324" s="89"/>
      <c r="AX324" s="89"/>
      <c r="AY324" s="89"/>
      <c r="AZ324" s="89"/>
      <c r="BA324" s="89"/>
      <c r="BB324" s="89"/>
      <c r="BC324" s="89"/>
      <c r="BD324" s="89"/>
      <c r="BE324" s="89"/>
      <c r="BF324" s="89"/>
      <c r="BG324" s="89"/>
      <c r="BH324" s="89"/>
      <c r="BI324" s="89"/>
      <c r="BJ324" s="89"/>
      <c r="BK324" s="89"/>
      <c r="BL324" s="89"/>
      <c r="BM324" s="89"/>
      <c r="BN324" s="89"/>
      <c r="BO324" s="89"/>
      <c r="BP324" s="89"/>
      <c r="BQ324" s="89"/>
      <c r="BR324" s="89"/>
      <c r="BS324" s="89"/>
      <c r="BT324" s="89"/>
      <c r="BU324" s="89"/>
      <c r="BV324" s="89"/>
      <c r="BW324" s="89"/>
      <c r="BX324" s="89"/>
      <c r="BY324" s="89"/>
      <c r="BZ324" s="89"/>
      <c r="CA324" s="89"/>
      <c r="CB324" s="89"/>
      <c r="CC324" s="89"/>
      <c r="CD324" s="89"/>
      <c r="CE324" s="89"/>
      <c r="CF324" s="89"/>
      <c r="CG324" s="89"/>
      <c r="CH324" s="89"/>
      <c r="CI324" s="89"/>
      <c r="CJ324" s="89"/>
      <c r="CK324" s="89"/>
      <c r="CL324" s="89"/>
      <c r="CM324" s="89"/>
      <c r="CN324" s="89"/>
      <c r="CO324" s="89"/>
      <c r="CP324" s="89"/>
      <c r="CQ324" s="89"/>
      <c r="CR324" s="89"/>
      <c r="CS324" s="89"/>
      <c r="CT324" s="89"/>
      <c r="CU324" s="89"/>
      <c r="CV324" s="89"/>
      <c r="CW324" s="89"/>
      <c r="CX324" s="89"/>
      <c r="CY324" s="89"/>
      <c r="CZ324" s="89"/>
      <c r="DA324" s="89"/>
      <c r="DB324" s="89"/>
      <c r="DC324" s="89"/>
      <c r="DD324" s="89"/>
      <c r="DE324" s="89"/>
      <c r="DF324" s="89"/>
      <c r="DG324" s="89"/>
      <c r="DH324" s="89"/>
      <c r="DI324" s="89"/>
      <c r="DJ324" s="89"/>
      <c r="DK324" s="89"/>
      <c r="DL324" s="89"/>
      <c r="DM324" s="89"/>
      <c r="DN324" s="89"/>
      <c r="DO324" s="89"/>
      <c r="DP324" s="89"/>
      <c r="DQ324" s="89"/>
      <c r="DR324" s="89"/>
      <c r="DS324" s="89"/>
      <c r="DT324" s="89"/>
      <c r="DU324" s="89"/>
      <c r="DV324" s="89"/>
      <c r="DW324" s="89"/>
      <c r="DX324" s="89"/>
      <c r="DY324" s="89"/>
      <c r="DZ324" s="89"/>
      <c r="EA324" s="89"/>
      <c r="EB324" s="89"/>
      <c r="EC324" s="89"/>
      <c r="ED324" s="89"/>
      <c r="EE324" s="89"/>
      <c r="EF324" s="89"/>
      <c r="EG324" s="89"/>
      <c r="EH324" s="89"/>
      <c r="EI324" s="89"/>
      <c r="EJ324" s="89"/>
      <c r="EK324" s="89"/>
      <c r="EL324" s="89"/>
      <c r="EM324" s="89"/>
      <c r="EN324" s="89"/>
      <c r="EO324" s="89"/>
      <c r="EP324" s="89"/>
      <c r="EQ324" s="89"/>
      <c r="ER324" s="89"/>
      <c r="ES324" s="89"/>
      <c r="ET324" s="89"/>
      <c r="EU324" s="89"/>
      <c r="EV324" s="89"/>
      <c r="EW324" s="89"/>
      <c r="EX324" s="89"/>
      <c r="EY324" s="89"/>
      <c r="EZ324" s="89"/>
      <c r="FA324" s="89"/>
      <c r="FB324" s="89"/>
      <c r="FC324" s="89"/>
      <c r="FD324" s="89"/>
      <c r="FE324" s="89"/>
      <c r="FF324" s="89"/>
      <c r="FG324" s="89"/>
      <c r="FH324" s="89"/>
      <c r="FI324" s="89"/>
      <c r="FJ324" s="89"/>
      <c r="FK324" s="89"/>
      <c r="FL324" s="89"/>
      <c r="FM324" s="89"/>
      <c r="FN324" s="89"/>
      <c r="FO324" s="89"/>
      <c r="FP324" s="89"/>
      <c r="FQ324" s="89"/>
      <c r="FR324" s="89"/>
      <c r="FS324" s="89"/>
      <c r="FT324" s="89"/>
      <c r="FU324" s="89"/>
      <c r="FV324" s="89"/>
      <c r="FW324" s="89"/>
      <c r="FX324" s="89"/>
      <c r="FY324" s="89"/>
      <c r="FZ324" s="89"/>
      <c r="GA324" s="89"/>
      <c r="GB324" s="89"/>
      <c r="GC324" s="89"/>
      <c r="GD324" s="89"/>
      <c r="GE324" s="89"/>
      <c r="GF324" s="89"/>
      <c r="GG324" s="89"/>
      <c r="GH324" s="89"/>
      <c r="GI324" s="89"/>
      <c r="GJ324" s="89"/>
      <c r="GK324" s="89"/>
      <c r="GL324" s="89"/>
      <c r="GM324" s="89"/>
      <c r="GN324" s="89"/>
      <c r="GO324" s="89"/>
      <c r="GP324" s="89"/>
      <c r="GQ324" s="89"/>
      <c r="GR324" s="89"/>
      <c r="GS324" s="89"/>
      <c r="GT324" s="89"/>
      <c r="GU324" s="89"/>
      <c r="GV324" s="89"/>
      <c r="GW324" s="89"/>
      <c r="GX324" s="89"/>
      <c r="GY324" s="89"/>
      <c r="GZ324" s="89"/>
      <c r="HA324" s="89"/>
      <c r="HB324" s="89"/>
      <c r="HC324" s="89"/>
      <c r="HD324" s="89"/>
      <c r="HE324" s="89"/>
      <c r="HF324" s="89"/>
      <c r="HG324" s="89"/>
      <c r="HH324" s="89"/>
      <c r="HI324" s="89"/>
      <c r="HJ324" s="89"/>
      <c r="HK324" s="89"/>
      <c r="HL324" s="89"/>
      <c r="HM324" s="89"/>
      <c r="HN324" s="89"/>
      <c r="HO324" s="89"/>
      <c r="HP324" s="89"/>
      <c r="HQ324" s="89"/>
      <c r="HR324" s="89"/>
      <c r="HS324" s="89"/>
      <c r="HT324" s="89"/>
      <c r="HU324" s="89"/>
      <c r="HV324" s="89"/>
      <c r="HW324" s="89"/>
      <c r="HX324" s="89"/>
      <c r="HY324" s="89"/>
      <c r="HZ324" s="89"/>
      <c r="IA324" s="89"/>
      <c r="IB324" s="89"/>
      <c r="IC324" s="89"/>
      <c r="ID324" s="89"/>
      <c r="IE324" s="89"/>
      <c r="IF324" s="89"/>
      <c r="IG324" s="89"/>
      <c r="IH324" s="89"/>
      <c r="II324" s="89"/>
      <c r="IJ324" s="89"/>
      <c r="IK324" s="89"/>
      <c r="IL324" s="89"/>
      <c r="IM324" s="89"/>
      <c r="IN324" s="89"/>
      <c r="IO324" s="89"/>
      <c r="IP324" s="89"/>
      <c r="IQ324" s="89"/>
      <c r="IR324" s="89"/>
      <c r="IS324" s="89"/>
      <c r="IT324" s="89"/>
      <c r="IU324" s="89"/>
      <c r="IV324" s="89"/>
    </row>
    <row r="325" spans="1:256" s="90" customFormat="1" ht="16.95" customHeight="1">
      <c r="A325" s="147"/>
      <c r="B325" s="142"/>
      <c r="C325" s="141"/>
      <c r="D325" s="108">
        <f t="shared" si="11"/>
        <v>0.34090909090909088</v>
      </c>
      <c r="E325" s="93"/>
      <c r="F325" s="117" t="s">
        <v>351</v>
      </c>
      <c r="G325" s="86" t="s">
        <v>67</v>
      </c>
      <c r="H325" s="105">
        <f t="shared" si="10"/>
        <v>5</v>
      </c>
      <c r="I325" s="86">
        <f>IF([1]项目总工作量!B$6="交易类",H325*1.5/22,IF([1]项目总工作量!B$6="数据分析类",H325*1.5*0.9/22,IF([1]项目总工作量!B$6="流程管理类",H325*1.5*0.8/22,IF([1]项目总工作量!B$6="渠道类",H325*1.5*0.7/22,FALSE))))</f>
        <v>0.34090909090909088</v>
      </c>
      <c r="J325" s="86" t="s">
        <v>44</v>
      </c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89"/>
      <c r="W325" s="89"/>
      <c r="X325" s="89"/>
      <c r="Y325" s="89"/>
      <c r="Z325" s="89"/>
      <c r="AA325" s="89"/>
      <c r="AB325" s="89"/>
      <c r="AC325" s="89"/>
      <c r="AD325" s="89"/>
      <c r="AE325" s="89"/>
      <c r="AF325" s="89"/>
      <c r="AG325" s="89"/>
      <c r="AH325" s="89"/>
      <c r="AI325" s="89"/>
      <c r="AJ325" s="89"/>
      <c r="AK325" s="89"/>
      <c r="AL325" s="89"/>
      <c r="AM325" s="89"/>
      <c r="AN325" s="89"/>
      <c r="AO325" s="89"/>
      <c r="AP325" s="89"/>
      <c r="AQ325" s="89"/>
      <c r="AR325" s="89"/>
      <c r="AS325" s="89"/>
      <c r="AT325" s="89"/>
      <c r="AU325" s="89"/>
      <c r="AV325" s="89"/>
      <c r="AW325" s="89"/>
      <c r="AX325" s="89"/>
      <c r="AY325" s="89"/>
      <c r="AZ325" s="89"/>
      <c r="BA325" s="89"/>
      <c r="BB325" s="89"/>
      <c r="BC325" s="89"/>
      <c r="BD325" s="89"/>
      <c r="BE325" s="89"/>
      <c r="BF325" s="89"/>
      <c r="BG325" s="89"/>
      <c r="BH325" s="89"/>
      <c r="BI325" s="89"/>
      <c r="BJ325" s="89"/>
      <c r="BK325" s="89"/>
      <c r="BL325" s="89"/>
      <c r="BM325" s="89"/>
      <c r="BN325" s="89"/>
      <c r="BO325" s="89"/>
      <c r="BP325" s="89"/>
      <c r="BQ325" s="89"/>
      <c r="BR325" s="89"/>
      <c r="BS325" s="89"/>
      <c r="BT325" s="89"/>
      <c r="BU325" s="89"/>
      <c r="BV325" s="89"/>
      <c r="BW325" s="89"/>
      <c r="BX325" s="89"/>
      <c r="BY325" s="89"/>
      <c r="BZ325" s="89"/>
      <c r="CA325" s="89"/>
      <c r="CB325" s="89"/>
      <c r="CC325" s="89"/>
      <c r="CD325" s="89"/>
      <c r="CE325" s="89"/>
      <c r="CF325" s="89"/>
      <c r="CG325" s="89"/>
      <c r="CH325" s="89"/>
      <c r="CI325" s="89"/>
      <c r="CJ325" s="89"/>
      <c r="CK325" s="89"/>
      <c r="CL325" s="89"/>
      <c r="CM325" s="89"/>
      <c r="CN325" s="89"/>
      <c r="CO325" s="89"/>
      <c r="CP325" s="89"/>
      <c r="CQ325" s="89"/>
      <c r="CR325" s="89"/>
      <c r="CS325" s="89"/>
      <c r="CT325" s="89"/>
      <c r="CU325" s="89"/>
      <c r="CV325" s="89"/>
      <c r="CW325" s="89"/>
      <c r="CX325" s="89"/>
      <c r="CY325" s="89"/>
      <c r="CZ325" s="89"/>
      <c r="DA325" s="89"/>
      <c r="DB325" s="89"/>
      <c r="DC325" s="89"/>
      <c r="DD325" s="89"/>
      <c r="DE325" s="89"/>
      <c r="DF325" s="89"/>
      <c r="DG325" s="89"/>
      <c r="DH325" s="89"/>
      <c r="DI325" s="89"/>
      <c r="DJ325" s="89"/>
      <c r="DK325" s="89"/>
      <c r="DL325" s="89"/>
      <c r="DM325" s="89"/>
      <c r="DN325" s="89"/>
      <c r="DO325" s="89"/>
      <c r="DP325" s="89"/>
      <c r="DQ325" s="89"/>
      <c r="DR325" s="89"/>
      <c r="DS325" s="89"/>
      <c r="DT325" s="89"/>
      <c r="DU325" s="89"/>
      <c r="DV325" s="89"/>
      <c r="DW325" s="89"/>
      <c r="DX325" s="89"/>
      <c r="DY325" s="89"/>
      <c r="DZ325" s="89"/>
      <c r="EA325" s="89"/>
      <c r="EB325" s="89"/>
      <c r="EC325" s="89"/>
      <c r="ED325" s="89"/>
      <c r="EE325" s="89"/>
      <c r="EF325" s="89"/>
      <c r="EG325" s="89"/>
      <c r="EH325" s="89"/>
      <c r="EI325" s="89"/>
      <c r="EJ325" s="89"/>
      <c r="EK325" s="89"/>
      <c r="EL325" s="89"/>
      <c r="EM325" s="89"/>
      <c r="EN325" s="89"/>
      <c r="EO325" s="89"/>
      <c r="EP325" s="89"/>
      <c r="EQ325" s="89"/>
      <c r="ER325" s="89"/>
      <c r="ES325" s="89"/>
      <c r="ET325" s="89"/>
      <c r="EU325" s="89"/>
      <c r="EV325" s="89"/>
      <c r="EW325" s="89"/>
      <c r="EX325" s="89"/>
      <c r="EY325" s="89"/>
      <c r="EZ325" s="89"/>
      <c r="FA325" s="89"/>
      <c r="FB325" s="89"/>
      <c r="FC325" s="89"/>
      <c r="FD325" s="89"/>
      <c r="FE325" s="89"/>
      <c r="FF325" s="89"/>
      <c r="FG325" s="89"/>
      <c r="FH325" s="89"/>
      <c r="FI325" s="89"/>
      <c r="FJ325" s="89"/>
      <c r="FK325" s="89"/>
      <c r="FL325" s="89"/>
      <c r="FM325" s="89"/>
      <c r="FN325" s="89"/>
      <c r="FO325" s="89"/>
      <c r="FP325" s="89"/>
      <c r="FQ325" s="89"/>
      <c r="FR325" s="89"/>
      <c r="FS325" s="89"/>
      <c r="FT325" s="89"/>
      <c r="FU325" s="89"/>
      <c r="FV325" s="89"/>
      <c r="FW325" s="89"/>
      <c r="FX325" s="89"/>
      <c r="FY325" s="89"/>
      <c r="FZ325" s="89"/>
      <c r="GA325" s="89"/>
      <c r="GB325" s="89"/>
      <c r="GC325" s="89"/>
      <c r="GD325" s="89"/>
      <c r="GE325" s="89"/>
      <c r="GF325" s="89"/>
      <c r="GG325" s="89"/>
      <c r="GH325" s="89"/>
      <c r="GI325" s="89"/>
      <c r="GJ325" s="89"/>
      <c r="GK325" s="89"/>
      <c r="GL325" s="89"/>
      <c r="GM325" s="89"/>
      <c r="GN325" s="89"/>
      <c r="GO325" s="89"/>
      <c r="GP325" s="89"/>
      <c r="GQ325" s="89"/>
      <c r="GR325" s="89"/>
      <c r="GS325" s="89"/>
      <c r="GT325" s="89"/>
      <c r="GU325" s="89"/>
      <c r="GV325" s="89"/>
      <c r="GW325" s="89"/>
      <c r="GX325" s="89"/>
      <c r="GY325" s="89"/>
      <c r="GZ325" s="89"/>
      <c r="HA325" s="89"/>
      <c r="HB325" s="89"/>
      <c r="HC325" s="89"/>
      <c r="HD325" s="89"/>
      <c r="HE325" s="89"/>
      <c r="HF325" s="89"/>
      <c r="HG325" s="89"/>
      <c r="HH325" s="89"/>
      <c r="HI325" s="89"/>
      <c r="HJ325" s="89"/>
      <c r="HK325" s="89"/>
      <c r="HL325" s="89"/>
      <c r="HM325" s="89"/>
      <c r="HN325" s="89"/>
      <c r="HO325" s="89"/>
      <c r="HP325" s="89"/>
      <c r="HQ325" s="89"/>
      <c r="HR325" s="89"/>
      <c r="HS325" s="89"/>
      <c r="HT325" s="89"/>
      <c r="HU325" s="89"/>
      <c r="HV325" s="89"/>
      <c r="HW325" s="89"/>
      <c r="HX325" s="89"/>
      <c r="HY325" s="89"/>
      <c r="HZ325" s="89"/>
      <c r="IA325" s="89"/>
      <c r="IB325" s="89"/>
      <c r="IC325" s="89"/>
      <c r="ID325" s="89"/>
      <c r="IE325" s="89"/>
      <c r="IF325" s="89"/>
      <c r="IG325" s="89"/>
      <c r="IH325" s="89"/>
      <c r="II325" s="89"/>
      <c r="IJ325" s="89"/>
      <c r="IK325" s="89"/>
      <c r="IL325" s="89"/>
      <c r="IM325" s="89"/>
      <c r="IN325" s="89"/>
      <c r="IO325" s="89"/>
      <c r="IP325" s="89"/>
      <c r="IQ325" s="89"/>
      <c r="IR325" s="89"/>
      <c r="IS325" s="89"/>
      <c r="IT325" s="89"/>
      <c r="IU325" s="89"/>
      <c r="IV325" s="89"/>
    </row>
    <row r="326" spans="1:256" s="90" customFormat="1" ht="16.95" customHeight="1">
      <c r="A326" s="147"/>
      <c r="B326" s="142"/>
      <c r="C326" s="141"/>
      <c r="D326" s="108">
        <f t="shared" si="11"/>
        <v>0.34090909090909088</v>
      </c>
      <c r="E326" s="93"/>
      <c r="F326" s="117" t="s">
        <v>352</v>
      </c>
      <c r="G326" s="86" t="s">
        <v>67</v>
      </c>
      <c r="H326" s="105">
        <f t="shared" si="10"/>
        <v>5</v>
      </c>
      <c r="I326" s="86">
        <f>IF([1]项目总工作量!B$6="交易类",H326*1.5/22,IF([1]项目总工作量!B$6="数据分析类",H326*1.5*0.9/22,IF([1]项目总工作量!B$6="流程管理类",H326*1.5*0.8/22,IF([1]项目总工作量!B$6="渠道类",H326*1.5*0.7/22,FALSE))))</f>
        <v>0.34090909090909088</v>
      </c>
      <c r="J326" s="86" t="s">
        <v>44</v>
      </c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89"/>
      <c r="W326" s="89"/>
      <c r="X326" s="89"/>
      <c r="Y326" s="89"/>
      <c r="Z326" s="89"/>
      <c r="AA326" s="89"/>
      <c r="AB326" s="89"/>
      <c r="AC326" s="89"/>
      <c r="AD326" s="89"/>
      <c r="AE326" s="89"/>
      <c r="AF326" s="89"/>
      <c r="AG326" s="89"/>
      <c r="AH326" s="89"/>
      <c r="AI326" s="89"/>
      <c r="AJ326" s="89"/>
      <c r="AK326" s="89"/>
      <c r="AL326" s="89"/>
      <c r="AM326" s="89"/>
      <c r="AN326" s="89"/>
      <c r="AO326" s="89"/>
      <c r="AP326" s="89"/>
      <c r="AQ326" s="89"/>
      <c r="AR326" s="89"/>
      <c r="AS326" s="89"/>
      <c r="AT326" s="89"/>
      <c r="AU326" s="89"/>
      <c r="AV326" s="89"/>
      <c r="AW326" s="89"/>
      <c r="AX326" s="89"/>
      <c r="AY326" s="89"/>
      <c r="AZ326" s="89"/>
      <c r="BA326" s="89"/>
      <c r="BB326" s="89"/>
      <c r="BC326" s="89"/>
      <c r="BD326" s="89"/>
      <c r="BE326" s="89"/>
      <c r="BF326" s="89"/>
      <c r="BG326" s="89"/>
      <c r="BH326" s="89"/>
      <c r="BI326" s="89"/>
      <c r="BJ326" s="89"/>
      <c r="BK326" s="89"/>
      <c r="BL326" s="89"/>
      <c r="BM326" s="89"/>
      <c r="BN326" s="89"/>
      <c r="BO326" s="89"/>
      <c r="BP326" s="89"/>
      <c r="BQ326" s="89"/>
      <c r="BR326" s="89"/>
      <c r="BS326" s="89"/>
      <c r="BT326" s="89"/>
      <c r="BU326" s="89"/>
      <c r="BV326" s="89"/>
      <c r="BW326" s="89"/>
      <c r="BX326" s="89"/>
      <c r="BY326" s="89"/>
      <c r="BZ326" s="89"/>
      <c r="CA326" s="89"/>
      <c r="CB326" s="89"/>
      <c r="CC326" s="89"/>
      <c r="CD326" s="89"/>
      <c r="CE326" s="89"/>
      <c r="CF326" s="89"/>
      <c r="CG326" s="89"/>
      <c r="CH326" s="89"/>
      <c r="CI326" s="89"/>
      <c r="CJ326" s="89"/>
      <c r="CK326" s="89"/>
      <c r="CL326" s="89"/>
      <c r="CM326" s="89"/>
      <c r="CN326" s="89"/>
      <c r="CO326" s="89"/>
      <c r="CP326" s="89"/>
      <c r="CQ326" s="89"/>
      <c r="CR326" s="89"/>
      <c r="CS326" s="89"/>
      <c r="CT326" s="89"/>
      <c r="CU326" s="89"/>
      <c r="CV326" s="89"/>
      <c r="CW326" s="89"/>
      <c r="CX326" s="89"/>
      <c r="CY326" s="89"/>
      <c r="CZ326" s="89"/>
      <c r="DA326" s="89"/>
      <c r="DB326" s="89"/>
      <c r="DC326" s="89"/>
      <c r="DD326" s="89"/>
      <c r="DE326" s="89"/>
      <c r="DF326" s="89"/>
      <c r="DG326" s="89"/>
      <c r="DH326" s="89"/>
      <c r="DI326" s="89"/>
      <c r="DJ326" s="89"/>
      <c r="DK326" s="89"/>
      <c r="DL326" s="89"/>
      <c r="DM326" s="89"/>
      <c r="DN326" s="89"/>
      <c r="DO326" s="89"/>
      <c r="DP326" s="89"/>
      <c r="DQ326" s="89"/>
      <c r="DR326" s="89"/>
      <c r="DS326" s="89"/>
      <c r="DT326" s="89"/>
      <c r="DU326" s="89"/>
      <c r="DV326" s="89"/>
      <c r="DW326" s="89"/>
      <c r="DX326" s="89"/>
      <c r="DY326" s="89"/>
      <c r="DZ326" s="89"/>
      <c r="EA326" s="89"/>
      <c r="EB326" s="89"/>
      <c r="EC326" s="89"/>
      <c r="ED326" s="89"/>
      <c r="EE326" s="89"/>
      <c r="EF326" s="89"/>
      <c r="EG326" s="89"/>
      <c r="EH326" s="89"/>
      <c r="EI326" s="89"/>
      <c r="EJ326" s="89"/>
      <c r="EK326" s="89"/>
      <c r="EL326" s="89"/>
      <c r="EM326" s="89"/>
      <c r="EN326" s="89"/>
      <c r="EO326" s="89"/>
      <c r="EP326" s="89"/>
      <c r="EQ326" s="89"/>
      <c r="ER326" s="89"/>
      <c r="ES326" s="89"/>
      <c r="ET326" s="89"/>
      <c r="EU326" s="89"/>
      <c r="EV326" s="89"/>
      <c r="EW326" s="89"/>
      <c r="EX326" s="89"/>
      <c r="EY326" s="89"/>
      <c r="EZ326" s="89"/>
      <c r="FA326" s="89"/>
      <c r="FB326" s="89"/>
      <c r="FC326" s="89"/>
      <c r="FD326" s="89"/>
      <c r="FE326" s="89"/>
      <c r="FF326" s="89"/>
      <c r="FG326" s="89"/>
      <c r="FH326" s="89"/>
      <c r="FI326" s="89"/>
      <c r="FJ326" s="89"/>
      <c r="FK326" s="89"/>
      <c r="FL326" s="89"/>
      <c r="FM326" s="89"/>
      <c r="FN326" s="89"/>
      <c r="FO326" s="89"/>
      <c r="FP326" s="89"/>
      <c r="FQ326" s="89"/>
      <c r="FR326" s="89"/>
      <c r="FS326" s="89"/>
      <c r="FT326" s="89"/>
      <c r="FU326" s="89"/>
      <c r="FV326" s="89"/>
      <c r="FW326" s="89"/>
      <c r="FX326" s="89"/>
      <c r="FY326" s="89"/>
      <c r="FZ326" s="89"/>
      <c r="GA326" s="89"/>
      <c r="GB326" s="89"/>
      <c r="GC326" s="89"/>
      <c r="GD326" s="89"/>
      <c r="GE326" s="89"/>
      <c r="GF326" s="89"/>
      <c r="GG326" s="89"/>
      <c r="GH326" s="89"/>
      <c r="GI326" s="89"/>
      <c r="GJ326" s="89"/>
      <c r="GK326" s="89"/>
      <c r="GL326" s="89"/>
      <c r="GM326" s="89"/>
      <c r="GN326" s="89"/>
      <c r="GO326" s="89"/>
      <c r="GP326" s="89"/>
      <c r="GQ326" s="89"/>
      <c r="GR326" s="89"/>
      <c r="GS326" s="89"/>
      <c r="GT326" s="89"/>
      <c r="GU326" s="89"/>
      <c r="GV326" s="89"/>
      <c r="GW326" s="89"/>
      <c r="GX326" s="89"/>
      <c r="GY326" s="89"/>
      <c r="GZ326" s="89"/>
      <c r="HA326" s="89"/>
      <c r="HB326" s="89"/>
      <c r="HC326" s="89"/>
      <c r="HD326" s="89"/>
      <c r="HE326" s="89"/>
      <c r="HF326" s="89"/>
      <c r="HG326" s="89"/>
      <c r="HH326" s="89"/>
      <c r="HI326" s="89"/>
      <c r="HJ326" s="89"/>
      <c r="HK326" s="89"/>
      <c r="HL326" s="89"/>
      <c r="HM326" s="89"/>
      <c r="HN326" s="89"/>
      <c r="HO326" s="89"/>
      <c r="HP326" s="89"/>
      <c r="HQ326" s="89"/>
      <c r="HR326" s="89"/>
      <c r="HS326" s="89"/>
      <c r="HT326" s="89"/>
      <c r="HU326" s="89"/>
      <c r="HV326" s="89"/>
      <c r="HW326" s="89"/>
      <c r="HX326" s="89"/>
      <c r="HY326" s="89"/>
      <c r="HZ326" s="89"/>
      <c r="IA326" s="89"/>
      <c r="IB326" s="89"/>
      <c r="IC326" s="89"/>
      <c r="ID326" s="89"/>
      <c r="IE326" s="89"/>
      <c r="IF326" s="89"/>
      <c r="IG326" s="89"/>
      <c r="IH326" s="89"/>
      <c r="II326" s="89"/>
      <c r="IJ326" s="89"/>
      <c r="IK326" s="89"/>
      <c r="IL326" s="89"/>
      <c r="IM326" s="89"/>
      <c r="IN326" s="89"/>
      <c r="IO326" s="89"/>
      <c r="IP326" s="89"/>
      <c r="IQ326" s="89"/>
      <c r="IR326" s="89"/>
      <c r="IS326" s="89"/>
      <c r="IT326" s="89"/>
      <c r="IU326" s="89"/>
      <c r="IV326" s="89"/>
    </row>
    <row r="327" spans="1:256" s="90" customFormat="1" ht="16.95" customHeight="1">
      <c r="A327" s="147"/>
      <c r="B327" s="142"/>
      <c r="C327" s="141"/>
      <c r="D327" s="108">
        <f t="shared" si="11"/>
        <v>0.34090909090909088</v>
      </c>
      <c r="E327" s="93"/>
      <c r="F327" s="118" t="s">
        <v>353</v>
      </c>
      <c r="G327" s="86" t="s">
        <v>67</v>
      </c>
      <c r="H327" s="105">
        <f t="shared" si="10"/>
        <v>5</v>
      </c>
      <c r="I327" s="86">
        <f>IF([1]项目总工作量!B$6="交易类",H327*1.5/22,IF([1]项目总工作量!B$6="数据分析类",H327*1.5*0.9/22,IF([1]项目总工作量!B$6="流程管理类",H327*1.5*0.8/22,IF([1]项目总工作量!B$6="渠道类",H327*1.5*0.7/22,FALSE))))</f>
        <v>0.34090909090909088</v>
      </c>
      <c r="J327" s="86" t="s">
        <v>44</v>
      </c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89"/>
      <c r="W327" s="89"/>
      <c r="X327" s="89"/>
      <c r="Y327" s="89"/>
      <c r="Z327" s="89"/>
      <c r="AA327" s="89"/>
      <c r="AB327" s="89"/>
      <c r="AC327" s="89"/>
      <c r="AD327" s="89"/>
      <c r="AE327" s="89"/>
      <c r="AF327" s="89"/>
      <c r="AG327" s="89"/>
      <c r="AH327" s="89"/>
      <c r="AI327" s="89"/>
      <c r="AJ327" s="89"/>
      <c r="AK327" s="89"/>
      <c r="AL327" s="89"/>
      <c r="AM327" s="89"/>
      <c r="AN327" s="89"/>
      <c r="AO327" s="89"/>
      <c r="AP327" s="89"/>
      <c r="AQ327" s="89"/>
      <c r="AR327" s="89"/>
      <c r="AS327" s="89"/>
      <c r="AT327" s="89"/>
      <c r="AU327" s="89"/>
      <c r="AV327" s="89"/>
      <c r="AW327" s="89"/>
      <c r="AX327" s="89"/>
      <c r="AY327" s="89"/>
      <c r="AZ327" s="89"/>
      <c r="BA327" s="89"/>
      <c r="BB327" s="89"/>
      <c r="BC327" s="89"/>
      <c r="BD327" s="89"/>
      <c r="BE327" s="89"/>
      <c r="BF327" s="89"/>
      <c r="BG327" s="89"/>
      <c r="BH327" s="89"/>
      <c r="BI327" s="89"/>
      <c r="BJ327" s="89"/>
      <c r="BK327" s="89"/>
      <c r="BL327" s="89"/>
      <c r="BM327" s="89"/>
      <c r="BN327" s="89"/>
      <c r="BO327" s="89"/>
      <c r="BP327" s="89"/>
      <c r="BQ327" s="89"/>
      <c r="BR327" s="89"/>
      <c r="BS327" s="89"/>
      <c r="BT327" s="89"/>
      <c r="BU327" s="89"/>
      <c r="BV327" s="89"/>
      <c r="BW327" s="89"/>
      <c r="BX327" s="89"/>
      <c r="BY327" s="89"/>
      <c r="BZ327" s="89"/>
      <c r="CA327" s="89"/>
      <c r="CB327" s="89"/>
      <c r="CC327" s="89"/>
      <c r="CD327" s="89"/>
      <c r="CE327" s="89"/>
      <c r="CF327" s="89"/>
      <c r="CG327" s="89"/>
      <c r="CH327" s="89"/>
      <c r="CI327" s="89"/>
      <c r="CJ327" s="89"/>
      <c r="CK327" s="89"/>
      <c r="CL327" s="89"/>
      <c r="CM327" s="89"/>
      <c r="CN327" s="89"/>
      <c r="CO327" s="89"/>
      <c r="CP327" s="89"/>
      <c r="CQ327" s="89"/>
      <c r="CR327" s="89"/>
      <c r="CS327" s="89"/>
      <c r="CT327" s="89"/>
      <c r="CU327" s="89"/>
      <c r="CV327" s="89"/>
      <c r="CW327" s="89"/>
      <c r="CX327" s="89"/>
      <c r="CY327" s="89"/>
      <c r="CZ327" s="89"/>
      <c r="DA327" s="89"/>
      <c r="DB327" s="89"/>
      <c r="DC327" s="89"/>
      <c r="DD327" s="89"/>
      <c r="DE327" s="89"/>
      <c r="DF327" s="89"/>
      <c r="DG327" s="89"/>
      <c r="DH327" s="89"/>
      <c r="DI327" s="89"/>
      <c r="DJ327" s="89"/>
      <c r="DK327" s="89"/>
      <c r="DL327" s="89"/>
      <c r="DM327" s="89"/>
      <c r="DN327" s="89"/>
      <c r="DO327" s="89"/>
      <c r="DP327" s="89"/>
      <c r="DQ327" s="89"/>
      <c r="DR327" s="89"/>
      <c r="DS327" s="89"/>
      <c r="DT327" s="89"/>
      <c r="DU327" s="89"/>
      <c r="DV327" s="89"/>
      <c r="DW327" s="89"/>
      <c r="DX327" s="89"/>
      <c r="DY327" s="89"/>
      <c r="DZ327" s="89"/>
      <c r="EA327" s="89"/>
      <c r="EB327" s="89"/>
      <c r="EC327" s="89"/>
      <c r="ED327" s="89"/>
      <c r="EE327" s="89"/>
      <c r="EF327" s="89"/>
      <c r="EG327" s="89"/>
      <c r="EH327" s="89"/>
      <c r="EI327" s="89"/>
      <c r="EJ327" s="89"/>
      <c r="EK327" s="89"/>
      <c r="EL327" s="89"/>
      <c r="EM327" s="89"/>
      <c r="EN327" s="89"/>
      <c r="EO327" s="89"/>
      <c r="EP327" s="89"/>
      <c r="EQ327" s="89"/>
      <c r="ER327" s="89"/>
      <c r="ES327" s="89"/>
      <c r="ET327" s="89"/>
      <c r="EU327" s="89"/>
      <c r="EV327" s="89"/>
      <c r="EW327" s="89"/>
      <c r="EX327" s="89"/>
      <c r="EY327" s="89"/>
      <c r="EZ327" s="89"/>
      <c r="FA327" s="89"/>
      <c r="FB327" s="89"/>
      <c r="FC327" s="89"/>
      <c r="FD327" s="89"/>
      <c r="FE327" s="89"/>
      <c r="FF327" s="89"/>
      <c r="FG327" s="89"/>
      <c r="FH327" s="89"/>
      <c r="FI327" s="89"/>
      <c r="FJ327" s="89"/>
      <c r="FK327" s="89"/>
      <c r="FL327" s="89"/>
      <c r="FM327" s="89"/>
      <c r="FN327" s="89"/>
      <c r="FO327" s="89"/>
      <c r="FP327" s="89"/>
      <c r="FQ327" s="89"/>
      <c r="FR327" s="89"/>
      <c r="FS327" s="89"/>
      <c r="FT327" s="89"/>
      <c r="FU327" s="89"/>
      <c r="FV327" s="89"/>
      <c r="FW327" s="89"/>
      <c r="FX327" s="89"/>
      <c r="FY327" s="89"/>
      <c r="FZ327" s="89"/>
      <c r="GA327" s="89"/>
      <c r="GB327" s="89"/>
      <c r="GC327" s="89"/>
      <c r="GD327" s="89"/>
      <c r="GE327" s="89"/>
      <c r="GF327" s="89"/>
      <c r="GG327" s="89"/>
      <c r="GH327" s="89"/>
      <c r="GI327" s="89"/>
      <c r="GJ327" s="89"/>
      <c r="GK327" s="89"/>
      <c r="GL327" s="89"/>
      <c r="GM327" s="89"/>
      <c r="GN327" s="89"/>
      <c r="GO327" s="89"/>
      <c r="GP327" s="89"/>
      <c r="GQ327" s="89"/>
      <c r="GR327" s="89"/>
      <c r="GS327" s="89"/>
      <c r="GT327" s="89"/>
      <c r="GU327" s="89"/>
      <c r="GV327" s="89"/>
      <c r="GW327" s="89"/>
      <c r="GX327" s="89"/>
      <c r="GY327" s="89"/>
      <c r="GZ327" s="89"/>
      <c r="HA327" s="89"/>
      <c r="HB327" s="89"/>
      <c r="HC327" s="89"/>
      <c r="HD327" s="89"/>
      <c r="HE327" s="89"/>
      <c r="HF327" s="89"/>
      <c r="HG327" s="89"/>
      <c r="HH327" s="89"/>
      <c r="HI327" s="89"/>
      <c r="HJ327" s="89"/>
      <c r="HK327" s="89"/>
      <c r="HL327" s="89"/>
      <c r="HM327" s="89"/>
      <c r="HN327" s="89"/>
      <c r="HO327" s="89"/>
      <c r="HP327" s="89"/>
      <c r="HQ327" s="89"/>
      <c r="HR327" s="89"/>
      <c r="HS327" s="89"/>
      <c r="HT327" s="89"/>
      <c r="HU327" s="89"/>
      <c r="HV327" s="89"/>
      <c r="HW327" s="89"/>
      <c r="HX327" s="89"/>
      <c r="HY327" s="89"/>
      <c r="HZ327" s="89"/>
      <c r="IA327" s="89"/>
      <c r="IB327" s="89"/>
      <c r="IC327" s="89"/>
      <c r="ID327" s="89"/>
      <c r="IE327" s="89"/>
      <c r="IF327" s="89"/>
      <c r="IG327" s="89"/>
      <c r="IH327" s="89"/>
      <c r="II327" s="89"/>
      <c r="IJ327" s="89"/>
      <c r="IK327" s="89"/>
      <c r="IL327" s="89"/>
      <c r="IM327" s="89"/>
      <c r="IN327" s="89"/>
      <c r="IO327" s="89"/>
      <c r="IP327" s="89"/>
      <c r="IQ327" s="89"/>
      <c r="IR327" s="89"/>
      <c r="IS327" s="89"/>
      <c r="IT327" s="89"/>
      <c r="IU327" s="89"/>
      <c r="IV327" s="89"/>
    </row>
    <row r="328" spans="1:256" s="90" customFormat="1" ht="16.95" customHeight="1">
      <c r="A328" s="147"/>
      <c r="B328" s="142"/>
      <c r="C328" s="155" t="s">
        <v>453</v>
      </c>
      <c r="D328" s="108">
        <f t="shared" si="11"/>
        <v>0.34090909090909088</v>
      </c>
      <c r="E328" s="93"/>
      <c r="F328" s="118" t="s">
        <v>454</v>
      </c>
      <c r="G328" s="86" t="s">
        <v>67</v>
      </c>
      <c r="H328" s="105">
        <f t="shared" si="10"/>
        <v>5</v>
      </c>
      <c r="I328" s="86">
        <f>IF([1]项目总工作量!B$6="交易类",H328*1.5/22,IF([1]项目总工作量!B$6="数据分析类",H328*1.5*0.9/22,IF([1]项目总工作量!B$6="流程管理类",H328*1.5*0.8/22,IF([1]项目总工作量!B$6="渠道类",H328*1.5*0.7/22,FALSE))))</f>
        <v>0.34090909090909088</v>
      </c>
      <c r="J328" s="86" t="s">
        <v>44</v>
      </c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89"/>
      <c r="W328" s="89"/>
      <c r="X328" s="89"/>
      <c r="Y328" s="89"/>
      <c r="Z328" s="89"/>
      <c r="AA328" s="89"/>
      <c r="AB328" s="89"/>
      <c r="AC328" s="89"/>
      <c r="AD328" s="89"/>
      <c r="AE328" s="89"/>
      <c r="AF328" s="89"/>
      <c r="AG328" s="89"/>
      <c r="AH328" s="89"/>
      <c r="AI328" s="89"/>
      <c r="AJ328" s="89"/>
      <c r="AK328" s="89"/>
      <c r="AL328" s="89"/>
      <c r="AM328" s="89"/>
      <c r="AN328" s="89"/>
      <c r="AO328" s="89"/>
      <c r="AP328" s="89"/>
      <c r="AQ328" s="89"/>
      <c r="AR328" s="89"/>
      <c r="AS328" s="89"/>
      <c r="AT328" s="89"/>
      <c r="AU328" s="89"/>
      <c r="AV328" s="89"/>
      <c r="AW328" s="89"/>
      <c r="AX328" s="89"/>
      <c r="AY328" s="89"/>
      <c r="AZ328" s="89"/>
      <c r="BA328" s="89"/>
      <c r="BB328" s="89"/>
      <c r="BC328" s="89"/>
      <c r="BD328" s="89"/>
      <c r="BE328" s="89"/>
      <c r="BF328" s="89"/>
      <c r="BG328" s="89"/>
      <c r="BH328" s="89"/>
      <c r="BI328" s="89"/>
      <c r="BJ328" s="89"/>
      <c r="BK328" s="89"/>
      <c r="BL328" s="89"/>
      <c r="BM328" s="89"/>
      <c r="BN328" s="89"/>
      <c r="BO328" s="89"/>
      <c r="BP328" s="89"/>
      <c r="BQ328" s="89"/>
      <c r="BR328" s="89"/>
      <c r="BS328" s="89"/>
      <c r="BT328" s="89"/>
      <c r="BU328" s="89"/>
      <c r="BV328" s="89"/>
      <c r="BW328" s="89"/>
      <c r="BX328" s="89"/>
      <c r="BY328" s="89"/>
      <c r="BZ328" s="89"/>
      <c r="CA328" s="89"/>
      <c r="CB328" s="89"/>
      <c r="CC328" s="89"/>
      <c r="CD328" s="89"/>
      <c r="CE328" s="89"/>
      <c r="CF328" s="89"/>
      <c r="CG328" s="89"/>
      <c r="CH328" s="89"/>
      <c r="CI328" s="89"/>
      <c r="CJ328" s="89"/>
      <c r="CK328" s="89"/>
      <c r="CL328" s="89"/>
      <c r="CM328" s="89"/>
      <c r="CN328" s="89"/>
      <c r="CO328" s="89"/>
      <c r="CP328" s="89"/>
      <c r="CQ328" s="89"/>
      <c r="CR328" s="89"/>
      <c r="CS328" s="89"/>
      <c r="CT328" s="89"/>
      <c r="CU328" s="89"/>
      <c r="CV328" s="89"/>
      <c r="CW328" s="89"/>
      <c r="CX328" s="89"/>
      <c r="CY328" s="89"/>
      <c r="CZ328" s="89"/>
      <c r="DA328" s="89"/>
      <c r="DB328" s="89"/>
      <c r="DC328" s="89"/>
      <c r="DD328" s="89"/>
      <c r="DE328" s="89"/>
      <c r="DF328" s="89"/>
      <c r="DG328" s="89"/>
      <c r="DH328" s="89"/>
      <c r="DI328" s="89"/>
      <c r="DJ328" s="89"/>
      <c r="DK328" s="89"/>
      <c r="DL328" s="89"/>
      <c r="DM328" s="89"/>
      <c r="DN328" s="89"/>
      <c r="DO328" s="89"/>
      <c r="DP328" s="89"/>
      <c r="DQ328" s="89"/>
      <c r="DR328" s="89"/>
      <c r="DS328" s="89"/>
      <c r="DT328" s="89"/>
      <c r="DU328" s="89"/>
      <c r="DV328" s="89"/>
      <c r="DW328" s="89"/>
      <c r="DX328" s="89"/>
      <c r="DY328" s="89"/>
      <c r="DZ328" s="89"/>
      <c r="EA328" s="89"/>
      <c r="EB328" s="89"/>
      <c r="EC328" s="89"/>
      <c r="ED328" s="89"/>
      <c r="EE328" s="89"/>
      <c r="EF328" s="89"/>
      <c r="EG328" s="89"/>
      <c r="EH328" s="89"/>
      <c r="EI328" s="89"/>
      <c r="EJ328" s="89"/>
      <c r="EK328" s="89"/>
      <c r="EL328" s="89"/>
      <c r="EM328" s="89"/>
      <c r="EN328" s="89"/>
      <c r="EO328" s="89"/>
      <c r="EP328" s="89"/>
      <c r="EQ328" s="89"/>
      <c r="ER328" s="89"/>
      <c r="ES328" s="89"/>
      <c r="ET328" s="89"/>
      <c r="EU328" s="89"/>
      <c r="EV328" s="89"/>
      <c r="EW328" s="89"/>
      <c r="EX328" s="89"/>
      <c r="EY328" s="89"/>
      <c r="EZ328" s="89"/>
      <c r="FA328" s="89"/>
      <c r="FB328" s="89"/>
      <c r="FC328" s="89"/>
      <c r="FD328" s="89"/>
      <c r="FE328" s="89"/>
      <c r="FF328" s="89"/>
      <c r="FG328" s="89"/>
      <c r="FH328" s="89"/>
      <c r="FI328" s="89"/>
      <c r="FJ328" s="89"/>
      <c r="FK328" s="89"/>
      <c r="FL328" s="89"/>
      <c r="FM328" s="89"/>
      <c r="FN328" s="89"/>
      <c r="FO328" s="89"/>
      <c r="FP328" s="89"/>
      <c r="FQ328" s="89"/>
      <c r="FR328" s="89"/>
      <c r="FS328" s="89"/>
      <c r="FT328" s="89"/>
      <c r="FU328" s="89"/>
      <c r="FV328" s="89"/>
      <c r="FW328" s="89"/>
      <c r="FX328" s="89"/>
      <c r="FY328" s="89"/>
      <c r="FZ328" s="89"/>
      <c r="GA328" s="89"/>
      <c r="GB328" s="89"/>
      <c r="GC328" s="89"/>
      <c r="GD328" s="89"/>
      <c r="GE328" s="89"/>
      <c r="GF328" s="89"/>
      <c r="GG328" s="89"/>
      <c r="GH328" s="89"/>
      <c r="GI328" s="89"/>
      <c r="GJ328" s="89"/>
      <c r="GK328" s="89"/>
      <c r="GL328" s="89"/>
      <c r="GM328" s="89"/>
      <c r="GN328" s="89"/>
      <c r="GO328" s="89"/>
      <c r="GP328" s="89"/>
      <c r="GQ328" s="89"/>
      <c r="GR328" s="89"/>
      <c r="GS328" s="89"/>
      <c r="GT328" s="89"/>
      <c r="GU328" s="89"/>
      <c r="GV328" s="89"/>
      <c r="GW328" s="89"/>
      <c r="GX328" s="89"/>
      <c r="GY328" s="89"/>
      <c r="GZ328" s="89"/>
      <c r="HA328" s="89"/>
      <c r="HB328" s="89"/>
      <c r="HC328" s="89"/>
      <c r="HD328" s="89"/>
      <c r="HE328" s="89"/>
      <c r="HF328" s="89"/>
      <c r="HG328" s="89"/>
      <c r="HH328" s="89"/>
      <c r="HI328" s="89"/>
      <c r="HJ328" s="89"/>
      <c r="HK328" s="89"/>
      <c r="HL328" s="89"/>
      <c r="HM328" s="89"/>
      <c r="HN328" s="89"/>
      <c r="HO328" s="89"/>
      <c r="HP328" s="89"/>
      <c r="HQ328" s="89"/>
      <c r="HR328" s="89"/>
      <c r="HS328" s="89"/>
      <c r="HT328" s="89"/>
      <c r="HU328" s="89"/>
      <c r="HV328" s="89"/>
      <c r="HW328" s="89"/>
      <c r="HX328" s="89"/>
      <c r="HY328" s="89"/>
      <c r="HZ328" s="89"/>
      <c r="IA328" s="89"/>
      <c r="IB328" s="89"/>
      <c r="IC328" s="89"/>
      <c r="ID328" s="89"/>
      <c r="IE328" s="89"/>
      <c r="IF328" s="89"/>
      <c r="IG328" s="89"/>
      <c r="IH328" s="89"/>
      <c r="II328" s="89"/>
      <c r="IJ328" s="89"/>
      <c r="IK328" s="89"/>
      <c r="IL328" s="89"/>
      <c r="IM328" s="89"/>
      <c r="IN328" s="89"/>
      <c r="IO328" s="89"/>
      <c r="IP328" s="89"/>
      <c r="IQ328" s="89"/>
      <c r="IR328" s="89"/>
      <c r="IS328" s="89"/>
      <c r="IT328" s="89"/>
      <c r="IU328" s="89"/>
      <c r="IV328" s="89"/>
    </row>
    <row r="329" spans="1:256" s="90" customFormat="1" ht="34.049999999999997" customHeight="1">
      <c r="A329" s="147"/>
      <c r="B329" s="142"/>
      <c r="C329" s="156"/>
      <c r="D329" s="108">
        <f t="shared" si="11"/>
        <v>0.34090909090909088</v>
      </c>
      <c r="E329" s="93"/>
      <c r="F329" s="117" t="s">
        <v>455</v>
      </c>
      <c r="G329" s="86" t="s">
        <v>67</v>
      </c>
      <c r="H329" s="105">
        <f t="shared" si="10"/>
        <v>5</v>
      </c>
      <c r="I329" s="86">
        <f>IF([1]项目总工作量!B$6="交易类",H329*1.5/22,IF([1]项目总工作量!B$6="数据分析类",H329*1.5*0.9/22,IF([1]项目总工作量!B$6="流程管理类",H329*1.5*0.8/22,IF([1]项目总工作量!B$6="渠道类",H329*1.5*0.7/22,FALSE))))</f>
        <v>0.34090909090909088</v>
      </c>
      <c r="J329" s="86" t="s">
        <v>44</v>
      </c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89"/>
      <c r="W329" s="89"/>
      <c r="X329" s="89"/>
      <c r="Y329" s="89"/>
      <c r="Z329" s="89"/>
      <c r="AA329" s="89"/>
      <c r="AB329" s="89"/>
      <c r="AC329" s="89"/>
      <c r="AD329" s="89"/>
      <c r="AE329" s="89"/>
      <c r="AF329" s="89"/>
      <c r="AG329" s="89"/>
      <c r="AH329" s="89"/>
      <c r="AI329" s="89"/>
      <c r="AJ329" s="89"/>
      <c r="AK329" s="89"/>
      <c r="AL329" s="89"/>
      <c r="AM329" s="89"/>
      <c r="AN329" s="89"/>
      <c r="AO329" s="89"/>
      <c r="AP329" s="89"/>
      <c r="AQ329" s="89"/>
      <c r="AR329" s="89"/>
      <c r="AS329" s="89"/>
      <c r="AT329" s="89"/>
      <c r="AU329" s="89"/>
      <c r="AV329" s="89"/>
      <c r="AW329" s="89"/>
      <c r="AX329" s="89"/>
      <c r="AY329" s="89"/>
      <c r="AZ329" s="89"/>
      <c r="BA329" s="89"/>
      <c r="BB329" s="89"/>
      <c r="BC329" s="89"/>
      <c r="BD329" s="89"/>
      <c r="BE329" s="89"/>
      <c r="BF329" s="89"/>
      <c r="BG329" s="89"/>
      <c r="BH329" s="89"/>
      <c r="BI329" s="89"/>
      <c r="BJ329" s="89"/>
      <c r="BK329" s="89"/>
      <c r="BL329" s="89"/>
      <c r="BM329" s="89"/>
      <c r="BN329" s="89"/>
      <c r="BO329" s="89"/>
      <c r="BP329" s="89"/>
      <c r="BQ329" s="89"/>
      <c r="BR329" s="89"/>
      <c r="BS329" s="89"/>
      <c r="BT329" s="89"/>
      <c r="BU329" s="89"/>
      <c r="BV329" s="89"/>
      <c r="BW329" s="89"/>
      <c r="BX329" s="89"/>
      <c r="BY329" s="89"/>
      <c r="BZ329" s="89"/>
      <c r="CA329" s="89"/>
      <c r="CB329" s="89"/>
      <c r="CC329" s="89"/>
      <c r="CD329" s="89"/>
      <c r="CE329" s="89"/>
      <c r="CF329" s="89"/>
      <c r="CG329" s="89"/>
      <c r="CH329" s="89"/>
      <c r="CI329" s="89"/>
      <c r="CJ329" s="89"/>
      <c r="CK329" s="89"/>
      <c r="CL329" s="89"/>
      <c r="CM329" s="89"/>
      <c r="CN329" s="89"/>
      <c r="CO329" s="89"/>
      <c r="CP329" s="89"/>
      <c r="CQ329" s="89"/>
      <c r="CR329" s="89"/>
      <c r="CS329" s="89"/>
      <c r="CT329" s="89"/>
      <c r="CU329" s="89"/>
      <c r="CV329" s="89"/>
      <c r="CW329" s="89"/>
      <c r="CX329" s="89"/>
      <c r="CY329" s="89"/>
      <c r="CZ329" s="89"/>
      <c r="DA329" s="89"/>
      <c r="DB329" s="89"/>
      <c r="DC329" s="89"/>
      <c r="DD329" s="89"/>
      <c r="DE329" s="89"/>
      <c r="DF329" s="89"/>
      <c r="DG329" s="89"/>
      <c r="DH329" s="89"/>
      <c r="DI329" s="89"/>
      <c r="DJ329" s="89"/>
      <c r="DK329" s="89"/>
      <c r="DL329" s="89"/>
      <c r="DM329" s="89"/>
      <c r="DN329" s="89"/>
      <c r="DO329" s="89"/>
      <c r="DP329" s="89"/>
      <c r="DQ329" s="89"/>
      <c r="DR329" s="89"/>
      <c r="DS329" s="89"/>
      <c r="DT329" s="89"/>
      <c r="DU329" s="89"/>
      <c r="DV329" s="89"/>
      <c r="DW329" s="89"/>
      <c r="DX329" s="89"/>
      <c r="DY329" s="89"/>
      <c r="DZ329" s="89"/>
      <c r="EA329" s="89"/>
      <c r="EB329" s="89"/>
      <c r="EC329" s="89"/>
      <c r="ED329" s="89"/>
      <c r="EE329" s="89"/>
      <c r="EF329" s="89"/>
      <c r="EG329" s="89"/>
      <c r="EH329" s="89"/>
      <c r="EI329" s="89"/>
      <c r="EJ329" s="89"/>
      <c r="EK329" s="89"/>
      <c r="EL329" s="89"/>
      <c r="EM329" s="89"/>
      <c r="EN329" s="89"/>
      <c r="EO329" s="89"/>
      <c r="EP329" s="89"/>
      <c r="EQ329" s="89"/>
      <c r="ER329" s="89"/>
      <c r="ES329" s="89"/>
      <c r="ET329" s="89"/>
      <c r="EU329" s="89"/>
      <c r="EV329" s="89"/>
      <c r="EW329" s="89"/>
      <c r="EX329" s="89"/>
      <c r="EY329" s="89"/>
      <c r="EZ329" s="89"/>
      <c r="FA329" s="89"/>
      <c r="FB329" s="89"/>
      <c r="FC329" s="89"/>
      <c r="FD329" s="89"/>
      <c r="FE329" s="89"/>
      <c r="FF329" s="89"/>
      <c r="FG329" s="89"/>
      <c r="FH329" s="89"/>
      <c r="FI329" s="89"/>
      <c r="FJ329" s="89"/>
      <c r="FK329" s="89"/>
      <c r="FL329" s="89"/>
      <c r="FM329" s="89"/>
      <c r="FN329" s="89"/>
      <c r="FO329" s="89"/>
      <c r="FP329" s="89"/>
      <c r="FQ329" s="89"/>
      <c r="FR329" s="89"/>
      <c r="FS329" s="89"/>
      <c r="FT329" s="89"/>
      <c r="FU329" s="89"/>
      <c r="FV329" s="89"/>
      <c r="FW329" s="89"/>
      <c r="FX329" s="89"/>
      <c r="FY329" s="89"/>
      <c r="FZ329" s="89"/>
      <c r="GA329" s="89"/>
      <c r="GB329" s="89"/>
      <c r="GC329" s="89"/>
      <c r="GD329" s="89"/>
      <c r="GE329" s="89"/>
      <c r="GF329" s="89"/>
      <c r="GG329" s="89"/>
      <c r="GH329" s="89"/>
      <c r="GI329" s="89"/>
      <c r="GJ329" s="89"/>
      <c r="GK329" s="89"/>
      <c r="GL329" s="89"/>
      <c r="GM329" s="89"/>
      <c r="GN329" s="89"/>
      <c r="GO329" s="89"/>
      <c r="GP329" s="89"/>
      <c r="GQ329" s="89"/>
      <c r="GR329" s="89"/>
      <c r="GS329" s="89"/>
      <c r="GT329" s="89"/>
      <c r="GU329" s="89"/>
      <c r="GV329" s="89"/>
      <c r="GW329" s="89"/>
      <c r="GX329" s="89"/>
      <c r="GY329" s="89"/>
      <c r="GZ329" s="89"/>
      <c r="HA329" s="89"/>
      <c r="HB329" s="89"/>
      <c r="HC329" s="89"/>
      <c r="HD329" s="89"/>
      <c r="HE329" s="89"/>
      <c r="HF329" s="89"/>
      <c r="HG329" s="89"/>
      <c r="HH329" s="89"/>
      <c r="HI329" s="89"/>
      <c r="HJ329" s="89"/>
      <c r="HK329" s="89"/>
      <c r="HL329" s="89"/>
      <c r="HM329" s="89"/>
      <c r="HN329" s="89"/>
      <c r="HO329" s="89"/>
      <c r="HP329" s="89"/>
      <c r="HQ329" s="89"/>
      <c r="HR329" s="89"/>
      <c r="HS329" s="89"/>
      <c r="HT329" s="89"/>
      <c r="HU329" s="89"/>
      <c r="HV329" s="89"/>
      <c r="HW329" s="89"/>
      <c r="HX329" s="89"/>
      <c r="HY329" s="89"/>
      <c r="HZ329" s="89"/>
      <c r="IA329" s="89"/>
      <c r="IB329" s="89"/>
      <c r="IC329" s="89"/>
      <c r="ID329" s="89"/>
      <c r="IE329" s="89"/>
      <c r="IF329" s="89"/>
      <c r="IG329" s="89"/>
      <c r="IH329" s="89"/>
      <c r="II329" s="89"/>
      <c r="IJ329" s="89"/>
      <c r="IK329" s="89"/>
      <c r="IL329" s="89"/>
      <c r="IM329" s="89"/>
      <c r="IN329" s="89"/>
      <c r="IO329" s="89"/>
      <c r="IP329" s="89"/>
      <c r="IQ329" s="89"/>
      <c r="IR329" s="89"/>
      <c r="IS329" s="89"/>
      <c r="IT329" s="89"/>
      <c r="IU329" s="89"/>
      <c r="IV329" s="89"/>
    </row>
    <row r="330" spans="1:256" s="90" customFormat="1" ht="16.95" customHeight="1">
      <c r="A330" s="147"/>
      <c r="B330" s="142"/>
      <c r="C330" s="156"/>
      <c r="D330" s="108">
        <f t="shared" si="11"/>
        <v>0.34090909090909088</v>
      </c>
      <c r="E330" s="93"/>
      <c r="F330" s="118" t="s">
        <v>456</v>
      </c>
      <c r="G330" s="86" t="s">
        <v>67</v>
      </c>
      <c r="H330" s="105">
        <f t="shared" si="10"/>
        <v>5</v>
      </c>
      <c r="I330" s="86">
        <f>IF([1]项目总工作量!B$6="交易类",H330*1.5/22,IF([1]项目总工作量!B$6="数据分析类",H330*1.5*0.9/22,IF([1]项目总工作量!B$6="流程管理类",H330*1.5*0.8/22,IF([1]项目总工作量!B$6="渠道类",H330*1.5*0.7/22,FALSE))))</f>
        <v>0.34090909090909088</v>
      </c>
      <c r="J330" s="86" t="s">
        <v>44</v>
      </c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89"/>
      <c r="W330" s="89"/>
      <c r="X330" s="89"/>
      <c r="Y330" s="89"/>
      <c r="Z330" s="89"/>
      <c r="AA330" s="89"/>
      <c r="AB330" s="89"/>
      <c r="AC330" s="89"/>
      <c r="AD330" s="89"/>
      <c r="AE330" s="89"/>
      <c r="AF330" s="89"/>
      <c r="AG330" s="89"/>
      <c r="AH330" s="89"/>
      <c r="AI330" s="89"/>
      <c r="AJ330" s="89"/>
      <c r="AK330" s="89"/>
      <c r="AL330" s="89"/>
      <c r="AM330" s="89"/>
      <c r="AN330" s="89"/>
      <c r="AO330" s="89"/>
      <c r="AP330" s="89"/>
      <c r="AQ330" s="89"/>
      <c r="AR330" s="89"/>
      <c r="AS330" s="89"/>
      <c r="AT330" s="89"/>
      <c r="AU330" s="89"/>
      <c r="AV330" s="89"/>
      <c r="AW330" s="89"/>
      <c r="AX330" s="89"/>
      <c r="AY330" s="89"/>
      <c r="AZ330" s="89"/>
      <c r="BA330" s="89"/>
      <c r="BB330" s="89"/>
      <c r="BC330" s="89"/>
      <c r="BD330" s="89"/>
      <c r="BE330" s="89"/>
      <c r="BF330" s="89"/>
      <c r="BG330" s="89"/>
      <c r="BH330" s="89"/>
      <c r="BI330" s="89"/>
      <c r="BJ330" s="89"/>
      <c r="BK330" s="89"/>
      <c r="BL330" s="89"/>
      <c r="BM330" s="89"/>
      <c r="BN330" s="89"/>
      <c r="BO330" s="89"/>
      <c r="BP330" s="89"/>
      <c r="BQ330" s="89"/>
      <c r="BR330" s="89"/>
      <c r="BS330" s="89"/>
      <c r="BT330" s="89"/>
      <c r="BU330" s="89"/>
      <c r="BV330" s="89"/>
      <c r="BW330" s="89"/>
      <c r="BX330" s="89"/>
      <c r="BY330" s="89"/>
      <c r="BZ330" s="89"/>
      <c r="CA330" s="89"/>
      <c r="CB330" s="89"/>
      <c r="CC330" s="89"/>
      <c r="CD330" s="89"/>
      <c r="CE330" s="89"/>
      <c r="CF330" s="89"/>
      <c r="CG330" s="89"/>
      <c r="CH330" s="89"/>
      <c r="CI330" s="89"/>
      <c r="CJ330" s="89"/>
      <c r="CK330" s="89"/>
      <c r="CL330" s="89"/>
      <c r="CM330" s="89"/>
      <c r="CN330" s="89"/>
      <c r="CO330" s="89"/>
      <c r="CP330" s="89"/>
      <c r="CQ330" s="89"/>
      <c r="CR330" s="89"/>
      <c r="CS330" s="89"/>
      <c r="CT330" s="89"/>
      <c r="CU330" s="89"/>
      <c r="CV330" s="89"/>
      <c r="CW330" s="89"/>
      <c r="CX330" s="89"/>
      <c r="CY330" s="89"/>
      <c r="CZ330" s="89"/>
      <c r="DA330" s="89"/>
      <c r="DB330" s="89"/>
      <c r="DC330" s="89"/>
      <c r="DD330" s="89"/>
      <c r="DE330" s="89"/>
      <c r="DF330" s="89"/>
      <c r="DG330" s="89"/>
      <c r="DH330" s="89"/>
      <c r="DI330" s="89"/>
      <c r="DJ330" s="89"/>
      <c r="DK330" s="89"/>
      <c r="DL330" s="89"/>
      <c r="DM330" s="89"/>
      <c r="DN330" s="89"/>
      <c r="DO330" s="89"/>
      <c r="DP330" s="89"/>
      <c r="DQ330" s="89"/>
      <c r="DR330" s="89"/>
      <c r="DS330" s="89"/>
      <c r="DT330" s="89"/>
      <c r="DU330" s="89"/>
      <c r="DV330" s="89"/>
      <c r="DW330" s="89"/>
      <c r="DX330" s="89"/>
      <c r="DY330" s="89"/>
      <c r="DZ330" s="89"/>
      <c r="EA330" s="89"/>
      <c r="EB330" s="89"/>
      <c r="EC330" s="89"/>
      <c r="ED330" s="89"/>
      <c r="EE330" s="89"/>
      <c r="EF330" s="89"/>
      <c r="EG330" s="89"/>
      <c r="EH330" s="89"/>
      <c r="EI330" s="89"/>
      <c r="EJ330" s="89"/>
      <c r="EK330" s="89"/>
      <c r="EL330" s="89"/>
      <c r="EM330" s="89"/>
      <c r="EN330" s="89"/>
      <c r="EO330" s="89"/>
      <c r="EP330" s="89"/>
      <c r="EQ330" s="89"/>
      <c r="ER330" s="89"/>
      <c r="ES330" s="89"/>
      <c r="ET330" s="89"/>
      <c r="EU330" s="89"/>
      <c r="EV330" s="89"/>
      <c r="EW330" s="89"/>
      <c r="EX330" s="89"/>
      <c r="EY330" s="89"/>
      <c r="EZ330" s="89"/>
      <c r="FA330" s="89"/>
      <c r="FB330" s="89"/>
      <c r="FC330" s="89"/>
      <c r="FD330" s="89"/>
      <c r="FE330" s="89"/>
      <c r="FF330" s="89"/>
      <c r="FG330" s="89"/>
      <c r="FH330" s="89"/>
      <c r="FI330" s="89"/>
      <c r="FJ330" s="89"/>
      <c r="FK330" s="89"/>
      <c r="FL330" s="89"/>
      <c r="FM330" s="89"/>
      <c r="FN330" s="89"/>
      <c r="FO330" s="89"/>
      <c r="FP330" s="89"/>
      <c r="FQ330" s="89"/>
      <c r="FR330" s="89"/>
      <c r="FS330" s="89"/>
      <c r="FT330" s="89"/>
      <c r="FU330" s="89"/>
      <c r="FV330" s="89"/>
      <c r="FW330" s="89"/>
      <c r="FX330" s="89"/>
      <c r="FY330" s="89"/>
      <c r="FZ330" s="89"/>
      <c r="GA330" s="89"/>
      <c r="GB330" s="89"/>
      <c r="GC330" s="89"/>
      <c r="GD330" s="89"/>
      <c r="GE330" s="89"/>
      <c r="GF330" s="89"/>
      <c r="GG330" s="89"/>
      <c r="GH330" s="89"/>
      <c r="GI330" s="89"/>
      <c r="GJ330" s="89"/>
      <c r="GK330" s="89"/>
      <c r="GL330" s="89"/>
      <c r="GM330" s="89"/>
      <c r="GN330" s="89"/>
      <c r="GO330" s="89"/>
      <c r="GP330" s="89"/>
      <c r="GQ330" s="89"/>
      <c r="GR330" s="89"/>
      <c r="GS330" s="89"/>
      <c r="GT330" s="89"/>
      <c r="GU330" s="89"/>
      <c r="GV330" s="89"/>
      <c r="GW330" s="89"/>
      <c r="GX330" s="89"/>
      <c r="GY330" s="89"/>
      <c r="GZ330" s="89"/>
      <c r="HA330" s="89"/>
      <c r="HB330" s="89"/>
      <c r="HC330" s="89"/>
      <c r="HD330" s="89"/>
      <c r="HE330" s="89"/>
      <c r="HF330" s="89"/>
      <c r="HG330" s="89"/>
      <c r="HH330" s="89"/>
      <c r="HI330" s="89"/>
      <c r="HJ330" s="89"/>
      <c r="HK330" s="89"/>
      <c r="HL330" s="89"/>
      <c r="HM330" s="89"/>
      <c r="HN330" s="89"/>
      <c r="HO330" s="89"/>
      <c r="HP330" s="89"/>
      <c r="HQ330" s="89"/>
      <c r="HR330" s="89"/>
      <c r="HS330" s="89"/>
      <c r="HT330" s="89"/>
      <c r="HU330" s="89"/>
      <c r="HV330" s="89"/>
      <c r="HW330" s="89"/>
      <c r="HX330" s="89"/>
      <c r="HY330" s="89"/>
      <c r="HZ330" s="89"/>
      <c r="IA330" s="89"/>
      <c r="IB330" s="89"/>
      <c r="IC330" s="89"/>
      <c r="ID330" s="89"/>
      <c r="IE330" s="89"/>
      <c r="IF330" s="89"/>
      <c r="IG330" s="89"/>
      <c r="IH330" s="89"/>
      <c r="II330" s="89"/>
      <c r="IJ330" s="89"/>
      <c r="IK330" s="89"/>
      <c r="IL330" s="89"/>
      <c r="IM330" s="89"/>
      <c r="IN330" s="89"/>
      <c r="IO330" s="89"/>
      <c r="IP330" s="89"/>
      <c r="IQ330" s="89"/>
      <c r="IR330" s="89"/>
      <c r="IS330" s="89"/>
      <c r="IT330" s="89"/>
      <c r="IU330" s="89"/>
      <c r="IV330" s="89"/>
    </row>
    <row r="331" spans="1:256" s="90" customFormat="1" ht="16.95" customHeight="1">
      <c r="A331" s="147"/>
      <c r="B331" s="142"/>
      <c r="C331" s="156"/>
      <c r="D331" s="108">
        <f t="shared" si="11"/>
        <v>0.34090909090909088</v>
      </c>
      <c r="E331" s="93"/>
      <c r="F331" s="114" t="s">
        <v>457</v>
      </c>
      <c r="G331" s="86" t="s">
        <v>67</v>
      </c>
      <c r="H331" s="105">
        <f t="shared" si="10"/>
        <v>5</v>
      </c>
      <c r="I331" s="86">
        <f>IF([1]项目总工作量!B$6="交易类",H331*1.5/22,IF([1]项目总工作量!B$6="数据分析类",H331*1.5*0.9/22,IF([1]项目总工作量!B$6="流程管理类",H331*1.5*0.8/22,IF([1]项目总工作量!B$6="渠道类",H331*1.5*0.7/22,FALSE))))</f>
        <v>0.34090909090909088</v>
      </c>
      <c r="J331" s="86" t="s">
        <v>44</v>
      </c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89"/>
      <c r="W331" s="89"/>
      <c r="X331" s="89"/>
      <c r="Y331" s="89"/>
      <c r="Z331" s="89"/>
      <c r="AA331" s="89"/>
      <c r="AB331" s="89"/>
      <c r="AC331" s="89"/>
      <c r="AD331" s="89"/>
      <c r="AE331" s="89"/>
      <c r="AF331" s="89"/>
      <c r="AG331" s="89"/>
      <c r="AH331" s="89"/>
      <c r="AI331" s="89"/>
      <c r="AJ331" s="89"/>
      <c r="AK331" s="89"/>
      <c r="AL331" s="89"/>
      <c r="AM331" s="89"/>
      <c r="AN331" s="89"/>
      <c r="AO331" s="89"/>
      <c r="AP331" s="89"/>
      <c r="AQ331" s="89"/>
      <c r="AR331" s="89"/>
      <c r="AS331" s="89"/>
      <c r="AT331" s="89"/>
      <c r="AU331" s="89"/>
      <c r="AV331" s="89"/>
      <c r="AW331" s="89"/>
      <c r="AX331" s="89"/>
      <c r="AY331" s="89"/>
      <c r="AZ331" s="89"/>
      <c r="BA331" s="89"/>
      <c r="BB331" s="89"/>
      <c r="BC331" s="89"/>
      <c r="BD331" s="89"/>
      <c r="BE331" s="89"/>
      <c r="BF331" s="89"/>
      <c r="BG331" s="89"/>
      <c r="BH331" s="89"/>
      <c r="BI331" s="89"/>
      <c r="BJ331" s="89"/>
      <c r="BK331" s="89"/>
      <c r="BL331" s="89"/>
      <c r="BM331" s="89"/>
      <c r="BN331" s="89"/>
      <c r="BO331" s="89"/>
      <c r="BP331" s="89"/>
      <c r="BQ331" s="89"/>
      <c r="BR331" s="89"/>
      <c r="BS331" s="89"/>
      <c r="BT331" s="89"/>
      <c r="BU331" s="89"/>
      <c r="BV331" s="89"/>
      <c r="BW331" s="89"/>
      <c r="BX331" s="89"/>
      <c r="BY331" s="89"/>
      <c r="BZ331" s="89"/>
      <c r="CA331" s="89"/>
      <c r="CB331" s="89"/>
      <c r="CC331" s="89"/>
      <c r="CD331" s="89"/>
      <c r="CE331" s="89"/>
      <c r="CF331" s="89"/>
      <c r="CG331" s="89"/>
      <c r="CH331" s="89"/>
      <c r="CI331" s="89"/>
      <c r="CJ331" s="89"/>
      <c r="CK331" s="89"/>
      <c r="CL331" s="89"/>
      <c r="CM331" s="89"/>
      <c r="CN331" s="89"/>
      <c r="CO331" s="89"/>
      <c r="CP331" s="89"/>
      <c r="CQ331" s="89"/>
      <c r="CR331" s="89"/>
      <c r="CS331" s="89"/>
      <c r="CT331" s="89"/>
      <c r="CU331" s="89"/>
      <c r="CV331" s="89"/>
      <c r="CW331" s="89"/>
      <c r="CX331" s="89"/>
      <c r="CY331" s="89"/>
      <c r="CZ331" s="89"/>
      <c r="DA331" s="89"/>
      <c r="DB331" s="89"/>
      <c r="DC331" s="89"/>
      <c r="DD331" s="89"/>
      <c r="DE331" s="89"/>
      <c r="DF331" s="89"/>
      <c r="DG331" s="89"/>
      <c r="DH331" s="89"/>
      <c r="DI331" s="89"/>
      <c r="DJ331" s="89"/>
      <c r="DK331" s="89"/>
      <c r="DL331" s="89"/>
      <c r="DM331" s="89"/>
      <c r="DN331" s="89"/>
      <c r="DO331" s="89"/>
      <c r="DP331" s="89"/>
      <c r="DQ331" s="89"/>
      <c r="DR331" s="89"/>
      <c r="DS331" s="89"/>
      <c r="DT331" s="89"/>
      <c r="DU331" s="89"/>
      <c r="DV331" s="89"/>
      <c r="DW331" s="89"/>
      <c r="DX331" s="89"/>
      <c r="DY331" s="89"/>
      <c r="DZ331" s="89"/>
      <c r="EA331" s="89"/>
      <c r="EB331" s="89"/>
      <c r="EC331" s="89"/>
      <c r="ED331" s="89"/>
      <c r="EE331" s="89"/>
      <c r="EF331" s="89"/>
      <c r="EG331" s="89"/>
      <c r="EH331" s="89"/>
      <c r="EI331" s="89"/>
      <c r="EJ331" s="89"/>
      <c r="EK331" s="89"/>
      <c r="EL331" s="89"/>
      <c r="EM331" s="89"/>
      <c r="EN331" s="89"/>
      <c r="EO331" s="89"/>
      <c r="EP331" s="89"/>
      <c r="EQ331" s="89"/>
      <c r="ER331" s="89"/>
      <c r="ES331" s="89"/>
      <c r="ET331" s="89"/>
      <c r="EU331" s="89"/>
      <c r="EV331" s="89"/>
      <c r="EW331" s="89"/>
      <c r="EX331" s="89"/>
      <c r="EY331" s="89"/>
      <c r="EZ331" s="89"/>
      <c r="FA331" s="89"/>
      <c r="FB331" s="89"/>
      <c r="FC331" s="89"/>
      <c r="FD331" s="89"/>
      <c r="FE331" s="89"/>
      <c r="FF331" s="89"/>
      <c r="FG331" s="89"/>
      <c r="FH331" s="89"/>
      <c r="FI331" s="89"/>
      <c r="FJ331" s="89"/>
      <c r="FK331" s="89"/>
      <c r="FL331" s="89"/>
      <c r="FM331" s="89"/>
      <c r="FN331" s="89"/>
      <c r="FO331" s="89"/>
      <c r="FP331" s="89"/>
      <c r="FQ331" s="89"/>
      <c r="FR331" s="89"/>
      <c r="FS331" s="89"/>
      <c r="FT331" s="89"/>
      <c r="FU331" s="89"/>
      <c r="FV331" s="89"/>
      <c r="FW331" s="89"/>
      <c r="FX331" s="89"/>
      <c r="FY331" s="89"/>
      <c r="FZ331" s="89"/>
      <c r="GA331" s="89"/>
      <c r="GB331" s="89"/>
      <c r="GC331" s="89"/>
      <c r="GD331" s="89"/>
      <c r="GE331" s="89"/>
      <c r="GF331" s="89"/>
      <c r="GG331" s="89"/>
      <c r="GH331" s="89"/>
      <c r="GI331" s="89"/>
      <c r="GJ331" s="89"/>
      <c r="GK331" s="89"/>
      <c r="GL331" s="89"/>
      <c r="GM331" s="89"/>
      <c r="GN331" s="89"/>
      <c r="GO331" s="89"/>
      <c r="GP331" s="89"/>
      <c r="GQ331" s="89"/>
      <c r="GR331" s="89"/>
      <c r="GS331" s="89"/>
      <c r="GT331" s="89"/>
      <c r="GU331" s="89"/>
      <c r="GV331" s="89"/>
      <c r="GW331" s="89"/>
      <c r="GX331" s="89"/>
      <c r="GY331" s="89"/>
      <c r="GZ331" s="89"/>
      <c r="HA331" s="89"/>
      <c r="HB331" s="89"/>
      <c r="HC331" s="89"/>
      <c r="HD331" s="89"/>
      <c r="HE331" s="89"/>
      <c r="HF331" s="89"/>
      <c r="HG331" s="89"/>
      <c r="HH331" s="89"/>
      <c r="HI331" s="89"/>
      <c r="HJ331" s="89"/>
      <c r="HK331" s="89"/>
      <c r="HL331" s="89"/>
      <c r="HM331" s="89"/>
      <c r="HN331" s="89"/>
      <c r="HO331" s="89"/>
      <c r="HP331" s="89"/>
      <c r="HQ331" s="89"/>
      <c r="HR331" s="89"/>
      <c r="HS331" s="89"/>
      <c r="HT331" s="89"/>
      <c r="HU331" s="89"/>
      <c r="HV331" s="89"/>
      <c r="HW331" s="89"/>
      <c r="HX331" s="89"/>
      <c r="HY331" s="89"/>
      <c r="HZ331" s="89"/>
      <c r="IA331" s="89"/>
      <c r="IB331" s="89"/>
      <c r="IC331" s="89"/>
      <c r="ID331" s="89"/>
      <c r="IE331" s="89"/>
      <c r="IF331" s="89"/>
      <c r="IG331" s="89"/>
      <c r="IH331" s="89"/>
      <c r="II331" s="89"/>
      <c r="IJ331" s="89"/>
      <c r="IK331" s="89"/>
      <c r="IL331" s="89"/>
      <c r="IM331" s="89"/>
      <c r="IN331" s="89"/>
      <c r="IO331" s="89"/>
      <c r="IP331" s="89"/>
      <c r="IQ331" s="89"/>
      <c r="IR331" s="89"/>
      <c r="IS331" s="89"/>
      <c r="IT331" s="89"/>
      <c r="IU331" s="89"/>
      <c r="IV331" s="89"/>
    </row>
    <row r="332" spans="1:256" s="90" customFormat="1" ht="16.95" customHeight="1">
      <c r="A332" s="147"/>
      <c r="B332" s="142"/>
      <c r="C332" s="156"/>
      <c r="D332" s="108">
        <f t="shared" si="11"/>
        <v>0.34090909090909088</v>
      </c>
      <c r="E332" s="93"/>
      <c r="F332" s="114" t="s">
        <v>458</v>
      </c>
      <c r="G332" s="86" t="s">
        <v>67</v>
      </c>
      <c r="H332" s="105">
        <f t="shared" si="10"/>
        <v>5</v>
      </c>
      <c r="I332" s="86">
        <f>IF([1]项目总工作量!B$6="交易类",H332*1.5/22,IF([1]项目总工作量!B$6="数据分析类",H332*1.5*0.9/22,IF([1]项目总工作量!B$6="流程管理类",H332*1.5*0.8/22,IF([1]项目总工作量!B$6="渠道类",H332*1.5*0.7/22,FALSE))))</f>
        <v>0.34090909090909088</v>
      </c>
      <c r="J332" s="86" t="s">
        <v>44</v>
      </c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89"/>
      <c r="W332" s="89"/>
      <c r="X332" s="89"/>
      <c r="Y332" s="89"/>
      <c r="Z332" s="89"/>
      <c r="AA332" s="89"/>
      <c r="AB332" s="89"/>
      <c r="AC332" s="89"/>
      <c r="AD332" s="89"/>
      <c r="AE332" s="89"/>
      <c r="AF332" s="89"/>
      <c r="AG332" s="89"/>
      <c r="AH332" s="89"/>
      <c r="AI332" s="89"/>
      <c r="AJ332" s="89"/>
      <c r="AK332" s="89"/>
      <c r="AL332" s="89"/>
      <c r="AM332" s="89"/>
      <c r="AN332" s="89"/>
      <c r="AO332" s="89"/>
      <c r="AP332" s="89"/>
      <c r="AQ332" s="89"/>
      <c r="AR332" s="89"/>
      <c r="AS332" s="89"/>
      <c r="AT332" s="89"/>
      <c r="AU332" s="89"/>
      <c r="AV332" s="89"/>
      <c r="AW332" s="89"/>
      <c r="AX332" s="89"/>
      <c r="AY332" s="89"/>
      <c r="AZ332" s="89"/>
      <c r="BA332" s="89"/>
      <c r="BB332" s="89"/>
      <c r="BC332" s="89"/>
      <c r="BD332" s="89"/>
      <c r="BE332" s="89"/>
      <c r="BF332" s="89"/>
      <c r="BG332" s="89"/>
      <c r="BH332" s="89"/>
      <c r="BI332" s="89"/>
      <c r="BJ332" s="89"/>
      <c r="BK332" s="89"/>
      <c r="BL332" s="89"/>
      <c r="BM332" s="89"/>
      <c r="BN332" s="89"/>
      <c r="BO332" s="89"/>
      <c r="BP332" s="89"/>
      <c r="BQ332" s="89"/>
      <c r="BR332" s="89"/>
      <c r="BS332" s="89"/>
      <c r="BT332" s="89"/>
      <c r="BU332" s="89"/>
      <c r="BV332" s="89"/>
      <c r="BW332" s="89"/>
      <c r="BX332" s="89"/>
      <c r="BY332" s="89"/>
      <c r="BZ332" s="89"/>
      <c r="CA332" s="89"/>
      <c r="CB332" s="89"/>
      <c r="CC332" s="89"/>
      <c r="CD332" s="89"/>
      <c r="CE332" s="89"/>
      <c r="CF332" s="89"/>
      <c r="CG332" s="89"/>
      <c r="CH332" s="89"/>
      <c r="CI332" s="89"/>
      <c r="CJ332" s="89"/>
      <c r="CK332" s="89"/>
      <c r="CL332" s="89"/>
      <c r="CM332" s="89"/>
      <c r="CN332" s="89"/>
      <c r="CO332" s="89"/>
      <c r="CP332" s="89"/>
      <c r="CQ332" s="89"/>
      <c r="CR332" s="89"/>
      <c r="CS332" s="89"/>
      <c r="CT332" s="89"/>
      <c r="CU332" s="89"/>
      <c r="CV332" s="89"/>
      <c r="CW332" s="89"/>
      <c r="CX332" s="89"/>
      <c r="CY332" s="89"/>
      <c r="CZ332" s="89"/>
      <c r="DA332" s="89"/>
      <c r="DB332" s="89"/>
      <c r="DC332" s="89"/>
      <c r="DD332" s="89"/>
      <c r="DE332" s="89"/>
      <c r="DF332" s="89"/>
      <c r="DG332" s="89"/>
      <c r="DH332" s="89"/>
      <c r="DI332" s="89"/>
      <c r="DJ332" s="89"/>
      <c r="DK332" s="89"/>
      <c r="DL332" s="89"/>
      <c r="DM332" s="89"/>
      <c r="DN332" s="89"/>
      <c r="DO332" s="89"/>
      <c r="DP332" s="89"/>
      <c r="DQ332" s="89"/>
      <c r="DR332" s="89"/>
      <c r="DS332" s="89"/>
      <c r="DT332" s="89"/>
      <c r="DU332" s="89"/>
      <c r="DV332" s="89"/>
      <c r="DW332" s="89"/>
      <c r="DX332" s="89"/>
      <c r="DY332" s="89"/>
      <c r="DZ332" s="89"/>
      <c r="EA332" s="89"/>
      <c r="EB332" s="89"/>
      <c r="EC332" s="89"/>
      <c r="ED332" s="89"/>
      <c r="EE332" s="89"/>
      <c r="EF332" s="89"/>
      <c r="EG332" s="89"/>
      <c r="EH332" s="89"/>
      <c r="EI332" s="89"/>
      <c r="EJ332" s="89"/>
      <c r="EK332" s="89"/>
      <c r="EL332" s="89"/>
      <c r="EM332" s="89"/>
      <c r="EN332" s="89"/>
      <c r="EO332" s="89"/>
      <c r="EP332" s="89"/>
      <c r="EQ332" s="89"/>
      <c r="ER332" s="89"/>
      <c r="ES332" s="89"/>
      <c r="ET332" s="89"/>
      <c r="EU332" s="89"/>
      <c r="EV332" s="89"/>
      <c r="EW332" s="89"/>
      <c r="EX332" s="89"/>
      <c r="EY332" s="89"/>
      <c r="EZ332" s="89"/>
      <c r="FA332" s="89"/>
      <c r="FB332" s="89"/>
      <c r="FC332" s="89"/>
      <c r="FD332" s="89"/>
      <c r="FE332" s="89"/>
      <c r="FF332" s="89"/>
      <c r="FG332" s="89"/>
      <c r="FH332" s="89"/>
      <c r="FI332" s="89"/>
      <c r="FJ332" s="89"/>
      <c r="FK332" s="89"/>
      <c r="FL332" s="89"/>
      <c r="FM332" s="89"/>
      <c r="FN332" s="89"/>
      <c r="FO332" s="89"/>
      <c r="FP332" s="89"/>
      <c r="FQ332" s="89"/>
      <c r="FR332" s="89"/>
      <c r="FS332" s="89"/>
      <c r="FT332" s="89"/>
      <c r="FU332" s="89"/>
      <c r="FV332" s="89"/>
      <c r="FW332" s="89"/>
      <c r="FX332" s="89"/>
      <c r="FY332" s="89"/>
      <c r="FZ332" s="89"/>
      <c r="GA332" s="89"/>
      <c r="GB332" s="89"/>
      <c r="GC332" s="89"/>
      <c r="GD332" s="89"/>
      <c r="GE332" s="89"/>
      <c r="GF332" s="89"/>
      <c r="GG332" s="89"/>
      <c r="GH332" s="89"/>
      <c r="GI332" s="89"/>
      <c r="GJ332" s="89"/>
      <c r="GK332" s="89"/>
      <c r="GL332" s="89"/>
      <c r="GM332" s="89"/>
      <c r="GN332" s="89"/>
      <c r="GO332" s="89"/>
      <c r="GP332" s="89"/>
      <c r="GQ332" s="89"/>
      <c r="GR332" s="89"/>
      <c r="GS332" s="89"/>
      <c r="GT332" s="89"/>
      <c r="GU332" s="89"/>
      <c r="GV332" s="89"/>
      <c r="GW332" s="89"/>
      <c r="GX332" s="89"/>
      <c r="GY332" s="89"/>
      <c r="GZ332" s="89"/>
      <c r="HA332" s="89"/>
      <c r="HB332" s="89"/>
      <c r="HC332" s="89"/>
      <c r="HD332" s="89"/>
      <c r="HE332" s="89"/>
      <c r="HF332" s="89"/>
      <c r="HG332" s="89"/>
      <c r="HH332" s="89"/>
      <c r="HI332" s="89"/>
      <c r="HJ332" s="89"/>
      <c r="HK332" s="89"/>
      <c r="HL332" s="89"/>
      <c r="HM332" s="89"/>
      <c r="HN332" s="89"/>
      <c r="HO332" s="89"/>
      <c r="HP332" s="89"/>
      <c r="HQ332" s="89"/>
      <c r="HR332" s="89"/>
      <c r="HS332" s="89"/>
      <c r="HT332" s="89"/>
      <c r="HU332" s="89"/>
      <c r="HV332" s="89"/>
      <c r="HW332" s="89"/>
      <c r="HX332" s="89"/>
      <c r="HY332" s="89"/>
      <c r="HZ332" s="89"/>
      <c r="IA332" s="89"/>
      <c r="IB332" s="89"/>
      <c r="IC332" s="89"/>
      <c r="ID332" s="89"/>
      <c r="IE332" s="89"/>
      <c r="IF332" s="89"/>
      <c r="IG332" s="89"/>
      <c r="IH332" s="89"/>
      <c r="II332" s="89"/>
      <c r="IJ332" s="89"/>
      <c r="IK332" s="89"/>
      <c r="IL332" s="89"/>
      <c r="IM332" s="89"/>
      <c r="IN332" s="89"/>
      <c r="IO332" s="89"/>
      <c r="IP332" s="89"/>
      <c r="IQ332" s="89"/>
      <c r="IR332" s="89"/>
      <c r="IS332" s="89"/>
      <c r="IT332" s="89"/>
      <c r="IU332" s="89"/>
      <c r="IV332" s="89"/>
    </row>
    <row r="333" spans="1:256" s="90" customFormat="1" ht="16.95" customHeight="1">
      <c r="A333" s="147"/>
      <c r="B333" s="142"/>
      <c r="C333" s="156"/>
      <c r="D333" s="108">
        <f t="shared" si="11"/>
        <v>0.34090909090909088</v>
      </c>
      <c r="E333" s="93"/>
      <c r="F333" s="114" t="s">
        <v>459</v>
      </c>
      <c r="G333" s="86" t="s">
        <v>67</v>
      </c>
      <c r="H333" s="105">
        <f t="shared" si="10"/>
        <v>5</v>
      </c>
      <c r="I333" s="86">
        <f>IF([1]项目总工作量!B$6="交易类",H333*1.5/22,IF([1]项目总工作量!B$6="数据分析类",H333*1.5*0.9/22,IF([1]项目总工作量!B$6="流程管理类",H333*1.5*0.8/22,IF([1]项目总工作量!B$6="渠道类",H333*1.5*0.7/22,FALSE))))</f>
        <v>0.34090909090909088</v>
      </c>
      <c r="J333" s="86" t="s">
        <v>44</v>
      </c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  <c r="AD333" s="89"/>
      <c r="AE333" s="89"/>
      <c r="AF333" s="89"/>
      <c r="AG333" s="89"/>
      <c r="AH333" s="89"/>
      <c r="AI333" s="89"/>
      <c r="AJ333" s="89"/>
      <c r="AK333" s="89"/>
      <c r="AL333" s="89"/>
      <c r="AM333" s="89"/>
      <c r="AN333" s="89"/>
      <c r="AO333" s="89"/>
      <c r="AP333" s="89"/>
      <c r="AQ333" s="89"/>
      <c r="AR333" s="89"/>
      <c r="AS333" s="89"/>
      <c r="AT333" s="89"/>
      <c r="AU333" s="89"/>
      <c r="AV333" s="89"/>
      <c r="AW333" s="89"/>
      <c r="AX333" s="89"/>
      <c r="AY333" s="89"/>
      <c r="AZ333" s="89"/>
      <c r="BA333" s="89"/>
      <c r="BB333" s="89"/>
      <c r="BC333" s="89"/>
      <c r="BD333" s="89"/>
      <c r="BE333" s="89"/>
      <c r="BF333" s="89"/>
      <c r="BG333" s="89"/>
      <c r="BH333" s="89"/>
      <c r="BI333" s="89"/>
      <c r="BJ333" s="89"/>
      <c r="BK333" s="89"/>
      <c r="BL333" s="89"/>
      <c r="BM333" s="89"/>
      <c r="BN333" s="89"/>
      <c r="BO333" s="89"/>
      <c r="BP333" s="89"/>
      <c r="BQ333" s="89"/>
      <c r="BR333" s="89"/>
      <c r="BS333" s="89"/>
      <c r="BT333" s="89"/>
      <c r="BU333" s="89"/>
      <c r="BV333" s="89"/>
      <c r="BW333" s="89"/>
      <c r="BX333" s="89"/>
      <c r="BY333" s="89"/>
      <c r="BZ333" s="89"/>
      <c r="CA333" s="89"/>
      <c r="CB333" s="89"/>
      <c r="CC333" s="89"/>
      <c r="CD333" s="89"/>
      <c r="CE333" s="89"/>
      <c r="CF333" s="89"/>
      <c r="CG333" s="89"/>
      <c r="CH333" s="89"/>
      <c r="CI333" s="89"/>
      <c r="CJ333" s="89"/>
      <c r="CK333" s="89"/>
      <c r="CL333" s="89"/>
      <c r="CM333" s="89"/>
      <c r="CN333" s="89"/>
      <c r="CO333" s="89"/>
      <c r="CP333" s="89"/>
      <c r="CQ333" s="89"/>
      <c r="CR333" s="89"/>
      <c r="CS333" s="89"/>
      <c r="CT333" s="89"/>
      <c r="CU333" s="89"/>
      <c r="CV333" s="89"/>
      <c r="CW333" s="89"/>
      <c r="CX333" s="89"/>
      <c r="CY333" s="89"/>
      <c r="CZ333" s="89"/>
      <c r="DA333" s="89"/>
      <c r="DB333" s="89"/>
      <c r="DC333" s="89"/>
      <c r="DD333" s="89"/>
      <c r="DE333" s="89"/>
      <c r="DF333" s="89"/>
      <c r="DG333" s="89"/>
      <c r="DH333" s="89"/>
      <c r="DI333" s="89"/>
      <c r="DJ333" s="89"/>
      <c r="DK333" s="89"/>
      <c r="DL333" s="89"/>
      <c r="DM333" s="89"/>
      <c r="DN333" s="89"/>
      <c r="DO333" s="89"/>
      <c r="DP333" s="89"/>
      <c r="DQ333" s="89"/>
      <c r="DR333" s="89"/>
      <c r="DS333" s="89"/>
      <c r="DT333" s="89"/>
      <c r="DU333" s="89"/>
      <c r="DV333" s="89"/>
      <c r="DW333" s="89"/>
      <c r="DX333" s="89"/>
      <c r="DY333" s="89"/>
      <c r="DZ333" s="89"/>
      <c r="EA333" s="89"/>
      <c r="EB333" s="89"/>
      <c r="EC333" s="89"/>
      <c r="ED333" s="89"/>
      <c r="EE333" s="89"/>
      <c r="EF333" s="89"/>
      <c r="EG333" s="89"/>
      <c r="EH333" s="89"/>
      <c r="EI333" s="89"/>
      <c r="EJ333" s="89"/>
      <c r="EK333" s="89"/>
      <c r="EL333" s="89"/>
      <c r="EM333" s="89"/>
      <c r="EN333" s="89"/>
      <c r="EO333" s="89"/>
      <c r="EP333" s="89"/>
      <c r="EQ333" s="89"/>
      <c r="ER333" s="89"/>
      <c r="ES333" s="89"/>
      <c r="ET333" s="89"/>
      <c r="EU333" s="89"/>
      <c r="EV333" s="89"/>
      <c r="EW333" s="89"/>
      <c r="EX333" s="89"/>
      <c r="EY333" s="89"/>
      <c r="EZ333" s="89"/>
      <c r="FA333" s="89"/>
      <c r="FB333" s="89"/>
      <c r="FC333" s="89"/>
      <c r="FD333" s="89"/>
      <c r="FE333" s="89"/>
      <c r="FF333" s="89"/>
      <c r="FG333" s="89"/>
      <c r="FH333" s="89"/>
      <c r="FI333" s="89"/>
      <c r="FJ333" s="89"/>
      <c r="FK333" s="89"/>
      <c r="FL333" s="89"/>
      <c r="FM333" s="89"/>
      <c r="FN333" s="89"/>
      <c r="FO333" s="89"/>
      <c r="FP333" s="89"/>
      <c r="FQ333" s="89"/>
      <c r="FR333" s="89"/>
      <c r="FS333" s="89"/>
      <c r="FT333" s="89"/>
      <c r="FU333" s="89"/>
      <c r="FV333" s="89"/>
      <c r="FW333" s="89"/>
      <c r="FX333" s="89"/>
      <c r="FY333" s="89"/>
      <c r="FZ333" s="89"/>
      <c r="GA333" s="89"/>
      <c r="GB333" s="89"/>
      <c r="GC333" s="89"/>
      <c r="GD333" s="89"/>
      <c r="GE333" s="89"/>
      <c r="GF333" s="89"/>
      <c r="GG333" s="89"/>
      <c r="GH333" s="89"/>
      <c r="GI333" s="89"/>
      <c r="GJ333" s="89"/>
      <c r="GK333" s="89"/>
      <c r="GL333" s="89"/>
      <c r="GM333" s="89"/>
      <c r="GN333" s="89"/>
      <c r="GO333" s="89"/>
      <c r="GP333" s="89"/>
      <c r="GQ333" s="89"/>
      <c r="GR333" s="89"/>
      <c r="GS333" s="89"/>
      <c r="GT333" s="89"/>
      <c r="GU333" s="89"/>
      <c r="GV333" s="89"/>
      <c r="GW333" s="89"/>
      <c r="GX333" s="89"/>
      <c r="GY333" s="89"/>
      <c r="GZ333" s="89"/>
      <c r="HA333" s="89"/>
      <c r="HB333" s="89"/>
      <c r="HC333" s="89"/>
      <c r="HD333" s="89"/>
      <c r="HE333" s="89"/>
      <c r="HF333" s="89"/>
      <c r="HG333" s="89"/>
      <c r="HH333" s="89"/>
      <c r="HI333" s="89"/>
      <c r="HJ333" s="89"/>
      <c r="HK333" s="89"/>
      <c r="HL333" s="89"/>
      <c r="HM333" s="89"/>
      <c r="HN333" s="89"/>
      <c r="HO333" s="89"/>
      <c r="HP333" s="89"/>
      <c r="HQ333" s="89"/>
      <c r="HR333" s="89"/>
      <c r="HS333" s="89"/>
      <c r="HT333" s="89"/>
      <c r="HU333" s="89"/>
      <c r="HV333" s="89"/>
      <c r="HW333" s="89"/>
      <c r="HX333" s="89"/>
      <c r="HY333" s="89"/>
      <c r="HZ333" s="89"/>
      <c r="IA333" s="89"/>
      <c r="IB333" s="89"/>
      <c r="IC333" s="89"/>
      <c r="ID333" s="89"/>
      <c r="IE333" s="89"/>
      <c r="IF333" s="89"/>
      <c r="IG333" s="89"/>
      <c r="IH333" s="89"/>
      <c r="II333" s="89"/>
      <c r="IJ333" s="89"/>
      <c r="IK333" s="89"/>
      <c r="IL333" s="89"/>
      <c r="IM333" s="89"/>
      <c r="IN333" s="89"/>
      <c r="IO333" s="89"/>
      <c r="IP333" s="89"/>
      <c r="IQ333" s="89"/>
      <c r="IR333" s="89"/>
      <c r="IS333" s="89"/>
      <c r="IT333" s="89"/>
      <c r="IU333" s="89"/>
      <c r="IV333" s="89"/>
    </row>
    <row r="334" spans="1:256" s="90" customFormat="1" ht="16.95" customHeight="1">
      <c r="A334" s="147"/>
      <c r="B334" s="142"/>
      <c r="C334" s="156"/>
      <c r="D334" s="108">
        <f t="shared" si="11"/>
        <v>0.34090909090909088</v>
      </c>
      <c r="E334" s="93"/>
      <c r="F334" s="114" t="s">
        <v>460</v>
      </c>
      <c r="G334" s="86" t="s">
        <v>67</v>
      </c>
      <c r="H334" s="105">
        <f t="shared" si="10"/>
        <v>5</v>
      </c>
      <c r="I334" s="86">
        <f>IF([1]项目总工作量!B$6="交易类",H334*1.5/22,IF([1]项目总工作量!B$6="数据分析类",H334*1.5*0.9/22,IF([1]项目总工作量!B$6="流程管理类",H334*1.5*0.8/22,IF([1]项目总工作量!B$6="渠道类",H334*1.5*0.7/22,FALSE))))</f>
        <v>0.34090909090909088</v>
      </c>
      <c r="J334" s="86" t="s">
        <v>44</v>
      </c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89"/>
      <c r="W334" s="89"/>
      <c r="X334" s="89"/>
      <c r="Y334" s="89"/>
      <c r="Z334" s="89"/>
      <c r="AA334" s="89"/>
      <c r="AB334" s="89"/>
      <c r="AC334" s="89"/>
      <c r="AD334" s="89"/>
      <c r="AE334" s="89"/>
      <c r="AF334" s="89"/>
      <c r="AG334" s="89"/>
      <c r="AH334" s="89"/>
      <c r="AI334" s="89"/>
      <c r="AJ334" s="89"/>
      <c r="AK334" s="89"/>
      <c r="AL334" s="89"/>
      <c r="AM334" s="89"/>
      <c r="AN334" s="89"/>
      <c r="AO334" s="89"/>
      <c r="AP334" s="89"/>
      <c r="AQ334" s="89"/>
      <c r="AR334" s="89"/>
      <c r="AS334" s="89"/>
      <c r="AT334" s="89"/>
      <c r="AU334" s="89"/>
      <c r="AV334" s="89"/>
      <c r="AW334" s="89"/>
      <c r="AX334" s="89"/>
      <c r="AY334" s="89"/>
      <c r="AZ334" s="89"/>
      <c r="BA334" s="89"/>
      <c r="BB334" s="89"/>
      <c r="BC334" s="89"/>
      <c r="BD334" s="89"/>
      <c r="BE334" s="89"/>
      <c r="BF334" s="89"/>
      <c r="BG334" s="89"/>
      <c r="BH334" s="89"/>
      <c r="BI334" s="89"/>
      <c r="BJ334" s="89"/>
      <c r="BK334" s="89"/>
      <c r="BL334" s="89"/>
      <c r="BM334" s="89"/>
      <c r="BN334" s="89"/>
      <c r="BO334" s="89"/>
      <c r="BP334" s="89"/>
      <c r="BQ334" s="89"/>
      <c r="BR334" s="89"/>
      <c r="BS334" s="89"/>
      <c r="BT334" s="89"/>
      <c r="BU334" s="89"/>
      <c r="BV334" s="89"/>
      <c r="BW334" s="89"/>
      <c r="BX334" s="89"/>
      <c r="BY334" s="89"/>
      <c r="BZ334" s="89"/>
      <c r="CA334" s="89"/>
      <c r="CB334" s="89"/>
      <c r="CC334" s="89"/>
      <c r="CD334" s="89"/>
      <c r="CE334" s="89"/>
      <c r="CF334" s="89"/>
      <c r="CG334" s="89"/>
      <c r="CH334" s="89"/>
      <c r="CI334" s="89"/>
      <c r="CJ334" s="89"/>
      <c r="CK334" s="89"/>
      <c r="CL334" s="89"/>
      <c r="CM334" s="89"/>
      <c r="CN334" s="89"/>
      <c r="CO334" s="89"/>
      <c r="CP334" s="89"/>
      <c r="CQ334" s="89"/>
      <c r="CR334" s="89"/>
      <c r="CS334" s="89"/>
      <c r="CT334" s="89"/>
      <c r="CU334" s="89"/>
      <c r="CV334" s="89"/>
      <c r="CW334" s="89"/>
      <c r="CX334" s="89"/>
      <c r="CY334" s="89"/>
      <c r="CZ334" s="89"/>
      <c r="DA334" s="89"/>
      <c r="DB334" s="89"/>
      <c r="DC334" s="89"/>
      <c r="DD334" s="89"/>
      <c r="DE334" s="89"/>
      <c r="DF334" s="89"/>
      <c r="DG334" s="89"/>
      <c r="DH334" s="89"/>
      <c r="DI334" s="89"/>
      <c r="DJ334" s="89"/>
      <c r="DK334" s="89"/>
      <c r="DL334" s="89"/>
      <c r="DM334" s="89"/>
      <c r="DN334" s="89"/>
      <c r="DO334" s="89"/>
      <c r="DP334" s="89"/>
      <c r="DQ334" s="89"/>
      <c r="DR334" s="89"/>
      <c r="DS334" s="89"/>
      <c r="DT334" s="89"/>
      <c r="DU334" s="89"/>
      <c r="DV334" s="89"/>
      <c r="DW334" s="89"/>
      <c r="DX334" s="89"/>
      <c r="DY334" s="89"/>
      <c r="DZ334" s="89"/>
      <c r="EA334" s="89"/>
      <c r="EB334" s="89"/>
      <c r="EC334" s="89"/>
      <c r="ED334" s="89"/>
      <c r="EE334" s="89"/>
      <c r="EF334" s="89"/>
      <c r="EG334" s="89"/>
      <c r="EH334" s="89"/>
      <c r="EI334" s="89"/>
      <c r="EJ334" s="89"/>
      <c r="EK334" s="89"/>
      <c r="EL334" s="89"/>
      <c r="EM334" s="89"/>
      <c r="EN334" s="89"/>
      <c r="EO334" s="89"/>
      <c r="EP334" s="89"/>
      <c r="EQ334" s="89"/>
      <c r="ER334" s="89"/>
      <c r="ES334" s="89"/>
      <c r="ET334" s="89"/>
      <c r="EU334" s="89"/>
      <c r="EV334" s="89"/>
      <c r="EW334" s="89"/>
      <c r="EX334" s="89"/>
      <c r="EY334" s="89"/>
      <c r="EZ334" s="89"/>
      <c r="FA334" s="89"/>
      <c r="FB334" s="89"/>
      <c r="FC334" s="89"/>
      <c r="FD334" s="89"/>
      <c r="FE334" s="89"/>
      <c r="FF334" s="89"/>
      <c r="FG334" s="89"/>
      <c r="FH334" s="89"/>
      <c r="FI334" s="89"/>
      <c r="FJ334" s="89"/>
      <c r="FK334" s="89"/>
      <c r="FL334" s="89"/>
      <c r="FM334" s="89"/>
      <c r="FN334" s="89"/>
      <c r="FO334" s="89"/>
      <c r="FP334" s="89"/>
      <c r="FQ334" s="89"/>
      <c r="FR334" s="89"/>
      <c r="FS334" s="89"/>
      <c r="FT334" s="89"/>
      <c r="FU334" s="89"/>
      <c r="FV334" s="89"/>
      <c r="FW334" s="89"/>
      <c r="FX334" s="89"/>
      <c r="FY334" s="89"/>
      <c r="FZ334" s="89"/>
      <c r="GA334" s="89"/>
      <c r="GB334" s="89"/>
      <c r="GC334" s="89"/>
      <c r="GD334" s="89"/>
      <c r="GE334" s="89"/>
      <c r="GF334" s="89"/>
      <c r="GG334" s="89"/>
      <c r="GH334" s="89"/>
      <c r="GI334" s="89"/>
      <c r="GJ334" s="89"/>
      <c r="GK334" s="89"/>
      <c r="GL334" s="89"/>
      <c r="GM334" s="89"/>
      <c r="GN334" s="89"/>
      <c r="GO334" s="89"/>
      <c r="GP334" s="89"/>
      <c r="GQ334" s="89"/>
      <c r="GR334" s="89"/>
      <c r="GS334" s="89"/>
      <c r="GT334" s="89"/>
      <c r="GU334" s="89"/>
      <c r="GV334" s="89"/>
      <c r="GW334" s="89"/>
      <c r="GX334" s="89"/>
      <c r="GY334" s="89"/>
      <c r="GZ334" s="89"/>
      <c r="HA334" s="89"/>
      <c r="HB334" s="89"/>
      <c r="HC334" s="89"/>
      <c r="HD334" s="89"/>
      <c r="HE334" s="89"/>
      <c r="HF334" s="89"/>
      <c r="HG334" s="89"/>
      <c r="HH334" s="89"/>
      <c r="HI334" s="89"/>
      <c r="HJ334" s="89"/>
      <c r="HK334" s="89"/>
      <c r="HL334" s="89"/>
      <c r="HM334" s="89"/>
      <c r="HN334" s="89"/>
      <c r="HO334" s="89"/>
      <c r="HP334" s="89"/>
      <c r="HQ334" s="89"/>
      <c r="HR334" s="89"/>
      <c r="HS334" s="89"/>
      <c r="HT334" s="89"/>
      <c r="HU334" s="89"/>
      <c r="HV334" s="89"/>
      <c r="HW334" s="89"/>
      <c r="HX334" s="89"/>
      <c r="HY334" s="89"/>
      <c r="HZ334" s="89"/>
      <c r="IA334" s="89"/>
      <c r="IB334" s="89"/>
      <c r="IC334" s="89"/>
      <c r="ID334" s="89"/>
      <c r="IE334" s="89"/>
      <c r="IF334" s="89"/>
      <c r="IG334" s="89"/>
      <c r="IH334" s="89"/>
      <c r="II334" s="89"/>
      <c r="IJ334" s="89"/>
      <c r="IK334" s="89"/>
      <c r="IL334" s="89"/>
      <c r="IM334" s="89"/>
      <c r="IN334" s="89"/>
      <c r="IO334" s="89"/>
      <c r="IP334" s="89"/>
      <c r="IQ334" s="89"/>
      <c r="IR334" s="89"/>
      <c r="IS334" s="89"/>
      <c r="IT334" s="89"/>
      <c r="IU334" s="89"/>
      <c r="IV334" s="89"/>
    </row>
    <row r="335" spans="1:256" s="90" customFormat="1" ht="16.95" customHeight="1">
      <c r="A335" s="147"/>
      <c r="B335" s="142"/>
      <c r="C335" s="156"/>
      <c r="D335" s="108">
        <f t="shared" si="11"/>
        <v>0.34090909090909088</v>
      </c>
      <c r="E335" s="93"/>
      <c r="F335" s="114" t="s">
        <v>447</v>
      </c>
      <c r="G335" s="86" t="s">
        <v>67</v>
      </c>
      <c r="H335" s="105">
        <f t="shared" si="10"/>
        <v>5</v>
      </c>
      <c r="I335" s="86">
        <f>IF([1]项目总工作量!B$6="交易类",H335*1.5/22,IF([1]项目总工作量!B$6="数据分析类",H335*1.5*0.9/22,IF([1]项目总工作量!B$6="流程管理类",H335*1.5*0.8/22,IF([1]项目总工作量!B$6="渠道类",H335*1.5*0.7/22,FALSE))))</f>
        <v>0.34090909090909088</v>
      </c>
      <c r="J335" s="86" t="s">
        <v>44</v>
      </c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89"/>
      <c r="W335" s="89"/>
      <c r="X335" s="89"/>
      <c r="Y335" s="89"/>
      <c r="Z335" s="89"/>
      <c r="AA335" s="89"/>
      <c r="AB335" s="89"/>
      <c r="AC335" s="89"/>
      <c r="AD335" s="89"/>
      <c r="AE335" s="89"/>
      <c r="AF335" s="89"/>
      <c r="AG335" s="89"/>
      <c r="AH335" s="89"/>
      <c r="AI335" s="89"/>
      <c r="AJ335" s="89"/>
      <c r="AK335" s="89"/>
      <c r="AL335" s="89"/>
      <c r="AM335" s="89"/>
      <c r="AN335" s="89"/>
      <c r="AO335" s="89"/>
      <c r="AP335" s="89"/>
      <c r="AQ335" s="89"/>
      <c r="AR335" s="89"/>
      <c r="AS335" s="89"/>
      <c r="AT335" s="89"/>
      <c r="AU335" s="89"/>
      <c r="AV335" s="89"/>
      <c r="AW335" s="89"/>
      <c r="AX335" s="89"/>
      <c r="AY335" s="89"/>
      <c r="AZ335" s="89"/>
      <c r="BA335" s="89"/>
      <c r="BB335" s="89"/>
      <c r="BC335" s="89"/>
      <c r="BD335" s="89"/>
      <c r="BE335" s="89"/>
      <c r="BF335" s="89"/>
      <c r="BG335" s="89"/>
      <c r="BH335" s="89"/>
      <c r="BI335" s="89"/>
      <c r="BJ335" s="89"/>
      <c r="BK335" s="89"/>
      <c r="BL335" s="89"/>
      <c r="BM335" s="89"/>
      <c r="BN335" s="89"/>
      <c r="BO335" s="89"/>
      <c r="BP335" s="89"/>
      <c r="BQ335" s="89"/>
      <c r="BR335" s="89"/>
      <c r="BS335" s="89"/>
      <c r="BT335" s="89"/>
      <c r="BU335" s="89"/>
      <c r="BV335" s="89"/>
      <c r="BW335" s="89"/>
      <c r="BX335" s="89"/>
      <c r="BY335" s="89"/>
      <c r="BZ335" s="89"/>
      <c r="CA335" s="89"/>
      <c r="CB335" s="89"/>
      <c r="CC335" s="89"/>
      <c r="CD335" s="89"/>
      <c r="CE335" s="89"/>
      <c r="CF335" s="89"/>
      <c r="CG335" s="89"/>
      <c r="CH335" s="89"/>
      <c r="CI335" s="89"/>
      <c r="CJ335" s="89"/>
      <c r="CK335" s="89"/>
      <c r="CL335" s="89"/>
      <c r="CM335" s="89"/>
      <c r="CN335" s="89"/>
      <c r="CO335" s="89"/>
      <c r="CP335" s="89"/>
      <c r="CQ335" s="89"/>
      <c r="CR335" s="89"/>
      <c r="CS335" s="89"/>
      <c r="CT335" s="89"/>
      <c r="CU335" s="89"/>
      <c r="CV335" s="89"/>
      <c r="CW335" s="89"/>
      <c r="CX335" s="89"/>
      <c r="CY335" s="89"/>
      <c r="CZ335" s="89"/>
      <c r="DA335" s="89"/>
      <c r="DB335" s="89"/>
      <c r="DC335" s="89"/>
      <c r="DD335" s="89"/>
      <c r="DE335" s="89"/>
      <c r="DF335" s="89"/>
      <c r="DG335" s="89"/>
      <c r="DH335" s="89"/>
      <c r="DI335" s="89"/>
      <c r="DJ335" s="89"/>
      <c r="DK335" s="89"/>
      <c r="DL335" s="89"/>
      <c r="DM335" s="89"/>
      <c r="DN335" s="89"/>
      <c r="DO335" s="89"/>
      <c r="DP335" s="89"/>
      <c r="DQ335" s="89"/>
      <c r="DR335" s="89"/>
      <c r="DS335" s="89"/>
      <c r="DT335" s="89"/>
      <c r="DU335" s="89"/>
      <c r="DV335" s="89"/>
      <c r="DW335" s="89"/>
      <c r="DX335" s="89"/>
      <c r="DY335" s="89"/>
      <c r="DZ335" s="89"/>
      <c r="EA335" s="89"/>
      <c r="EB335" s="89"/>
      <c r="EC335" s="89"/>
      <c r="ED335" s="89"/>
      <c r="EE335" s="89"/>
      <c r="EF335" s="89"/>
      <c r="EG335" s="89"/>
      <c r="EH335" s="89"/>
      <c r="EI335" s="89"/>
      <c r="EJ335" s="89"/>
      <c r="EK335" s="89"/>
      <c r="EL335" s="89"/>
      <c r="EM335" s="89"/>
      <c r="EN335" s="89"/>
      <c r="EO335" s="89"/>
      <c r="EP335" s="89"/>
      <c r="EQ335" s="89"/>
      <c r="ER335" s="89"/>
      <c r="ES335" s="89"/>
      <c r="ET335" s="89"/>
      <c r="EU335" s="89"/>
      <c r="EV335" s="89"/>
      <c r="EW335" s="89"/>
      <c r="EX335" s="89"/>
      <c r="EY335" s="89"/>
      <c r="EZ335" s="89"/>
      <c r="FA335" s="89"/>
      <c r="FB335" s="89"/>
      <c r="FC335" s="89"/>
      <c r="FD335" s="89"/>
      <c r="FE335" s="89"/>
      <c r="FF335" s="89"/>
      <c r="FG335" s="89"/>
      <c r="FH335" s="89"/>
      <c r="FI335" s="89"/>
      <c r="FJ335" s="89"/>
      <c r="FK335" s="89"/>
      <c r="FL335" s="89"/>
      <c r="FM335" s="89"/>
      <c r="FN335" s="89"/>
      <c r="FO335" s="89"/>
      <c r="FP335" s="89"/>
      <c r="FQ335" s="89"/>
      <c r="FR335" s="89"/>
      <c r="FS335" s="89"/>
      <c r="FT335" s="89"/>
      <c r="FU335" s="89"/>
      <c r="FV335" s="89"/>
      <c r="FW335" s="89"/>
      <c r="FX335" s="89"/>
      <c r="FY335" s="89"/>
      <c r="FZ335" s="89"/>
      <c r="GA335" s="89"/>
      <c r="GB335" s="89"/>
      <c r="GC335" s="89"/>
      <c r="GD335" s="89"/>
      <c r="GE335" s="89"/>
      <c r="GF335" s="89"/>
      <c r="GG335" s="89"/>
      <c r="GH335" s="89"/>
      <c r="GI335" s="89"/>
      <c r="GJ335" s="89"/>
      <c r="GK335" s="89"/>
      <c r="GL335" s="89"/>
      <c r="GM335" s="89"/>
      <c r="GN335" s="89"/>
      <c r="GO335" s="89"/>
      <c r="GP335" s="89"/>
      <c r="GQ335" s="89"/>
      <c r="GR335" s="89"/>
      <c r="GS335" s="89"/>
      <c r="GT335" s="89"/>
      <c r="GU335" s="89"/>
      <c r="GV335" s="89"/>
      <c r="GW335" s="89"/>
      <c r="GX335" s="89"/>
      <c r="GY335" s="89"/>
      <c r="GZ335" s="89"/>
      <c r="HA335" s="89"/>
      <c r="HB335" s="89"/>
      <c r="HC335" s="89"/>
      <c r="HD335" s="89"/>
      <c r="HE335" s="89"/>
      <c r="HF335" s="89"/>
      <c r="HG335" s="89"/>
      <c r="HH335" s="89"/>
      <c r="HI335" s="89"/>
      <c r="HJ335" s="89"/>
      <c r="HK335" s="89"/>
      <c r="HL335" s="89"/>
      <c r="HM335" s="89"/>
      <c r="HN335" s="89"/>
      <c r="HO335" s="89"/>
      <c r="HP335" s="89"/>
      <c r="HQ335" s="89"/>
      <c r="HR335" s="89"/>
      <c r="HS335" s="89"/>
      <c r="HT335" s="89"/>
      <c r="HU335" s="89"/>
      <c r="HV335" s="89"/>
      <c r="HW335" s="89"/>
      <c r="HX335" s="89"/>
      <c r="HY335" s="89"/>
      <c r="HZ335" s="89"/>
      <c r="IA335" s="89"/>
      <c r="IB335" s="89"/>
      <c r="IC335" s="89"/>
      <c r="ID335" s="89"/>
      <c r="IE335" s="89"/>
      <c r="IF335" s="89"/>
      <c r="IG335" s="89"/>
      <c r="IH335" s="89"/>
      <c r="II335" s="89"/>
      <c r="IJ335" s="89"/>
      <c r="IK335" s="89"/>
      <c r="IL335" s="89"/>
      <c r="IM335" s="89"/>
      <c r="IN335" s="89"/>
      <c r="IO335" s="89"/>
      <c r="IP335" s="89"/>
      <c r="IQ335" s="89"/>
      <c r="IR335" s="89"/>
      <c r="IS335" s="89"/>
      <c r="IT335" s="89"/>
      <c r="IU335" s="89"/>
      <c r="IV335" s="89"/>
    </row>
    <row r="336" spans="1:256" s="90" customFormat="1" ht="16.95" customHeight="1">
      <c r="A336" s="147"/>
      <c r="B336" s="142"/>
      <c r="C336" s="156"/>
      <c r="D336" s="108">
        <f t="shared" si="11"/>
        <v>0.34090909090909088</v>
      </c>
      <c r="E336" s="93"/>
      <c r="F336" s="114" t="s">
        <v>448</v>
      </c>
      <c r="G336" s="86" t="s">
        <v>67</v>
      </c>
      <c r="H336" s="105">
        <f t="shared" si="10"/>
        <v>5</v>
      </c>
      <c r="I336" s="86">
        <f>IF([1]项目总工作量!B$6="交易类",H336*1.5/22,IF([1]项目总工作量!B$6="数据分析类",H336*1.5*0.9/22,IF([1]项目总工作量!B$6="流程管理类",H336*1.5*0.8/22,IF([1]项目总工作量!B$6="渠道类",H336*1.5*0.7/22,FALSE))))</f>
        <v>0.34090909090909088</v>
      </c>
      <c r="J336" s="86" t="s">
        <v>44</v>
      </c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89"/>
      <c r="W336" s="89"/>
      <c r="X336" s="89"/>
      <c r="Y336" s="89"/>
      <c r="Z336" s="89"/>
      <c r="AA336" s="89"/>
      <c r="AB336" s="89"/>
      <c r="AC336" s="89"/>
      <c r="AD336" s="89"/>
      <c r="AE336" s="89"/>
      <c r="AF336" s="89"/>
      <c r="AG336" s="89"/>
      <c r="AH336" s="89"/>
      <c r="AI336" s="89"/>
      <c r="AJ336" s="89"/>
      <c r="AK336" s="89"/>
      <c r="AL336" s="89"/>
      <c r="AM336" s="89"/>
      <c r="AN336" s="89"/>
      <c r="AO336" s="89"/>
      <c r="AP336" s="89"/>
      <c r="AQ336" s="89"/>
      <c r="AR336" s="89"/>
      <c r="AS336" s="89"/>
      <c r="AT336" s="89"/>
      <c r="AU336" s="89"/>
      <c r="AV336" s="89"/>
      <c r="AW336" s="89"/>
      <c r="AX336" s="89"/>
      <c r="AY336" s="89"/>
      <c r="AZ336" s="89"/>
      <c r="BA336" s="89"/>
      <c r="BB336" s="89"/>
      <c r="BC336" s="89"/>
      <c r="BD336" s="89"/>
      <c r="BE336" s="89"/>
      <c r="BF336" s="89"/>
      <c r="BG336" s="89"/>
      <c r="BH336" s="89"/>
      <c r="BI336" s="89"/>
      <c r="BJ336" s="89"/>
      <c r="BK336" s="89"/>
      <c r="BL336" s="89"/>
      <c r="BM336" s="89"/>
      <c r="BN336" s="89"/>
      <c r="BO336" s="89"/>
      <c r="BP336" s="89"/>
      <c r="BQ336" s="89"/>
      <c r="BR336" s="89"/>
      <c r="BS336" s="89"/>
      <c r="BT336" s="89"/>
      <c r="BU336" s="89"/>
      <c r="BV336" s="89"/>
      <c r="BW336" s="89"/>
      <c r="BX336" s="89"/>
      <c r="BY336" s="89"/>
      <c r="BZ336" s="89"/>
      <c r="CA336" s="89"/>
      <c r="CB336" s="89"/>
      <c r="CC336" s="89"/>
      <c r="CD336" s="89"/>
      <c r="CE336" s="89"/>
      <c r="CF336" s="89"/>
      <c r="CG336" s="89"/>
      <c r="CH336" s="89"/>
      <c r="CI336" s="89"/>
      <c r="CJ336" s="89"/>
      <c r="CK336" s="89"/>
      <c r="CL336" s="89"/>
      <c r="CM336" s="89"/>
      <c r="CN336" s="89"/>
      <c r="CO336" s="89"/>
      <c r="CP336" s="89"/>
      <c r="CQ336" s="89"/>
      <c r="CR336" s="89"/>
      <c r="CS336" s="89"/>
      <c r="CT336" s="89"/>
      <c r="CU336" s="89"/>
      <c r="CV336" s="89"/>
      <c r="CW336" s="89"/>
      <c r="CX336" s="89"/>
      <c r="CY336" s="89"/>
      <c r="CZ336" s="89"/>
      <c r="DA336" s="89"/>
      <c r="DB336" s="89"/>
      <c r="DC336" s="89"/>
      <c r="DD336" s="89"/>
      <c r="DE336" s="89"/>
      <c r="DF336" s="89"/>
      <c r="DG336" s="89"/>
      <c r="DH336" s="89"/>
      <c r="DI336" s="89"/>
      <c r="DJ336" s="89"/>
      <c r="DK336" s="89"/>
      <c r="DL336" s="89"/>
      <c r="DM336" s="89"/>
      <c r="DN336" s="89"/>
      <c r="DO336" s="89"/>
      <c r="DP336" s="89"/>
      <c r="DQ336" s="89"/>
      <c r="DR336" s="89"/>
      <c r="DS336" s="89"/>
      <c r="DT336" s="89"/>
      <c r="DU336" s="89"/>
      <c r="DV336" s="89"/>
      <c r="DW336" s="89"/>
      <c r="DX336" s="89"/>
      <c r="DY336" s="89"/>
      <c r="DZ336" s="89"/>
      <c r="EA336" s="89"/>
      <c r="EB336" s="89"/>
      <c r="EC336" s="89"/>
      <c r="ED336" s="89"/>
      <c r="EE336" s="89"/>
      <c r="EF336" s="89"/>
      <c r="EG336" s="89"/>
      <c r="EH336" s="89"/>
      <c r="EI336" s="89"/>
      <c r="EJ336" s="89"/>
      <c r="EK336" s="89"/>
      <c r="EL336" s="89"/>
      <c r="EM336" s="89"/>
      <c r="EN336" s="89"/>
      <c r="EO336" s="89"/>
      <c r="EP336" s="89"/>
      <c r="EQ336" s="89"/>
      <c r="ER336" s="89"/>
      <c r="ES336" s="89"/>
      <c r="ET336" s="89"/>
      <c r="EU336" s="89"/>
      <c r="EV336" s="89"/>
      <c r="EW336" s="89"/>
      <c r="EX336" s="89"/>
      <c r="EY336" s="89"/>
      <c r="EZ336" s="89"/>
      <c r="FA336" s="89"/>
      <c r="FB336" s="89"/>
      <c r="FC336" s="89"/>
      <c r="FD336" s="89"/>
      <c r="FE336" s="89"/>
      <c r="FF336" s="89"/>
      <c r="FG336" s="89"/>
      <c r="FH336" s="89"/>
      <c r="FI336" s="89"/>
      <c r="FJ336" s="89"/>
      <c r="FK336" s="89"/>
      <c r="FL336" s="89"/>
      <c r="FM336" s="89"/>
      <c r="FN336" s="89"/>
      <c r="FO336" s="89"/>
      <c r="FP336" s="89"/>
      <c r="FQ336" s="89"/>
      <c r="FR336" s="89"/>
      <c r="FS336" s="89"/>
      <c r="FT336" s="89"/>
      <c r="FU336" s="89"/>
      <c r="FV336" s="89"/>
      <c r="FW336" s="89"/>
      <c r="FX336" s="89"/>
      <c r="FY336" s="89"/>
      <c r="FZ336" s="89"/>
      <c r="GA336" s="89"/>
      <c r="GB336" s="89"/>
      <c r="GC336" s="89"/>
      <c r="GD336" s="89"/>
      <c r="GE336" s="89"/>
      <c r="GF336" s="89"/>
      <c r="GG336" s="89"/>
      <c r="GH336" s="89"/>
      <c r="GI336" s="89"/>
      <c r="GJ336" s="89"/>
      <c r="GK336" s="89"/>
      <c r="GL336" s="89"/>
      <c r="GM336" s="89"/>
      <c r="GN336" s="89"/>
      <c r="GO336" s="89"/>
      <c r="GP336" s="89"/>
      <c r="GQ336" s="89"/>
      <c r="GR336" s="89"/>
      <c r="GS336" s="89"/>
      <c r="GT336" s="89"/>
      <c r="GU336" s="89"/>
      <c r="GV336" s="89"/>
      <c r="GW336" s="89"/>
      <c r="GX336" s="89"/>
      <c r="GY336" s="89"/>
      <c r="GZ336" s="89"/>
      <c r="HA336" s="89"/>
      <c r="HB336" s="89"/>
      <c r="HC336" s="89"/>
      <c r="HD336" s="89"/>
      <c r="HE336" s="89"/>
      <c r="HF336" s="89"/>
      <c r="HG336" s="89"/>
      <c r="HH336" s="89"/>
      <c r="HI336" s="89"/>
      <c r="HJ336" s="89"/>
      <c r="HK336" s="89"/>
      <c r="HL336" s="89"/>
      <c r="HM336" s="89"/>
      <c r="HN336" s="89"/>
      <c r="HO336" s="89"/>
      <c r="HP336" s="89"/>
      <c r="HQ336" s="89"/>
      <c r="HR336" s="89"/>
      <c r="HS336" s="89"/>
      <c r="HT336" s="89"/>
      <c r="HU336" s="89"/>
      <c r="HV336" s="89"/>
      <c r="HW336" s="89"/>
      <c r="HX336" s="89"/>
      <c r="HY336" s="89"/>
      <c r="HZ336" s="89"/>
      <c r="IA336" s="89"/>
      <c r="IB336" s="89"/>
      <c r="IC336" s="89"/>
      <c r="ID336" s="89"/>
      <c r="IE336" s="89"/>
      <c r="IF336" s="89"/>
      <c r="IG336" s="89"/>
      <c r="IH336" s="89"/>
      <c r="II336" s="89"/>
      <c r="IJ336" s="89"/>
      <c r="IK336" s="89"/>
      <c r="IL336" s="89"/>
      <c r="IM336" s="89"/>
      <c r="IN336" s="89"/>
      <c r="IO336" s="89"/>
      <c r="IP336" s="89"/>
      <c r="IQ336" s="89"/>
      <c r="IR336" s="89"/>
      <c r="IS336" s="89"/>
      <c r="IT336" s="89"/>
      <c r="IU336" s="89"/>
      <c r="IV336" s="89"/>
    </row>
    <row r="337" spans="1:256" s="90" customFormat="1" ht="16.95" customHeight="1">
      <c r="A337" s="147"/>
      <c r="B337" s="142"/>
      <c r="C337" s="156"/>
      <c r="D337" s="108">
        <f t="shared" si="11"/>
        <v>0.34090909090909088</v>
      </c>
      <c r="E337" s="93"/>
      <c r="F337" s="114" t="s">
        <v>449</v>
      </c>
      <c r="G337" s="86" t="s">
        <v>67</v>
      </c>
      <c r="H337" s="105">
        <f t="shared" si="10"/>
        <v>5</v>
      </c>
      <c r="I337" s="86">
        <f>IF([1]项目总工作量!B$6="交易类",H337*1.5/22,IF([1]项目总工作量!B$6="数据分析类",H337*1.5*0.9/22,IF([1]项目总工作量!B$6="流程管理类",H337*1.5*0.8/22,IF([1]项目总工作量!B$6="渠道类",H337*1.5*0.7/22,FALSE))))</f>
        <v>0.34090909090909088</v>
      </c>
      <c r="J337" s="86" t="s">
        <v>44</v>
      </c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89"/>
      <c r="W337" s="89"/>
      <c r="X337" s="89"/>
      <c r="Y337" s="89"/>
      <c r="Z337" s="89"/>
      <c r="AA337" s="89"/>
      <c r="AB337" s="89"/>
      <c r="AC337" s="89"/>
      <c r="AD337" s="89"/>
      <c r="AE337" s="89"/>
      <c r="AF337" s="89"/>
      <c r="AG337" s="89"/>
      <c r="AH337" s="89"/>
      <c r="AI337" s="89"/>
      <c r="AJ337" s="89"/>
      <c r="AK337" s="89"/>
      <c r="AL337" s="89"/>
      <c r="AM337" s="89"/>
      <c r="AN337" s="89"/>
      <c r="AO337" s="89"/>
      <c r="AP337" s="89"/>
      <c r="AQ337" s="89"/>
      <c r="AR337" s="89"/>
      <c r="AS337" s="89"/>
      <c r="AT337" s="89"/>
      <c r="AU337" s="89"/>
      <c r="AV337" s="89"/>
      <c r="AW337" s="89"/>
      <c r="AX337" s="89"/>
      <c r="AY337" s="89"/>
      <c r="AZ337" s="89"/>
      <c r="BA337" s="89"/>
      <c r="BB337" s="89"/>
      <c r="BC337" s="89"/>
      <c r="BD337" s="89"/>
      <c r="BE337" s="89"/>
      <c r="BF337" s="89"/>
      <c r="BG337" s="89"/>
      <c r="BH337" s="89"/>
      <c r="BI337" s="89"/>
      <c r="BJ337" s="89"/>
      <c r="BK337" s="89"/>
      <c r="BL337" s="89"/>
      <c r="BM337" s="89"/>
      <c r="BN337" s="89"/>
      <c r="BO337" s="89"/>
      <c r="BP337" s="89"/>
      <c r="BQ337" s="89"/>
      <c r="BR337" s="89"/>
      <c r="BS337" s="89"/>
      <c r="BT337" s="89"/>
      <c r="BU337" s="89"/>
      <c r="BV337" s="89"/>
      <c r="BW337" s="89"/>
      <c r="BX337" s="89"/>
      <c r="BY337" s="89"/>
      <c r="BZ337" s="89"/>
      <c r="CA337" s="89"/>
      <c r="CB337" s="89"/>
      <c r="CC337" s="89"/>
      <c r="CD337" s="89"/>
      <c r="CE337" s="89"/>
      <c r="CF337" s="89"/>
      <c r="CG337" s="89"/>
      <c r="CH337" s="89"/>
      <c r="CI337" s="89"/>
      <c r="CJ337" s="89"/>
      <c r="CK337" s="89"/>
      <c r="CL337" s="89"/>
      <c r="CM337" s="89"/>
      <c r="CN337" s="89"/>
      <c r="CO337" s="89"/>
      <c r="CP337" s="89"/>
      <c r="CQ337" s="89"/>
      <c r="CR337" s="89"/>
      <c r="CS337" s="89"/>
      <c r="CT337" s="89"/>
      <c r="CU337" s="89"/>
      <c r="CV337" s="89"/>
      <c r="CW337" s="89"/>
      <c r="CX337" s="89"/>
      <c r="CY337" s="89"/>
      <c r="CZ337" s="89"/>
      <c r="DA337" s="89"/>
      <c r="DB337" s="89"/>
      <c r="DC337" s="89"/>
      <c r="DD337" s="89"/>
      <c r="DE337" s="89"/>
      <c r="DF337" s="89"/>
      <c r="DG337" s="89"/>
      <c r="DH337" s="89"/>
      <c r="DI337" s="89"/>
      <c r="DJ337" s="89"/>
      <c r="DK337" s="89"/>
      <c r="DL337" s="89"/>
      <c r="DM337" s="89"/>
      <c r="DN337" s="89"/>
      <c r="DO337" s="89"/>
      <c r="DP337" s="89"/>
      <c r="DQ337" s="89"/>
      <c r="DR337" s="89"/>
      <c r="DS337" s="89"/>
      <c r="DT337" s="89"/>
      <c r="DU337" s="89"/>
      <c r="DV337" s="89"/>
      <c r="DW337" s="89"/>
      <c r="DX337" s="89"/>
      <c r="DY337" s="89"/>
      <c r="DZ337" s="89"/>
      <c r="EA337" s="89"/>
      <c r="EB337" s="89"/>
      <c r="EC337" s="89"/>
      <c r="ED337" s="89"/>
      <c r="EE337" s="89"/>
      <c r="EF337" s="89"/>
      <c r="EG337" s="89"/>
      <c r="EH337" s="89"/>
      <c r="EI337" s="89"/>
      <c r="EJ337" s="89"/>
      <c r="EK337" s="89"/>
      <c r="EL337" s="89"/>
      <c r="EM337" s="89"/>
      <c r="EN337" s="89"/>
      <c r="EO337" s="89"/>
      <c r="EP337" s="89"/>
      <c r="EQ337" s="89"/>
      <c r="ER337" s="89"/>
      <c r="ES337" s="89"/>
      <c r="ET337" s="89"/>
      <c r="EU337" s="89"/>
      <c r="EV337" s="89"/>
      <c r="EW337" s="89"/>
      <c r="EX337" s="89"/>
      <c r="EY337" s="89"/>
      <c r="EZ337" s="89"/>
      <c r="FA337" s="89"/>
      <c r="FB337" s="89"/>
      <c r="FC337" s="89"/>
      <c r="FD337" s="89"/>
      <c r="FE337" s="89"/>
      <c r="FF337" s="89"/>
      <c r="FG337" s="89"/>
      <c r="FH337" s="89"/>
      <c r="FI337" s="89"/>
      <c r="FJ337" s="89"/>
      <c r="FK337" s="89"/>
      <c r="FL337" s="89"/>
      <c r="FM337" s="89"/>
      <c r="FN337" s="89"/>
      <c r="FO337" s="89"/>
      <c r="FP337" s="89"/>
      <c r="FQ337" s="89"/>
      <c r="FR337" s="89"/>
      <c r="FS337" s="89"/>
      <c r="FT337" s="89"/>
      <c r="FU337" s="89"/>
      <c r="FV337" s="89"/>
      <c r="FW337" s="89"/>
      <c r="FX337" s="89"/>
      <c r="FY337" s="89"/>
      <c r="FZ337" s="89"/>
      <c r="GA337" s="89"/>
      <c r="GB337" s="89"/>
      <c r="GC337" s="89"/>
      <c r="GD337" s="89"/>
      <c r="GE337" s="89"/>
      <c r="GF337" s="89"/>
      <c r="GG337" s="89"/>
      <c r="GH337" s="89"/>
      <c r="GI337" s="89"/>
      <c r="GJ337" s="89"/>
      <c r="GK337" s="89"/>
      <c r="GL337" s="89"/>
      <c r="GM337" s="89"/>
      <c r="GN337" s="89"/>
      <c r="GO337" s="89"/>
      <c r="GP337" s="89"/>
      <c r="GQ337" s="89"/>
      <c r="GR337" s="89"/>
      <c r="GS337" s="89"/>
      <c r="GT337" s="89"/>
      <c r="GU337" s="89"/>
      <c r="GV337" s="89"/>
      <c r="GW337" s="89"/>
      <c r="GX337" s="89"/>
      <c r="GY337" s="89"/>
      <c r="GZ337" s="89"/>
      <c r="HA337" s="89"/>
      <c r="HB337" s="89"/>
      <c r="HC337" s="89"/>
      <c r="HD337" s="89"/>
      <c r="HE337" s="89"/>
      <c r="HF337" s="89"/>
      <c r="HG337" s="89"/>
      <c r="HH337" s="89"/>
      <c r="HI337" s="89"/>
      <c r="HJ337" s="89"/>
      <c r="HK337" s="89"/>
      <c r="HL337" s="89"/>
      <c r="HM337" s="89"/>
      <c r="HN337" s="89"/>
      <c r="HO337" s="89"/>
      <c r="HP337" s="89"/>
      <c r="HQ337" s="89"/>
      <c r="HR337" s="89"/>
      <c r="HS337" s="89"/>
      <c r="HT337" s="89"/>
      <c r="HU337" s="89"/>
      <c r="HV337" s="89"/>
      <c r="HW337" s="89"/>
      <c r="HX337" s="89"/>
      <c r="HY337" s="89"/>
      <c r="HZ337" s="89"/>
      <c r="IA337" s="89"/>
      <c r="IB337" s="89"/>
      <c r="IC337" s="89"/>
      <c r="ID337" s="89"/>
      <c r="IE337" s="89"/>
      <c r="IF337" s="89"/>
      <c r="IG337" s="89"/>
      <c r="IH337" s="89"/>
      <c r="II337" s="89"/>
      <c r="IJ337" s="89"/>
      <c r="IK337" s="89"/>
      <c r="IL337" s="89"/>
      <c r="IM337" s="89"/>
      <c r="IN337" s="89"/>
      <c r="IO337" s="89"/>
      <c r="IP337" s="89"/>
      <c r="IQ337" s="89"/>
      <c r="IR337" s="89"/>
      <c r="IS337" s="89"/>
      <c r="IT337" s="89"/>
      <c r="IU337" s="89"/>
      <c r="IV337" s="89"/>
    </row>
    <row r="338" spans="1:256" s="90" customFormat="1" ht="16.95" customHeight="1">
      <c r="A338" s="147"/>
      <c r="B338" s="142"/>
      <c r="C338" s="156"/>
      <c r="D338" s="108">
        <f t="shared" si="11"/>
        <v>0.34090909090909088</v>
      </c>
      <c r="E338" s="93"/>
      <c r="F338" s="114" t="s">
        <v>461</v>
      </c>
      <c r="G338" s="86" t="s">
        <v>67</v>
      </c>
      <c r="H338" s="105">
        <f t="shared" si="10"/>
        <v>5</v>
      </c>
      <c r="I338" s="86">
        <f>IF([1]项目总工作量!B$6="交易类",H338*1.5/22,IF([1]项目总工作量!B$6="数据分析类",H338*1.5*0.9/22,IF([1]项目总工作量!B$6="流程管理类",H338*1.5*0.8/22,IF([1]项目总工作量!B$6="渠道类",H338*1.5*0.7/22,FALSE))))</f>
        <v>0.34090909090909088</v>
      </c>
      <c r="J338" s="86" t="s">
        <v>44</v>
      </c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89"/>
      <c r="W338" s="89"/>
      <c r="X338" s="89"/>
      <c r="Y338" s="89"/>
      <c r="Z338" s="89"/>
      <c r="AA338" s="89"/>
      <c r="AB338" s="89"/>
      <c r="AC338" s="89"/>
      <c r="AD338" s="89"/>
      <c r="AE338" s="89"/>
      <c r="AF338" s="89"/>
      <c r="AG338" s="89"/>
      <c r="AH338" s="89"/>
      <c r="AI338" s="89"/>
      <c r="AJ338" s="89"/>
      <c r="AK338" s="89"/>
      <c r="AL338" s="89"/>
      <c r="AM338" s="89"/>
      <c r="AN338" s="89"/>
      <c r="AO338" s="89"/>
      <c r="AP338" s="89"/>
      <c r="AQ338" s="89"/>
      <c r="AR338" s="89"/>
      <c r="AS338" s="89"/>
      <c r="AT338" s="89"/>
      <c r="AU338" s="89"/>
      <c r="AV338" s="89"/>
      <c r="AW338" s="89"/>
      <c r="AX338" s="89"/>
      <c r="AY338" s="89"/>
      <c r="AZ338" s="89"/>
      <c r="BA338" s="89"/>
      <c r="BB338" s="89"/>
      <c r="BC338" s="89"/>
      <c r="BD338" s="89"/>
      <c r="BE338" s="89"/>
      <c r="BF338" s="89"/>
      <c r="BG338" s="89"/>
      <c r="BH338" s="89"/>
      <c r="BI338" s="89"/>
      <c r="BJ338" s="89"/>
      <c r="BK338" s="89"/>
      <c r="BL338" s="89"/>
      <c r="BM338" s="89"/>
      <c r="BN338" s="89"/>
      <c r="BO338" s="89"/>
      <c r="BP338" s="89"/>
      <c r="BQ338" s="89"/>
      <c r="BR338" s="89"/>
      <c r="BS338" s="89"/>
      <c r="BT338" s="89"/>
      <c r="BU338" s="89"/>
      <c r="BV338" s="89"/>
      <c r="BW338" s="89"/>
      <c r="BX338" s="89"/>
      <c r="BY338" s="89"/>
      <c r="BZ338" s="89"/>
      <c r="CA338" s="89"/>
      <c r="CB338" s="89"/>
      <c r="CC338" s="89"/>
      <c r="CD338" s="89"/>
      <c r="CE338" s="89"/>
      <c r="CF338" s="89"/>
      <c r="CG338" s="89"/>
      <c r="CH338" s="89"/>
      <c r="CI338" s="89"/>
      <c r="CJ338" s="89"/>
      <c r="CK338" s="89"/>
      <c r="CL338" s="89"/>
      <c r="CM338" s="89"/>
      <c r="CN338" s="89"/>
      <c r="CO338" s="89"/>
      <c r="CP338" s="89"/>
      <c r="CQ338" s="89"/>
      <c r="CR338" s="89"/>
      <c r="CS338" s="89"/>
      <c r="CT338" s="89"/>
      <c r="CU338" s="89"/>
      <c r="CV338" s="89"/>
      <c r="CW338" s="89"/>
      <c r="CX338" s="89"/>
      <c r="CY338" s="89"/>
      <c r="CZ338" s="89"/>
      <c r="DA338" s="89"/>
      <c r="DB338" s="89"/>
      <c r="DC338" s="89"/>
      <c r="DD338" s="89"/>
      <c r="DE338" s="89"/>
      <c r="DF338" s="89"/>
      <c r="DG338" s="89"/>
      <c r="DH338" s="89"/>
      <c r="DI338" s="89"/>
      <c r="DJ338" s="89"/>
      <c r="DK338" s="89"/>
      <c r="DL338" s="89"/>
      <c r="DM338" s="89"/>
      <c r="DN338" s="89"/>
      <c r="DO338" s="89"/>
      <c r="DP338" s="89"/>
      <c r="DQ338" s="89"/>
      <c r="DR338" s="89"/>
      <c r="DS338" s="89"/>
      <c r="DT338" s="89"/>
      <c r="DU338" s="89"/>
      <c r="DV338" s="89"/>
      <c r="DW338" s="89"/>
      <c r="DX338" s="89"/>
      <c r="DY338" s="89"/>
      <c r="DZ338" s="89"/>
      <c r="EA338" s="89"/>
      <c r="EB338" s="89"/>
      <c r="EC338" s="89"/>
      <c r="ED338" s="89"/>
      <c r="EE338" s="89"/>
      <c r="EF338" s="89"/>
      <c r="EG338" s="89"/>
      <c r="EH338" s="89"/>
      <c r="EI338" s="89"/>
      <c r="EJ338" s="89"/>
      <c r="EK338" s="89"/>
      <c r="EL338" s="89"/>
      <c r="EM338" s="89"/>
      <c r="EN338" s="89"/>
      <c r="EO338" s="89"/>
      <c r="EP338" s="89"/>
      <c r="EQ338" s="89"/>
      <c r="ER338" s="89"/>
      <c r="ES338" s="89"/>
      <c r="ET338" s="89"/>
      <c r="EU338" s="89"/>
      <c r="EV338" s="89"/>
      <c r="EW338" s="89"/>
      <c r="EX338" s="89"/>
      <c r="EY338" s="89"/>
      <c r="EZ338" s="89"/>
      <c r="FA338" s="89"/>
      <c r="FB338" s="89"/>
      <c r="FC338" s="89"/>
      <c r="FD338" s="89"/>
      <c r="FE338" s="89"/>
      <c r="FF338" s="89"/>
      <c r="FG338" s="89"/>
      <c r="FH338" s="89"/>
      <c r="FI338" s="89"/>
      <c r="FJ338" s="89"/>
      <c r="FK338" s="89"/>
      <c r="FL338" s="89"/>
      <c r="FM338" s="89"/>
      <c r="FN338" s="89"/>
      <c r="FO338" s="89"/>
      <c r="FP338" s="89"/>
      <c r="FQ338" s="89"/>
      <c r="FR338" s="89"/>
      <c r="FS338" s="89"/>
      <c r="FT338" s="89"/>
      <c r="FU338" s="89"/>
      <c r="FV338" s="89"/>
      <c r="FW338" s="89"/>
      <c r="FX338" s="89"/>
      <c r="FY338" s="89"/>
      <c r="FZ338" s="89"/>
      <c r="GA338" s="89"/>
      <c r="GB338" s="89"/>
      <c r="GC338" s="89"/>
      <c r="GD338" s="89"/>
      <c r="GE338" s="89"/>
      <c r="GF338" s="89"/>
      <c r="GG338" s="89"/>
      <c r="GH338" s="89"/>
      <c r="GI338" s="89"/>
      <c r="GJ338" s="89"/>
      <c r="GK338" s="89"/>
      <c r="GL338" s="89"/>
      <c r="GM338" s="89"/>
      <c r="GN338" s="89"/>
      <c r="GO338" s="89"/>
      <c r="GP338" s="89"/>
      <c r="GQ338" s="89"/>
      <c r="GR338" s="89"/>
      <c r="GS338" s="89"/>
      <c r="GT338" s="89"/>
      <c r="GU338" s="89"/>
      <c r="GV338" s="89"/>
      <c r="GW338" s="89"/>
      <c r="GX338" s="89"/>
      <c r="GY338" s="89"/>
      <c r="GZ338" s="89"/>
      <c r="HA338" s="89"/>
      <c r="HB338" s="89"/>
      <c r="HC338" s="89"/>
      <c r="HD338" s="89"/>
      <c r="HE338" s="89"/>
      <c r="HF338" s="89"/>
      <c r="HG338" s="89"/>
      <c r="HH338" s="89"/>
      <c r="HI338" s="89"/>
      <c r="HJ338" s="89"/>
      <c r="HK338" s="89"/>
      <c r="HL338" s="89"/>
      <c r="HM338" s="89"/>
      <c r="HN338" s="89"/>
      <c r="HO338" s="89"/>
      <c r="HP338" s="89"/>
      <c r="HQ338" s="89"/>
      <c r="HR338" s="89"/>
      <c r="HS338" s="89"/>
      <c r="HT338" s="89"/>
      <c r="HU338" s="89"/>
      <c r="HV338" s="89"/>
      <c r="HW338" s="89"/>
      <c r="HX338" s="89"/>
      <c r="HY338" s="89"/>
      <c r="HZ338" s="89"/>
      <c r="IA338" s="89"/>
      <c r="IB338" s="89"/>
      <c r="IC338" s="89"/>
      <c r="ID338" s="89"/>
      <c r="IE338" s="89"/>
      <c r="IF338" s="89"/>
      <c r="IG338" s="89"/>
      <c r="IH338" s="89"/>
      <c r="II338" s="89"/>
      <c r="IJ338" s="89"/>
      <c r="IK338" s="89"/>
      <c r="IL338" s="89"/>
      <c r="IM338" s="89"/>
      <c r="IN338" s="89"/>
      <c r="IO338" s="89"/>
      <c r="IP338" s="89"/>
      <c r="IQ338" s="89"/>
      <c r="IR338" s="89"/>
      <c r="IS338" s="89"/>
      <c r="IT338" s="89"/>
      <c r="IU338" s="89"/>
      <c r="IV338" s="89"/>
    </row>
    <row r="339" spans="1:256" s="90" customFormat="1" ht="16.95" customHeight="1">
      <c r="A339" s="147"/>
      <c r="B339" s="142"/>
      <c r="C339" s="156"/>
      <c r="D339" s="108">
        <f t="shared" si="11"/>
        <v>0.34090909090909088</v>
      </c>
      <c r="E339" s="93"/>
      <c r="F339" s="114" t="s">
        <v>462</v>
      </c>
      <c r="G339" s="86" t="s">
        <v>67</v>
      </c>
      <c r="H339" s="105">
        <f t="shared" si="10"/>
        <v>5</v>
      </c>
      <c r="I339" s="86">
        <f>IF([1]项目总工作量!B$6="交易类",H339*1.5/22,IF([1]项目总工作量!B$6="数据分析类",H339*1.5*0.9/22,IF([1]项目总工作量!B$6="流程管理类",H339*1.5*0.8/22,IF([1]项目总工作量!B$6="渠道类",H339*1.5*0.7/22,FALSE))))</f>
        <v>0.34090909090909088</v>
      </c>
      <c r="J339" s="86" t="s">
        <v>44</v>
      </c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89"/>
      <c r="W339" s="89"/>
      <c r="X339" s="89"/>
      <c r="Y339" s="89"/>
      <c r="Z339" s="89"/>
      <c r="AA339" s="89"/>
      <c r="AB339" s="89"/>
      <c r="AC339" s="89"/>
      <c r="AD339" s="89"/>
      <c r="AE339" s="89"/>
      <c r="AF339" s="89"/>
      <c r="AG339" s="89"/>
      <c r="AH339" s="89"/>
      <c r="AI339" s="89"/>
      <c r="AJ339" s="89"/>
      <c r="AK339" s="89"/>
      <c r="AL339" s="89"/>
      <c r="AM339" s="89"/>
      <c r="AN339" s="89"/>
      <c r="AO339" s="89"/>
      <c r="AP339" s="89"/>
      <c r="AQ339" s="89"/>
      <c r="AR339" s="89"/>
      <c r="AS339" s="89"/>
      <c r="AT339" s="89"/>
      <c r="AU339" s="89"/>
      <c r="AV339" s="89"/>
      <c r="AW339" s="89"/>
      <c r="AX339" s="89"/>
      <c r="AY339" s="89"/>
      <c r="AZ339" s="89"/>
      <c r="BA339" s="89"/>
      <c r="BB339" s="89"/>
      <c r="BC339" s="89"/>
      <c r="BD339" s="89"/>
      <c r="BE339" s="89"/>
      <c r="BF339" s="89"/>
      <c r="BG339" s="89"/>
      <c r="BH339" s="89"/>
      <c r="BI339" s="89"/>
      <c r="BJ339" s="89"/>
      <c r="BK339" s="89"/>
      <c r="BL339" s="89"/>
      <c r="BM339" s="89"/>
      <c r="BN339" s="89"/>
      <c r="BO339" s="89"/>
      <c r="BP339" s="89"/>
      <c r="BQ339" s="89"/>
      <c r="BR339" s="89"/>
      <c r="BS339" s="89"/>
      <c r="BT339" s="89"/>
      <c r="BU339" s="89"/>
      <c r="BV339" s="89"/>
      <c r="BW339" s="89"/>
      <c r="BX339" s="89"/>
      <c r="BY339" s="89"/>
      <c r="BZ339" s="89"/>
      <c r="CA339" s="89"/>
      <c r="CB339" s="89"/>
      <c r="CC339" s="89"/>
      <c r="CD339" s="89"/>
      <c r="CE339" s="89"/>
      <c r="CF339" s="89"/>
      <c r="CG339" s="89"/>
      <c r="CH339" s="89"/>
      <c r="CI339" s="89"/>
      <c r="CJ339" s="89"/>
      <c r="CK339" s="89"/>
      <c r="CL339" s="89"/>
      <c r="CM339" s="89"/>
      <c r="CN339" s="89"/>
      <c r="CO339" s="89"/>
      <c r="CP339" s="89"/>
      <c r="CQ339" s="89"/>
      <c r="CR339" s="89"/>
      <c r="CS339" s="89"/>
      <c r="CT339" s="89"/>
      <c r="CU339" s="89"/>
      <c r="CV339" s="89"/>
      <c r="CW339" s="89"/>
      <c r="CX339" s="89"/>
      <c r="CY339" s="89"/>
      <c r="CZ339" s="89"/>
      <c r="DA339" s="89"/>
      <c r="DB339" s="89"/>
      <c r="DC339" s="89"/>
      <c r="DD339" s="89"/>
      <c r="DE339" s="89"/>
      <c r="DF339" s="89"/>
      <c r="DG339" s="89"/>
      <c r="DH339" s="89"/>
      <c r="DI339" s="89"/>
      <c r="DJ339" s="89"/>
      <c r="DK339" s="89"/>
      <c r="DL339" s="89"/>
      <c r="DM339" s="89"/>
      <c r="DN339" s="89"/>
      <c r="DO339" s="89"/>
      <c r="DP339" s="89"/>
      <c r="DQ339" s="89"/>
      <c r="DR339" s="89"/>
      <c r="DS339" s="89"/>
      <c r="DT339" s="89"/>
      <c r="DU339" s="89"/>
      <c r="DV339" s="89"/>
      <c r="DW339" s="89"/>
      <c r="DX339" s="89"/>
      <c r="DY339" s="89"/>
      <c r="DZ339" s="89"/>
      <c r="EA339" s="89"/>
      <c r="EB339" s="89"/>
      <c r="EC339" s="89"/>
      <c r="ED339" s="89"/>
      <c r="EE339" s="89"/>
      <c r="EF339" s="89"/>
      <c r="EG339" s="89"/>
      <c r="EH339" s="89"/>
      <c r="EI339" s="89"/>
      <c r="EJ339" s="89"/>
      <c r="EK339" s="89"/>
      <c r="EL339" s="89"/>
      <c r="EM339" s="89"/>
      <c r="EN339" s="89"/>
      <c r="EO339" s="89"/>
      <c r="EP339" s="89"/>
      <c r="EQ339" s="89"/>
      <c r="ER339" s="89"/>
      <c r="ES339" s="89"/>
      <c r="ET339" s="89"/>
      <c r="EU339" s="89"/>
      <c r="EV339" s="89"/>
      <c r="EW339" s="89"/>
      <c r="EX339" s="89"/>
      <c r="EY339" s="89"/>
      <c r="EZ339" s="89"/>
      <c r="FA339" s="89"/>
      <c r="FB339" s="89"/>
      <c r="FC339" s="89"/>
      <c r="FD339" s="89"/>
      <c r="FE339" s="89"/>
      <c r="FF339" s="89"/>
      <c r="FG339" s="89"/>
      <c r="FH339" s="89"/>
      <c r="FI339" s="89"/>
      <c r="FJ339" s="89"/>
      <c r="FK339" s="89"/>
      <c r="FL339" s="89"/>
      <c r="FM339" s="89"/>
      <c r="FN339" s="89"/>
      <c r="FO339" s="89"/>
      <c r="FP339" s="89"/>
      <c r="FQ339" s="89"/>
      <c r="FR339" s="89"/>
      <c r="FS339" s="89"/>
      <c r="FT339" s="89"/>
      <c r="FU339" s="89"/>
      <c r="FV339" s="89"/>
      <c r="FW339" s="89"/>
      <c r="FX339" s="89"/>
      <c r="FY339" s="89"/>
      <c r="FZ339" s="89"/>
      <c r="GA339" s="89"/>
      <c r="GB339" s="89"/>
      <c r="GC339" s="89"/>
      <c r="GD339" s="89"/>
      <c r="GE339" s="89"/>
      <c r="GF339" s="89"/>
      <c r="GG339" s="89"/>
      <c r="GH339" s="89"/>
      <c r="GI339" s="89"/>
      <c r="GJ339" s="89"/>
      <c r="GK339" s="89"/>
      <c r="GL339" s="89"/>
      <c r="GM339" s="89"/>
      <c r="GN339" s="89"/>
      <c r="GO339" s="89"/>
      <c r="GP339" s="89"/>
      <c r="GQ339" s="89"/>
      <c r="GR339" s="89"/>
      <c r="GS339" s="89"/>
      <c r="GT339" s="89"/>
      <c r="GU339" s="89"/>
      <c r="GV339" s="89"/>
      <c r="GW339" s="89"/>
      <c r="GX339" s="89"/>
      <c r="GY339" s="89"/>
      <c r="GZ339" s="89"/>
      <c r="HA339" s="89"/>
      <c r="HB339" s="89"/>
      <c r="HC339" s="89"/>
      <c r="HD339" s="89"/>
      <c r="HE339" s="89"/>
      <c r="HF339" s="89"/>
      <c r="HG339" s="89"/>
      <c r="HH339" s="89"/>
      <c r="HI339" s="89"/>
      <c r="HJ339" s="89"/>
      <c r="HK339" s="89"/>
      <c r="HL339" s="89"/>
      <c r="HM339" s="89"/>
      <c r="HN339" s="89"/>
      <c r="HO339" s="89"/>
      <c r="HP339" s="89"/>
      <c r="HQ339" s="89"/>
      <c r="HR339" s="89"/>
      <c r="HS339" s="89"/>
      <c r="HT339" s="89"/>
      <c r="HU339" s="89"/>
      <c r="HV339" s="89"/>
      <c r="HW339" s="89"/>
      <c r="HX339" s="89"/>
      <c r="HY339" s="89"/>
      <c r="HZ339" s="89"/>
      <c r="IA339" s="89"/>
      <c r="IB339" s="89"/>
      <c r="IC339" s="89"/>
      <c r="ID339" s="89"/>
      <c r="IE339" s="89"/>
      <c r="IF339" s="89"/>
      <c r="IG339" s="89"/>
      <c r="IH339" s="89"/>
      <c r="II339" s="89"/>
      <c r="IJ339" s="89"/>
      <c r="IK339" s="89"/>
      <c r="IL339" s="89"/>
      <c r="IM339" s="89"/>
      <c r="IN339" s="89"/>
      <c r="IO339" s="89"/>
      <c r="IP339" s="89"/>
      <c r="IQ339" s="89"/>
      <c r="IR339" s="89"/>
      <c r="IS339" s="89"/>
      <c r="IT339" s="89"/>
      <c r="IU339" s="89"/>
      <c r="IV339" s="89"/>
    </row>
    <row r="340" spans="1:256" s="90" customFormat="1" ht="16.95" customHeight="1">
      <c r="A340" s="147"/>
      <c r="B340" s="142"/>
      <c r="C340" s="156"/>
      <c r="D340" s="108">
        <f t="shared" si="11"/>
        <v>0.34090909090909088</v>
      </c>
      <c r="E340" s="93"/>
      <c r="F340" s="114" t="s">
        <v>463</v>
      </c>
      <c r="G340" s="86" t="s">
        <v>67</v>
      </c>
      <c r="H340" s="105">
        <f t="shared" si="10"/>
        <v>5</v>
      </c>
      <c r="I340" s="86">
        <f>IF([1]项目总工作量!B$6="交易类",H340*1.5/22,IF([1]项目总工作量!B$6="数据分析类",H340*1.5*0.9/22,IF([1]项目总工作量!B$6="流程管理类",H340*1.5*0.8/22,IF([1]项目总工作量!B$6="渠道类",H340*1.5*0.7/22,FALSE))))</f>
        <v>0.34090909090909088</v>
      </c>
      <c r="J340" s="86" t="s">
        <v>44</v>
      </c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89"/>
      <c r="W340" s="89"/>
      <c r="X340" s="89"/>
      <c r="Y340" s="89"/>
      <c r="Z340" s="89"/>
      <c r="AA340" s="89"/>
      <c r="AB340" s="89"/>
      <c r="AC340" s="89"/>
      <c r="AD340" s="89"/>
      <c r="AE340" s="89"/>
      <c r="AF340" s="89"/>
      <c r="AG340" s="89"/>
      <c r="AH340" s="89"/>
      <c r="AI340" s="89"/>
      <c r="AJ340" s="89"/>
      <c r="AK340" s="89"/>
      <c r="AL340" s="89"/>
      <c r="AM340" s="89"/>
      <c r="AN340" s="89"/>
      <c r="AO340" s="89"/>
      <c r="AP340" s="89"/>
      <c r="AQ340" s="89"/>
      <c r="AR340" s="89"/>
      <c r="AS340" s="89"/>
      <c r="AT340" s="89"/>
      <c r="AU340" s="89"/>
      <c r="AV340" s="89"/>
      <c r="AW340" s="89"/>
      <c r="AX340" s="89"/>
      <c r="AY340" s="89"/>
      <c r="AZ340" s="89"/>
      <c r="BA340" s="89"/>
      <c r="BB340" s="89"/>
      <c r="BC340" s="89"/>
      <c r="BD340" s="89"/>
      <c r="BE340" s="89"/>
      <c r="BF340" s="89"/>
      <c r="BG340" s="89"/>
      <c r="BH340" s="89"/>
      <c r="BI340" s="89"/>
      <c r="BJ340" s="89"/>
      <c r="BK340" s="89"/>
      <c r="BL340" s="89"/>
      <c r="BM340" s="89"/>
      <c r="BN340" s="89"/>
      <c r="BO340" s="89"/>
      <c r="BP340" s="89"/>
      <c r="BQ340" s="89"/>
      <c r="BR340" s="89"/>
      <c r="BS340" s="89"/>
      <c r="BT340" s="89"/>
      <c r="BU340" s="89"/>
      <c r="BV340" s="89"/>
      <c r="BW340" s="89"/>
      <c r="BX340" s="89"/>
      <c r="BY340" s="89"/>
      <c r="BZ340" s="89"/>
      <c r="CA340" s="89"/>
      <c r="CB340" s="89"/>
      <c r="CC340" s="89"/>
      <c r="CD340" s="89"/>
      <c r="CE340" s="89"/>
      <c r="CF340" s="89"/>
      <c r="CG340" s="89"/>
      <c r="CH340" s="89"/>
      <c r="CI340" s="89"/>
      <c r="CJ340" s="89"/>
      <c r="CK340" s="89"/>
      <c r="CL340" s="89"/>
      <c r="CM340" s="89"/>
      <c r="CN340" s="89"/>
      <c r="CO340" s="89"/>
      <c r="CP340" s="89"/>
      <c r="CQ340" s="89"/>
      <c r="CR340" s="89"/>
      <c r="CS340" s="89"/>
      <c r="CT340" s="89"/>
      <c r="CU340" s="89"/>
      <c r="CV340" s="89"/>
      <c r="CW340" s="89"/>
      <c r="CX340" s="89"/>
      <c r="CY340" s="89"/>
      <c r="CZ340" s="89"/>
      <c r="DA340" s="89"/>
      <c r="DB340" s="89"/>
      <c r="DC340" s="89"/>
      <c r="DD340" s="89"/>
      <c r="DE340" s="89"/>
      <c r="DF340" s="89"/>
      <c r="DG340" s="89"/>
      <c r="DH340" s="89"/>
      <c r="DI340" s="89"/>
      <c r="DJ340" s="89"/>
      <c r="DK340" s="89"/>
      <c r="DL340" s="89"/>
      <c r="DM340" s="89"/>
      <c r="DN340" s="89"/>
      <c r="DO340" s="89"/>
      <c r="DP340" s="89"/>
      <c r="DQ340" s="89"/>
      <c r="DR340" s="89"/>
      <c r="DS340" s="89"/>
      <c r="DT340" s="89"/>
      <c r="DU340" s="89"/>
      <c r="DV340" s="89"/>
      <c r="DW340" s="89"/>
      <c r="DX340" s="89"/>
      <c r="DY340" s="89"/>
      <c r="DZ340" s="89"/>
      <c r="EA340" s="89"/>
      <c r="EB340" s="89"/>
      <c r="EC340" s="89"/>
      <c r="ED340" s="89"/>
      <c r="EE340" s="89"/>
      <c r="EF340" s="89"/>
      <c r="EG340" s="89"/>
      <c r="EH340" s="89"/>
      <c r="EI340" s="89"/>
      <c r="EJ340" s="89"/>
      <c r="EK340" s="89"/>
      <c r="EL340" s="89"/>
      <c r="EM340" s="89"/>
      <c r="EN340" s="89"/>
      <c r="EO340" s="89"/>
      <c r="EP340" s="89"/>
      <c r="EQ340" s="89"/>
      <c r="ER340" s="89"/>
      <c r="ES340" s="89"/>
      <c r="ET340" s="89"/>
      <c r="EU340" s="89"/>
      <c r="EV340" s="89"/>
      <c r="EW340" s="89"/>
      <c r="EX340" s="89"/>
      <c r="EY340" s="89"/>
      <c r="EZ340" s="89"/>
      <c r="FA340" s="89"/>
      <c r="FB340" s="89"/>
      <c r="FC340" s="89"/>
      <c r="FD340" s="89"/>
      <c r="FE340" s="89"/>
      <c r="FF340" s="89"/>
      <c r="FG340" s="89"/>
      <c r="FH340" s="89"/>
      <c r="FI340" s="89"/>
      <c r="FJ340" s="89"/>
      <c r="FK340" s="89"/>
      <c r="FL340" s="89"/>
      <c r="FM340" s="89"/>
      <c r="FN340" s="89"/>
      <c r="FO340" s="89"/>
      <c r="FP340" s="89"/>
      <c r="FQ340" s="89"/>
      <c r="FR340" s="89"/>
      <c r="FS340" s="89"/>
      <c r="FT340" s="89"/>
      <c r="FU340" s="89"/>
      <c r="FV340" s="89"/>
      <c r="FW340" s="89"/>
      <c r="FX340" s="89"/>
      <c r="FY340" s="89"/>
      <c r="FZ340" s="89"/>
      <c r="GA340" s="89"/>
      <c r="GB340" s="89"/>
      <c r="GC340" s="89"/>
      <c r="GD340" s="89"/>
      <c r="GE340" s="89"/>
      <c r="GF340" s="89"/>
      <c r="GG340" s="89"/>
      <c r="GH340" s="89"/>
      <c r="GI340" s="89"/>
      <c r="GJ340" s="89"/>
      <c r="GK340" s="89"/>
      <c r="GL340" s="89"/>
      <c r="GM340" s="89"/>
      <c r="GN340" s="89"/>
      <c r="GO340" s="89"/>
      <c r="GP340" s="89"/>
      <c r="GQ340" s="89"/>
      <c r="GR340" s="89"/>
      <c r="GS340" s="89"/>
      <c r="GT340" s="89"/>
      <c r="GU340" s="89"/>
      <c r="GV340" s="89"/>
      <c r="GW340" s="89"/>
      <c r="GX340" s="89"/>
      <c r="GY340" s="89"/>
      <c r="GZ340" s="89"/>
      <c r="HA340" s="89"/>
      <c r="HB340" s="89"/>
      <c r="HC340" s="89"/>
      <c r="HD340" s="89"/>
      <c r="HE340" s="89"/>
      <c r="HF340" s="89"/>
      <c r="HG340" s="89"/>
      <c r="HH340" s="89"/>
      <c r="HI340" s="89"/>
      <c r="HJ340" s="89"/>
      <c r="HK340" s="89"/>
      <c r="HL340" s="89"/>
      <c r="HM340" s="89"/>
      <c r="HN340" s="89"/>
      <c r="HO340" s="89"/>
      <c r="HP340" s="89"/>
      <c r="HQ340" s="89"/>
      <c r="HR340" s="89"/>
      <c r="HS340" s="89"/>
      <c r="HT340" s="89"/>
      <c r="HU340" s="89"/>
      <c r="HV340" s="89"/>
      <c r="HW340" s="89"/>
      <c r="HX340" s="89"/>
      <c r="HY340" s="89"/>
      <c r="HZ340" s="89"/>
      <c r="IA340" s="89"/>
      <c r="IB340" s="89"/>
      <c r="IC340" s="89"/>
      <c r="ID340" s="89"/>
      <c r="IE340" s="89"/>
      <c r="IF340" s="89"/>
      <c r="IG340" s="89"/>
      <c r="IH340" s="89"/>
      <c r="II340" s="89"/>
      <c r="IJ340" s="89"/>
      <c r="IK340" s="89"/>
      <c r="IL340" s="89"/>
      <c r="IM340" s="89"/>
      <c r="IN340" s="89"/>
      <c r="IO340" s="89"/>
      <c r="IP340" s="89"/>
      <c r="IQ340" s="89"/>
      <c r="IR340" s="89"/>
      <c r="IS340" s="89"/>
      <c r="IT340" s="89"/>
      <c r="IU340" s="89"/>
      <c r="IV340" s="89"/>
    </row>
    <row r="341" spans="1:256" s="90" customFormat="1" ht="16.95" customHeight="1">
      <c r="A341" s="147"/>
      <c r="B341" s="142"/>
      <c r="C341" s="156"/>
      <c r="D341" s="108">
        <f t="shared" si="11"/>
        <v>0.34090909090909088</v>
      </c>
      <c r="E341" s="93"/>
      <c r="F341" s="114" t="s">
        <v>464</v>
      </c>
      <c r="G341" s="86" t="s">
        <v>67</v>
      </c>
      <c r="H341" s="105">
        <f t="shared" si="10"/>
        <v>5</v>
      </c>
      <c r="I341" s="86">
        <f>IF([1]项目总工作量!B$6="交易类",H341*1.5/22,IF([1]项目总工作量!B$6="数据分析类",H341*1.5*0.9/22,IF([1]项目总工作量!B$6="流程管理类",H341*1.5*0.8/22,IF([1]项目总工作量!B$6="渠道类",H341*1.5*0.7/22,FALSE))))</f>
        <v>0.34090909090909088</v>
      </c>
      <c r="J341" s="86" t="s">
        <v>44</v>
      </c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89"/>
      <c r="W341" s="89"/>
      <c r="X341" s="89"/>
      <c r="Y341" s="89"/>
      <c r="Z341" s="89"/>
      <c r="AA341" s="89"/>
      <c r="AB341" s="89"/>
      <c r="AC341" s="89"/>
      <c r="AD341" s="89"/>
      <c r="AE341" s="89"/>
      <c r="AF341" s="89"/>
      <c r="AG341" s="89"/>
      <c r="AH341" s="89"/>
      <c r="AI341" s="89"/>
      <c r="AJ341" s="89"/>
      <c r="AK341" s="89"/>
      <c r="AL341" s="89"/>
      <c r="AM341" s="89"/>
      <c r="AN341" s="89"/>
      <c r="AO341" s="89"/>
      <c r="AP341" s="89"/>
      <c r="AQ341" s="89"/>
      <c r="AR341" s="89"/>
      <c r="AS341" s="89"/>
      <c r="AT341" s="89"/>
      <c r="AU341" s="89"/>
      <c r="AV341" s="89"/>
      <c r="AW341" s="89"/>
      <c r="AX341" s="89"/>
      <c r="AY341" s="89"/>
      <c r="AZ341" s="89"/>
      <c r="BA341" s="89"/>
      <c r="BB341" s="89"/>
      <c r="BC341" s="89"/>
      <c r="BD341" s="89"/>
      <c r="BE341" s="89"/>
      <c r="BF341" s="89"/>
      <c r="BG341" s="89"/>
      <c r="BH341" s="89"/>
      <c r="BI341" s="89"/>
      <c r="BJ341" s="89"/>
      <c r="BK341" s="89"/>
      <c r="BL341" s="89"/>
      <c r="BM341" s="89"/>
      <c r="BN341" s="89"/>
      <c r="BO341" s="89"/>
      <c r="BP341" s="89"/>
      <c r="BQ341" s="89"/>
      <c r="BR341" s="89"/>
      <c r="BS341" s="89"/>
      <c r="BT341" s="89"/>
      <c r="BU341" s="89"/>
      <c r="BV341" s="89"/>
      <c r="BW341" s="89"/>
      <c r="BX341" s="89"/>
      <c r="BY341" s="89"/>
      <c r="BZ341" s="89"/>
      <c r="CA341" s="89"/>
      <c r="CB341" s="89"/>
      <c r="CC341" s="89"/>
      <c r="CD341" s="89"/>
      <c r="CE341" s="89"/>
      <c r="CF341" s="89"/>
      <c r="CG341" s="89"/>
      <c r="CH341" s="89"/>
      <c r="CI341" s="89"/>
      <c r="CJ341" s="89"/>
      <c r="CK341" s="89"/>
      <c r="CL341" s="89"/>
      <c r="CM341" s="89"/>
      <c r="CN341" s="89"/>
      <c r="CO341" s="89"/>
      <c r="CP341" s="89"/>
      <c r="CQ341" s="89"/>
      <c r="CR341" s="89"/>
      <c r="CS341" s="89"/>
      <c r="CT341" s="89"/>
      <c r="CU341" s="89"/>
      <c r="CV341" s="89"/>
      <c r="CW341" s="89"/>
      <c r="CX341" s="89"/>
      <c r="CY341" s="89"/>
      <c r="CZ341" s="89"/>
      <c r="DA341" s="89"/>
      <c r="DB341" s="89"/>
      <c r="DC341" s="89"/>
      <c r="DD341" s="89"/>
      <c r="DE341" s="89"/>
      <c r="DF341" s="89"/>
      <c r="DG341" s="89"/>
      <c r="DH341" s="89"/>
      <c r="DI341" s="89"/>
      <c r="DJ341" s="89"/>
      <c r="DK341" s="89"/>
      <c r="DL341" s="89"/>
      <c r="DM341" s="89"/>
      <c r="DN341" s="89"/>
      <c r="DO341" s="89"/>
      <c r="DP341" s="89"/>
      <c r="DQ341" s="89"/>
      <c r="DR341" s="89"/>
      <c r="DS341" s="89"/>
      <c r="DT341" s="89"/>
      <c r="DU341" s="89"/>
      <c r="DV341" s="89"/>
      <c r="DW341" s="89"/>
      <c r="DX341" s="89"/>
      <c r="DY341" s="89"/>
      <c r="DZ341" s="89"/>
      <c r="EA341" s="89"/>
      <c r="EB341" s="89"/>
      <c r="EC341" s="89"/>
      <c r="ED341" s="89"/>
      <c r="EE341" s="89"/>
      <c r="EF341" s="89"/>
      <c r="EG341" s="89"/>
      <c r="EH341" s="89"/>
      <c r="EI341" s="89"/>
      <c r="EJ341" s="89"/>
      <c r="EK341" s="89"/>
      <c r="EL341" s="89"/>
      <c r="EM341" s="89"/>
      <c r="EN341" s="89"/>
      <c r="EO341" s="89"/>
      <c r="EP341" s="89"/>
      <c r="EQ341" s="89"/>
      <c r="ER341" s="89"/>
      <c r="ES341" s="89"/>
      <c r="ET341" s="89"/>
      <c r="EU341" s="89"/>
      <c r="EV341" s="89"/>
      <c r="EW341" s="89"/>
      <c r="EX341" s="89"/>
      <c r="EY341" s="89"/>
      <c r="EZ341" s="89"/>
      <c r="FA341" s="89"/>
      <c r="FB341" s="89"/>
      <c r="FC341" s="89"/>
      <c r="FD341" s="89"/>
      <c r="FE341" s="89"/>
      <c r="FF341" s="89"/>
      <c r="FG341" s="89"/>
      <c r="FH341" s="89"/>
      <c r="FI341" s="89"/>
      <c r="FJ341" s="89"/>
      <c r="FK341" s="89"/>
      <c r="FL341" s="89"/>
      <c r="FM341" s="89"/>
      <c r="FN341" s="89"/>
      <c r="FO341" s="89"/>
      <c r="FP341" s="89"/>
      <c r="FQ341" s="89"/>
      <c r="FR341" s="89"/>
      <c r="FS341" s="89"/>
      <c r="FT341" s="89"/>
      <c r="FU341" s="89"/>
      <c r="FV341" s="89"/>
      <c r="FW341" s="89"/>
      <c r="FX341" s="89"/>
      <c r="FY341" s="89"/>
      <c r="FZ341" s="89"/>
      <c r="GA341" s="89"/>
      <c r="GB341" s="89"/>
      <c r="GC341" s="89"/>
      <c r="GD341" s="89"/>
      <c r="GE341" s="89"/>
      <c r="GF341" s="89"/>
      <c r="GG341" s="89"/>
      <c r="GH341" s="89"/>
      <c r="GI341" s="89"/>
      <c r="GJ341" s="89"/>
      <c r="GK341" s="89"/>
      <c r="GL341" s="89"/>
      <c r="GM341" s="89"/>
      <c r="GN341" s="89"/>
      <c r="GO341" s="89"/>
      <c r="GP341" s="89"/>
      <c r="GQ341" s="89"/>
      <c r="GR341" s="89"/>
      <c r="GS341" s="89"/>
      <c r="GT341" s="89"/>
      <c r="GU341" s="89"/>
      <c r="GV341" s="89"/>
      <c r="GW341" s="89"/>
      <c r="GX341" s="89"/>
      <c r="GY341" s="89"/>
      <c r="GZ341" s="89"/>
      <c r="HA341" s="89"/>
      <c r="HB341" s="89"/>
      <c r="HC341" s="89"/>
      <c r="HD341" s="89"/>
      <c r="HE341" s="89"/>
      <c r="HF341" s="89"/>
      <c r="HG341" s="89"/>
      <c r="HH341" s="89"/>
      <c r="HI341" s="89"/>
      <c r="HJ341" s="89"/>
      <c r="HK341" s="89"/>
      <c r="HL341" s="89"/>
      <c r="HM341" s="89"/>
      <c r="HN341" s="89"/>
      <c r="HO341" s="89"/>
      <c r="HP341" s="89"/>
      <c r="HQ341" s="89"/>
      <c r="HR341" s="89"/>
      <c r="HS341" s="89"/>
      <c r="HT341" s="89"/>
      <c r="HU341" s="89"/>
      <c r="HV341" s="89"/>
      <c r="HW341" s="89"/>
      <c r="HX341" s="89"/>
      <c r="HY341" s="89"/>
      <c r="HZ341" s="89"/>
      <c r="IA341" s="89"/>
      <c r="IB341" s="89"/>
      <c r="IC341" s="89"/>
      <c r="ID341" s="89"/>
      <c r="IE341" s="89"/>
      <c r="IF341" s="89"/>
      <c r="IG341" s="89"/>
      <c r="IH341" s="89"/>
      <c r="II341" s="89"/>
      <c r="IJ341" s="89"/>
      <c r="IK341" s="89"/>
      <c r="IL341" s="89"/>
      <c r="IM341" s="89"/>
      <c r="IN341" s="89"/>
      <c r="IO341" s="89"/>
      <c r="IP341" s="89"/>
      <c r="IQ341" s="89"/>
      <c r="IR341" s="89"/>
      <c r="IS341" s="89"/>
      <c r="IT341" s="89"/>
      <c r="IU341" s="89"/>
      <c r="IV341" s="89"/>
    </row>
    <row r="342" spans="1:256" s="90" customFormat="1" ht="16.95" customHeight="1">
      <c r="A342" s="147"/>
      <c r="B342" s="142"/>
      <c r="C342" s="156"/>
      <c r="D342" s="108">
        <f t="shared" si="11"/>
        <v>0.34090909090909088</v>
      </c>
      <c r="E342" s="93"/>
      <c r="F342" s="114" t="s">
        <v>465</v>
      </c>
      <c r="G342" s="86" t="s">
        <v>67</v>
      </c>
      <c r="H342" s="105">
        <f t="shared" si="10"/>
        <v>5</v>
      </c>
      <c r="I342" s="86">
        <f>IF([1]项目总工作量!B$6="交易类",H342*1.5/22,IF([1]项目总工作量!B$6="数据分析类",H342*1.5*0.9/22,IF([1]项目总工作量!B$6="流程管理类",H342*1.5*0.8/22,IF([1]项目总工作量!B$6="渠道类",H342*1.5*0.7/22,FALSE))))</f>
        <v>0.34090909090909088</v>
      </c>
      <c r="J342" s="86" t="s">
        <v>44</v>
      </c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89"/>
      <c r="W342" s="89"/>
      <c r="X342" s="89"/>
      <c r="Y342" s="89"/>
      <c r="Z342" s="89"/>
      <c r="AA342" s="89"/>
      <c r="AB342" s="89"/>
      <c r="AC342" s="89"/>
      <c r="AD342" s="89"/>
      <c r="AE342" s="89"/>
      <c r="AF342" s="89"/>
      <c r="AG342" s="89"/>
      <c r="AH342" s="89"/>
      <c r="AI342" s="89"/>
      <c r="AJ342" s="89"/>
      <c r="AK342" s="89"/>
      <c r="AL342" s="89"/>
      <c r="AM342" s="89"/>
      <c r="AN342" s="89"/>
      <c r="AO342" s="89"/>
      <c r="AP342" s="89"/>
      <c r="AQ342" s="89"/>
      <c r="AR342" s="89"/>
      <c r="AS342" s="89"/>
      <c r="AT342" s="89"/>
      <c r="AU342" s="89"/>
      <c r="AV342" s="89"/>
      <c r="AW342" s="89"/>
      <c r="AX342" s="89"/>
      <c r="AY342" s="89"/>
      <c r="AZ342" s="89"/>
      <c r="BA342" s="89"/>
      <c r="BB342" s="89"/>
      <c r="BC342" s="89"/>
      <c r="BD342" s="89"/>
      <c r="BE342" s="89"/>
      <c r="BF342" s="89"/>
      <c r="BG342" s="89"/>
      <c r="BH342" s="89"/>
      <c r="BI342" s="89"/>
      <c r="BJ342" s="89"/>
      <c r="BK342" s="89"/>
      <c r="BL342" s="89"/>
      <c r="BM342" s="89"/>
      <c r="BN342" s="89"/>
      <c r="BO342" s="89"/>
      <c r="BP342" s="89"/>
      <c r="BQ342" s="89"/>
      <c r="BR342" s="89"/>
      <c r="BS342" s="89"/>
      <c r="BT342" s="89"/>
      <c r="BU342" s="89"/>
      <c r="BV342" s="89"/>
      <c r="BW342" s="89"/>
      <c r="BX342" s="89"/>
      <c r="BY342" s="89"/>
      <c r="BZ342" s="89"/>
      <c r="CA342" s="89"/>
      <c r="CB342" s="89"/>
      <c r="CC342" s="89"/>
      <c r="CD342" s="89"/>
      <c r="CE342" s="89"/>
      <c r="CF342" s="89"/>
      <c r="CG342" s="89"/>
      <c r="CH342" s="89"/>
      <c r="CI342" s="89"/>
      <c r="CJ342" s="89"/>
      <c r="CK342" s="89"/>
      <c r="CL342" s="89"/>
      <c r="CM342" s="89"/>
      <c r="CN342" s="89"/>
      <c r="CO342" s="89"/>
      <c r="CP342" s="89"/>
      <c r="CQ342" s="89"/>
      <c r="CR342" s="89"/>
      <c r="CS342" s="89"/>
      <c r="CT342" s="89"/>
      <c r="CU342" s="89"/>
      <c r="CV342" s="89"/>
      <c r="CW342" s="89"/>
      <c r="CX342" s="89"/>
      <c r="CY342" s="89"/>
      <c r="CZ342" s="89"/>
      <c r="DA342" s="89"/>
      <c r="DB342" s="89"/>
      <c r="DC342" s="89"/>
      <c r="DD342" s="89"/>
      <c r="DE342" s="89"/>
      <c r="DF342" s="89"/>
      <c r="DG342" s="89"/>
      <c r="DH342" s="89"/>
      <c r="DI342" s="89"/>
      <c r="DJ342" s="89"/>
      <c r="DK342" s="89"/>
      <c r="DL342" s="89"/>
      <c r="DM342" s="89"/>
      <c r="DN342" s="89"/>
      <c r="DO342" s="89"/>
      <c r="DP342" s="89"/>
      <c r="DQ342" s="89"/>
      <c r="DR342" s="89"/>
      <c r="DS342" s="89"/>
      <c r="DT342" s="89"/>
      <c r="DU342" s="89"/>
      <c r="DV342" s="89"/>
      <c r="DW342" s="89"/>
      <c r="DX342" s="89"/>
      <c r="DY342" s="89"/>
      <c r="DZ342" s="89"/>
      <c r="EA342" s="89"/>
      <c r="EB342" s="89"/>
      <c r="EC342" s="89"/>
      <c r="ED342" s="89"/>
      <c r="EE342" s="89"/>
      <c r="EF342" s="89"/>
      <c r="EG342" s="89"/>
      <c r="EH342" s="89"/>
      <c r="EI342" s="89"/>
      <c r="EJ342" s="89"/>
      <c r="EK342" s="89"/>
      <c r="EL342" s="89"/>
      <c r="EM342" s="89"/>
      <c r="EN342" s="89"/>
      <c r="EO342" s="89"/>
      <c r="EP342" s="89"/>
      <c r="EQ342" s="89"/>
      <c r="ER342" s="89"/>
      <c r="ES342" s="89"/>
      <c r="ET342" s="89"/>
      <c r="EU342" s="89"/>
      <c r="EV342" s="89"/>
      <c r="EW342" s="89"/>
      <c r="EX342" s="89"/>
      <c r="EY342" s="89"/>
      <c r="EZ342" s="89"/>
      <c r="FA342" s="89"/>
      <c r="FB342" s="89"/>
      <c r="FC342" s="89"/>
      <c r="FD342" s="89"/>
      <c r="FE342" s="89"/>
      <c r="FF342" s="89"/>
      <c r="FG342" s="89"/>
      <c r="FH342" s="89"/>
      <c r="FI342" s="89"/>
      <c r="FJ342" s="89"/>
      <c r="FK342" s="89"/>
      <c r="FL342" s="89"/>
      <c r="FM342" s="89"/>
      <c r="FN342" s="89"/>
      <c r="FO342" s="89"/>
      <c r="FP342" s="89"/>
      <c r="FQ342" s="89"/>
      <c r="FR342" s="89"/>
      <c r="FS342" s="89"/>
      <c r="FT342" s="89"/>
      <c r="FU342" s="89"/>
      <c r="FV342" s="89"/>
      <c r="FW342" s="89"/>
      <c r="FX342" s="89"/>
      <c r="FY342" s="89"/>
      <c r="FZ342" s="89"/>
      <c r="GA342" s="89"/>
      <c r="GB342" s="89"/>
      <c r="GC342" s="89"/>
      <c r="GD342" s="89"/>
      <c r="GE342" s="89"/>
      <c r="GF342" s="89"/>
      <c r="GG342" s="89"/>
      <c r="GH342" s="89"/>
      <c r="GI342" s="89"/>
      <c r="GJ342" s="89"/>
      <c r="GK342" s="89"/>
      <c r="GL342" s="89"/>
      <c r="GM342" s="89"/>
      <c r="GN342" s="89"/>
      <c r="GO342" s="89"/>
      <c r="GP342" s="89"/>
      <c r="GQ342" s="89"/>
      <c r="GR342" s="89"/>
      <c r="GS342" s="89"/>
      <c r="GT342" s="89"/>
      <c r="GU342" s="89"/>
      <c r="GV342" s="89"/>
      <c r="GW342" s="89"/>
      <c r="GX342" s="89"/>
      <c r="GY342" s="89"/>
      <c r="GZ342" s="89"/>
      <c r="HA342" s="89"/>
      <c r="HB342" s="89"/>
      <c r="HC342" s="89"/>
      <c r="HD342" s="89"/>
      <c r="HE342" s="89"/>
      <c r="HF342" s="89"/>
      <c r="HG342" s="89"/>
      <c r="HH342" s="89"/>
      <c r="HI342" s="89"/>
      <c r="HJ342" s="89"/>
      <c r="HK342" s="89"/>
      <c r="HL342" s="89"/>
      <c r="HM342" s="89"/>
      <c r="HN342" s="89"/>
      <c r="HO342" s="89"/>
      <c r="HP342" s="89"/>
      <c r="HQ342" s="89"/>
      <c r="HR342" s="89"/>
      <c r="HS342" s="89"/>
      <c r="HT342" s="89"/>
      <c r="HU342" s="89"/>
      <c r="HV342" s="89"/>
      <c r="HW342" s="89"/>
      <c r="HX342" s="89"/>
      <c r="HY342" s="89"/>
      <c r="HZ342" s="89"/>
      <c r="IA342" s="89"/>
      <c r="IB342" s="89"/>
      <c r="IC342" s="89"/>
      <c r="ID342" s="89"/>
      <c r="IE342" s="89"/>
      <c r="IF342" s="89"/>
      <c r="IG342" s="89"/>
      <c r="IH342" s="89"/>
      <c r="II342" s="89"/>
      <c r="IJ342" s="89"/>
      <c r="IK342" s="89"/>
      <c r="IL342" s="89"/>
      <c r="IM342" s="89"/>
      <c r="IN342" s="89"/>
      <c r="IO342" s="89"/>
      <c r="IP342" s="89"/>
      <c r="IQ342" s="89"/>
      <c r="IR342" s="89"/>
      <c r="IS342" s="89"/>
      <c r="IT342" s="89"/>
      <c r="IU342" s="89"/>
      <c r="IV342" s="89"/>
    </row>
    <row r="343" spans="1:256" s="90" customFormat="1" ht="34.049999999999997" customHeight="1">
      <c r="A343" s="147"/>
      <c r="B343" s="142"/>
      <c r="C343" s="156"/>
      <c r="D343" s="108">
        <f t="shared" si="11"/>
        <v>0.34090909090909088</v>
      </c>
      <c r="E343" s="93"/>
      <c r="F343" s="119" t="s">
        <v>466</v>
      </c>
      <c r="G343" s="86" t="s">
        <v>67</v>
      </c>
      <c r="H343" s="105">
        <f t="shared" si="10"/>
        <v>5</v>
      </c>
      <c r="I343" s="86">
        <f>IF([1]项目总工作量!B$6="交易类",H343*1.5/22,IF([1]项目总工作量!B$6="数据分析类",H343*1.5*0.9/22,IF([1]项目总工作量!B$6="流程管理类",H343*1.5*0.8/22,IF([1]项目总工作量!B$6="渠道类",H343*1.5*0.7/22,FALSE))))</f>
        <v>0.34090909090909088</v>
      </c>
      <c r="J343" s="86" t="s">
        <v>44</v>
      </c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89"/>
      <c r="W343" s="89"/>
      <c r="X343" s="89"/>
      <c r="Y343" s="89"/>
      <c r="Z343" s="89"/>
      <c r="AA343" s="89"/>
      <c r="AB343" s="89"/>
      <c r="AC343" s="89"/>
      <c r="AD343" s="89"/>
      <c r="AE343" s="89"/>
      <c r="AF343" s="89"/>
      <c r="AG343" s="89"/>
      <c r="AH343" s="89"/>
      <c r="AI343" s="89"/>
      <c r="AJ343" s="89"/>
      <c r="AK343" s="89"/>
      <c r="AL343" s="89"/>
      <c r="AM343" s="89"/>
      <c r="AN343" s="89"/>
      <c r="AO343" s="89"/>
      <c r="AP343" s="89"/>
      <c r="AQ343" s="89"/>
      <c r="AR343" s="89"/>
      <c r="AS343" s="89"/>
      <c r="AT343" s="89"/>
      <c r="AU343" s="89"/>
      <c r="AV343" s="89"/>
      <c r="AW343" s="89"/>
      <c r="AX343" s="89"/>
      <c r="AY343" s="89"/>
      <c r="AZ343" s="89"/>
      <c r="BA343" s="89"/>
      <c r="BB343" s="89"/>
      <c r="BC343" s="89"/>
      <c r="BD343" s="89"/>
      <c r="BE343" s="89"/>
      <c r="BF343" s="89"/>
      <c r="BG343" s="89"/>
      <c r="BH343" s="89"/>
      <c r="BI343" s="89"/>
      <c r="BJ343" s="89"/>
      <c r="BK343" s="89"/>
      <c r="BL343" s="89"/>
      <c r="BM343" s="89"/>
      <c r="BN343" s="89"/>
      <c r="BO343" s="89"/>
      <c r="BP343" s="89"/>
      <c r="BQ343" s="89"/>
      <c r="BR343" s="89"/>
      <c r="BS343" s="89"/>
      <c r="BT343" s="89"/>
      <c r="BU343" s="89"/>
      <c r="BV343" s="89"/>
      <c r="BW343" s="89"/>
      <c r="BX343" s="89"/>
      <c r="BY343" s="89"/>
      <c r="BZ343" s="89"/>
      <c r="CA343" s="89"/>
      <c r="CB343" s="89"/>
      <c r="CC343" s="89"/>
      <c r="CD343" s="89"/>
      <c r="CE343" s="89"/>
      <c r="CF343" s="89"/>
      <c r="CG343" s="89"/>
      <c r="CH343" s="89"/>
      <c r="CI343" s="89"/>
      <c r="CJ343" s="89"/>
      <c r="CK343" s="89"/>
      <c r="CL343" s="89"/>
      <c r="CM343" s="89"/>
      <c r="CN343" s="89"/>
      <c r="CO343" s="89"/>
      <c r="CP343" s="89"/>
      <c r="CQ343" s="89"/>
      <c r="CR343" s="89"/>
      <c r="CS343" s="89"/>
      <c r="CT343" s="89"/>
      <c r="CU343" s="89"/>
      <c r="CV343" s="89"/>
      <c r="CW343" s="89"/>
      <c r="CX343" s="89"/>
      <c r="CY343" s="89"/>
      <c r="CZ343" s="89"/>
      <c r="DA343" s="89"/>
      <c r="DB343" s="89"/>
      <c r="DC343" s="89"/>
      <c r="DD343" s="89"/>
      <c r="DE343" s="89"/>
      <c r="DF343" s="89"/>
      <c r="DG343" s="89"/>
      <c r="DH343" s="89"/>
      <c r="DI343" s="89"/>
      <c r="DJ343" s="89"/>
      <c r="DK343" s="89"/>
      <c r="DL343" s="89"/>
      <c r="DM343" s="89"/>
      <c r="DN343" s="89"/>
      <c r="DO343" s="89"/>
      <c r="DP343" s="89"/>
      <c r="DQ343" s="89"/>
      <c r="DR343" s="89"/>
      <c r="DS343" s="89"/>
      <c r="DT343" s="89"/>
      <c r="DU343" s="89"/>
      <c r="DV343" s="89"/>
      <c r="DW343" s="89"/>
      <c r="DX343" s="89"/>
      <c r="DY343" s="89"/>
      <c r="DZ343" s="89"/>
      <c r="EA343" s="89"/>
      <c r="EB343" s="89"/>
      <c r="EC343" s="89"/>
      <c r="ED343" s="89"/>
      <c r="EE343" s="89"/>
      <c r="EF343" s="89"/>
      <c r="EG343" s="89"/>
      <c r="EH343" s="89"/>
      <c r="EI343" s="89"/>
      <c r="EJ343" s="89"/>
      <c r="EK343" s="89"/>
      <c r="EL343" s="89"/>
      <c r="EM343" s="89"/>
      <c r="EN343" s="89"/>
      <c r="EO343" s="89"/>
      <c r="EP343" s="89"/>
      <c r="EQ343" s="89"/>
      <c r="ER343" s="89"/>
      <c r="ES343" s="89"/>
      <c r="ET343" s="89"/>
      <c r="EU343" s="89"/>
      <c r="EV343" s="89"/>
      <c r="EW343" s="89"/>
      <c r="EX343" s="89"/>
      <c r="EY343" s="89"/>
      <c r="EZ343" s="89"/>
      <c r="FA343" s="89"/>
      <c r="FB343" s="89"/>
      <c r="FC343" s="89"/>
      <c r="FD343" s="89"/>
      <c r="FE343" s="89"/>
      <c r="FF343" s="89"/>
      <c r="FG343" s="89"/>
      <c r="FH343" s="89"/>
      <c r="FI343" s="89"/>
      <c r="FJ343" s="89"/>
      <c r="FK343" s="89"/>
      <c r="FL343" s="89"/>
      <c r="FM343" s="89"/>
      <c r="FN343" s="89"/>
      <c r="FO343" s="89"/>
      <c r="FP343" s="89"/>
      <c r="FQ343" s="89"/>
      <c r="FR343" s="89"/>
      <c r="FS343" s="89"/>
      <c r="FT343" s="89"/>
      <c r="FU343" s="89"/>
      <c r="FV343" s="89"/>
      <c r="FW343" s="89"/>
      <c r="FX343" s="89"/>
      <c r="FY343" s="89"/>
      <c r="FZ343" s="89"/>
      <c r="GA343" s="89"/>
      <c r="GB343" s="89"/>
      <c r="GC343" s="89"/>
      <c r="GD343" s="89"/>
      <c r="GE343" s="89"/>
      <c r="GF343" s="89"/>
      <c r="GG343" s="89"/>
      <c r="GH343" s="89"/>
      <c r="GI343" s="89"/>
      <c r="GJ343" s="89"/>
      <c r="GK343" s="89"/>
      <c r="GL343" s="89"/>
      <c r="GM343" s="89"/>
      <c r="GN343" s="89"/>
      <c r="GO343" s="89"/>
      <c r="GP343" s="89"/>
      <c r="GQ343" s="89"/>
      <c r="GR343" s="89"/>
      <c r="GS343" s="89"/>
      <c r="GT343" s="89"/>
      <c r="GU343" s="89"/>
      <c r="GV343" s="89"/>
      <c r="GW343" s="89"/>
      <c r="GX343" s="89"/>
      <c r="GY343" s="89"/>
      <c r="GZ343" s="89"/>
      <c r="HA343" s="89"/>
      <c r="HB343" s="89"/>
      <c r="HC343" s="89"/>
      <c r="HD343" s="89"/>
      <c r="HE343" s="89"/>
      <c r="HF343" s="89"/>
      <c r="HG343" s="89"/>
      <c r="HH343" s="89"/>
      <c r="HI343" s="89"/>
      <c r="HJ343" s="89"/>
      <c r="HK343" s="89"/>
      <c r="HL343" s="89"/>
      <c r="HM343" s="89"/>
      <c r="HN343" s="89"/>
      <c r="HO343" s="89"/>
      <c r="HP343" s="89"/>
      <c r="HQ343" s="89"/>
      <c r="HR343" s="89"/>
      <c r="HS343" s="89"/>
      <c r="HT343" s="89"/>
      <c r="HU343" s="89"/>
      <c r="HV343" s="89"/>
      <c r="HW343" s="89"/>
      <c r="HX343" s="89"/>
      <c r="HY343" s="89"/>
      <c r="HZ343" s="89"/>
      <c r="IA343" s="89"/>
      <c r="IB343" s="89"/>
      <c r="IC343" s="89"/>
      <c r="ID343" s="89"/>
      <c r="IE343" s="89"/>
      <c r="IF343" s="89"/>
      <c r="IG343" s="89"/>
      <c r="IH343" s="89"/>
      <c r="II343" s="89"/>
      <c r="IJ343" s="89"/>
      <c r="IK343" s="89"/>
      <c r="IL343" s="89"/>
      <c r="IM343" s="89"/>
      <c r="IN343" s="89"/>
      <c r="IO343" s="89"/>
      <c r="IP343" s="89"/>
      <c r="IQ343" s="89"/>
      <c r="IR343" s="89"/>
      <c r="IS343" s="89"/>
      <c r="IT343" s="89"/>
      <c r="IU343" s="89"/>
      <c r="IV343" s="89"/>
    </row>
    <row r="344" spans="1:256" s="90" customFormat="1" ht="16.95" customHeight="1">
      <c r="A344" s="147"/>
      <c r="B344" s="142"/>
      <c r="C344" s="156"/>
      <c r="D344" s="108">
        <f t="shared" si="11"/>
        <v>0.34090909090909088</v>
      </c>
      <c r="E344" s="93"/>
      <c r="F344" s="114" t="s">
        <v>467</v>
      </c>
      <c r="G344" s="86" t="s">
        <v>67</v>
      </c>
      <c r="H344" s="105">
        <f t="shared" si="10"/>
        <v>5</v>
      </c>
      <c r="I344" s="86">
        <f>IF([1]项目总工作量!B$6="交易类",H344*1.5/22,IF([1]项目总工作量!B$6="数据分析类",H344*1.5*0.9/22,IF([1]项目总工作量!B$6="流程管理类",H344*1.5*0.8/22,IF([1]项目总工作量!B$6="渠道类",H344*1.5*0.7/22,FALSE))))</f>
        <v>0.34090909090909088</v>
      </c>
      <c r="J344" s="86" t="s">
        <v>44</v>
      </c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89"/>
      <c r="W344" s="89"/>
      <c r="X344" s="89"/>
      <c r="Y344" s="89"/>
      <c r="Z344" s="89"/>
      <c r="AA344" s="89"/>
      <c r="AB344" s="89"/>
      <c r="AC344" s="89"/>
      <c r="AD344" s="89"/>
      <c r="AE344" s="89"/>
      <c r="AF344" s="89"/>
      <c r="AG344" s="89"/>
      <c r="AH344" s="89"/>
      <c r="AI344" s="89"/>
      <c r="AJ344" s="89"/>
      <c r="AK344" s="89"/>
      <c r="AL344" s="89"/>
      <c r="AM344" s="89"/>
      <c r="AN344" s="89"/>
      <c r="AO344" s="89"/>
      <c r="AP344" s="89"/>
      <c r="AQ344" s="89"/>
      <c r="AR344" s="89"/>
      <c r="AS344" s="89"/>
      <c r="AT344" s="89"/>
      <c r="AU344" s="89"/>
      <c r="AV344" s="89"/>
      <c r="AW344" s="89"/>
      <c r="AX344" s="89"/>
      <c r="AY344" s="89"/>
      <c r="AZ344" s="89"/>
      <c r="BA344" s="89"/>
      <c r="BB344" s="89"/>
      <c r="BC344" s="89"/>
      <c r="BD344" s="89"/>
      <c r="BE344" s="89"/>
      <c r="BF344" s="89"/>
      <c r="BG344" s="89"/>
      <c r="BH344" s="89"/>
      <c r="BI344" s="89"/>
      <c r="BJ344" s="89"/>
      <c r="BK344" s="89"/>
      <c r="BL344" s="89"/>
      <c r="BM344" s="89"/>
      <c r="BN344" s="89"/>
      <c r="BO344" s="89"/>
      <c r="BP344" s="89"/>
      <c r="BQ344" s="89"/>
      <c r="BR344" s="89"/>
      <c r="BS344" s="89"/>
      <c r="BT344" s="89"/>
      <c r="BU344" s="89"/>
      <c r="BV344" s="89"/>
      <c r="BW344" s="89"/>
      <c r="BX344" s="89"/>
      <c r="BY344" s="89"/>
      <c r="BZ344" s="89"/>
      <c r="CA344" s="89"/>
      <c r="CB344" s="89"/>
      <c r="CC344" s="89"/>
      <c r="CD344" s="89"/>
      <c r="CE344" s="89"/>
      <c r="CF344" s="89"/>
      <c r="CG344" s="89"/>
      <c r="CH344" s="89"/>
      <c r="CI344" s="89"/>
      <c r="CJ344" s="89"/>
      <c r="CK344" s="89"/>
      <c r="CL344" s="89"/>
      <c r="CM344" s="89"/>
      <c r="CN344" s="89"/>
      <c r="CO344" s="89"/>
      <c r="CP344" s="89"/>
      <c r="CQ344" s="89"/>
      <c r="CR344" s="89"/>
      <c r="CS344" s="89"/>
      <c r="CT344" s="89"/>
      <c r="CU344" s="89"/>
      <c r="CV344" s="89"/>
      <c r="CW344" s="89"/>
      <c r="CX344" s="89"/>
      <c r="CY344" s="89"/>
      <c r="CZ344" s="89"/>
      <c r="DA344" s="89"/>
      <c r="DB344" s="89"/>
      <c r="DC344" s="89"/>
      <c r="DD344" s="89"/>
      <c r="DE344" s="89"/>
      <c r="DF344" s="89"/>
      <c r="DG344" s="89"/>
      <c r="DH344" s="89"/>
      <c r="DI344" s="89"/>
      <c r="DJ344" s="89"/>
      <c r="DK344" s="89"/>
      <c r="DL344" s="89"/>
      <c r="DM344" s="89"/>
      <c r="DN344" s="89"/>
      <c r="DO344" s="89"/>
      <c r="DP344" s="89"/>
      <c r="DQ344" s="89"/>
      <c r="DR344" s="89"/>
      <c r="DS344" s="89"/>
      <c r="DT344" s="89"/>
      <c r="DU344" s="89"/>
      <c r="DV344" s="89"/>
      <c r="DW344" s="89"/>
      <c r="DX344" s="89"/>
      <c r="DY344" s="89"/>
      <c r="DZ344" s="89"/>
      <c r="EA344" s="89"/>
      <c r="EB344" s="89"/>
      <c r="EC344" s="89"/>
      <c r="ED344" s="89"/>
      <c r="EE344" s="89"/>
      <c r="EF344" s="89"/>
      <c r="EG344" s="89"/>
      <c r="EH344" s="89"/>
      <c r="EI344" s="89"/>
      <c r="EJ344" s="89"/>
      <c r="EK344" s="89"/>
      <c r="EL344" s="89"/>
      <c r="EM344" s="89"/>
      <c r="EN344" s="89"/>
      <c r="EO344" s="89"/>
      <c r="EP344" s="89"/>
      <c r="EQ344" s="89"/>
      <c r="ER344" s="89"/>
      <c r="ES344" s="89"/>
      <c r="ET344" s="89"/>
      <c r="EU344" s="89"/>
      <c r="EV344" s="89"/>
      <c r="EW344" s="89"/>
      <c r="EX344" s="89"/>
      <c r="EY344" s="89"/>
      <c r="EZ344" s="89"/>
      <c r="FA344" s="89"/>
      <c r="FB344" s="89"/>
      <c r="FC344" s="89"/>
      <c r="FD344" s="89"/>
      <c r="FE344" s="89"/>
      <c r="FF344" s="89"/>
      <c r="FG344" s="89"/>
      <c r="FH344" s="89"/>
      <c r="FI344" s="89"/>
      <c r="FJ344" s="89"/>
      <c r="FK344" s="89"/>
      <c r="FL344" s="89"/>
      <c r="FM344" s="89"/>
      <c r="FN344" s="89"/>
      <c r="FO344" s="89"/>
      <c r="FP344" s="89"/>
      <c r="FQ344" s="89"/>
      <c r="FR344" s="89"/>
      <c r="FS344" s="89"/>
      <c r="FT344" s="89"/>
      <c r="FU344" s="89"/>
      <c r="FV344" s="89"/>
      <c r="FW344" s="89"/>
      <c r="FX344" s="89"/>
      <c r="FY344" s="89"/>
      <c r="FZ344" s="89"/>
      <c r="GA344" s="89"/>
      <c r="GB344" s="89"/>
      <c r="GC344" s="89"/>
      <c r="GD344" s="89"/>
      <c r="GE344" s="89"/>
      <c r="GF344" s="89"/>
      <c r="GG344" s="89"/>
      <c r="GH344" s="89"/>
      <c r="GI344" s="89"/>
      <c r="GJ344" s="89"/>
      <c r="GK344" s="89"/>
      <c r="GL344" s="89"/>
      <c r="GM344" s="89"/>
      <c r="GN344" s="89"/>
      <c r="GO344" s="89"/>
      <c r="GP344" s="89"/>
      <c r="GQ344" s="89"/>
      <c r="GR344" s="89"/>
      <c r="GS344" s="89"/>
      <c r="GT344" s="89"/>
      <c r="GU344" s="89"/>
      <c r="GV344" s="89"/>
      <c r="GW344" s="89"/>
      <c r="GX344" s="89"/>
      <c r="GY344" s="89"/>
      <c r="GZ344" s="89"/>
      <c r="HA344" s="89"/>
      <c r="HB344" s="89"/>
      <c r="HC344" s="89"/>
      <c r="HD344" s="89"/>
      <c r="HE344" s="89"/>
      <c r="HF344" s="89"/>
      <c r="HG344" s="89"/>
      <c r="HH344" s="89"/>
      <c r="HI344" s="89"/>
      <c r="HJ344" s="89"/>
      <c r="HK344" s="89"/>
      <c r="HL344" s="89"/>
      <c r="HM344" s="89"/>
      <c r="HN344" s="89"/>
      <c r="HO344" s="89"/>
      <c r="HP344" s="89"/>
      <c r="HQ344" s="89"/>
      <c r="HR344" s="89"/>
      <c r="HS344" s="89"/>
      <c r="HT344" s="89"/>
      <c r="HU344" s="89"/>
      <c r="HV344" s="89"/>
      <c r="HW344" s="89"/>
      <c r="HX344" s="89"/>
      <c r="HY344" s="89"/>
      <c r="HZ344" s="89"/>
      <c r="IA344" s="89"/>
      <c r="IB344" s="89"/>
      <c r="IC344" s="89"/>
      <c r="ID344" s="89"/>
      <c r="IE344" s="89"/>
      <c r="IF344" s="89"/>
      <c r="IG344" s="89"/>
      <c r="IH344" s="89"/>
      <c r="II344" s="89"/>
      <c r="IJ344" s="89"/>
      <c r="IK344" s="89"/>
      <c r="IL344" s="89"/>
      <c r="IM344" s="89"/>
      <c r="IN344" s="89"/>
      <c r="IO344" s="89"/>
      <c r="IP344" s="89"/>
      <c r="IQ344" s="89"/>
      <c r="IR344" s="89"/>
      <c r="IS344" s="89"/>
      <c r="IT344" s="89"/>
      <c r="IU344" s="89"/>
      <c r="IV344" s="89"/>
    </row>
    <row r="345" spans="1:256" s="90" customFormat="1" ht="16.95" customHeight="1">
      <c r="A345" s="147"/>
      <c r="B345" s="142"/>
      <c r="C345" s="156"/>
      <c r="D345" s="108">
        <f t="shared" si="11"/>
        <v>0.34090909090909088</v>
      </c>
      <c r="E345" s="93"/>
      <c r="F345" s="118" t="s">
        <v>468</v>
      </c>
      <c r="G345" s="86" t="s">
        <v>67</v>
      </c>
      <c r="H345" s="105">
        <f t="shared" si="10"/>
        <v>5</v>
      </c>
      <c r="I345" s="86">
        <f>IF([1]项目总工作量!B$6="交易类",H345*1.5/22,IF([1]项目总工作量!B$6="数据分析类",H345*1.5*0.9/22,IF([1]项目总工作量!B$6="流程管理类",H345*1.5*0.8/22,IF([1]项目总工作量!B$6="渠道类",H345*1.5*0.7/22,FALSE))))</f>
        <v>0.34090909090909088</v>
      </c>
      <c r="J345" s="86" t="s">
        <v>44</v>
      </c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89"/>
      <c r="W345" s="89"/>
      <c r="X345" s="89"/>
      <c r="Y345" s="89"/>
      <c r="Z345" s="89"/>
      <c r="AA345" s="89"/>
      <c r="AB345" s="89"/>
      <c r="AC345" s="89"/>
      <c r="AD345" s="89"/>
      <c r="AE345" s="89"/>
      <c r="AF345" s="89"/>
      <c r="AG345" s="89"/>
      <c r="AH345" s="89"/>
      <c r="AI345" s="89"/>
      <c r="AJ345" s="89"/>
      <c r="AK345" s="89"/>
      <c r="AL345" s="89"/>
      <c r="AM345" s="89"/>
      <c r="AN345" s="89"/>
      <c r="AO345" s="89"/>
      <c r="AP345" s="89"/>
      <c r="AQ345" s="89"/>
      <c r="AR345" s="89"/>
      <c r="AS345" s="89"/>
      <c r="AT345" s="89"/>
      <c r="AU345" s="89"/>
      <c r="AV345" s="89"/>
      <c r="AW345" s="89"/>
      <c r="AX345" s="89"/>
      <c r="AY345" s="89"/>
      <c r="AZ345" s="89"/>
      <c r="BA345" s="89"/>
      <c r="BB345" s="89"/>
      <c r="BC345" s="89"/>
      <c r="BD345" s="89"/>
      <c r="BE345" s="89"/>
      <c r="BF345" s="89"/>
      <c r="BG345" s="89"/>
      <c r="BH345" s="89"/>
      <c r="BI345" s="89"/>
      <c r="BJ345" s="89"/>
      <c r="BK345" s="89"/>
      <c r="BL345" s="89"/>
      <c r="BM345" s="89"/>
      <c r="BN345" s="89"/>
      <c r="BO345" s="89"/>
      <c r="BP345" s="89"/>
      <c r="BQ345" s="89"/>
      <c r="BR345" s="89"/>
      <c r="BS345" s="89"/>
      <c r="BT345" s="89"/>
      <c r="BU345" s="89"/>
      <c r="BV345" s="89"/>
      <c r="BW345" s="89"/>
      <c r="BX345" s="89"/>
      <c r="BY345" s="89"/>
      <c r="BZ345" s="89"/>
      <c r="CA345" s="89"/>
      <c r="CB345" s="89"/>
      <c r="CC345" s="89"/>
      <c r="CD345" s="89"/>
      <c r="CE345" s="89"/>
      <c r="CF345" s="89"/>
      <c r="CG345" s="89"/>
      <c r="CH345" s="89"/>
      <c r="CI345" s="89"/>
      <c r="CJ345" s="89"/>
      <c r="CK345" s="89"/>
      <c r="CL345" s="89"/>
      <c r="CM345" s="89"/>
      <c r="CN345" s="89"/>
      <c r="CO345" s="89"/>
      <c r="CP345" s="89"/>
      <c r="CQ345" s="89"/>
      <c r="CR345" s="89"/>
      <c r="CS345" s="89"/>
      <c r="CT345" s="89"/>
      <c r="CU345" s="89"/>
      <c r="CV345" s="89"/>
      <c r="CW345" s="89"/>
      <c r="CX345" s="89"/>
      <c r="CY345" s="89"/>
      <c r="CZ345" s="89"/>
      <c r="DA345" s="89"/>
      <c r="DB345" s="89"/>
      <c r="DC345" s="89"/>
      <c r="DD345" s="89"/>
      <c r="DE345" s="89"/>
      <c r="DF345" s="89"/>
      <c r="DG345" s="89"/>
      <c r="DH345" s="89"/>
      <c r="DI345" s="89"/>
      <c r="DJ345" s="89"/>
      <c r="DK345" s="89"/>
      <c r="DL345" s="89"/>
      <c r="DM345" s="89"/>
      <c r="DN345" s="89"/>
      <c r="DO345" s="89"/>
      <c r="DP345" s="89"/>
      <c r="DQ345" s="89"/>
      <c r="DR345" s="89"/>
      <c r="DS345" s="89"/>
      <c r="DT345" s="89"/>
      <c r="DU345" s="89"/>
      <c r="DV345" s="89"/>
      <c r="DW345" s="89"/>
      <c r="DX345" s="89"/>
      <c r="DY345" s="89"/>
      <c r="DZ345" s="89"/>
      <c r="EA345" s="89"/>
      <c r="EB345" s="89"/>
      <c r="EC345" s="89"/>
      <c r="ED345" s="89"/>
      <c r="EE345" s="89"/>
      <c r="EF345" s="89"/>
      <c r="EG345" s="89"/>
      <c r="EH345" s="89"/>
      <c r="EI345" s="89"/>
      <c r="EJ345" s="89"/>
      <c r="EK345" s="89"/>
      <c r="EL345" s="89"/>
      <c r="EM345" s="89"/>
      <c r="EN345" s="89"/>
      <c r="EO345" s="89"/>
      <c r="EP345" s="89"/>
      <c r="EQ345" s="89"/>
      <c r="ER345" s="89"/>
      <c r="ES345" s="89"/>
      <c r="ET345" s="89"/>
      <c r="EU345" s="89"/>
      <c r="EV345" s="89"/>
      <c r="EW345" s="89"/>
      <c r="EX345" s="89"/>
      <c r="EY345" s="89"/>
      <c r="EZ345" s="89"/>
      <c r="FA345" s="89"/>
      <c r="FB345" s="89"/>
      <c r="FC345" s="89"/>
      <c r="FD345" s="89"/>
      <c r="FE345" s="89"/>
      <c r="FF345" s="89"/>
      <c r="FG345" s="89"/>
      <c r="FH345" s="89"/>
      <c r="FI345" s="89"/>
      <c r="FJ345" s="89"/>
      <c r="FK345" s="89"/>
      <c r="FL345" s="89"/>
      <c r="FM345" s="89"/>
      <c r="FN345" s="89"/>
      <c r="FO345" s="89"/>
      <c r="FP345" s="89"/>
      <c r="FQ345" s="89"/>
      <c r="FR345" s="89"/>
      <c r="FS345" s="89"/>
      <c r="FT345" s="89"/>
      <c r="FU345" s="89"/>
      <c r="FV345" s="89"/>
      <c r="FW345" s="89"/>
      <c r="FX345" s="89"/>
      <c r="FY345" s="89"/>
      <c r="FZ345" s="89"/>
      <c r="GA345" s="89"/>
      <c r="GB345" s="89"/>
      <c r="GC345" s="89"/>
      <c r="GD345" s="89"/>
      <c r="GE345" s="89"/>
      <c r="GF345" s="89"/>
      <c r="GG345" s="89"/>
      <c r="GH345" s="89"/>
      <c r="GI345" s="89"/>
      <c r="GJ345" s="89"/>
      <c r="GK345" s="89"/>
      <c r="GL345" s="89"/>
      <c r="GM345" s="89"/>
      <c r="GN345" s="89"/>
      <c r="GO345" s="89"/>
      <c r="GP345" s="89"/>
      <c r="GQ345" s="89"/>
      <c r="GR345" s="89"/>
      <c r="GS345" s="89"/>
      <c r="GT345" s="89"/>
      <c r="GU345" s="89"/>
      <c r="GV345" s="89"/>
      <c r="GW345" s="89"/>
      <c r="GX345" s="89"/>
      <c r="GY345" s="89"/>
      <c r="GZ345" s="89"/>
      <c r="HA345" s="89"/>
      <c r="HB345" s="89"/>
      <c r="HC345" s="89"/>
      <c r="HD345" s="89"/>
      <c r="HE345" s="89"/>
      <c r="HF345" s="89"/>
      <c r="HG345" s="89"/>
      <c r="HH345" s="89"/>
      <c r="HI345" s="89"/>
      <c r="HJ345" s="89"/>
      <c r="HK345" s="89"/>
      <c r="HL345" s="89"/>
      <c r="HM345" s="89"/>
      <c r="HN345" s="89"/>
      <c r="HO345" s="89"/>
      <c r="HP345" s="89"/>
      <c r="HQ345" s="89"/>
      <c r="HR345" s="89"/>
      <c r="HS345" s="89"/>
      <c r="HT345" s="89"/>
      <c r="HU345" s="89"/>
      <c r="HV345" s="89"/>
      <c r="HW345" s="89"/>
      <c r="HX345" s="89"/>
      <c r="HY345" s="89"/>
      <c r="HZ345" s="89"/>
      <c r="IA345" s="89"/>
      <c r="IB345" s="89"/>
      <c r="IC345" s="89"/>
      <c r="ID345" s="89"/>
      <c r="IE345" s="89"/>
      <c r="IF345" s="89"/>
      <c r="IG345" s="89"/>
      <c r="IH345" s="89"/>
      <c r="II345" s="89"/>
      <c r="IJ345" s="89"/>
      <c r="IK345" s="89"/>
      <c r="IL345" s="89"/>
      <c r="IM345" s="89"/>
      <c r="IN345" s="89"/>
      <c r="IO345" s="89"/>
      <c r="IP345" s="89"/>
      <c r="IQ345" s="89"/>
      <c r="IR345" s="89"/>
      <c r="IS345" s="89"/>
      <c r="IT345" s="89"/>
      <c r="IU345" s="89"/>
      <c r="IV345" s="89"/>
    </row>
    <row r="346" spans="1:256" s="90" customFormat="1" ht="16.95" customHeight="1">
      <c r="A346" s="147"/>
      <c r="B346" s="142"/>
      <c r="C346" s="156"/>
      <c r="D346" s="108">
        <f t="shared" si="11"/>
        <v>0.34090909090909088</v>
      </c>
      <c r="E346" s="93"/>
      <c r="F346" s="114" t="s">
        <v>469</v>
      </c>
      <c r="G346" s="86" t="s">
        <v>67</v>
      </c>
      <c r="H346" s="105">
        <f t="shared" si="10"/>
        <v>5</v>
      </c>
      <c r="I346" s="86">
        <f>IF([1]项目总工作量!B$6="交易类",H346*1.5/22,IF([1]项目总工作量!B$6="数据分析类",H346*1.5*0.9/22,IF([1]项目总工作量!B$6="流程管理类",H346*1.5*0.8/22,IF([1]项目总工作量!B$6="渠道类",H346*1.5*0.7/22,FALSE))))</f>
        <v>0.34090909090909088</v>
      </c>
      <c r="J346" s="86" t="s">
        <v>44</v>
      </c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89"/>
      <c r="W346" s="89"/>
      <c r="X346" s="89"/>
      <c r="Y346" s="89"/>
      <c r="Z346" s="89"/>
      <c r="AA346" s="89"/>
      <c r="AB346" s="89"/>
      <c r="AC346" s="89"/>
      <c r="AD346" s="89"/>
      <c r="AE346" s="89"/>
      <c r="AF346" s="89"/>
      <c r="AG346" s="89"/>
      <c r="AH346" s="89"/>
      <c r="AI346" s="89"/>
      <c r="AJ346" s="89"/>
      <c r="AK346" s="89"/>
      <c r="AL346" s="89"/>
      <c r="AM346" s="89"/>
      <c r="AN346" s="89"/>
      <c r="AO346" s="89"/>
      <c r="AP346" s="89"/>
      <c r="AQ346" s="89"/>
      <c r="AR346" s="89"/>
      <c r="AS346" s="89"/>
      <c r="AT346" s="89"/>
      <c r="AU346" s="89"/>
      <c r="AV346" s="89"/>
      <c r="AW346" s="89"/>
      <c r="AX346" s="89"/>
      <c r="AY346" s="89"/>
      <c r="AZ346" s="89"/>
      <c r="BA346" s="89"/>
      <c r="BB346" s="89"/>
      <c r="BC346" s="89"/>
      <c r="BD346" s="89"/>
      <c r="BE346" s="89"/>
      <c r="BF346" s="89"/>
      <c r="BG346" s="89"/>
      <c r="BH346" s="89"/>
      <c r="BI346" s="89"/>
      <c r="BJ346" s="89"/>
      <c r="BK346" s="89"/>
      <c r="BL346" s="89"/>
      <c r="BM346" s="89"/>
      <c r="BN346" s="89"/>
      <c r="BO346" s="89"/>
      <c r="BP346" s="89"/>
      <c r="BQ346" s="89"/>
      <c r="BR346" s="89"/>
      <c r="BS346" s="89"/>
      <c r="BT346" s="89"/>
      <c r="BU346" s="89"/>
      <c r="BV346" s="89"/>
      <c r="BW346" s="89"/>
      <c r="BX346" s="89"/>
      <c r="BY346" s="89"/>
      <c r="BZ346" s="89"/>
      <c r="CA346" s="89"/>
      <c r="CB346" s="89"/>
      <c r="CC346" s="89"/>
      <c r="CD346" s="89"/>
      <c r="CE346" s="89"/>
      <c r="CF346" s="89"/>
      <c r="CG346" s="89"/>
      <c r="CH346" s="89"/>
      <c r="CI346" s="89"/>
      <c r="CJ346" s="89"/>
      <c r="CK346" s="89"/>
      <c r="CL346" s="89"/>
      <c r="CM346" s="89"/>
      <c r="CN346" s="89"/>
      <c r="CO346" s="89"/>
      <c r="CP346" s="89"/>
      <c r="CQ346" s="89"/>
      <c r="CR346" s="89"/>
      <c r="CS346" s="89"/>
      <c r="CT346" s="89"/>
      <c r="CU346" s="89"/>
      <c r="CV346" s="89"/>
      <c r="CW346" s="89"/>
      <c r="CX346" s="89"/>
      <c r="CY346" s="89"/>
      <c r="CZ346" s="89"/>
      <c r="DA346" s="89"/>
      <c r="DB346" s="89"/>
      <c r="DC346" s="89"/>
      <c r="DD346" s="89"/>
      <c r="DE346" s="89"/>
      <c r="DF346" s="89"/>
      <c r="DG346" s="89"/>
      <c r="DH346" s="89"/>
      <c r="DI346" s="89"/>
      <c r="DJ346" s="89"/>
      <c r="DK346" s="89"/>
      <c r="DL346" s="89"/>
      <c r="DM346" s="89"/>
      <c r="DN346" s="89"/>
      <c r="DO346" s="89"/>
      <c r="DP346" s="89"/>
      <c r="DQ346" s="89"/>
      <c r="DR346" s="89"/>
      <c r="DS346" s="89"/>
      <c r="DT346" s="89"/>
      <c r="DU346" s="89"/>
      <c r="DV346" s="89"/>
      <c r="DW346" s="89"/>
      <c r="DX346" s="89"/>
      <c r="DY346" s="89"/>
      <c r="DZ346" s="89"/>
      <c r="EA346" s="89"/>
      <c r="EB346" s="89"/>
      <c r="EC346" s="89"/>
      <c r="ED346" s="89"/>
      <c r="EE346" s="89"/>
      <c r="EF346" s="89"/>
      <c r="EG346" s="89"/>
      <c r="EH346" s="89"/>
      <c r="EI346" s="89"/>
      <c r="EJ346" s="89"/>
      <c r="EK346" s="89"/>
      <c r="EL346" s="89"/>
      <c r="EM346" s="89"/>
      <c r="EN346" s="89"/>
      <c r="EO346" s="89"/>
      <c r="EP346" s="89"/>
      <c r="EQ346" s="89"/>
      <c r="ER346" s="89"/>
      <c r="ES346" s="89"/>
      <c r="ET346" s="89"/>
      <c r="EU346" s="89"/>
      <c r="EV346" s="89"/>
      <c r="EW346" s="89"/>
      <c r="EX346" s="89"/>
      <c r="EY346" s="89"/>
      <c r="EZ346" s="89"/>
      <c r="FA346" s="89"/>
      <c r="FB346" s="89"/>
      <c r="FC346" s="89"/>
      <c r="FD346" s="89"/>
      <c r="FE346" s="89"/>
      <c r="FF346" s="89"/>
      <c r="FG346" s="89"/>
      <c r="FH346" s="89"/>
      <c r="FI346" s="89"/>
      <c r="FJ346" s="89"/>
      <c r="FK346" s="89"/>
      <c r="FL346" s="89"/>
      <c r="FM346" s="89"/>
      <c r="FN346" s="89"/>
      <c r="FO346" s="89"/>
      <c r="FP346" s="89"/>
      <c r="FQ346" s="89"/>
      <c r="FR346" s="89"/>
      <c r="FS346" s="89"/>
      <c r="FT346" s="89"/>
      <c r="FU346" s="89"/>
      <c r="FV346" s="89"/>
      <c r="FW346" s="89"/>
      <c r="FX346" s="89"/>
      <c r="FY346" s="89"/>
      <c r="FZ346" s="89"/>
      <c r="GA346" s="89"/>
      <c r="GB346" s="89"/>
      <c r="GC346" s="89"/>
      <c r="GD346" s="89"/>
      <c r="GE346" s="89"/>
      <c r="GF346" s="89"/>
      <c r="GG346" s="89"/>
      <c r="GH346" s="89"/>
      <c r="GI346" s="89"/>
      <c r="GJ346" s="89"/>
      <c r="GK346" s="89"/>
      <c r="GL346" s="89"/>
      <c r="GM346" s="89"/>
      <c r="GN346" s="89"/>
      <c r="GO346" s="89"/>
      <c r="GP346" s="89"/>
      <c r="GQ346" s="89"/>
      <c r="GR346" s="89"/>
      <c r="GS346" s="89"/>
      <c r="GT346" s="89"/>
      <c r="GU346" s="89"/>
      <c r="GV346" s="89"/>
      <c r="GW346" s="89"/>
      <c r="GX346" s="89"/>
      <c r="GY346" s="89"/>
      <c r="GZ346" s="89"/>
      <c r="HA346" s="89"/>
      <c r="HB346" s="89"/>
      <c r="HC346" s="89"/>
      <c r="HD346" s="89"/>
      <c r="HE346" s="89"/>
      <c r="HF346" s="89"/>
      <c r="HG346" s="89"/>
      <c r="HH346" s="89"/>
      <c r="HI346" s="89"/>
      <c r="HJ346" s="89"/>
      <c r="HK346" s="89"/>
      <c r="HL346" s="89"/>
      <c r="HM346" s="89"/>
      <c r="HN346" s="89"/>
      <c r="HO346" s="89"/>
      <c r="HP346" s="89"/>
      <c r="HQ346" s="89"/>
      <c r="HR346" s="89"/>
      <c r="HS346" s="89"/>
      <c r="HT346" s="89"/>
      <c r="HU346" s="89"/>
      <c r="HV346" s="89"/>
      <c r="HW346" s="89"/>
      <c r="HX346" s="89"/>
      <c r="HY346" s="89"/>
      <c r="HZ346" s="89"/>
      <c r="IA346" s="89"/>
      <c r="IB346" s="89"/>
      <c r="IC346" s="89"/>
      <c r="ID346" s="89"/>
      <c r="IE346" s="89"/>
      <c r="IF346" s="89"/>
      <c r="IG346" s="89"/>
      <c r="IH346" s="89"/>
      <c r="II346" s="89"/>
      <c r="IJ346" s="89"/>
      <c r="IK346" s="89"/>
      <c r="IL346" s="89"/>
      <c r="IM346" s="89"/>
      <c r="IN346" s="89"/>
      <c r="IO346" s="89"/>
      <c r="IP346" s="89"/>
      <c r="IQ346" s="89"/>
      <c r="IR346" s="89"/>
      <c r="IS346" s="89"/>
      <c r="IT346" s="89"/>
      <c r="IU346" s="89"/>
      <c r="IV346" s="89"/>
    </row>
    <row r="347" spans="1:256" s="90" customFormat="1" ht="16.95" customHeight="1">
      <c r="A347" s="147"/>
      <c r="B347" s="142"/>
      <c r="C347" s="157"/>
      <c r="D347" s="108">
        <f t="shared" si="11"/>
        <v>0.34090909090909088</v>
      </c>
      <c r="E347" s="93"/>
      <c r="F347" s="114" t="s">
        <v>470</v>
      </c>
      <c r="G347" s="86" t="s">
        <v>67</v>
      </c>
      <c r="H347" s="105">
        <f t="shared" si="10"/>
        <v>5</v>
      </c>
      <c r="I347" s="86">
        <f>IF([1]项目总工作量!B$6="交易类",H347*1.5/22,IF([1]项目总工作量!B$6="数据分析类",H347*1.5*0.9/22,IF([1]项目总工作量!B$6="流程管理类",H347*1.5*0.8/22,IF([1]项目总工作量!B$6="渠道类",H347*1.5*0.7/22,FALSE))))</f>
        <v>0.34090909090909088</v>
      </c>
      <c r="J347" s="86" t="s">
        <v>44</v>
      </c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/>
      <c r="AJ347" s="89"/>
      <c r="AK347" s="89"/>
      <c r="AL347" s="89"/>
      <c r="AM347" s="89"/>
      <c r="AN347" s="89"/>
      <c r="AO347" s="89"/>
      <c r="AP347" s="89"/>
      <c r="AQ347" s="89"/>
      <c r="AR347" s="89"/>
      <c r="AS347" s="89"/>
      <c r="AT347" s="89"/>
      <c r="AU347" s="89"/>
      <c r="AV347" s="89"/>
      <c r="AW347" s="89"/>
      <c r="AX347" s="89"/>
      <c r="AY347" s="89"/>
      <c r="AZ347" s="89"/>
      <c r="BA347" s="89"/>
      <c r="BB347" s="89"/>
      <c r="BC347" s="89"/>
      <c r="BD347" s="89"/>
      <c r="BE347" s="89"/>
      <c r="BF347" s="89"/>
      <c r="BG347" s="89"/>
      <c r="BH347" s="89"/>
      <c r="BI347" s="89"/>
      <c r="BJ347" s="89"/>
      <c r="BK347" s="89"/>
      <c r="BL347" s="89"/>
      <c r="BM347" s="89"/>
      <c r="BN347" s="89"/>
      <c r="BO347" s="89"/>
      <c r="BP347" s="89"/>
      <c r="BQ347" s="89"/>
      <c r="BR347" s="89"/>
      <c r="BS347" s="89"/>
      <c r="BT347" s="89"/>
      <c r="BU347" s="89"/>
      <c r="BV347" s="89"/>
      <c r="BW347" s="89"/>
      <c r="BX347" s="89"/>
      <c r="BY347" s="89"/>
      <c r="BZ347" s="89"/>
      <c r="CA347" s="89"/>
      <c r="CB347" s="89"/>
      <c r="CC347" s="89"/>
      <c r="CD347" s="89"/>
      <c r="CE347" s="89"/>
      <c r="CF347" s="89"/>
      <c r="CG347" s="89"/>
      <c r="CH347" s="89"/>
      <c r="CI347" s="89"/>
      <c r="CJ347" s="89"/>
      <c r="CK347" s="89"/>
      <c r="CL347" s="89"/>
      <c r="CM347" s="89"/>
      <c r="CN347" s="89"/>
      <c r="CO347" s="89"/>
      <c r="CP347" s="89"/>
      <c r="CQ347" s="89"/>
      <c r="CR347" s="89"/>
      <c r="CS347" s="89"/>
      <c r="CT347" s="89"/>
      <c r="CU347" s="89"/>
      <c r="CV347" s="89"/>
      <c r="CW347" s="89"/>
      <c r="CX347" s="89"/>
      <c r="CY347" s="89"/>
      <c r="CZ347" s="89"/>
      <c r="DA347" s="89"/>
      <c r="DB347" s="89"/>
      <c r="DC347" s="89"/>
      <c r="DD347" s="89"/>
      <c r="DE347" s="89"/>
      <c r="DF347" s="89"/>
      <c r="DG347" s="89"/>
      <c r="DH347" s="89"/>
      <c r="DI347" s="89"/>
      <c r="DJ347" s="89"/>
      <c r="DK347" s="89"/>
      <c r="DL347" s="89"/>
      <c r="DM347" s="89"/>
      <c r="DN347" s="89"/>
      <c r="DO347" s="89"/>
      <c r="DP347" s="89"/>
      <c r="DQ347" s="89"/>
      <c r="DR347" s="89"/>
      <c r="DS347" s="89"/>
      <c r="DT347" s="89"/>
      <c r="DU347" s="89"/>
      <c r="DV347" s="89"/>
      <c r="DW347" s="89"/>
      <c r="DX347" s="89"/>
      <c r="DY347" s="89"/>
      <c r="DZ347" s="89"/>
      <c r="EA347" s="89"/>
      <c r="EB347" s="89"/>
      <c r="EC347" s="89"/>
      <c r="ED347" s="89"/>
      <c r="EE347" s="89"/>
      <c r="EF347" s="89"/>
      <c r="EG347" s="89"/>
      <c r="EH347" s="89"/>
      <c r="EI347" s="89"/>
      <c r="EJ347" s="89"/>
      <c r="EK347" s="89"/>
      <c r="EL347" s="89"/>
      <c r="EM347" s="89"/>
      <c r="EN347" s="89"/>
      <c r="EO347" s="89"/>
      <c r="EP347" s="89"/>
      <c r="EQ347" s="89"/>
      <c r="ER347" s="89"/>
      <c r="ES347" s="89"/>
      <c r="ET347" s="89"/>
      <c r="EU347" s="89"/>
      <c r="EV347" s="89"/>
      <c r="EW347" s="89"/>
      <c r="EX347" s="89"/>
      <c r="EY347" s="89"/>
      <c r="EZ347" s="89"/>
      <c r="FA347" s="89"/>
      <c r="FB347" s="89"/>
      <c r="FC347" s="89"/>
      <c r="FD347" s="89"/>
      <c r="FE347" s="89"/>
      <c r="FF347" s="89"/>
      <c r="FG347" s="89"/>
      <c r="FH347" s="89"/>
      <c r="FI347" s="89"/>
      <c r="FJ347" s="89"/>
      <c r="FK347" s="89"/>
      <c r="FL347" s="89"/>
      <c r="FM347" s="89"/>
      <c r="FN347" s="89"/>
      <c r="FO347" s="89"/>
      <c r="FP347" s="89"/>
      <c r="FQ347" s="89"/>
      <c r="FR347" s="89"/>
      <c r="FS347" s="89"/>
      <c r="FT347" s="89"/>
      <c r="FU347" s="89"/>
      <c r="FV347" s="89"/>
      <c r="FW347" s="89"/>
      <c r="FX347" s="89"/>
      <c r="FY347" s="89"/>
      <c r="FZ347" s="89"/>
      <c r="GA347" s="89"/>
      <c r="GB347" s="89"/>
      <c r="GC347" s="89"/>
      <c r="GD347" s="89"/>
      <c r="GE347" s="89"/>
      <c r="GF347" s="89"/>
      <c r="GG347" s="89"/>
      <c r="GH347" s="89"/>
      <c r="GI347" s="89"/>
      <c r="GJ347" s="89"/>
      <c r="GK347" s="89"/>
      <c r="GL347" s="89"/>
      <c r="GM347" s="89"/>
      <c r="GN347" s="89"/>
      <c r="GO347" s="89"/>
      <c r="GP347" s="89"/>
      <c r="GQ347" s="89"/>
      <c r="GR347" s="89"/>
      <c r="GS347" s="89"/>
      <c r="GT347" s="89"/>
      <c r="GU347" s="89"/>
      <c r="GV347" s="89"/>
      <c r="GW347" s="89"/>
      <c r="GX347" s="89"/>
      <c r="GY347" s="89"/>
      <c r="GZ347" s="89"/>
      <c r="HA347" s="89"/>
      <c r="HB347" s="89"/>
      <c r="HC347" s="89"/>
      <c r="HD347" s="89"/>
      <c r="HE347" s="89"/>
      <c r="HF347" s="89"/>
      <c r="HG347" s="89"/>
      <c r="HH347" s="89"/>
      <c r="HI347" s="89"/>
      <c r="HJ347" s="89"/>
      <c r="HK347" s="89"/>
      <c r="HL347" s="89"/>
      <c r="HM347" s="89"/>
      <c r="HN347" s="89"/>
      <c r="HO347" s="89"/>
      <c r="HP347" s="89"/>
      <c r="HQ347" s="89"/>
      <c r="HR347" s="89"/>
      <c r="HS347" s="89"/>
      <c r="HT347" s="89"/>
      <c r="HU347" s="89"/>
      <c r="HV347" s="89"/>
      <c r="HW347" s="89"/>
      <c r="HX347" s="89"/>
      <c r="HY347" s="89"/>
      <c r="HZ347" s="89"/>
      <c r="IA347" s="89"/>
      <c r="IB347" s="89"/>
      <c r="IC347" s="89"/>
      <c r="ID347" s="89"/>
      <c r="IE347" s="89"/>
      <c r="IF347" s="89"/>
      <c r="IG347" s="89"/>
      <c r="IH347" s="89"/>
      <c r="II347" s="89"/>
      <c r="IJ347" s="89"/>
      <c r="IK347" s="89"/>
      <c r="IL347" s="89"/>
      <c r="IM347" s="89"/>
      <c r="IN347" s="89"/>
      <c r="IO347" s="89"/>
      <c r="IP347" s="89"/>
      <c r="IQ347" s="89"/>
      <c r="IR347" s="89"/>
      <c r="IS347" s="89"/>
      <c r="IT347" s="89"/>
      <c r="IU347" s="89"/>
      <c r="IV347" s="89"/>
    </row>
    <row r="348" spans="1:256" s="98" customFormat="1" ht="12">
      <c r="A348" s="148">
        <v>5</v>
      </c>
      <c r="B348" s="149" t="s">
        <v>576</v>
      </c>
      <c r="C348" s="149" t="s">
        <v>577</v>
      </c>
      <c r="D348" s="108">
        <f t="shared" si="11"/>
        <v>0.34090909090909088</v>
      </c>
      <c r="E348" s="96"/>
      <c r="F348" s="112" t="s">
        <v>128</v>
      </c>
      <c r="G348" s="86" t="s">
        <v>67</v>
      </c>
      <c r="H348" s="105">
        <f t="shared" si="10"/>
        <v>5</v>
      </c>
      <c r="I348" s="86">
        <f>IF([1]项目总工作量!B$6="交易类",H348*1.5/22,IF([1]项目总工作量!B$6="数据分析类",H348*1.5*0.9/22,IF([1]项目总工作量!B$6="流程管理类",H348*1.5*0.8/22,IF([1]项目总工作量!B$6="渠道类",H348*1.5*0.7/22,FALSE))))</f>
        <v>0.34090909090909088</v>
      </c>
      <c r="J348" s="86" t="s">
        <v>44</v>
      </c>
    </row>
    <row r="349" spans="1:256" s="98" customFormat="1" ht="12">
      <c r="A349" s="148"/>
      <c r="B349" s="149"/>
      <c r="C349" s="149"/>
      <c r="D349" s="108">
        <f t="shared" si="11"/>
        <v>0.34090909090909088</v>
      </c>
      <c r="E349" s="96"/>
      <c r="F349" s="112" t="s">
        <v>129</v>
      </c>
      <c r="G349" s="86" t="s">
        <v>67</v>
      </c>
      <c r="H349" s="105">
        <f t="shared" si="10"/>
        <v>5</v>
      </c>
      <c r="I349" s="86">
        <f>IF([1]项目总工作量!B$6="交易类",H349*1.5/22,IF([1]项目总工作量!B$6="数据分析类",H349*1.5*0.9/22,IF([1]项目总工作量!B$6="流程管理类",H349*1.5*0.8/22,IF([1]项目总工作量!B$6="渠道类",H349*1.5*0.7/22,FALSE))))</f>
        <v>0.34090909090909088</v>
      </c>
      <c r="J349" s="86" t="s">
        <v>44</v>
      </c>
    </row>
    <row r="350" spans="1:256" s="98" customFormat="1" ht="12">
      <c r="A350" s="148"/>
      <c r="B350" s="149"/>
      <c r="C350" s="149"/>
      <c r="D350" s="108">
        <f t="shared" si="11"/>
        <v>0.34090909090909088</v>
      </c>
      <c r="E350" s="96"/>
      <c r="F350" s="112" t="s">
        <v>578</v>
      </c>
      <c r="G350" s="86" t="s">
        <v>67</v>
      </c>
      <c r="H350" s="106">
        <f t="shared" ref="H350:H360" si="12">IF(G350="EI",4,IF(G350="EO",5,IF(G350="EQ",4,0)))</f>
        <v>5</v>
      </c>
      <c r="I350" s="86">
        <f>IF([1]项目总工作量!B$6="交易类",H350*1.5/22,IF([1]项目总工作量!B$6="数据分析类",H350*1.5*0.9/22,IF([1]项目总工作量!B$6="流程管理类",H350*1.5*0.8/22,IF([1]项目总工作量!B$6="渠道类",H350*1.5*0.7/22,FALSE))))</f>
        <v>0.34090909090909088</v>
      </c>
      <c r="J350" s="86" t="s">
        <v>44</v>
      </c>
    </row>
    <row r="351" spans="1:256" s="98" customFormat="1" ht="12">
      <c r="A351" s="148"/>
      <c r="B351" s="149"/>
      <c r="C351" s="149"/>
      <c r="D351" s="108">
        <f t="shared" si="11"/>
        <v>0.34090909090909088</v>
      </c>
      <c r="E351" s="96"/>
      <c r="F351" s="112" t="s">
        <v>133</v>
      </c>
      <c r="G351" s="86" t="s">
        <v>67</v>
      </c>
      <c r="H351" s="106">
        <f t="shared" si="12"/>
        <v>5</v>
      </c>
      <c r="I351" s="86">
        <f>IF([1]项目总工作量!B$6="交易类",H351*1.5/22,IF([1]项目总工作量!B$6="数据分析类",H351*1.5*0.9/22,IF([1]项目总工作量!B$6="流程管理类",H351*1.5*0.8/22,IF([1]项目总工作量!B$6="渠道类",H351*1.5*0.7/22,FALSE))))</f>
        <v>0.34090909090909088</v>
      </c>
      <c r="J351" s="86" t="s">
        <v>44</v>
      </c>
    </row>
    <row r="352" spans="1:256" s="98" customFormat="1" ht="12">
      <c r="A352" s="148"/>
      <c r="B352" s="149"/>
      <c r="C352" s="149"/>
      <c r="D352" s="108">
        <f t="shared" si="11"/>
        <v>0.34090909090909088</v>
      </c>
      <c r="E352" s="96"/>
      <c r="F352" s="112" t="s">
        <v>579</v>
      </c>
      <c r="G352" s="86" t="s">
        <v>67</v>
      </c>
      <c r="H352" s="106">
        <f t="shared" si="12"/>
        <v>5</v>
      </c>
      <c r="I352" s="86">
        <f>IF([1]项目总工作量!B$6="交易类",H352*1.5/22,IF([1]项目总工作量!B$6="数据分析类",H352*1.5*0.9/22,IF([1]项目总工作量!B$6="流程管理类",H352*1.5*0.8/22,IF([1]项目总工作量!B$6="渠道类",H352*1.5*0.7/22,FALSE))))</f>
        <v>0.34090909090909088</v>
      </c>
      <c r="J352" s="86" t="s">
        <v>44</v>
      </c>
    </row>
    <row r="353" spans="1:10" s="98" customFormat="1" ht="12">
      <c r="A353" s="148"/>
      <c r="B353" s="149"/>
      <c r="C353" s="149"/>
      <c r="D353" s="108">
        <f t="shared" si="11"/>
        <v>0.34090909090909088</v>
      </c>
      <c r="E353" s="96"/>
      <c r="F353" s="112" t="s">
        <v>134</v>
      </c>
      <c r="G353" s="86" t="s">
        <v>67</v>
      </c>
      <c r="H353" s="106">
        <f t="shared" si="12"/>
        <v>5</v>
      </c>
      <c r="I353" s="86">
        <f>IF([1]项目总工作量!B$6="交易类",H353*1.5/22,IF([1]项目总工作量!B$6="数据分析类",H353*1.5*0.9/22,IF([1]项目总工作量!B$6="流程管理类",H353*1.5*0.8/22,IF([1]项目总工作量!B$6="渠道类",H353*1.5*0.7/22,FALSE))))</f>
        <v>0.34090909090909088</v>
      </c>
      <c r="J353" s="86" t="s">
        <v>44</v>
      </c>
    </row>
    <row r="354" spans="1:10" s="98" customFormat="1" ht="12">
      <c r="A354" s="148"/>
      <c r="B354" s="149"/>
      <c r="C354" s="149"/>
      <c r="D354" s="108">
        <f t="shared" si="11"/>
        <v>0.34090909090909088</v>
      </c>
      <c r="E354" s="96"/>
      <c r="F354" s="112" t="s">
        <v>580</v>
      </c>
      <c r="G354" s="86" t="s">
        <v>67</v>
      </c>
      <c r="H354" s="106">
        <f t="shared" si="12"/>
        <v>5</v>
      </c>
      <c r="I354" s="86">
        <f>IF([1]项目总工作量!B$6="交易类",H354*1.5/22,IF([1]项目总工作量!B$6="数据分析类",H354*1.5*0.9/22,IF([1]项目总工作量!B$6="流程管理类",H354*1.5*0.8/22,IF([1]项目总工作量!B$6="渠道类",H354*1.5*0.7/22,FALSE))))</f>
        <v>0.34090909090909088</v>
      </c>
      <c r="J354" s="86" t="s">
        <v>44</v>
      </c>
    </row>
    <row r="355" spans="1:10" s="98" customFormat="1" ht="12">
      <c r="A355" s="148"/>
      <c r="B355" s="149"/>
      <c r="C355" s="149"/>
      <c r="D355" s="36">
        <f t="shared" ref="D355:D361" si="13">I355</f>
        <v>0.34090909090909088</v>
      </c>
      <c r="E355" s="96"/>
      <c r="F355" s="112" t="s">
        <v>581</v>
      </c>
      <c r="G355" s="86" t="s">
        <v>67</v>
      </c>
      <c r="H355" s="106">
        <f t="shared" si="12"/>
        <v>5</v>
      </c>
      <c r="I355" s="86">
        <f>IF([1]项目总工作量!B$6="交易类",H355*1.5/22,IF([1]项目总工作量!B$6="数据分析类",H355*1.5*0.9/22,IF([1]项目总工作量!B$6="流程管理类",H355*1.5*0.8/22,IF([1]项目总工作量!B$6="渠道类",H355*1.5*0.7/22,FALSE))))</f>
        <v>0.34090909090909088</v>
      </c>
      <c r="J355" s="86" t="s">
        <v>44</v>
      </c>
    </row>
    <row r="356" spans="1:10" s="98" customFormat="1" ht="12">
      <c r="A356" s="148"/>
      <c r="B356" s="149"/>
      <c r="C356" s="149"/>
      <c r="D356" s="36">
        <f t="shared" si="13"/>
        <v>0.34090909090909088</v>
      </c>
      <c r="E356" s="96"/>
      <c r="F356" s="112" t="s">
        <v>131</v>
      </c>
      <c r="G356" s="86" t="s">
        <v>67</v>
      </c>
      <c r="H356" s="106">
        <f t="shared" si="12"/>
        <v>5</v>
      </c>
      <c r="I356" s="86">
        <f>IF([1]项目总工作量!B$6="交易类",H356*1.5/22,IF([1]项目总工作量!B$6="数据分析类",H356*1.5*0.9/22,IF([1]项目总工作量!B$6="流程管理类",H356*1.5*0.8/22,IF([1]项目总工作量!B$6="渠道类",H356*1.5*0.7/22,FALSE))))</f>
        <v>0.34090909090909088</v>
      </c>
      <c r="J356" s="86" t="s">
        <v>44</v>
      </c>
    </row>
    <row r="357" spans="1:10" s="98" customFormat="1" ht="12">
      <c r="A357" s="148"/>
      <c r="B357" s="149"/>
      <c r="C357" s="149"/>
      <c r="D357" s="36">
        <f t="shared" si="13"/>
        <v>0.34090909090909088</v>
      </c>
      <c r="E357" s="96"/>
      <c r="F357" s="112" t="s">
        <v>582</v>
      </c>
      <c r="G357" s="86" t="s">
        <v>67</v>
      </c>
      <c r="H357" s="106">
        <f t="shared" si="12"/>
        <v>5</v>
      </c>
      <c r="I357" s="86">
        <f>IF([1]项目总工作量!B$6="交易类",H357*1.5/22,IF([1]项目总工作量!B$6="数据分析类",H357*1.5*0.9/22,IF([1]项目总工作量!B$6="流程管理类",H357*1.5*0.8/22,IF([1]项目总工作量!B$6="渠道类",H357*1.5*0.7/22,FALSE))))</f>
        <v>0.34090909090909088</v>
      </c>
      <c r="J357" s="86" t="s">
        <v>44</v>
      </c>
    </row>
    <row r="358" spans="1:10" s="98" customFormat="1" ht="12">
      <c r="A358" s="148"/>
      <c r="B358" s="149"/>
      <c r="C358" s="149"/>
      <c r="D358" s="36">
        <f t="shared" si="13"/>
        <v>0.34090909090909088</v>
      </c>
      <c r="E358" s="96"/>
      <c r="F358" s="112" t="s">
        <v>132</v>
      </c>
      <c r="G358" s="86" t="s">
        <v>67</v>
      </c>
      <c r="H358" s="106">
        <f t="shared" si="12"/>
        <v>5</v>
      </c>
      <c r="I358" s="86">
        <f>IF([1]项目总工作量!B$6="交易类",H358*1.5/22,IF([1]项目总工作量!B$6="数据分析类",H358*1.5*0.9/22,IF([1]项目总工作量!B$6="流程管理类",H358*1.5*0.8/22,IF([1]项目总工作量!B$6="渠道类",H358*1.5*0.7/22,FALSE))))</f>
        <v>0.34090909090909088</v>
      </c>
      <c r="J358" s="86" t="s">
        <v>44</v>
      </c>
    </row>
    <row r="359" spans="1:10" s="98" customFormat="1" ht="12">
      <c r="A359" s="148"/>
      <c r="B359" s="149"/>
      <c r="C359" s="149"/>
      <c r="D359" s="36">
        <f t="shared" si="13"/>
        <v>0.34090909090909088</v>
      </c>
      <c r="E359" s="96"/>
      <c r="F359" s="112" t="s">
        <v>583</v>
      </c>
      <c r="G359" s="86" t="s">
        <v>67</v>
      </c>
      <c r="H359" s="106">
        <f t="shared" si="12"/>
        <v>5</v>
      </c>
      <c r="I359" s="86">
        <f>IF([1]项目总工作量!B$6="交易类",H359*1.5/22,IF([1]项目总工作量!B$6="数据分析类",H359*1.5*0.9/22,IF([1]项目总工作量!B$6="流程管理类",H359*1.5*0.8/22,IF([1]项目总工作量!B$6="渠道类",H359*1.5*0.7/22,FALSE))))</f>
        <v>0.34090909090909088</v>
      </c>
      <c r="J359" s="86" t="s">
        <v>44</v>
      </c>
    </row>
    <row r="360" spans="1:10" s="98" customFormat="1" ht="12">
      <c r="A360" s="148"/>
      <c r="B360" s="149"/>
      <c r="C360" s="149"/>
      <c r="D360" s="36">
        <f t="shared" si="13"/>
        <v>0.34090909090909088</v>
      </c>
      <c r="E360" s="96"/>
      <c r="F360" s="112" t="s">
        <v>584</v>
      </c>
      <c r="G360" s="86" t="s">
        <v>67</v>
      </c>
      <c r="H360" s="106">
        <f t="shared" si="12"/>
        <v>5</v>
      </c>
      <c r="I360" s="86">
        <f>IF([1]项目总工作量!B$6="交易类",H360*1.5/22,IF([1]项目总工作量!B$6="数据分析类",H360*1.5*0.9/22,IF([1]项目总工作量!B$6="流程管理类",H360*1.5*0.8/22,IF([1]项目总工作量!B$6="渠道类",H360*1.5*0.7/22,FALSE))))</f>
        <v>0.34090909090909088</v>
      </c>
      <c r="J360" s="86" t="s">
        <v>44</v>
      </c>
    </row>
    <row r="361" spans="1:10" s="98" customFormat="1" ht="12">
      <c r="A361" s="148"/>
      <c r="B361" s="149"/>
      <c r="C361" s="149"/>
      <c r="D361" s="36">
        <f t="shared" si="13"/>
        <v>0.34090909090909088</v>
      </c>
      <c r="E361" s="96"/>
      <c r="F361" s="112" t="s">
        <v>585</v>
      </c>
      <c r="G361" s="86" t="s">
        <v>67</v>
      </c>
      <c r="H361" s="106">
        <f>IF(G361="EI",4,IF(G361="EO",5,IF(G361="EQ",4,0)))</f>
        <v>5</v>
      </c>
      <c r="I361" s="86">
        <f>IF([1]项目总工作量!B$6="交易类",H361*1.5/22,IF([1]项目总工作量!B$6="数据分析类",H361*1.5*0.9/22,IF([1]项目总工作量!B$6="流程管理类",H361*1.5*0.8/22,IF([1]项目总工作量!B$6="渠道类",H361*1.5*0.7/22,FALSE))))</f>
        <v>0.34090909090909088</v>
      </c>
      <c r="J361" s="86" t="s">
        <v>44</v>
      </c>
    </row>
    <row r="362" spans="1:10" s="87" customFormat="1" ht="12">
      <c r="A362" s="142">
        <v>5</v>
      </c>
      <c r="B362" s="141" t="s">
        <v>126</v>
      </c>
      <c r="C362" s="141" t="s">
        <v>127</v>
      </c>
      <c r="D362" s="108">
        <f t="shared" ref="D362:D377" si="14">I362</f>
        <v>0.34090909090909088</v>
      </c>
      <c r="E362" s="85"/>
      <c r="F362" s="111" t="s">
        <v>128</v>
      </c>
      <c r="G362" s="86" t="s">
        <v>67</v>
      </c>
      <c r="H362" s="105">
        <f t="shared" ref="H362:H388" si="15">IF(G362="EI",4,IF(G362="EO",5,IF(G362="EQ",4,0)))</f>
        <v>5</v>
      </c>
      <c r="I362" s="86">
        <f>IF([1]项目总工作量!B$6="交易类",H362*1.5/22,IF([1]项目总工作量!B$6="数据分析类",H362*1.5*0.9/22,IF([1]项目总工作量!B$6="流程管理类",H362*1.5*0.8/22,IF([1]项目总工作量!B$6="渠道类",H362*1.5*0.7/22,FALSE))))</f>
        <v>0.34090909090909088</v>
      </c>
      <c r="J362" s="86" t="s">
        <v>44</v>
      </c>
    </row>
    <row r="363" spans="1:10" s="87" customFormat="1" ht="12">
      <c r="A363" s="142"/>
      <c r="B363" s="141"/>
      <c r="C363" s="141"/>
      <c r="D363" s="108">
        <f t="shared" si="14"/>
        <v>0.34090909090909088</v>
      </c>
      <c r="E363" s="85"/>
      <c r="F363" s="111" t="s">
        <v>129</v>
      </c>
      <c r="G363" s="86" t="s">
        <v>67</v>
      </c>
      <c r="H363" s="105">
        <f t="shared" si="15"/>
        <v>5</v>
      </c>
      <c r="I363" s="86">
        <f>IF([1]项目总工作量!B$6="交易类",H363*1.5/22,IF([1]项目总工作量!B$6="数据分析类",H363*1.5*0.9/22,IF([1]项目总工作量!B$6="流程管理类",H363*1.5*0.8/22,IF([1]项目总工作量!B$6="渠道类",H363*1.5*0.7/22,FALSE))))</f>
        <v>0.34090909090909088</v>
      </c>
      <c r="J363" s="86" t="s">
        <v>44</v>
      </c>
    </row>
    <row r="364" spans="1:10" s="87" customFormat="1" ht="12">
      <c r="A364" s="142"/>
      <c r="B364" s="141"/>
      <c r="C364" s="141"/>
      <c r="D364" s="108">
        <f t="shared" si="14"/>
        <v>0.34090909090909088</v>
      </c>
      <c r="E364" s="85"/>
      <c r="F364" s="111" t="s">
        <v>130</v>
      </c>
      <c r="G364" s="86" t="s">
        <v>67</v>
      </c>
      <c r="H364" s="105">
        <f t="shared" si="15"/>
        <v>5</v>
      </c>
      <c r="I364" s="86">
        <f>IF([1]项目总工作量!B$6="交易类",H364*1.5/22,IF([1]项目总工作量!B$6="数据分析类",H364*1.5*0.9/22,IF([1]项目总工作量!B$6="流程管理类",H364*1.5*0.8/22,IF([1]项目总工作量!B$6="渠道类",H364*1.5*0.7/22,FALSE))))</f>
        <v>0.34090909090909088</v>
      </c>
      <c r="J364" s="86" t="s">
        <v>44</v>
      </c>
    </row>
    <row r="365" spans="1:10" s="87" customFormat="1" ht="12">
      <c r="A365" s="142"/>
      <c r="B365" s="141"/>
      <c r="C365" s="141"/>
      <c r="D365" s="108">
        <f t="shared" si="14"/>
        <v>0.27272727272727271</v>
      </c>
      <c r="E365" s="85"/>
      <c r="F365" s="111" t="s">
        <v>131</v>
      </c>
      <c r="G365" s="86" t="s">
        <v>69</v>
      </c>
      <c r="H365" s="105">
        <f t="shared" si="15"/>
        <v>4</v>
      </c>
      <c r="I365" s="86">
        <f>IF([1]项目总工作量!B$6="交易类",H365*1.5/22,IF([1]项目总工作量!B$6="数据分析类",H365*1.5*0.9/22,IF([1]项目总工作量!B$6="流程管理类",H365*1.5*0.8/22,IF([1]项目总工作量!B$6="渠道类",H365*1.5*0.7/22,FALSE))))</f>
        <v>0.27272727272727271</v>
      </c>
      <c r="J365" s="86" t="s">
        <v>44</v>
      </c>
    </row>
    <row r="366" spans="1:10" s="87" customFormat="1" ht="12">
      <c r="A366" s="142"/>
      <c r="B366" s="141"/>
      <c r="C366" s="141"/>
      <c r="D366" s="108">
        <f t="shared" si="14"/>
        <v>0.34090909090909088</v>
      </c>
      <c r="E366" s="85"/>
      <c r="F366" s="111" t="s">
        <v>132</v>
      </c>
      <c r="G366" s="86" t="s">
        <v>67</v>
      </c>
      <c r="H366" s="105">
        <f t="shared" si="15"/>
        <v>5</v>
      </c>
      <c r="I366" s="86">
        <f>IF([1]项目总工作量!B$6="交易类",H366*1.5/22,IF([1]项目总工作量!B$6="数据分析类",H366*1.5*0.9/22,IF([1]项目总工作量!B$6="流程管理类",H366*1.5*0.8/22,IF([1]项目总工作量!B$6="渠道类",H366*1.5*0.7/22,FALSE))))</f>
        <v>0.34090909090909088</v>
      </c>
      <c r="J366" s="86" t="s">
        <v>44</v>
      </c>
    </row>
    <row r="367" spans="1:10" s="87" customFormat="1" ht="12">
      <c r="A367" s="142"/>
      <c r="B367" s="141"/>
      <c r="C367" s="141"/>
      <c r="D367" s="108">
        <f t="shared" si="14"/>
        <v>0.34090909090909088</v>
      </c>
      <c r="E367" s="85"/>
      <c r="F367" s="111" t="s">
        <v>133</v>
      </c>
      <c r="G367" s="86" t="s">
        <v>67</v>
      </c>
      <c r="H367" s="105">
        <f t="shared" si="15"/>
        <v>5</v>
      </c>
      <c r="I367" s="86">
        <f>IF([1]项目总工作量!B$6="交易类",H367*1.5/22,IF([1]项目总工作量!B$6="数据分析类",H367*1.5*0.9/22,IF([1]项目总工作量!B$6="流程管理类",H367*1.5*0.8/22,IF([1]项目总工作量!B$6="渠道类",H367*1.5*0.7/22,FALSE))))</f>
        <v>0.34090909090909088</v>
      </c>
      <c r="J367" s="86" t="s">
        <v>44</v>
      </c>
    </row>
    <row r="368" spans="1:10" s="87" customFormat="1" ht="12">
      <c r="A368" s="142"/>
      <c r="B368" s="141"/>
      <c r="C368" s="141"/>
      <c r="D368" s="108">
        <f t="shared" si="14"/>
        <v>0.34090909090909088</v>
      </c>
      <c r="E368" s="85"/>
      <c r="F368" s="111" t="s">
        <v>134</v>
      </c>
      <c r="G368" s="86" t="s">
        <v>67</v>
      </c>
      <c r="H368" s="105">
        <f t="shared" si="15"/>
        <v>5</v>
      </c>
      <c r="I368" s="86">
        <f>IF([1]项目总工作量!B$6="交易类",H368*1.5/22,IF([1]项目总工作量!B$6="数据分析类",H368*1.5*0.9/22,IF([1]项目总工作量!B$6="流程管理类",H368*1.5*0.8/22,IF([1]项目总工作量!B$6="渠道类",H368*1.5*0.7/22,FALSE))))</f>
        <v>0.34090909090909088</v>
      </c>
      <c r="J368" s="86" t="s">
        <v>44</v>
      </c>
    </row>
    <row r="369" spans="1:10" s="87" customFormat="1" ht="12">
      <c r="A369" s="142"/>
      <c r="B369" s="141"/>
      <c r="C369" s="141"/>
      <c r="D369" s="108">
        <f t="shared" si="14"/>
        <v>0.27272727272727271</v>
      </c>
      <c r="E369" s="85"/>
      <c r="F369" s="111" t="s">
        <v>135</v>
      </c>
      <c r="G369" s="86" t="s">
        <v>69</v>
      </c>
      <c r="H369" s="105">
        <f t="shared" si="15"/>
        <v>4</v>
      </c>
      <c r="I369" s="86">
        <f>IF([1]项目总工作量!B$6="交易类",H369*1.5/22,IF([1]项目总工作量!B$6="数据分析类",H369*1.5*0.9/22,IF([1]项目总工作量!B$6="流程管理类",H369*1.5*0.8/22,IF([1]项目总工作量!B$6="渠道类",H369*1.5*0.7/22,FALSE))))</f>
        <v>0.27272727272727271</v>
      </c>
      <c r="J369" s="86" t="s">
        <v>44</v>
      </c>
    </row>
    <row r="370" spans="1:10" s="87" customFormat="1" ht="12">
      <c r="A370" s="147">
        <v>6</v>
      </c>
      <c r="B370" s="162" t="s">
        <v>283</v>
      </c>
      <c r="C370" s="155" t="s">
        <v>282</v>
      </c>
      <c r="D370" s="108">
        <f t="shared" si="14"/>
        <v>0.34090909090909088</v>
      </c>
      <c r="E370" s="85"/>
      <c r="F370" s="110" t="s">
        <v>760</v>
      </c>
      <c r="G370" s="86" t="s">
        <v>67</v>
      </c>
      <c r="H370" s="105">
        <f t="shared" si="15"/>
        <v>5</v>
      </c>
      <c r="I370" s="86">
        <f>IF([1]项目总工作量!B$6="交易类",H370*1.5/22,IF([1]项目总工作量!B$6="数据分析类",H370*1.5*0.9/22,IF([1]项目总工作量!B$6="流程管理类",H370*1.5*0.8/22,IF([1]项目总工作量!B$6="渠道类",H370*1.5*0.7/22,FALSE))))</f>
        <v>0.34090909090909088</v>
      </c>
      <c r="J370" s="86" t="s">
        <v>44</v>
      </c>
    </row>
    <row r="371" spans="1:10" s="87" customFormat="1" ht="12">
      <c r="A371" s="147"/>
      <c r="B371" s="162"/>
      <c r="C371" s="156"/>
      <c r="D371" s="108">
        <f t="shared" si="14"/>
        <v>0.34090909090909088</v>
      </c>
      <c r="E371" s="85"/>
      <c r="F371" s="110" t="s">
        <v>281</v>
      </c>
      <c r="G371" s="86" t="s">
        <v>67</v>
      </c>
      <c r="H371" s="105">
        <f t="shared" si="15"/>
        <v>5</v>
      </c>
      <c r="I371" s="86">
        <f>IF([1]项目总工作量!B$6="交易类",H371*1.5/22,IF([1]项目总工作量!B$6="数据分析类",H371*1.5*0.9/22,IF([1]项目总工作量!B$6="流程管理类",H371*1.5*0.8/22,IF([1]项目总工作量!B$6="渠道类",H371*1.5*0.7/22,FALSE))))</f>
        <v>0.34090909090909088</v>
      </c>
      <c r="J371" s="86" t="s">
        <v>44</v>
      </c>
    </row>
    <row r="372" spans="1:10" s="87" customFormat="1" ht="12">
      <c r="A372" s="147"/>
      <c r="B372" s="162"/>
      <c r="C372" s="156"/>
      <c r="D372" s="108">
        <f t="shared" si="14"/>
        <v>0.34090909090909088</v>
      </c>
      <c r="E372" s="85"/>
      <c r="F372" s="110" t="s">
        <v>280</v>
      </c>
      <c r="G372" s="86" t="s">
        <v>67</v>
      </c>
      <c r="H372" s="105">
        <f t="shared" si="15"/>
        <v>5</v>
      </c>
      <c r="I372" s="86">
        <f>IF([1]项目总工作量!B$6="交易类",H372*1.5/22,IF([1]项目总工作量!B$6="数据分析类",H372*1.5*0.9/22,IF([1]项目总工作量!B$6="流程管理类",H372*1.5*0.8/22,IF([1]项目总工作量!B$6="渠道类",H372*1.5*0.7/22,FALSE))))</f>
        <v>0.34090909090909088</v>
      </c>
      <c r="J372" s="86" t="s">
        <v>44</v>
      </c>
    </row>
    <row r="373" spans="1:10" s="87" customFormat="1" ht="12">
      <c r="A373" s="147"/>
      <c r="B373" s="162"/>
      <c r="C373" s="156"/>
      <c r="D373" s="108">
        <f t="shared" si="14"/>
        <v>0.34090909090909088</v>
      </c>
      <c r="E373" s="85"/>
      <c r="F373" s="110" t="s">
        <v>279</v>
      </c>
      <c r="G373" s="86" t="s">
        <v>67</v>
      </c>
      <c r="H373" s="105">
        <f t="shared" si="15"/>
        <v>5</v>
      </c>
      <c r="I373" s="86">
        <f>IF([1]项目总工作量!B$6="交易类",H373*1.5/22,IF([1]项目总工作量!B$6="数据分析类",H373*1.5*0.9/22,IF([1]项目总工作量!B$6="流程管理类",H373*1.5*0.8/22,IF([1]项目总工作量!B$6="渠道类",H373*1.5*0.7/22,FALSE))))</f>
        <v>0.34090909090909088</v>
      </c>
      <c r="J373" s="86" t="s">
        <v>44</v>
      </c>
    </row>
    <row r="374" spans="1:10" s="87" customFormat="1" ht="12">
      <c r="A374" s="147"/>
      <c r="B374" s="162"/>
      <c r="C374" s="156"/>
      <c r="D374" s="108">
        <f t="shared" si="14"/>
        <v>0.34090909090909088</v>
      </c>
      <c r="E374" s="85"/>
      <c r="F374" s="110" t="s">
        <v>278</v>
      </c>
      <c r="G374" s="86" t="s">
        <v>67</v>
      </c>
      <c r="H374" s="105">
        <f t="shared" si="15"/>
        <v>5</v>
      </c>
      <c r="I374" s="86">
        <f>IF([1]项目总工作量!B$6="交易类",H374*1.5/22,IF([1]项目总工作量!B$6="数据分析类",H374*1.5*0.9/22,IF([1]项目总工作量!B$6="流程管理类",H374*1.5*0.8/22,IF([1]项目总工作量!B$6="渠道类",H374*1.5*0.7/22,FALSE))))</f>
        <v>0.34090909090909088</v>
      </c>
      <c r="J374" s="86" t="s">
        <v>44</v>
      </c>
    </row>
    <row r="375" spans="1:10" s="87" customFormat="1" ht="12">
      <c r="A375" s="147"/>
      <c r="B375" s="162"/>
      <c r="C375" s="156"/>
      <c r="D375" s="108">
        <f t="shared" si="14"/>
        <v>0.34090909090909088</v>
      </c>
      <c r="E375" s="85"/>
      <c r="F375" s="110" t="s">
        <v>277</v>
      </c>
      <c r="G375" s="86" t="s">
        <v>67</v>
      </c>
      <c r="H375" s="105">
        <f t="shared" si="15"/>
        <v>5</v>
      </c>
      <c r="I375" s="86">
        <f>IF([1]项目总工作量!B$6="交易类",H375*1.5/22,IF([1]项目总工作量!B$6="数据分析类",H375*1.5*0.9/22,IF([1]项目总工作量!B$6="流程管理类",H375*1.5*0.8/22,IF([1]项目总工作量!B$6="渠道类",H375*1.5*0.7/22,FALSE))))</f>
        <v>0.34090909090909088</v>
      </c>
      <c r="J375" s="86" t="s">
        <v>44</v>
      </c>
    </row>
    <row r="376" spans="1:10" s="87" customFormat="1" ht="12">
      <c r="A376" s="147"/>
      <c r="B376" s="162"/>
      <c r="C376" s="156"/>
      <c r="D376" s="108">
        <f t="shared" si="14"/>
        <v>0.34090909090909088</v>
      </c>
      <c r="E376" s="85"/>
      <c r="F376" s="110" t="s">
        <v>276</v>
      </c>
      <c r="G376" s="86" t="s">
        <v>67</v>
      </c>
      <c r="H376" s="105">
        <f t="shared" si="15"/>
        <v>5</v>
      </c>
      <c r="I376" s="86">
        <f>IF([1]项目总工作量!B$6="交易类",H376*1.5/22,IF([1]项目总工作量!B$6="数据分析类",H376*1.5*0.9/22,IF([1]项目总工作量!B$6="流程管理类",H376*1.5*0.8/22,IF([1]项目总工作量!B$6="渠道类",H376*1.5*0.7/22,FALSE))))</f>
        <v>0.34090909090909088</v>
      </c>
      <c r="J376" s="86" t="s">
        <v>44</v>
      </c>
    </row>
    <row r="377" spans="1:10" s="87" customFormat="1" ht="12">
      <c r="A377" s="147"/>
      <c r="B377" s="162"/>
      <c r="C377" s="156"/>
      <c r="D377" s="108">
        <f t="shared" si="14"/>
        <v>0.34090909090909088</v>
      </c>
      <c r="E377" s="85"/>
      <c r="F377" s="110" t="s">
        <v>275</v>
      </c>
      <c r="G377" s="86" t="s">
        <v>67</v>
      </c>
      <c r="H377" s="105">
        <f t="shared" si="15"/>
        <v>5</v>
      </c>
      <c r="I377" s="86">
        <f>IF([1]项目总工作量!B$6="交易类",H377*1.5/22,IF([1]项目总工作量!B$6="数据分析类",H377*1.5*0.9/22,IF([1]项目总工作量!B$6="流程管理类",H377*1.5*0.8/22,IF([1]项目总工作量!B$6="渠道类",H377*1.5*0.7/22,FALSE))))</f>
        <v>0.34090909090909088</v>
      </c>
      <c r="J377" s="86" t="s">
        <v>44</v>
      </c>
    </row>
    <row r="378" spans="1:10" s="87" customFormat="1" ht="12">
      <c r="A378" s="147"/>
      <c r="B378" s="162"/>
      <c r="C378" s="156"/>
      <c r="D378" s="108">
        <f t="shared" ref="D378:D449" si="16">I378</f>
        <v>0.34090909090909088</v>
      </c>
      <c r="E378" s="85"/>
      <c r="F378" s="110" t="s">
        <v>274</v>
      </c>
      <c r="G378" s="86" t="s">
        <v>67</v>
      </c>
      <c r="H378" s="105">
        <f t="shared" si="15"/>
        <v>5</v>
      </c>
      <c r="I378" s="86">
        <f>IF([1]项目总工作量!B$6="交易类",H378*1.5/22,IF([1]项目总工作量!B$6="数据分析类",H378*1.5*0.9/22,IF([1]项目总工作量!B$6="流程管理类",H378*1.5*0.8/22,IF([1]项目总工作量!B$6="渠道类",H378*1.5*0.7/22,FALSE))))</f>
        <v>0.34090909090909088</v>
      </c>
      <c r="J378" s="86" t="s">
        <v>44</v>
      </c>
    </row>
    <row r="379" spans="1:10" s="87" customFormat="1" ht="12">
      <c r="A379" s="147"/>
      <c r="B379" s="162"/>
      <c r="C379" s="156"/>
      <c r="D379" s="108">
        <f t="shared" si="16"/>
        <v>0.34090909090909088</v>
      </c>
      <c r="E379" s="85"/>
      <c r="F379" s="110" t="s">
        <v>273</v>
      </c>
      <c r="G379" s="86" t="s">
        <v>67</v>
      </c>
      <c r="H379" s="105">
        <f t="shared" si="15"/>
        <v>5</v>
      </c>
      <c r="I379" s="86">
        <f>IF([1]项目总工作量!B$6="交易类",H379*1.5/22,IF([1]项目总工作量!B$6="数据分析类",H379*1.5*0.9/22,IF([1]项目总工作量!B$6="流程管理类",H379*1.5*0.8/22,IF([1]项目总工作量!B$6="渠道类",H379*1.5*0.7/22,FALSE))))</f>
        <v>0.34090909090909088</v>
      </c>
      <c r="J379" s="86" t="s">
        <v>44</v>
      </c>
    </row>
    <row r="380" spans="1:10" s="87" customFormat="1" ht="12">
      <c r="A380" s="147"/>
      <c r="B380" s="162"/>
      <c r="C380" s="156"/>
      <c r="D380" s="108">
        <f t="shared" si="16"/>
        <v>0.34090909090909088</v>
      </c>
      <c r="E380" s="85"/>
      <c r="F380" s="110" t="s">
        <v>272</v>
      </c>
      <c r="G380" s="86" t="s">
        <v>67</v>
      </c>
      <c r="H380" s="105">
        <f t="shared" si="15"/>
        <v>5</v>
      </c>
      <c r="I380" s="86">
        <f>IF([1]项目总工作量!B$6="交易类",H380*1.5/22,IF([1]项目总工作量!B$6="数据分析类",H380*1.5*0.9/22,IF([1]项目总工作量!B$6="流程管理类",H380*1.5*0.8/22,IF([1]项目总工作量!B$6="渠道类",H380*1.5*0.7/22,FALSE))))</f>
        <v>0.34090909090909088</v>
      </c>
      <c r="J380" s="86" t="s">
        <v>44</v>
      </c>
    </row>
    <row r="381" spans="1:10" s="87" customFormat="1" ht="12">
      <c r="A381" s="147"/>
      <c r="B381" s="162"/>
      <c r="C381" s="156"/>
      <c r="D381" s="108">
        <f t="shared" si="16"/>
        <v>0.34090909090909088</v>
      </c>
      <c r="E381" s="85"/>
      <c r="F381" s="110" t="s">
        <v>271</v>
      </c>
      <c r="G381" s="86" t="s">
        <v>67</v>
      </c>
      <c r="H381" s="105">
        <f t="shared" si="15"/>
        <v>5</v>
      </c>
      <c r="I381" s="86">
        <f>IF([1]项目总工作量!B$6="交易类",H381*1.5/22,IF([1]项目总工作量!B$6="数据分析类",H381*1.5*0.9/22,IF([1]项目总工作量!B$6="流程管理类",H381*1.5*0.8/22,IF([1]项目总工作量!B$6="渠道类",H381*1.5*0.7/22,FALSE))))</f>
        <v>0.34090909090909088</v>
      </c>
      <c r="J381" s="86" t="s">
        <v>44</v>
      </c>
    </row>
    <row r="382" spans="1:10" s="87" customFormat="1" ht="12">
      <c r="A382" s="147"/>
      <c r="B382" s="162"/>
      <c r="C382" s="156"/>
      <c r="D382" s="108">
        <f t="shared" si="16"/>
        <v>0.34090909090909088</v>
      </c>
      <c r="E382" s="85"/>
      <c r="F382" s="110" t="s">
        <v>270</v>
      </c>
      <c r="G382" s="86" t="s">
        <v>67</v>
      </c>
      <c r="H382" s="105">
        <f t="shared" si="15"/>
        <v>5</v>
      </c>
      <c r="I382" s="86">
        <f>IF([1]项目总工作量!B$6="交易类",H382*1.5/22,IF([1]项目总工作量!B$6="数据分析类",H382*1.5*0.9/22,IF([1]项目总工作量!B$6="流程管理类",H382*1.5*0.8/22,IF([1]项目总工作量!B$6="渠道类",H382*1.5*0.7/22,FALSE))))</f>
        <v>0.34090909090909088</v>
      </c>
      <c r="J382" s="86" t="s">
        <v>44</v>
      </c>
    </row>
    <row r="383" spans="1:10" s="87" customFormat="1" ht="12">
      <c r="A383" s="147"/>
      <c r="B383" s="162"/>
      <c r="C383" s="156"/>
      <c r="D383" s="108">
        <f t="shared" si="16"/>
        <v>0.34090909090909088</v>
      </c>
      <c r="E383" s="85"/>
      <c r="F383" s="110" t="s">
        <v>269</v>
      </c>
      <c r="G383" s="86" t="s">
        <v>67</v>
      </c>
      <c r="H383" s="105">
        <f t="shared" si="15"/>
        <v>5</v>
      </c>
      <c r="I383" s="86">
        <f>IF([1]项目总工作量!B$6="交易类",H383*1.5/22,IF([1]项目总工作量!B$6="数据分析类",H383*1.5*0.9/22,IF([1]项目总工作量!B$6="流程管理类",H383*1.5*0.8/22,IF([1]项目总工作量!B$6="渠道类",H383*1.5*0.7/22,FALSE))))</f>
        <v>0.34090909090909088</v>
      </c>
      <c r="J383" s="86" t="s">
        <v>44</v>
      </c>
    </row>
    <row r="384" spans="1:10" s="87" customFormat="1" ht="12">
      <c r="A384" s="147"/>
      <c r="B384" s="162"/>
      <c r="C384" s="156"/>
      <c r="D384" s="108">
        <f t="shared" si="16"/>
        <v>0.34090909090909088</v>
      </c>
      <c r="E384" s="85"/>
      <c r="F384" s="110" t="s">
        <v>268</v>
      </c>
      <c r="G384" s="86" t="s">
        <v>67</v>
      </c>
      <c r="H384" s="105">
        <f t="shared" si="15"/>
        <v>5</v>
      </c>
      <c r="I384" s="86">
        <f>IF([1]项目总工作量!B$6="交易类",H384*1.5/22,IF([1]项目总工作量!B$6="数据分析类",H384*1.5*0.9/22,IF([1]项目总工作量!B$6="流程管理类",H384*1.5*0.8/22,IF([1]项目总工作量!B$6="渠道类",H384*1.5*0.7/22,FALSE))))</f>
        <v>0.34090909090909088</v>
      </c>
      <c r="J384" s="86" t="s">
        <v>44</v>
      </c>
    </row>
    <row r="385" spans="1:10" s="87" customFormat="1" ht="12">
      <c r="A385" s="147"/>
      <c r="B385" s="162"/>
      <c r="C385" s="156"/>
      <c r="D385" s="108">
        <f t="shared" si="16"/>
        <v>0.34090909090909088</v>
      </c>
      <c r="E385" s="85"/>
      <c r="F385" s="110" t="s">
        <v>267</v>
      </c>
      <c r="G385" s="86" t="s">
        <v>67</v>
      </c>
      <c r="H385" s="105">
        <f t="shared" si="15"/>
        <v>5</v>
      </c>
      <c r="I385" s="86">
        <f>IF([1]项目总工作量!B$6="交易类",H385*1.5/22,IF([1]项目总工作量!B$6="数据分析类",H385*1.5*0.9/22,IF([1]项目总工作量!B$6="流程管理类",H385*1.5*0.8/22,IF([1]项目总工作量!B$6="渠道类",H385*1.5*0.7/22,FALSE))))</f>
        <v>0.34090909090909088</v>
      </c>
      <c r="J385" s="86" t="s">
        <v>44</v>
      </c>
    </row>
    <row r="386" spans="1:10" s="87" customFormat="1" ht="12">
      <c r="A386" s="147"/>
      <c r="B386" s="162"/>
      <c r="C386" s="156"/>
      <c r="D386" s="108">
        <f t="shared" si="16"/>
        <v>0.34090909090909088</v>
      </c>
      <c r="E386" s="85"/>
      <c r="F386" s="110" t="s">
        <v>266</v>
      </c>
      <c r="G386" s="86" t="s">
        <v>67</v>
      </c>
      <c r="H386" s="105">
        <f t="shared" si="15"/>
        <v>5</v>
      </c>
      <c r="I386" s="86">
        <f>IF([1]项目总工作量!B$6="交易类",H386*1.5/22,IF([1]项目总工作量!B$6="数据分析类",H386*1.5*0.9/22,IF([1]项目总工作量!B$6="流程管理类",H386*1.5*0.8/22,IF([1]项目总工作量!B$6="渠道类",H386*1.5*0.7/22,FALSE))))</f>
        <v>0.34090909090909088</v>
      </c>
      <c r="J386" s="86" t="s">
        <v>44</v>
      </c>
    </row>
    <row r="387" spans="1:10" s="87" customFormat="1" ht="12">
      <c r="A387" s="147"/>
      <c r="B387" s="162"/>
      <c r="C387" s="156"/>
      <c r="D387" s="108">
        <f t="shared" si="16"/>
        <v>0.34090909090909088</v>
      </c>
      <c r="E387" s="85"/>
      <c r="F387" s="110" t="s">
        <v>265</v>
      </c>
      <c r="G387" s="86" t="s">
        <v>67</v>
      </c>
      <c r="H387" s="105">
        <f t="shared" si="15"/>
        <v>5</v>
      </c>
      <c r="I387" s="86">
        <f>IF([1]项目总工作量!B$6="交易类",H387*1.5/22,IF([1]项目总工作量!B$6="数据分析类",H387*1.5*0.9/22,IF([1]项目总工作量!B$6="流程管理类",H387*1.5*0.8/22,IF([1]项目总工作量!B$6="渠道类",H387*1.5*0.7/22,FALSE))))</f>
        <v>0.34090909090909088</v>
      </c>
      <c r="J387" s="86" t="s">
        <v>44</v>
      </c>
    </row>
    <row r="388" spans="1:10" s="87" customFormat="1" ht="12">
      <c r="A388" s="147"/>
      <c r="B388" s="162"/>
      <c r="C388" s="156"/>
      <c r="D388" s="108">
        <f t="shared" si="16"/>
        <v>0.34090909090909088</v>
      </c>
      <c r="E388" s="85"/>
      <c r="F388" s="110" t="s">
        <v>264</v>
      </c>
      <c r="G388" s="86" t="s">
        <v>67</v>
      </c>
      <c r="H388" s="105">
        <f t="shared" si="15"/>
        <v>5</v>
      </c>
      <c r="I388" s="86">
        <f>IF([1]项目总工作量!B$6="交易类",H388*1.5/22,IF([1]项目总工作量!B$6="数据分析类",H388*1.5*0.9/22,IF([1]项目总工作量!B$6="流程管理类",H388*1.5*0.8/22,IF([1]项目总工作量!B$6="渠道类",H388*1.5*0.7/22,FALSE))))</f>
        <v>0.34090909090909088</v>
      </c>
      <c r="J388" s="86" t="s">
        <v>44</v>
      </c>
    </row>
    <row r="389" spans="1:10" s="87" customFormat="1" ht="12">
      <c r="A389" s="147"/>
      <c r="B389" s="162"/>
      <c r="C389" s="156"/>
      <c r="D389" s="108">
        <f t="shared" si="16"/>
        <v>0.34090909090909088</v>
      </c>
      <c r="E389" s="85"/>
      <c r="F389" s="110" t="s">
        <v>263</v>
      </c>
      <c r="G389" s="86" t="s">
        <v>67</v>
      </c>
      <c r="H389" s="105">
        <f t="shared" ref="H389:H428" si="17">IF(G389="EI",4,IF(G389="EO",5,IF(G389="EQ",4,0)))</f>
        <v>5</v>
      </c>
      <c r="I389" s="86">
        <f>IF([1]项目总工作量!B$6="交易类",H389*1.5/22,IF([1]项目总工作量!B$6="数据分析类",H389*1.5*0.9/22,IF([1]项目总工作量!B$6="流程管理类",H389*1.5*0.8/22,IF([1]项目总工作量!B$6="渠道类",H389*1.5*0.7/22,FALSE))))</f>
        <v>0.34090909090909088</v>
      </c>
      <c r="J389" s="86" t="s">
        <v>44</v>
      </c>
    </row>
    <row r="390" spans="1:10" s="87" customFormat="1" ht="12">
      <c r="A390" s="147"/>
      <c r="B390" s="162"/>
      <c r="C390" s="156"/>
      <c r="D390" s="108">
        <f t="shared" si="16"/>
        <v>0.34090909090909088</v>
      </c>
      <c r="E390" s="85"/>
      <c r="F390" s="110" t="s">
        <v>262</v>
      </c>
      <c r="G390" s="86" t="s">
        <v>67</v>
      </c>
      <c r="H390" s="105">
        <f t="shared" si="17"/>
        <v>5</v>
      </c>
      <c r="I390" s="86">
        <f>IF([1]项目总工作量!B$6="交易类",H390*1.5/22,IF([1]项目总工作量!B$6="数据分析类",H390*1.5*0.9/22,IF([1]项目总工作量!B$6="流程管理类",H390*1.5*0.8/22,IF([1]项目总工作量!B$6="渠道类",H390*1.5*0.7/22,FALSE))))</f>
        <v>0.34090909090909088</v>
      </c>
      <c r="J390" s="86" t="s">
        <v>44</v>
      </c>
    </row>
    <row r="391" spans="1:10" s="87" customFormat="1" ht="12">
      <c r="A391" s="147"/>
      <c r="B391" s="162"/>
      <c r="C391" s="156"/>
      <c r="D391" s="108">
        <f t="shared" si="16"/>
        <v>0.34090909090909088</v>
      </c>
      <c r="E391" s="85"/>
      <c r="F391" s="110" t="s">
        <v>261</v>
      </c>
      <c r="G391" s="86" t="s">
        <v>67</v>
      </c>
      <c r="H391" s="105">
        <f t="shared" si="17"/>
        <v>5</v>
      </c>
      <c r="I391" s="86">
        <f>IF([1]项目总工作量!B$6="交易类",H391*1.5/22,IF([1]项目总工作量!B$6="数据分析类",H391*1.5*0.9/22,IF([1]项目总工作量!B$6="流程管理类",H391*1.5*0.8/22,IF([1]项目总工作量!B$6="渠道类",H391*1.5*0.7/22,FALSE))))</f>
        <v>0.34090909090909088</v>
      </c>
      <c r="J391" s="86" t="s">
        <v>44</v>
      </c>
    </row>
    <row r="392" spans="1:10" s="98" customFormat="1" ht="12">
      <c r="A392" s="147"/>
      <c r="B392" s="162"/>
      <c r="C392" s="156"/>
      <c r="D392" s="36">
        <f t="shared" si="16"/>
        <v>0.34090909090909088</v>
      </c>
      <c r="E392" s="96"/>
      <c r="F392" s="113" t="s">
        <v>471</v>
      </c>
      <c r="G392" s="86" t="s">
        <v>67</v>
      </c>
      <c r="H392" s="106">
        <f t="shared" si="17"/>
        <v>5</v>
      </c>
      <c r="I392" s="86">
        <f>IF([1]项目总工作量!B$6="交易类",H392*1.5/22,IF([1]项目总工作量!B$6="数据分析类",H392*1.5*0.9/22,IF([1]项目总工作量!B$6="流程管理类",H392*1.5*0.8/22,IF([1]项目总工作量!B$6="渠道类",H392*1.5*0.7/22,FALSE))))</f>
        <v>0.34090909090909088</v>
      </c>
      <c r="J392" s="86" t="s">
        <v>44</v>
      </c>
    </row>
    <row r="393" spans="1:10" s="98" customFormat="1" ht="12">
      <c r="A393" s="147"/>
      <c r="B393" s="162"/>
      <c r="C393" s="156"/>
      <c r="D393" s="36">
        <f t="shared" si="16"/>
        <v>0.34090909090909088</v>
      </c>
      <c r="E393" s="96"/>
      <c r="F393" s="113" t="s">
        <v>472</v>
      </c>
      <c r="G393" s="86" t="s">
        <v>67</v>
      </c>
      <c r="H393" s="106">
        <f t="shared" si="17"/>
        <v>5</v>
      </c>
      <c r="I393" s="86">
        <f>IF([1]项目总工作量!B$6="交易类",H393*1.5/22,IF([1]项目总工作量!B$6="数据分析类",H393*1.5*0.9/22,IF([1]项目总工作量!B$6="流程管理类",H393*1.5*0.8/22,IF([1]项目总工作量!B$6="渠道类",H393*1.5*0.7/22,FALSE))))</f>
        <v>0.34090909090909088</v>
      </c>
      <c r="J393" s="86" t="s">
        <v>44</v>
      </c>
    </row>
    <row r="394" spans="1:10" s="98" customFormat="1" ht="12">
      <c r="A394" s="147"/>
      <c r="B394" s="162"/>
      <c r="C394" s="156"/>
      <c r="D394" s="36">
        <f t="shared" si="16"/>
        <v>0.34090909090909088</v>
      </c>
      <c r="E394" s="96"/>
      <c r="F394" s="113" t="s">
        <v>473</v>
      </c>
      <c r="G394" s="86" t="s">
        <v>67</v>
      </c>
      <c r="H394" s="106">
        <f t="shared" si="17"/>
        <v>5</v>
      </c>
      <c r="I394" s="86">
        <f>IF([1]项目总工作量!B$6="交易类",H394*1.5/22,IF([1]项目总工作量!B$6="数据分析类",H394*1.5*0.9/22,IF([1]项目总工作量!B$6="流程管理类",H394*1.5*0.8/22,IF([1]项目总工作量!B$6="渠道类",H394*1.5*0.7/22,FALSE))))</f>
        <v>0.34090909090909088</v>
      </c>
      <c r="J394" s="86" t="s">
        <v>44</v>
      </c>
    </row>
    <row r="395" spans="1:10" s="98" customFormat="1" ht="12">
      <c r="A395" s="147"/>
      <c r="B395" s="162"/>
      <c r="C395" s="156"/>
      <c r="D395" s="36">
        <f t="shared" si="16"/>
        <v>0.34090909090909088</v>
      </c>
      <c r="E395" s="96"/>
      <c r="F395" s="113" t="s">
        <v>474</v>
      </c>
      <c r="G395" s="86" t="s">
        <v>67</v>
      </c>
      <c r="H395" s="106">
        <f t="shared" si="17"/>
        <v>5</v>
      </c>
      <c r="I395" s="86">
        <f>IF([1]项目总工作量!B$6="交易类",H395*1.5/22,IF([1]项目总工作量!B$6="数据分析类",H395*1.5*0.9/22,IF([1]项目总工作量!B$6="流程管理类",H395*1.5*0.8/22,IF([1]项目总工作量!B$6="渠道类",H395*1.5*0.7/22,FALSE))))</f>
        <v>0.34090909090909088</v>
      </c>
      <c r="J395" s="86" t="s">
        <v>44</v>
      </c>
    </row>
    <row r="396" spans="1:10" s="98" customFormat="1" ht="12">
      <c r="A396" s="147"/>
      <c r="B396" s="162"/>
      <c r="C396" s="156"/>
      <c r="D396" s="36">
        <f t="shared" si="16"/>
        <v>0.34090909090909088</v>
      </c>
      <c r="E396" s="96"/>
      <c r="F396" s="113" t="s">
        <v>475</v>
      </c>
      <c r="G396" s="86" t="s">
        <v>67</v>
      </c>
      <c r="H396" s="106">
        <f t="shared" si="17"/>
        <v>5</v>
      </c>
      <c r="I396" s="86">
        <f>IF([1]项目总工作量!B$6="交易类",H396*1.5/22,IF([1]项目总工作量!B$6="数据分析类",H396*1.5*0.9/22,IF([1]项目总工作量!B$6="流程管理类",H396*1.5*0.8/22,IF([1]项目总工作量!B$6="渠道类",H396*1.5*0.7/22,FALSE))))</f>
        <v>0.34090909090909088</v>
      </c>
      <c r="J396" s="86" t="s">
        <v>44</v>
      </c>
    </row>
    <row r="397" spans="1:10" s="98" customFormat="1" ht="12">
      <c r="A397" s="147"/>
      <c r="B397" s="162"/>
      <c r="C397" s="156"/>
      <c r="D397" s="36">
        <f t="shared" si="16"/>
        <v>0.34090909090909088</v>
      </c>
      <c r="E397" s="96"/>
      <c r="F397" s="113" t="s">
        <v>476</v>
      </c>
      <c r="G397" s="86" t="s">
        <v>67</v>
      </c>
      <c r="H397" s="106">
        <f t="shared" si="17"/>
        <v>5</v>
      </c>
      <c r="I397" s="86">
        <f>IF([1]项目总工作量!B$6="交易类",H397*1.5/22,IF([1]项目总工作量!B$6="数据分析类",H397*1.5*0.9/22,IF([1]项目总工作量!B$6="流程管理类",H397*1.5*0.8/22,IF([1]项目总工作量!B$6="渠道类",H397*1.5*0.7/22,FALSE))))</f>
        <v>0.34090909090909088</v>
      </c>
      <c r="J397" s="86" t="s">
        <v>44</v>
      </c>
    </row>
    <row r="398" spans="1:10" s="98" customFormat="1" ht="12">
      <c r="A398" s="147"/>
      <c r="B398" s="162"/>
      <c r="C398" s="156"/>
      <c r="D398" s="36">
        <f t="shared" si="16"/>
        <v>0.34090909090909088</v>
      </c>
      <c r="E398" s="96"/>
      <c r="F398" s="113" t="s">
        <v>477</v>
      </c>
      <c r="G398" s="86" t="s">
        <v>67</v>
      </c>
      <c r="H398" s="106">
        <f t="shared" si="17"/>
        <v>5</v>
      </c>
      <c r="I398" s="86">
        <f>IF([1]项目总工作量!B$6="交易类",H398*1.5/22,IF([1]项目总工作量!B$6="数据分析类",H398*1.5*0.9/22,IF([1]项目总工作量!B$6="流程管理类",H398*1.5*0.8/22,IF([1]项目总工作量!B$6="渠道类",H398*1.5*0.7/22,FALSE))))</f>
        <v>0.34090909090909088</v>
      </c>
      <c r="J398" s="86" t="s">
        <v>44</v>
      </c>
    </row>
    <row r="399" spans="1:10" s="98" customFormat="1" ht="12">
      <c r="A399" s="147"/>
      <c r="B399" s="162"/>
      <c r="C399" s="156"/>
      <c r="D399" s="36">
        <f t="shared" si="16"/>
        <v>0.34090909090909088</v>
      </c>
      <c r="E399" s="96"/>
      <c r="F399" s="113" t="s">
        <v>478</v>
      </c>
      <c r="G399" s="86" t="s">
        <v>67</v>
      </c>
      <c r="H399" s="106">
        <f t="shared" si="17"/>
        <v>5</v>
      </c>
      <c r="I399" s="86">
        <f>IF([1]项目总工作量!B$6="交易类",H399*1.5/22,IF([1]项目总工作量!B$6="数据分析类",H399*1.5*0.9/22,IF([1]项目总工作量!B$6="流程管理类",H399*1.5*0.8/22,IF([1]项目总工作量!B$6="渠道类",H399*1.5*0.7/22,FALSE))))</f>
        <v>0.34090909090909088</v>
      </c>
      <c r="J399" s="86" t="s">
        <v>44</v>
      </c>
    </row>
    <row r="400" spans="1:10" s="87" customFormat="1" ht="12">
      <c r="A400" s="147"/>
      <c r="B400" s="162"/>
      <c r="C400" s="156"/>
      <c r="D400" s="108">
        <f t="shared" si="16"/>
        <v>0.34090909090909088</v>
      </c>
      <c r="E400" s="85"/>
      <c r="F400" s="110" t="s">
        <v>260</v>
      </c>
      <c r="G400" s="86" t="s">
        <v>67</v>
      </c>
      <c r="H400" s="105">
        <f t="shared" si="17"/>
        <v>5</v>
      </c>
      <c r="I400" s="86">
        <f>IF([1]项目总工作量!B$6="交易类",H400*1.5/22,IF([1]项目总工作量!B$6="数据分析类",H400*1.5*0.9/22,IF([1]项目总工作量!B$6="流程管理类",H400*1.5*0.8/22,IF([1]项目总工作量!B$6="渠道类",H400*1.5*0.7/22,FALSE))))</f>
        <v>0.34090909090909088</v>
      </c>
      <c r="J400" s="86" t="s">
        <v>44</v>
      </c>
    </row>
    <row r="401" spans="1:10" s="87" customFormat="1" ht="12">
      <c r="A401" s="147"/>
      <c r="B401" s="162"/>
      <c r="C401" s="156"/>
      <c r="D401" s="108">
        <f t="shared" si="16"/>
        <v>0.34090909090909088</v>
      </c>
      <c r="E401" s="85"/>
      <c r="F401" s="110" t="s">
        <v>259</v>
      </c>
      <c r="G401" s="86" t="s">
        <v>67</v>
      </c>
      <c r="H401" s="105">
        <f t="shared" si="17"/>
        <v>5</v>
      </c>
      <c r="I401" s="86">
        <f>IF([1]项目总工作量!B$6="交易类",H401*1.5/22,IF([1]项目总工作量!B$6="数据分析类",H401*1.5*0.9/22,IF([1]项目总工作量!B$6="流程管理类",H401*1.5*0.8/22,IF([1]项目总工作量!B$6="渠道类",H401*1.5*0.7/22,FALSE))))</f>
        <v>0.34090909090909088</v>
      </c>
      <c r="J401" s="86" t="s">
        <v>44</v>
      </c>
    </row>
    <row r="402" spans="1:10" s="87" customFormat="1" ht="12">
      <c r="A402" s="147"/>
      <c r="B402" s="162"/>
      <c r="C402" s="156"/>
      <c r="D402" s="108">
        <f t="shared" si="16"/>
        <v>0.34090909090909088</v>
      </c>
      <c r="E402" s="85"/>
      <c r="F402" s="110" t="s">
        <v>258</v>
      </c>
      <c r="G402" s="86" t="s">
        <v>67</v>
      </c>
      <c r="H402" s="105">
        <f t="shared" si="17"/>
        <v>5</v>
      </c>
      <c r="I402" s="86">
        <f>IF([1]项目总工作量!B$6="交易类",H402*1.5/22,IF([1]项目总工作量!B$6="数据分析类",H402*1.5*0.9/22,IF([1]项目总工作量!B$6="流程管理类",H402*1.5*0.8/22,IF([1]项目总工作量!B$6="渠道类",H402*1.5*0.7/22,FALSE))))</f>
        <v>0.34090909090909088</v>
      </c>
      <c r="J402" s="86" t="s">
        <v>44</v>
      </c>
    </row>
    <row r="403" spans="1:10" s="87" customFormat="1" ht="12">
      <c r="A403" s="147"/>
      <c r="B403" s="162"/>
      <c r="C403" s="156"/>
      <c r="D403" s="108">
        <f t="shared" si="16"/>
        <v>0.34090909090909088</v>
      </c>
      <c r="E403" s="85"/>
      <c r="F403" s="110" t="s">
        <v>257</v>
      </c>
      <c r="G403" s="86" t="s">
        <v>67</v>
      </c>
      <c r="H403" s="105">
        <f t="shared" si="17"/>
        <v>5</v>
      </c>
      <c r="I403" s="86">
        <f>IF([1]项目总工作量!B$6="交易类",H403*1.5/22,IF([1]项目总工作量!B$6="数据分析类",H403*1.5*0.9/22,IF([1]项目总工作量!B$6="流程管理类",H403*1.5*0.8/22,IF([1]项目总工作量!B$6="渠道类",H403*1.5*0.7/22,FALSE))))</f>
        <v>0.34090909090909088</v>
      </c>
      <c r="J403" s="86" t="s">
        <v>44</v>
      </c>
    </row>
    <row r="404" spans="1:10" s="87" customFormat="1" ht="12">
      <c r="A404" s="147"/>
      <c r="B404" s="162"/>
      <c r="C404" s="156"/>
      <c r="D404" s="108">
        <f t="shared" si="16"/>
        <v>0.34090909090909088</v>
      </c>
      <c r="E404" s="85"/>
      <c r="F404" s="110" t="s">
        <v>256</v>
      </c>
      <c r="G404" s="86" t="s">
        <v>67</v>
      </c>
      <c r="H404" s="105">
        <f t="shared" si="17"/>
        <v>5</v>
      </c>
      <c r="I404" s="86">
        <f>IF([1]项目总工作量!B$6="交易类",H404*1.5/22,IF([1]项目总工作量!B$6="数据分析类",H404*1.5*0.9/22,IF([1]项目总工作量!B$6="流程管理类",H404*1.5*0.8/22,IF([1]项目总工作量!B$6="渠道类",H404*1.5*0.7/22,FALSE))))</f>
        <v>0.34090909090909088</v>
      </c>
      <c r="J404" s="86" t="s">
        <v>44</v>
      </c>
    </row>
    <row r="405" spans="1:10" s="87" customFormat="1" ht="12">
      <c r="A405" s="147"/>
      <c r="B405" s="162"/>
      <c r="C405" s="156"/>
      <c r="D405" s="108">
        <f t="shared" si="16"/>
        <v>0.34090909090909088</v>
      </c>
      <c r="E405" s="85"/>
      <c r="F405" s="110" t="s">
        <v>255</v>
      </c>
      <c r="G405" s="86" t="s">
        <v>67</v>
      </c>
      <c r="H405" s="105">
        <f t="shared" si="17"/>
        <v>5</v>
      </c>
      <c r="I405" s="86">
        <f>IF([1]项目总工作量!B$6="交易类",H405*1.5/22,IF([1]项目总工作量!B$6="数据分析类",H405*1.5*0.9/22,IF([1]项目总工作量!B$6="流程管理类",H405*1.5*0.8/22,IF([1]项目总工作量!B$6="渠道类",H405*1.5*0.7/22,FALSE))))</f>
        <v>0.34090909090909088</v>
      </c>
      <c r="J405" s="86" t="s">
        <v>44</v>
      </c>
    </row>
    <row r="406" spans="1:10" s="87" customFormat="1" ht="12">
      <c r="A406" s="147"/>
      <c r="B406" s="162"/>
      <c r="C406" s="156"/>
      <c r="D406" s="108">
        <f t="shared" si="16"/>
        <v>0.34090909090909088</v>
      </c>
      <c r="E406" s="85"/>
      <c r="F406" s="110" t="s">
        <v>254</v>
      </c>
      <c r="G406" s="86" t="s">
        <v>67</v>
      </c>
      <c r="H406" s="105">
        <f t="shared" si="17"/>
        <v>5</v>
      </c>
      <c r="I406" s="86">
        <f>IF([1]项目总工作量!B$6="交易类",H406*1.5/22,IF([1]项目总工作量!B$6="数据分析类",H406*1.5*0.9/22,IF([1]项目总工作量!B$6="流程管理类",H406*1.5*0.8/22,IF([1]项目总工作量!B$6="渠道类",H406*1.5*0.7/22,FALSE))))</f>
        <v>0.34090909090909088</v>
      </c>
      <c r="J406" s="86" t="s">
        <v>44</v>
      </c>
    </row>
    <row r="407" spans="1:10" s="87" customFormat="1" ht="12">
      <c r="A407" s="147"/>
      <c r="B407" s="162"/>
      <c r="C407" s="156"/>
      <c r="D407" s="108">
        <f t="shared" si="16"/>
        <v>0.34090909090909088</v>
      </c>
      <c r="E407" s="85"/>
      <c r="F407" s="110" t="s">
        <v>253</v>
      </c>
      <c r="G407" s="86" t="s">
        <v>67</v>
      </c>
      <c r="H407" s="105">
        <f t="shared" si="17"/>
        <v>5</v>
      </c>
      <c r="I407" s="86">
        <f>IF([1]项目总工作量!B$6="交易类",H407*1.5/22,IF([1]项目总工作量!B$6="数据分析类",H407*1.5*0.9/22,IF([1]项目总工作量!B$6="流程管理类",H407*1.5*0.8/22,IF([1]项目总工作量!B$6="渠道类",H407*1.5*0.7/22,FALSE))))</f>
        <v>0.34090909090909088</v>
      </c>
      <c r="J407" s="86" t="s">
        <v>44</v>
      </c>
    </row>
    <row r="408" spans="1:10" s="87" customFormat="1" ht="12">
      <c r="A408" s="147"/>
      <c r="B408" s="162"/>
      <c r="C408" s="156"/>
      <c r="D408" s="108">
        <f t="shared" si="16"/>
        <v>0.34090909090909088</v>
      </c>
      <c r="E408" s="85"/>
      <c r="F408" s="110" t="s">
        <v>252</v>
      </c>
      <c r="G408" s="86" t="s">
        <v>67</v>
      </c>
      <c r="H408" s="105">
        <f t="shared" si="17"/>
        <v>5</v>
      </c>
      <c r="I408" s="86">
        <f>IF([1]项目总工作量!B$6="交易类",H408*1.5/22,IF([1]项目总工作量!B$6="数据分析类",H408*1.5*0.9/22,IF([1]项目总工作量!B$6="流程管理类",H408*1.5*0.8/22,IF([1]项目总工作量!B$6="渠道类",H408*1.5*0.7/22,FALSE))))</f>
        <v>0.34090909090909088</v>
      </c>
      <c r="J408" s="86" t="s">
        <v>44</v>
      </c>
    </row>
    <row r="409" spans="1:10" s="87" customFormat="1" ht="12">
      <c r="A409" s="147"/>
      <c r="B409" s="162"/>
      <c r="C409" s="156"/>
      <c r="D409" s="108">
        <f t="shared" si="16"/>
        <v>0.34090909090909088</v>
      </c>
      <c r="E409" s="85"/>
      <c r="F409" s="110" t="s">
        <v>251</v>
      </c>
      <c r="G409" s="86" t="s">
        <v>67</v>
      </c>
      <c r="H409" s="105">
        <f t="shared" si="17"/>
        <v>5</v>
      </c>
      <c r="I409" s="86">
        <f>IF([1]项目总工作量!B$6="交易类",H409*1.5/22,IF([1]项目总工作量!B$6="数据分析类",H409*1.5*0.9/22,IF([1]项目总工作量!B$6="流程管理类",H409*1.5*0.8/22,IF([1]项目总工作量!B$6="渠道类",H409*1.5*0.7/22,FALSE))))</f>
        <v>0.34090909090909088</v>
      </c>
      <c r="J409" s="86" t="s">
        <v>44</v>
      </c>
    </row>
    <row r="410" spans="1:10" s="87" customFormat="1" ht="12">
      <c r="A410" s="147"/>
      <c r="B410" s="162"/>
      <c r="C410" s="156"/>
      <c r="D410" s="108">
        <f t="shared" si="16"/>
        <v>0.34090909090909088</v>
      </c>
      <c r="E410" s="85"/>
      <c r="F410" s="110" t="s">
        <v>250</v>
      </c>
      <c r="G410" s="86" t="s">
        <v>67</v>
      </c>
      <c r="H410" s="105">
        <f t="shared" si="17"/>
        <v>5</v>
      </c>
      <c r="I410" s="86">
        <f>IF([1]项目总工作量!B$6="交易类",H410*1.5/22,IF([1]项目总工作量!B$6="数据分析类",H410*1.5*0.9/22,IF([1]项目总工作量!B$6="流程管理类",H410*1.5*0.8/22,IF([1]项目总工作量!B$6="渠道类",H410*1.5*0.7/22,FALSE))))</f>
        <v>0.34090909090909088</v>
      </c>
      <c r="J410" s="86" t="s">
        <v>44</v>
      </c>
    </row>
    <row r="411" spans="1:10" s="87" customFormat="1" ht="12">
      <c r="A411" s="147"/>
      <c r="B411" s="162"/>
      <c r="C411" s="156"/>
      <c r="D411" s="108">
        <f t="shared" si="16"/>
        <v>0.34090909090909088</v>
      </c>
      <c r="E411" s="85"/>
      <c r="F411" s="110" t="s">
        <v>249</v>
      </c>
      <c r="G411" s="86" t="s">
        <v>67</v>
      </c>
      <c r="H411" s="105">
        <f t="shared" si="17"/>
        <v>5</v>
      </c>
      <c r="I411" s="86">
        <f>IF([1]项目总工作量!B$6="交易类",H411*1.5/22,IF([1]项目总工作量!B$6="数据分析类",H411*1.5*0.9/22,IF([1]项目总工作量!B$6="流程管理类",H411*1.5*0.8/22,IF([1]项目总工作量!B$6="渠道类",H411*1.5*0.7/22,FALSE))))</f>
        <v>0.34090909090909088</v>
      </c>
      <c r="J411" s="86" t="s">
        <v>44</v>
      </c>
    </row>
    <row r="412" spans="1:10" s="87" customFormat="1" ht="12">
      <c r="A412" s="147"/>
      <c r="B412" s="162"/>
      <c r="C412" s="156"/>
      <c r="D412" s="108">
        <f t="shared" si="16"/>
        <v>0.34090909090909088</v>
      </c>
      <c r="E412" s="85"/>
      <c r="F412" s="110" t="s">
        <v>248</v>
      </c>
      <c r="G412" s="86" t="s">
        <v>67</v>
      </c>
      <c r="H412" s="105">
        <f t="shared" si="17"/>
        <v>5</v>
      </c>
      <c r="I412" s="86">
        <f>IF([1]项目总工作量!B$6="交易类",H412*1.5/22,IF([1]项目总工作量!B$6="数据分析类",H412*1.5*0.9/22,IF([1]项目总工作量!B$6="流程管理类",H412*1.5*0.8/22,IF([1]项目总工作量!B$6="渠道类",H412*1.5*0.7/22,FALSE))))</f>
        <v>0.34090909090909088</v>
      </c>
      <c r="J412" s="86" t="s">
        <v>44</v>
      </c>
    </row>
    <row r="413" spans="1:10" s="87" customFormat="1" ht="12">
      <c r="A413" s="147"/>
      <c r="B413" s="162"/>
      <c r="C413" s="156"/>
      <c r="D413" s="108">
        <f t="shared" si="16"/>
        <v>0.34090909090909088</v>
      </c>
      <c r="E413" s="85"/>
      <c r="F413" s="110" t="s">
        <v>247</v>
      </c>
      <c r="G413" s="86" t="s">
        <v>67</v>
      </c>
      <c r="H413" s="105">
        <f t="shared" si="17"/>
        <v>5</v>
      </c>
      <c r="I413" s="86">
        <f>IF([1]项目总工作量!B$6="交易类",H413*1.5/22,IF([1]项目总工作量!B$6="数据分析类",H413*1.5*0.9/22,IF([1]项目总工作量!B$6="流程管理类",H413*1.5*0.8/22,IF([1]项目总工作量!B$6="渠道类",H413*1.5*0.7/22,FALSE))))</f>
        <v>0.34090909090909088</v>
      </c>
      <c r="J413" s="86" t="s">
        <v>44</v>
      </c>
    </row>
    <row r="414" spans="1:10" s="87" customFormat="1" ht="12">
      <c r="A414" s="147"/>
      <c r="B414" s="162"/>
      <c r="C414" s="156"/>
      <c r="D414" s="108">
        <f t="shared" si="16"/>
        <v>0.34090909090909088</v>
      </c>
      <c r="E414" s="85"/>
      <c r="F414" s="110" t="s">
        <v>246</v>
      </c>
      <c r="G414" s="86" t="s">
        <v>67</v>
      </c>
      <c r="H414" s="105">
        <f t="shared" si="17"/>
        <v>5</v>
      </c>
      <c r="I414" s="86">
        <f>IF([1]项目总工作量!B$6="交易类",H414*1.5/22,IF([1]项目总工作量!B$6="数据分析类",H414*1.5*0.9/22,IF([1]项目总工作量!B$6="流程管理类",H414*1.5*0.8/22,IF([1]项目总工作量!B$6="渠道类",H414*1.5*0.7/22,FALSE))))</f>
        <v>0.34090909090909088</v>
      </c>
      <c r="J414" s="86" t="s">
        <v>44</v>
      </c>
    </row>
    <row r="415" spans="1:10" s="87" customFormat="1" ht="12">
      <c r="A415" s="147"/>
      <c r="B415" s="162"/>
      <c r="C415" s="156"/>
      <c r="D415" s="108">
        <f t="shared" si="16"/>
        <v>0.34090909090909088</v>
      </c>
      <c r="E415" s="85"/>
      <c r="F415" s="110" t="s">
        <v>245</v>
      </c>
      <c r="G415" s="86" t="s">
        <v>67</v>
      </c>
      <c r="H415" s="105">
        <f t="shared" si="17"/>
        <v>5</v>
      </c>
      <c r="I415" s="86">
        <f>IF([1]项目总工作量!B$6="交易类",H415*1.5/22,IF([1]项目总工作量!B$6="数据分析类",H415*1.5*0.9/22,IF([1]项目总工作量!B$6="流程管理类",H415*1.5*0.8/22,IF([1]项目总工作量!B$6="渠道类",H415*1.5*0.7/22,FALSE))))</f>
        <v>0.34090909090909088</v>
      </c>
      <c r="J415" s="86" t="s">
        <v>44</v>
      </c>
    </row>
    <row r="416" spans="1:10" s="87" customFormat="1" ht="12">
      <c r="A416" s="147"/>
      <c r="B416" s="162"/>
      <c r="C416" s="156"/>
      <c r="D416" s="108">
        <f t="shared" si="16"/>
        <v>0.34090909090909088</v>
      </c>
      <c r="E416" s="85"/>
      <c r="F416" s="110" t="s">
        <v>244</v>
      </c>
      <c r="G416" s="86" t="s">
        <v>67</v>
      </c>
      <c r="H416" s="105">
        <f t="shared" si="17"/>
        <v>5</v>
      </c>
      <c r="I416" s="86">
        <f>IF([1]项目总工作量!B$6="交易类",H416*1.5/22,IF([1]项目总工作量!B$6="数据分析类",H416*1.5*0.9/22,IF([1]项目总工作量!B$6="流程管理类",H416*1.5*0.8/22,IF([1]项目总工作量!B$6="渠道类",H416*1.5*0.7/22,FALSE))))</f>
        <v>0.34090909090909088</v>
      </c>
      <c r="J416" s="86" t="s">
        <v>44</v>
      </c>
    </row>
    <row r="417" spans="1:10" s="87" customFormat="1" ht="12">
      <c r="A417" s="147"/>
      <c r="B417" s="162"/>
      <c r="C417" s="156"/>
      <c r="D417" s="108">
        <f t="shared" si="16"/>
        <v>0.34090909090909088</v>
      </c>
      <c r="E417" s="85"/>
      <c r="F417" s="110" t="s">
        <v>243</v>
      </c>
      <c r="G417" s="86" t="s">
        <v>67</v>
      </c>
      <c r="H417" s="105">
        <f t="shared" si="17"/>
        <v>5</v>
      </c>
      <c r="I417" s="86">
        <f>IF([1]项目总工作量!B$6="交易类",H417*1.5/22,IF([1]项目总工作量!B$6="数据分析类",H417*1.5*0.9/22,IF([1]项目总工作量!B$6="流程管理类",H417*1.5*0.8/22,IF([1]项目总工作量!B$6="渠道类",H417*1.5*0.7/22,FALSE))))</f>
        <v>0.34090909090909088</v>
      </c>
      <c r="J417" s="86" t="s">
        <v>44</v>
      </c>
    </row>
    <row r="418" spans="1:10" s="87" customFormat="1" ht="12">
      <c r="A418" s="147"/>
      <c r="B418" s="162"/>
      <c r="C418" s="156"/>
      <c r="D418" s="108">
        <f t="shared" si="16"/>
        <v>0.34090909090909088</v>
      </c>
      <c r="E418" s="85"/>
      <c r="F418" s="110" t="s">
        <v>242</v>
      </c>
      <c r="G418" s="86" t="s">
        <v>67</v>
      </c>
      <c r="H418" s="105">
        <f t="shared" si="17"/>
        <v>5</v>
      </c>
      <c r="I418" s="86">
        <f>IF([1]项目总工作量!B$6="交易类",H418*1.5/22,IF([1]项目总工作量!B$6="数据分析类",H418*1.5*0.9/22,IF([1]项目总工作量!B$6="流程管理类",H418*1.5*0.8/22,IF([1]项目总工作量!B$6="渠道类",H418*1.5*0.7/22,FALSE))))</f>
        <v>0.34090909090909088</v>
      </c>
      <c r="J418" s="86" t="s">
        <v>44</v>
      </c>
    </row>
    <row r="419" spans="1:10" s="87" customFormat="1" ht="12">
      <c r="A419" s="147"/>
      <c r="B419" s="162"/>
      <c r="C419" s="156"/>
      <c r="D419" s="108">
        <f t="shared" si="16"/>
        <v>0.34090909090909088</v>
      </c>
      <c r="E419" s="85"/>
      <c r="F419" s="110" t="s">
        <v>241</v>
      </c>
      <c r="G419" s="86" t="s">
        <v>67</v>
      </c>
      <c r="H419" s="105">
        <f t="shared" si="17"/>
        <v>5</v>
      </c>
      <c r="I419" s="86">
        <f>IF([1]项目总工作量!B$6="交易类",H419*1.5/22,IF([1]项目总工作量!B$6="数据分析类",H419*1.5*0.9/22,IF([1]项目总工作量!B$6="流程管理类",H419*1.5*0.8/22,IF([1]项目总工作量!B$6="渠道类",H419*1.5*0.7/22,FALSE))))</f>
        <v>0.34090909090909088</v>
      </c>
      <c r="J419" s="86" t="s">
        <v>44</v>
      </c>
    </row>
    <row r="420" spans="1:10" s="87" customFormat="1" ht="12">
      <c r="A420" s="147"/>
      <c r="B420" s="162"/>
      <c r="C420" s="156"/>
      <c r="D420" s="108">
        <f t="shared" si="16"/>
        <v>0.34090909090909088</v>
      </c>
      <c r="E420" s="85"/>
      <c r="F420" s="110" t="s">
        <v>240</v>
      </c>
      <c r="G420" s="86" t="s">
        <v>67</v>
      </c>
      <c r="H420" s="105">
        <f t="shared" si="17"/>
        <v>5</v>
      </c>
      <c r="I420" s="86">
        <f>IF([1]项目总工作量!B$6="交易类",H420*1.5/22,IF([1]项目总工作量!B$6="数据分析类",H420*1.5*0.9/22,IF([1]项目总工作量!B$6="流程管理类",H420*1.5*0.8/22,IF([1]项目总工作量!B$6="渠道类",H420*1.5*0.7/22,FALSE))))</f>
        <v>0.34090909090909088</v>
      </c>
      <c r="J420" s="86" t="s">
        <v>44</v>
      </c>
    </row>
    <row r="421" spans="1:10" s="87" customFormat="1" ht="12">
      <c r="A421" s="147"/>
      <c r="B421" s="162"/>
      <c r="C421" s="156"/>
      <c r="D421" s="108">
        <f t="shared" si="16"/>
        <v>0.34090909090909088</v>
      </c>
      <c r="E421" s="85"/>
      <c r="F421" s="110" t="s">
        <v>239</v>
      </c>
      <c r="G421" s="86" t="s">
        <v>67</v>
      </c>
      <c r="H421" s="105">
        <f t="shared" si="17"/>
        <v>5</v>
      </c>
      <c r="I421" s="86">
        <f>IF([1]项目总工作量!B$6="交易类",H421*1.5/22,IF([1]项目总工作量!B$6="数据分析类",H421*1.5*0.9/22,IF([1]项目总工作量!B$6="流程管理类",H421*1.5*0.8/22,IF([1]项目总工作量!B$6="渠道类",H421*1.5*0.7/22,FALSE))))</f>
        <v>0.34090909090909088</v>
      </c>
      <c r="J421" s="86" t="s">
        <v>44</v>
      </c>
    </row>
    <row r="422" spans="1:10" s="87" customFormat="1" ht="12">
      <c r="A422" s="147"/>
      <c r="B422" s="162"/>
      <c r="C422" s="156"/>
      <c r="D422" s="108">
        <f t="shared" si="16"/>
        <v>0.34090909090909088</v>
      </c>
      <c r="E422" s="85"/>
      <c r="F422" s="110" t="s">
        <v>238</v>
      </c>
      <c r="G422" s="86" t="s">
        <v>67</v>
      </c>
      <c r="H422" s="105">
        <f t="shared" si="17"/>
        <v>5</v>
      </c>
      <c r="I422" s="86">
        <f>IF([1]项目总工作量!B$6="交易类",H422*1.5/22,IF([1]项目总工作量!B$6="数据分析类",H422*1.5*0.9/22,IF([1]项目总工作量!B$6="流程管理类",H422*1.5*0.8/22,IF([1]项目总工作量!B$6="渠道类",H422*1.5*0.7/22,FALSE))))</f>
        <v>0.34090909090909088</v>
      </c>
      <c r="J422" s="86" t="s">
        <v>44</v>
      </c>
    </row>
    <row r="423" spans="1:10" s="87" customFormat="1" ht="12">
      <c r="A423" s="147"/>
      <c r="B423" s="162"/>
      <c r="C423" s="156"/>
      <c r="D423" s="108">
        <f t="shared" si="16"/>
        <v>0.34090909090909088</v>
      </c>
      <c r="E423" s="85"/>
      <c r="F423" s="110" t="s">
        <v>237</v>
      </c>
      <c r="G423" s="86" t="s">
        <v>67</v>
      </c>
      <c r="H423" s="105">
        <f t="shared" si="17"/>
        <v>5</v>
      </c>
      <c r="I423" s="86">
        <f>IF([1]项目总工作量!B$6="交易类",H423*1.5/22,IF([1]项目总工作量!B$6="数据分析类",H423*1.5*0.9/22,IF([1]项目总工作量!B$6="流程管理类",H423*1.5*0.8/22,IF([1]项目总工作量!B$6="渠道类",H423*1.5*0.7/22,FALSE))))</f>
        <v>0.34090909090909088</v>
      </c>
      <c r="J423" s="86" t="s">
        <v>44</v>
      </c>
    </row>
    <row r="424" spans="1:10" s="87" customFormat="1" ht="12">
      <c r="A424" s="147"/>
      <c r="B424" s="162"/>
      <c r="C424" s="156"/>
      <c r="D424" s="108">
        <f t="shared" si="16"/>
        <v>0.34090909090909088</v>
      </c>
      <c r="E424" s="85"/>
      <c r="F424" s="110" t="s">
        <v>236</v>
      </c>
      <c r="G424" s="86" t="s">
        <v>67</v>
      </c>
      <c r="H424" s="105">
        <f t="shared" si="17"/>
        <v>5</v>
      </c>
      <c r="I424" s="86">
        <f>IF([1]项目总工作量!B$6="交易类",H424*1.5/22,IF([1]项目总工作量!B$6="数据分析类",H424*1.5*0.9/22,IF([1]项目总工作量!B$6="流程管理类",H424*1.5*0.8/22,IF([1]项目总工作量!B$6="渠道类",H424*1.5*0.7/22,FALSE))))</f>
        <v>0.34090909090909088</v>
      </c>
      <c r="J424" s="86" t="s">
        <v>44</v>
      </c>
    </row>
    <row r="425" spans="1:10" s="87" customFormat="1" ht="12">
      <c r="A425" s="147"/>
      <c r="B425" s="162"/>
      <c r="C425" s="156"/>
      <c r="D425" s="108">
        <f t="shared" si="16"/>
        <v>0.34090909090909088</v>
      </c>
      <c r="E425" s="85"/>
      <c r="F425" s="110" t="s">
        <v>235</v>
      </c>
      <c r="G425" s="86" t="s">
        <v>67</v>
      </c>
      <c r="H425" s="105">
        <f t="shared" si="17"/>
        <v>5</v>
      </c>
      <c r="I425" s="86">
        <f>IF([1]项目总工作量!B$6="交易类",H425*1.5/22,IF([1]项目总工作量!B$6="数据分析类",H425*1.5*0.9/22,IF([1]项目总工作量!B$6="流程管理类",H425*1.5*0.8/22,IF([1]项目总工作量!B$6="渠道类",H425*1.5*0.7/22,FALSE))))</f>
        <v>0.34090909090909088</v>
      </c>
      <c r="J425" s="86" t="s">
        <v>44</v>
      </c>
    </row>
    <row r="426" spans="1:10" s="92" customFormat="1" ht="12">
      <c r="A426" s="147"/>
      <c r="B426" s="162"/>
      <c r="C426" s="156"/>
      <c r="D426" s="108">
        <f t="shared" si="16"/>
        <v>0.34090909090909088</v>
      </c>
      <c r="E426" s="91"/>
      <c r="F426" s="110" t="s">
        <v>234</v>
      </c>
      <c r="G426" s="86" t="s">
        <v>67</v>
      </c>
      <c r="H426" s="105">
        <f t="shared" si="17"/>
        <v>5</v>
      </c>
      <c r="I426" s="86">
        <f>IF([1]项目总工作量!B$6="交易类",H426*1.5/22,IF([1]项目总工作量!B$6="数据分析类",H426*1.5*0.9/22,IF([1]项目总工作量!B$6="流程管理类",H426*1.5*0.8/22,IF([1]项目总工作量!B$6="渠道类",H426*1.5*0.7/22,FALSE))))</f>
        <v>0.34090909090909088</v>
      </c>
      <c r="J426" s="86" t="s">
        <v>44</v>
      </c>
    </row>
    <row r="427" spans="1:10" s="87" customFormat="1" ht="12">
      <c r="A427" s="147"/>
      <c r="B427" s="162"/>
      <c r="C427" s="156"/>
      <c r="D427" s="108">
        <f t="shared" si="16"/>
        <v>0.34090909090909088</v>
      </c>
      <c r="E427" s="85"/>
      <c r="F427" s="110" t="s">
        <v>233</v>
      </c>
      <c r="G427" s="86" t="s">
        <v>67</v>
      </c>
      <c r="H427" s="105">
        <f t="shared" si="17"/>
        <v>5</v>
      </c>
      <c r="I427" s="86">
        <f>IF([1]项目总工作量!B$6="交易类",H427*1.5/22,IF([1]项目总工作量!B$6="数据分析类",H427*1.5*0.9/22,IF([1]项目总工作量!B$6="流程管理类",H427*1.5*0.8/22,IF([1]项目总工作量!B$6="渠道类",H427*1.5*0.7/22,FALSE))))</f>
        <v>0.34090909090909088</v>
      </c>
      <c r="J427" s="86" t="s">
        <v>44</v>
      </c>
    </row>
    <row r="428" spans="1:10" s="87" customFormat="1" ht="12">
      <c r="A428" s="147"/>
      <c r="B428" s="162"/>
      <c r="C428" s="156"/>
      <c r="D428" s="108">
        <f t="shared" si="16"/>
        <v>0.34090909090909088</v>
      </c>
      <c r="E428" s="85"/>
      <c r="F428" s="110" t="s">
        <v>232</v>
      </c>
      <c r="G428" s="86" t="s">
        <v>67</v>
      </c>
      <c r="H428" s="105">
        <f t="shared" si="17"/>
        <v>5</v>
      </c>
      <c r="I428" s="86">
        <f>IF([1]项目总工作量!B$6="交易类",H428*1.5/22,IF([1]项目总工作量!B$6="数据分析类",H428*1.5*0.9/22,IF([1]项目总工作量!B$6="流程管理类",H428*1.5*0.8/22,IF([1]项目总工作量!B$6="渠道类",H428*1.5*0.7/22,FALSE))))</f>
        <v>0.34090909090909088</v>
      </c>
      <c r="J428" s="86" t="s">
        <v>44</v>
      </c>
    </row>
    <row r="429" spans="1:10" s="87" customFormat="1" ht="12">
      <c r="A429" s="147"/>
      <c r="B429" s="162"/>
      <c r="C429" s="156"/>
      <c r="D429" s="108">
        <f t="shared" si="16"/>
        <v>0.34090909090909088</v>
      </c>
      <c r="E429" s="85"/>
      <c r="F429" s="110" t="s">
        <v>231</v>
      </c>
      <c r="G429" s="86" t="s">
        <v>67</v>
      </c>
      <c r="H429" s="105">
        <f t="shared" ref="H429:H460" si="18">IF(G429="EI",4,IF(G429="EO",5,IF(G429="EQ",4,0)))</f>
        <v>5</v>
      </c>
      <c r="I429" s="86">
        <f>IF([1]项目总工作量!B$6="交易类",H429*1.5/22,IF([1]项目总工作量!B$6="数据分析类",H429*1.5*0.9/22,IF([1]项目总工作量!B$6="流程管理类",H429*1.5*0.8/22,IF([1]项目总工作量!B$6="渠道类",H429*1.5*0.7/22,FALSE))))</f>
        <v>0.34090909090909088</v>
      </c>
      <c r="J429" s="86" t="s">
        <v>44</v>
      </c>
    </row>
    <row r="430" spans="1:10" s="87" customFormat="1" ht="12">
      <c r="A430" s="147"/>
      <c r="B430" s="162"/>
      <c r="C430" s="156"/>
      <c r="D430" s="108">
        <f t="shared" si="16"/>
        <v>0.34090909090909088</v>
      </c>
      <c r="E430" s="85"/>
      <c r="F430" s="110" t="s">
        <v>230</v>
      </c>
      <c r="G430" s="86" t="s">
        <v>67</v>
      </c>
      <c r="H430" s="105">
        <f t="shared" si="18"/>
        <v>5</v>
      </c>
      <c r="I430" s="86">
        <f>IF([1]项目总工作量!B$6="交易类",H430*1.5/22,IF([1]项目总工作量!B$6="数据分析类",H430*1.5*0.9/22,IF([1]项目总工作量!B$6="流程管理类",H430*1.5*0.8/22,IF([1]项目总工作量!B$6="渠道类",H430*1.5*0.7/22,FALSE))))</f>
        <v>0.34090909090909088</v>
      </c>
      <c r="J430" s="86" t="s">
        <v>44</v>
      </c>
    </row>
    <row r="431" spans="1:10" s="87" customFormat="1" ht="12">
      <c r="A431" s="147"/>
      <c r="B431" s="162"/>
      <c r="C431" s="156"/>
      <c r="D431" s="108">
        <f t="shared" si="16"/>
        <v>0.34090909090909088</v>
      </c>
      <c r="E431" s="85"/>
      <c r="F431" s="110" t="s">
        <v>229</v>
      </c>
      <c r="G431" s="86" t="s">
        <v>67</v>
      </c>
      <c r="H431" s="105">
        <f t="shared" si="18"/>
        <v>5</v>
      </c>
      <c r="I431" s="86">
        <f>IF([1]项目总工作量!B$6="交易类",H431*1.5/22,IF([1]项目总工作量!B$6="数据分析类",H431*1.5*0.9/22,IF([1]项目总工作量!B$6="流程管理类",H431*1.5*0.8/22,IF([1]项目总工作量!B$6="渠道类",H431*1.5*0.7/22,FALSE))))</f>
        <v>0.34090909090909088</v>
      </c>
      <c r="J431" s="86" t="s">
        <v>44</v>
      </c>
    </row>
    <row r="432" spans="1:10" s="87" customFormat="1" ht="12">
      <c r="A432" s="147"/>
      <c r="B432" s="162"/>
      <c r="C432" s="156"/>
      <c r="D432" s="108">
        <f t="shared" si="16"/>
        <v>0.34090909090909088</v>
      </c>
      <c r="E432" s="85"/>
      <c r="F432" s="110" t="s">
        <v>228</v>
      </c>
      <c r="G432" s="86" t="s">
        <v>67</v>
      </c>
      <c r="H432" s="105">
        <f t="shared" si="18"/>
        <v>5</v>
      </c>
      <c r="I432" s="86">
        <f>IF([1]项目总工作量!B$6="交易类",H432*1.5/22,IF([1]项目总工作量!B$6="数据分析类",H432*1.5*0.9/22,IF([1]项目总工作量!B$6="流程管理类",H432*1.5*0.8/22,IF([1]项目总工作量!B$6="渠道类",H432*1.5*0.7/22,FALSE))))</f>
        <v>0.34090909090909088</v>
      </c>
      <c r="J432" s="86" t="s">
        <v>44</v>
      </c>
    </row>
    <row r="433" spans="1:10" s="87" customFormat="1" ht="12">
      <c r="A433" s="147"/>
      <c r="B433" s="162"/>
      <c r="C433" s="156"/>
      <c r="D433" s="108">
        <f t="shared" si="16"/>
        <v>0.34090909090909088</v>
      </c>
      <c r="E433" s="85"/>
      <c r="F433" s="110" t="s">
        <v>227</v>
      </c>
      <c r="G433" s="86" t="s">
        <v>67</v>
      </c>
      <c r="H433" s="105">
        <f t="shared" si="18"/>
        <v>5</v>
      </c>
      <c r="I433" s="86">
        <f>IF([1]项目总工作量!B$6="交易类",H433*1.5/22,IF([1]项目总工作量!B$6="数据分析类",H433*1.5*0.9/22,IF([1]项目总工作量!B$6="流程管理类",H433*1.5*0.8/22,IF([1]项目总工作量!B$6="渠道类",H433*1.5*0.7/22,FALSE))))</f>
        <v>0.34090909090909088</v>
      </c>
      <c r="J433" s="86" t="s">
        <v>44</v>
      </c>
    </row>
    <row r="434" spans="1:10" s="87" customFormat="1" ht="12">
      <c r="A434" s="147"/>
      <c r="B434" s="162"/>
      <c r="C434" s="156"/>
      <c r="D434" s="108">
        <f t="shared" si="16"/>
        <v>0.34090909090909088</v>
      </c>
      <c r="E434" s="85"/>
      <c r="F434" s="110" t="s">
        <v>226</v>
      </c>
      <c r="G434" s="86" t="s">
        <v>67</v>
      </c>
      <c r="H434" s="105">
        <f t="shared" si="18"/>
        <v>5</v>
      </c>
      <c r="I434" s="86">
        <f>IF([1]项目总工作量!B$6="交易类",H434*1.5/22,IF([1]项目总工作量!B$6="数据分析类",H434*1.5*0.9/22,IF([1]项目总工作量!B$6="流程管理类",H434*1.5*0.8/22,IF([1]项目总工作量!B$6="渠道类",H434*1.5*0.7/22,FALSE))))</f>
        <v>0.34090909090909088</v>
      </c>
      <c r="J434" s="86" t="s">
        <v>44</v>
      </c>
    </row>
    <row r="435" spans="1:10" s="87" customFormat="1" ht="12">
      <c r="A435" s="147"/>
      <c r="B435" s="162"/>
      <c r="C435" s="156"/>
      <c r="D435" s="108">
        <f t="shared" si="16"/>
        <v>0.34090909090909088</v>
      </c>
      <c r="E435" s="85"/>
      <c r="F435" s="110" t="s">
        <v>225</v>
      </c>
      <c r="G435" s="86" t="s">
        <v>67</v>
      </c>
      <c r="H435" s="105">
        <f t="shared" si="18"/>
        <v>5</v>
      </c>
      <c r="I435" s="86">
        <f>IF([1]项目总工作量!B$6="交易类",H435*1.5/22,IF([1]项目总工作量!B$6="数据分析类",H435*1.5*0.9/22,IF([1]项目总工作量!B$6="流程管理类",H435*1.5*0.8/22,IF([1]项目总工作量!B$6="渠道类",H435*1.5*0.7/22,FALSE))))</f>
        <v>0.34090909090909088</v>
      </c>
      <c r="J435" s="86" t="s">
        <v>44</v>
      </c>
    </row>
    <row r="436" spans="1:10" s="87" customFormat="1" ht="12">
      <c r="A436" s="147"/>
      <c r="B436" s="162"/>
      <c r="C436" s="156"/>
      <c r="D436" s="108">
        <f t="shared" si="16"/>
        <v>0.34090909090909088</v>
      </c>
      <c r="E436" s="85"/>
      <c r="F436" s="110" t="s">
        <v>224</v>
      </c>
      <c r="G436" s="86" t="s">
        <v>67</v>
      </c>
      <c r="H436" s="105">
        <f t="shared" si="18"/>
        <v>5</v>
      </c>
      <c r="I436" s="86">
        <f>IF([1]项目总工作量!B$6="交易类",H436*1.5/22,IF([1]项目总工作量!B$6="数据分析类",H436*1.5*0.9/22,IF([1]项目总工作量!B$6="流程管理类",H436*1.5*0.8/22,IF([1]项目总工作量!B$6="渠道类",H436*1.5*0.7/22,FALSE))))</f>
        <v>0.34090909090909088</v>
      </c>
      <c r="J436" s="86" t="s">
        <v>44</v>
      </c>
    </row>
    <row r="437" spans="1:10" s="87" customFormat="1" ht="12">
      <c r="A437" s="147"/>
      <c r="B437" s="162"/>
      <c r="C437" s="156"/>
      <c r="D437" s="108">
        <f t="shared" si="16"/>
        <v>0.34090909090909088</v>
      </c>
      <c r="E437" s="85"/>
      <c r="F437" s="110" t="s">
        <v>223</v>
      </c>
      <c r="G437" s="86" t="s">
        <v>67</v>
      </c>
      <c r="H437" s="105">
        <f t="shared" si="18"/>
        <v>5</v>
      </c>
      <c r="I437" s="86">
        <f>IF([1]项目总工作量!B$6="交易类",H437*1.5/22,IF([1]项目总工作量!B$6="数据分析类",H437*1.5*0.9/22,IF([1]项目总工作量!B$6="流程管理类",H437*1.5*0.8/22,IF([1]项目总工作量!B$6="渠道类",H437*1.5*0.7/22,FALSE))))</f>
        <v>0.34090909090909088</v>
      </c>
      <c r="J437" s="86" t="s">
        <v>44</v>
      </c>
    </row>
    <row r="438" spans="1:10" s="87" customFormat="1" ht="12">
      <c r="A438" s="147"/>
      <c r="B438" s="162"/>
      <c r="C438" s="156"/>
      <c r="D438" s="108">
        <f t="shared" si="16"/>
        <v>0.34090909090909088</v>
      </c>
      <c r="E438" s="85"/>
      <c r="F438" s="110" t="s">
        <v>222</v>
      </c>
      <c r="G438" s="86" t="s">
        <v>67</v>
      </c>
      <c r="H438" s="105">
        <f t="shared" si="18"/>
        <v>5</v>
      </c>
      <c r="I438" s="86">
        <f>IF([1]项目总工作量!B$6="交易类",H438*1.5/22,IF([1]项目总工作量!B$6="数据分析类",H438*1.5*0.9/22,IF([1]项目总工作量!B$6="流程管理类",H438*1.5*0.8/22,IF([1]项目总工作量!B$6="渠道类",H438*1.5*0.7/22,FALSE))))</f>
        <v>0.34090909090909088</v>
      </c>
      <c r="J438" s="86" t="s">
        <v>44</v>
      </c>
    </row>
    <row r="439" spans="1:10" s="87" customFormat="1" ht="12">
      <c r="A439" s="147"/>
      <c r="B439" s="162"/>
      <c r="C439" s="156"/>
      <c r="D439" s="108">
        <f t="shared" si="16"/>
        <v>0.34090909090909088</v>
      </c>
      <c r="E439" s="85"/>
      <c r="F439" s="110" t="s">
        <v>221</v>
      </c>
      <c r="G439" s="86" t="s">
        <v>67</v>
      </c>
      <c r="H439" s="105">
        <f t="shared" si="18"/>
        <v>5</v>
      </c>
      <c r="I439" s="86">
        <f>IF([1]项目总工作量!B$6="交易类",H439*1.5/22,IF([1]项目总工作量!B$6="数据分析类",H439*1.5*0.9/22,IF([1]项目总工作量!B$6="流程管理类",H439*1.5*0.8/22,IF([1]项目总工作量!B$6="渠道类",H439*1.5*0.7/22,FALSE))))</f>
        <v>0.34090909090909088</v>
      </c>
      <c r="J439" s="86" t="s">
        <v>44</v>
      </c>
    </row>
    <row r="440" spans="1:10" s="87" customFormat="1" ht="12">
      <c r="A440" s="147"/>
      <c r="B440" s="162"/>
      <c r="C440" s="156"/>
      <c r="D440" s="108">
        <f t="shared" si="16"/>
        <v>0.34090909090909088</v>
      </c>
      <c r="E440" s="85"/>
      <c r="F440" s="110" t="s">
        <v>220</v>
      </c>
      <c r="G440" s="86" t="s">
        <v>67</v>
      </c>
      <c r="H440" s="105">
        <f t="shared" si="18"/>
        <v>5</v>
      </c>
      <c r="I440" s="86">
        <f>IF([1]项目总工作量!B$6="交易类",H440*1.5/22,IF([1]项目总工作量!B$6="数据分析类",H440*1.5*0.9/22,IF([1]项目总工作量!B$6="流程管理类",H440*1.5*0.8/22,IF([1]项目总工作量!B$6="渠道类",H440*1.5*0.7/22,FALSE))))</f>
        <v>0.34090909090909088</v>
      </c>
      <c r="J440" s="86" t="s">
        <v>44</v>
      </c>
    </row>
    <row r="441" spans="1:10" s="87" customFormat="1" ht="12">
      <c r="A441" s="147"/>
      <c r="B441" s="162"/>
      <c r="C441" s="156"/>
      <c r="D441" s="108">
        <f t="shared" si="16"/>
        <v>0.34090909090909088</v>
      </c>
      <c r="E441" s="85"/>
      <c r="F441" s="110" t="s">
        <v>219</v>
      </c>
      <c r="G441" s="86" t="s">
        <v>67</v>
      </c>
      <c r="H441" s="105">
        <f t="shared" si="18"/>
        <v>5</v>
      </c>
      <c r="I441" s="86">
        <f>IF([1]项目总工作量!B$6="交易类",H441*1.5/22,IF([1]项目总工作量!B$6="数据分析类",H441*1.5*0.9/22,IF([1]项目总工作量!B$6="流程管理类",H441*1.5*0.8/22,IF([1]项目总工作量!B$6="渠道类",H441*1.5*0.7/22,FALSE))))</f>
        <v>0.34090909090909088</v>
      </c>
      <c r="J441" s="86" t="s">
        <v>44</v>
      </c>
    </row>
    <row r="442" spans="1:10" s="87" customFormat="1" ht="12">
      <c r="A442" s="147"/>
      <c r="B442" s="162"/>
      <c r="C442" s="156"/>
      <c r="D442" s="108">
        <f t="shared" si="16"/>
        <v>0.34090909090909088</v>
      </c>
      <c r="E442" s="85"/>
      <c r="F442" s="110" t="s">
        <v>218</v>
      </c>
      <c r="G442" s="86" t="s">
        <v>67</v>
      </c>
      <c r="H442" s="105">
        <f t="shared" si="18"/>
        <v>5</v>
      </c>
      <c r="I442" s="86">
        <f>IF([1]项目总工作量!B$6="交易类",H442*1.5/22,IF([1]项目总工作量!B$6="数据分析类",H442*1.5*0.9/22,IF([1]项目总工作量!B$6="流程管理类",H442*1.5*0.8/22,IF([1]项目总工作量!B$6="渠道类",H442*1.5*0.7/22,FALSE))))</f>
        <v>0.34090909090909088</v>
      </c>
      <c r="J442" s="86" t="s">
        <v>44</v>
      </c>
    </row>
    <row r="443" spans="1:10" s="87" customFormat="1" ht="12">
      <c r="A443" s="147"/>
      <c r="B443" s="162"/>
      <c r="C443" s="156"/>
      <c r="D443" s="108">
        <f t="shared" si="16"/>
        <v>0.34090909090909088</v>
      </c>
      <c r="E443" s="85"/>
      <c r="F443" s="110" t="s">
        <v>217</v>
      </c>
      <c r="G443" s="86" t="s">
        <v>67</v>
      </c>
      <c r="H443" s="105">
        <f t="shared" si="18"/>
        <v>5</v>
      </c>
      <c r="I443" s="86">
        <f>IF([1]项目总工作量!B$6="交易类",H443*1.5/22,IF([1]项目总工作量!B$6="数据分析类",H443*1.5*0.9/22,IF([1]项目总工作量!B$6="流程管理类",H443*1.5*0.8/22,IF([1]项目总工作量!B$6="渠道类",H443*1.5*0.7/22,FALSE))))</f>
        <v>0.34090909090909088</v>
      </c>
      <c r="J443" s="86" t="s">
        <v>44</v>
      </c>
    </row>
    <row r="444" spans="1:10" s="87" customFormat="1" ht="12">
      <c r="A444" s="147"/>
      <c r="B444" s="162"/>
      <c r="C444" s="156"/>
      <c r="D444" s="108">
        <f t="shared" si="16"/>
        <v>0.34090909090909088</v>
      </c>
      <c r="E444" s="85"/>
      <c r="F444" s="110" t="s">
        <v>216</v>
      </c>
      <c r="G444" s="86" t="s">
        <v>67</v>
      </c>
      <c r="H444" s="105">
        <f t="shared" si="18"/>
        <v>5</v>
      </c>
      <c r="I444" s="86">
        <f>IF([1]项目总工作量!B$6="交易类",H444*1.5/22,IF([1]项目总工作量!B$6="数据分析类",H444*1.5*0.9/22,IF([1]项目总工作量!B$6="流程管理类",H444*1.5*0.8/22,IF([1]项目总工作量!B$6="渠道类",H444*1.5*0.7/22,FALSE))))</f>
        <v>0.34090909090909088</v>
      </c>
      <c r="J444" s="86" t="s">
        <v>44</v>
      </c>
    </row>
    <row r="445" spans="1:10" s="87" customFormat="1" ht="12">
      <c r="A445" s="147"/>
      <c r="B445" s="162"/>
      <c r="C445" s="156"/>
      <c r="D445" s="108">
        <f t="shared" si="16"/>
        <v>0.34090909090909088</v>
      </c>
      <c r="E445" s="85"/>
      <c r="F445" s="110" t="s">
        <v>215</v>
      </c>
      <c r="G445" s="86" t="s">
        <v>67</v>
      </c>
      <c r="H445" s="105">
        <f t="shared" si="18"/>
        <v>5</v>
      </c>
      <c r="I445" s="86">
        <f>IF([1]项目总工作量!B$6="交易类",H445*1.5/22,IF([1]项目总工作量!B$6="数据分析类",H445*1.5*0.9/22,IF([1]项目总工作量!B$6="流程管理类",H445*1.5*0.8/22,IF([1]项目总工作量!B$6="渠道类",H445*1.5*0.7/22,FALSE))))</f>
        <v>0.34090909090909088</v>
      </c>
      <c r="J445" s="86" t="s">
        <v>44</v>
      </c>
    </row>
    <row r="446" spans="1:10" s="87" customFormat="1" ht="12">
      <c r="A446" s="147"/>
      <c r="B446" s="162"/>
      <c r="C446" s="156"/>
      <c r="D446" s="108">
        <f t="shared" si="16"/>
        <v>0.34090909090909088</v>
      </c>
      <c r="E446" s="85"/>
      <c r="F446" s="110" t="s">
        <v>214</v>
      </c>
      <c r="G446" s="86" t="s">
        <v>67</v>
      </c>
      <c r="H446" s="105">
        <f t="shared" si="18"/>
        <v>5</v>
      </c>
      <c r="I446" s="86">
        <f>IF([1]项目总工作量!B$6="交易类",H446*1.5/22,IF([1]项目总工作量!B$6="数据分析类",H446*1.5*0.9/22,IF([1]项目总工作量!B$6="流程管理类",H446*1.5*0.8/22,IF([1]项目总工作量!B$6="渠道类",H446*1.5*0.7/22,FALSE))))</f>
        <v>0.34090909090909088</v>
      </c>
      <c r="J446" s="86" t="s">
        <v>44</v>
      </c>
    </row>
    <row r="447" spans="1:10" s="87" customFormat="1" ht="12">
      <c r="A447" s="147"/>
      <c r="B447" s="162"/>
      <c r="C447" s="156"/>
      <c r="D447" s="108">
        <f t="shared" si="16"/>
        <v>0.34090909090909088</v>
      </c>
      <c r="E447" s="85"/>
      <c r="F447" s="110" t="s">
        <v>213</v>
      </c>
      <c r="G447" s="86" t="s">
        <v>67</v>
      </c>
      <c r="H447" s="105">
        <f t="shared" si="18"/>
        <v>5</v>
      </c>
      <c r="I447" s="86">
        <f>IF([1]项目总工作量!B$6="交易类",H447*1.5/22,IF([1]项目总工作量!B$6="数据分析类",H447*1.5*0.9/22,IF([1]项目总工作量!B$6="流程管理类",H447*1.5*0.8/22,IF([1]项目总工作量!B$6="渠道类",H447*1.5*0.7/22,FALSE))))</f>
        <v>0.34090909090909088</v>
      </c>
      <c r="J447" s="86" t="s">
        <v>44</v>
      </c>
    </row>
    <row r="448" spans="1:10" s="87" customFormat="1" ht="12">
      <c r="A448" s="147"/>
      <c r="B448" s="162"/>
      <c r="C448" s="156"/>
      <c r="D448" s="108">
        <f t="shared" si="16"/>
        <v>0.34090909090909088</v>
      </c>
      <c r="E448" s="85"/>
      <c r="F448" s="110" t="s">
        <v>212</v>
      </c>
      <c r="G448" s="86" t="s">
        <v>67</v>
      </c>
      <c r="H448" s="105">
        <f t="shared" si="18"/>
        <v>5</v>
      </c>
      <c r="I448" s="86">
        <f>IF([1]项目总工作量!B$6="交易类",H448*1.5/22,IF([1]项目总工作量!B$6="数据分析类",H448*1.5*0.9/22,IF([1]项目总工作量!B$6="流程管理类",H448*1.5*0.8/22,IF([1]项目总工作量!B$6="渠道类",H448*1.5*0.7/22,FALSE))))</f>
        <v>0.34090909090909088</v>
      </c>
      <c r="J448" s="86" t="s">
        <v>44</v>
      </c>
    </row>
    <row r="449" spans="1:10" s="87" customFormat="1" ht="12">
      <c r="A449" s="147"/>
      <c r="B449" s="162"/>
      <c r="C449" s="156"/>
      <c r="D449" s="108">
        <f t="shared" si="16"/>
        <v>0.34090909090909088</v>
      </c>
      <c r="E449" s="85"/>
      <c r="F449" s="110" t="s">
        <v>211</v>
      </c>
      <c r="G449" s="86" t="s">
        <v>67</v>
      </c>
      <c r="H449" s="105">
        <f t="shared" si="18"/>
        <v>5</v>
      </c>
      <c r="I449" s="86">
        <f>IF([1]项目总工作量!B$6="交易类",H449*1.5/22,IF([1]项目总工作量!B$6="数据分析类",H449*1.5*0.9/22,IF([1]项目总工作量!B$6="流程管理类",H449*1.5*0.8/22,IF([1]项目总工作量!B$6="渠道类",H449*1.5*0.7/22,FALSE))))</f>
        <v>0.34090909090909088</v>
      </c>
      <c r="J449" s="86" t="s">
        <v>44</v>
      </c>
    </row>
    <row r="450" spans="1:10" s="87" customFormat="1" ht="12">
      <c r="A450" s="147"/>
      <c r="B450" s="162"/>
      <c r="C450" s="156"/>
      <c r="D450" s="108">
        <f t="shared" ref="D450:D544" si="19">I450</f>
        <v>0.34090909090909088</v>
      </c>
      <c r="E450" s="85"/>
      <c r="F450" s="110" t="s">
        <v>210</v>
      </c>
      <c r="G450" s="86" t="s">
        <v>67</v>
      </c>
      <c r="H450" s="105">
        <f t="shared" si="18"/>
        <v>5</v>
      </c>
      <c r="I450" s="86">
        <f>IF([1]项目总工作量!B$6="交易类",H450*1.5/22,IF([1]项目总工作量!B$6="数据分析类",H450*1.5*0.9/22,IF([1]项目总工作量!B$6="流程管理类",H450*1.5*0.8/22,IF([1]项目总工作量!B$6="渠道类",H450*1.5*0.7/22,FALSE))))</f>
        <v>0.34090909090909088</v>
      </c>
      <c r="J450" s="86" t="s">
        <v>44</v>
      </c>
    </row>
    <row r="451" spans="1:10" s="87" customFormat="1" ht="12">
      <c r="A451" s="147"/>
      <c r="B451" s="162"/>
      <c r="C451" s="156"/>
      <c r="D451" s="108">
        <f t="shared" si="19"/>
        <v>0.34090909090909088</v>
      </c>
      <c r="E451" s="85"/>
      <c r="F451" s="110" t="s">
        <v>209</v>
      </c>
      <c r="G451" s="86" t="s">
        <v>67</v>
      </c>
      <c r="H451" s="105">
        <f t="shared" si="18"/>
        <v>5</v>
      </c>
      <c r="I451" s="86">
        <f>IF([1]项目总工作量!B$6="交易类",H451*1.5/22,IF([1]项目总工作量!B$6="数据分析类",H451*1.5*0.9/22,IF([1]项目总工作量!B$6="流程管理类",H451*1.5*0.8/22,IF([1]项目总工作量!B$6="渠道类",H451*1.5*0.7/22,FALSE))))</f>
        <v>0.34090909090909088</v>
      </c>
      <c r="J451" s="86" t="s">
        <v>44</v>
      </c>
    </row>
    <row r="452" spans="1:10" s="87" customFormat="1" ht="12">
      <c r="A452" s="147"/>
      <c r="B452" s="162"/>
      <c r="C452" s="156"/>
      <c r="D452" s="108">
        <f t="shared" si="19"/>
        <v>0.34090909090909088</v>
      </c>
      <c r="E452" s="85"/>
      <c r="F452" s="110" t="s">
        <v>208</v>
      </c>
      <c r="G452" s="86" t="s">
        <v>67</v>
      </c>
      <c r="H452" s="105">
        <f t="shared" si="18"/>
        <v>5</v>
      </c>
      <c r="I452" s="86">
        <f>IF([1]项目总工作量!B$6="交易类",H452*1.5/22,IF([1]项目总工作量!B$6="数据分析类",H452*1.5*0.9/22,IF([1]项目总工作量!B$6="流程管理类",H452*1.5*0.8/22,IF([1]项目总工作量!B$6="渠道类",H452*1.5*0.7/22,FALSE))))</f>
        <v>0.34090909090909088</v>
      </c>
      <c r="J452" s="86" t="s">
        <v>44</v>
      </c>
    </row>
    <row r="453" spans="1:10" s="87" customFormat="1" ht="12">
      <c r="A453" s="147"/>
      <c r="B453" s="162"/>
      <c r="C453" s="156"/>
      <c r="D453" s="108">
        <f t="shared" si="19"/>
        <v>0.34090909090909088</v>
      </c>
      <c r="E453" s="85"/>
      <c r="F453" s="110" t="s">
        <v>207</v>
      </c>
      <c r="G453" s="86" t="s">
        <v>67</v>
      </c>
      <c r="H453" s="105">
        <f t="shared" si="18"/>
        <v>5</v>
      </c>
      <c r="I453" s="86">
        <f>IF([1]项目总工作量!B$6="交易类",H453*1.5/22,IF([1]项目总工作量!B$6="数据分析类",H453*1.5*0.9/22,IF([1]项目总工作量!B$6="流程管理类",H453*1.5*0.8/22,IF([1]项目总工作量!B$6="渠道类",H453*1.5*0.7/22,FALSE))))</f>
        <v>0.34090909090909088</v>
      </c>
      <c r="J453" s="86" t="s">
        <v>44</v>
      </c>
    </row>
    <row r="454" spans="1:10" s="87" customFormat="1" ht="24">
      <c r="A454" s="147"/>
      <c r="B454" s="162"/>
      <c r="C454" s="156"/>
      <c r="D454" s="108">
        <f t="shared" si="19"/>
        <v>0.34090909090909088</v>
      </c>
      <c r="E454" s="85"/>
      <c r="F454" s="110" t="s">
        <v>206</v>
      </c>
      <c r="G454" s="86" t="s">
        <v>67</v>
      </c>
      <c r="H454" s="105">
        <f t="shared" si="18"/>
        <v>5</v>
      </c>
      <c r="I454" s="86">
        <f>IF([1]项目总工作量!B$6="交易类",H454*1.5/22,IF([1]项目总工作量!B$6="数据分析类",H454*1.5*0.9/22,IF([1]项目总工作量!B$6="流程管理类",H454*1.5*0.8/22,IF([1]项目总工作量!B$6="渠道类",H454*1.5*0.7/22,FALSE))))</f>
        <v>0.34090909090909088</v>
      </c>
      <c r="J454" s="86" t="s">
        <v>44</v>
      </c>
    </row>
    <row r="455" spans="1:10" s="87" customFormat="1" ht="24">
      <c r="A455" s="147"/>
      <c r="B455" s="162"/>
      <c r="C455" s="156"/>
      <c r="D455" s="108">
        <f t="shared" si="19"/>
        <v>0.34090909090909088</v>
      </c>
      <c r="E455" s="85"/>
      <c r="F455" s="110" t="s">
        <v>205</v>
      </c>
      <c r="G455" s="86" t="s">
        <v>67</v>
      </c>
      <c r="H455" s="105">
        <f t="shared" si="18"/>
        <v>5</v>
      </c>
      <c r="I455" s="86">
        <f>IF([1]项目总工作量!B$6="交易类",H455*1.5/22,IF([1]项目总工作量!B$6="数据分析类",H455*1.5*0.9/22,IF([1]项目总工作量!B$6="流程管理类",H455*1.5*0.8/22,IF([1]项目总工作量!B$6="渠道类",H455*1.5*0.7/22,FALSE))))</f>
        <v>0.34090909090909088</v>
      </c>
      <c r="J455" s="86" t="s">
        <v>44</v>
      </c>
    </row>
    <row r="456" spans="1:10" s="87" customFormat="1" ht="24">
      <c r="A456" s="147"/>
      <c r="B456" s="162"/>
      <c r="C456" s="156"/>
      <c r="D456" s="108">
        <f t="shared" si="19"/>
        <v>0.34090909090909088</v>
      </c>
      <c r="E456" s="85"/>
      <c r="F456" s="110" t="s">
        <v>204</v>
      </c>
      <c r="G456" s="86" t="s">
        <v>67</v>
      </c>
      <c r="H456" s="105">
        <f t="shared" si="18"/>
        <v>5</v>
      </c>
      <c r="I456" s="86">
        <f>IF([1]项目总工作量!B$6="交易类",H456*1.5/22,IF([1]项目总工作量!B$6="数据分析类",H456*1.5*0.9/22,IF([1]项目总工作量!B$6="流程管理类",H456*1.5*0.8/22,IF([1]项目总工作量!B$6="渠道类",H456*1.5*0.7/22,FALSE))))</f>
        <v>0.34090909090909088</v>
      </c>
      <c r="J456" s="86" t="s">
        <v>44</v>
      </c>
    </row>
    <row r="457" spans="1:10" s="87" customFormat="1" ht="24">
      <c r="A457" s="147"/>
      <c r="B457" s="162"/>
      <c r="C457" s="156"/>
      <c r="D457" s="108">
        <f t="shared" si="19"/>
        <v>0.34090909090909088</v>
      </c>
      <c r="E457" s="85"/>
      <c r="F457" s="110" t="s">
        <v>203</v>
      </c>
      <c r="G457" s="86" t="s">
        <v>67</v>
      </c>
      <c r="H457" s="105">
        <f t="shared" si="18"/>
        <v>5</v>
      </c>
      <c r="I457" s="86">
        <f>IF([1]项目总工作量!B$6="交易类",H457*1.5/22,IF([1]项目总工作量!B$6="数据分析类",H457*1.5*0.9/22,IF([1]项目总工作量!B$6="流程管理类",H457*1.5*0.8/22,IF([1]项目总工作量!B$6="渠道类",H457*1.5*0.7/22,FALSE))))</f>
        <v>0.34090909090909088</v>
      </c>
      <c r="J457" s="86" t="s">
        <v>44</v>
      </c>
    </row>
    <row r="458" spans="1:10" s="87" customFormat="1" ht="24">
      <c r="A458" s="147"/>
      <c r="B458" s="162"/>
      <c r="C458" s="156"/>
      <c r="D458" s="108">
        <f t="shared" si="19"/>
        <v>0.34090909090909088</v>
      </c>
      <c r="E458" s="85"/>
      <c r="F458" s="110" t="s">
        <v>202</v>
      </c>
      <c r="G458" s="86" t="s">
        <v>67</v>
      </c>
      <c r="H458" s="105">
        <f t="shared" si="18"/>
        <v>5</v>
      </c>
      <c r="I458" s="86">
        <f>IF([1]项目总工作量!B$6="交易类",H458*1.5/22,IF([1]项目总工作量!B$6="数据分析类",H458*1.5*0.9/22,IF([1]项目总工作量!B$6="流程管理类",H458*1.5*0.8/22,IF([1]项目总工作量!B$6="渠道类",H458*1.5*0.7/22,FALSE))))</f>
        <v>0.34090909090909088</v>
      </c>
      <c r="J458" s="86" t="s">
        <v>44</v>
      </c>
    </row>
    <row r="459" spans="1:10" s="87" customFormat="1" ht="24">
      <c r="A459" s="147"/>
      <c r="B459" s="162"/>
      <c r="C459" s="156"/>
      <c r="D459" s="108">
        <f t="shared" si="19"/>
        <v>0.34090909090909088</v>
      </c>
      <c r="E459" s="85"/>
      <c r="F459" s="110" t="s">
        <v>201</v>
      </c>
      <c r="G459" s="86" t="s">
        <v>67</v>
      </c>
      <c r="H459" s="105">
        <f t="shared" si="18"/>
        <v>5</v>
      </c>
      <c r="I459" s="86">
        <f>IF([1]项目总工作量!B$6="交易类",H459*1.5/22,IF([1]项目总工作量!B$6="数据分析类",H459*1.5*0.9/22,IF([1]项目总工作量!B$6="流程管理类",H459*1.5*0.8/22,IF([1]项目总工作量!B$6="渠道类",H459*1.5*0.7/22,FALSE))))</f>
        <v>0.34090909090909088</v>
      </c>
      <c r="J459" s="86" t="s">
        <v>44</v>
      </c>
    </row>
    <row r="460" spans="1:10" s="87" customFormat="1" ht="24">
      <c r="A460" s="147"/>
      <c r="B460" s="162"/>
      <c r="C460" s="156"/>
      <c r="D460" s="108">
        <f t="shared" si="19"/>
        <v>0.34090909090909088</v>
      </c>
      <c r="E460" s="85"/>
      <c r="F460" s="110" t="s">
        <v>200</v>
      </c>
      <c r="G460" s="86" t="s">
        <v>67</v>
      </c>
      <c r="H460" s="105">
        <f t="shared" si="18"/>
        <v>5</v>
      </c>
      <c r="I460" s="86">
        <f>IF([1]项目总工作量!B$6="交易类",H460*1.5/22,IF([1]项目总工作量!B$6="数据分析类",H460*1.5*0.9/22,IF([1]项目总工作量!B$6="流程管理类",H460*1.5*0.8/22,IF([1]项目总工作量!B$6="渠道类",H460*1.5*0.7/22,FALSE))))</f>
        <v>0.34090909090909088</v>
      </c>
      <c r="J460" s="86" t="s">
        <v>44</v>
      </c>
    </row>
    <row r="461" spans="1:10" s="87" customFormat="1" ht="24">
      <c r="A461" s="147"/>
      <c r="B461" s="162"/>
      <c r="C461" s="156"/>
      <c r="D461" s="108">
        <f t="shared" si="19"/>
        <v>0.34090909090909088</v>
      </c>
      <c r="E461" s="85"/>
      <c r="F461" s="110" t="s">
        <v>199</v>
      </c>
      <c r="G461" s="86" t="s">
        <v>67</v>
      </c>
      <c r="H461" s="105">
        <f t="shared" ref="H461:H544" si="20">IF(G461="EI",4,IF(G461="EO",5,IF(G461="EQ",4,0)))</f>
        <v>5</v>
      </c>
      <c r="I461" s="86">
        <f>IF([1]项目总工作量!B$6="交易类",H461*1.5/22,IF([1]项目总工作量!B$6="数据分析类",H461*1.5*0.9/22,IF([1]项目总工作量!B$6="流程管理类",H461*1.5*0.8/22,IF([1]项目总工作量!B$6="渠道类",H461*1.5*0.7/22,FALSE))))</f>
        <v>0.34090909090909088</v>
      </c>
      <c r="J461" s="86" t="s">
        <v>44</v>
      </c>
    </row>
    <row r="462" spans="1:10" s="87" customFormat="1" ht="24">
      <c r="A462" s="147"/>
      <c r="B462" s="162"/>
      <c r="C462" s="156"/>
      <c r="D462" s="108">
        <f t="shared" si="19"/>
        <v>0.34090909090909088</v>
      </c>
      <c r="E462" s="85"/>
      <c r="F462" s="110" t="s">
        <v>198</v>
      </c>
      <c r="G462" s="86" t="s">
        <v>67</v>
      </c>
      <c r="H462" s="105">
        <f t="shared" si="20"/>
        <v>5</v>
      </c>
      <c r="I462" s="86">
        <f>IF([1]项目总工作量!B$6="交易类",H462*1.5/22,IF([1]项目总工作量!B$6="数据分析类",H462*1.5*0.9/22,IF([1]项目总工作量!B$6="流程管理类",H462*1.5*0.8/22,IF([1]项目总工作量!B$6="渠道类",H462*1.5*0.7/22,FALSE))))</f>
        <v>0.34090909090909088</v>
      </c>
      <c r="J462" s="86" t="s">
        <v>44</v>
      </c>
    </row>
    <row r="463" spans="1:10" s="87" customFormat="1" ht="24">
      <c r="A463" s="147"/>
      <c r="B463" s="162"/>
      <c r="C463" s="156"/>
      <c r="D463" s="108">
        <f t="shared" si="19"/>
        <v>0.34090909090909088</v>
      </c>
      <c r="E463" s="85"/>
      <c r="F463" s="110" t="s">
        <v>197</v>
      </c>
      <c r="G463" s="86" t="s">
        <v>67</v>
      </c>
      <c r="H463" s="105">
        <f t="shared" si="20"/>
        <v>5</v>
      </c>
      <c r="I463" s="86">
        <f>IF([1]项目总工作量!B$6="交易类",H463*1.5/22,IF([1]项目总工作量!B$6="数据分析类",H463*1.5*0.9/22,IF([1]项目总工作量!B$6="流程管理类",H463*1.5*0.8/22,IF([1]项目总工作量!B$6="渠道类",H463*1.5*0.7/22,FALSE))))</f>
        <v>0.34090909090909088</v>
      </c>
      <c r="J463" s="86" t="s">
        <v>44</v>
      </c>
    </row>
    <row r="464" spans="1:10" s="87" customFormat="1" ht="12">
      <c r="A464" s="147"/>
      <c r="B464" s="162"/>
      <c r="C464" s="156"/>
      <c r="D464" s="108">
        <f t="shared" si="19"/>
        <v>0.34090909090909088</v>
      </c>
      <c r="E464" s="85"/>
      <c r="F464" s="110" t="s">
        <v>196</v>
      </c>
      <c r="G464" s="86" t="s">
        <v>67</v>
      </c>
      <c r="H464" s="105">
        <f t="shared" si="20"/>
        <v>5</v>
      </c>
      <c r="I464" s="86">
        <f>IF([1]项目总工作量!B$6="交易类",H464*1.5/22,IF([1]项目总工作量!B$6="数据分析类",H464*1.5*0.9/22,IF([1]项目总工作量!B$6="流程管理类",H464*1.5*0.8/22,IF([1]项目总工作量!B$6="渠道类",H464*1.5*0.7/22,FALSE))))</f>
        <v>0.34090909090909088</v>
      </c>
      <c r="J464" s="86" t="s">
        <v>44</v>
      </c>
    </row>
    <row r="465" spans="1:10" s="87" customFormat="1" ht="12">
      <c r="A465" s="147"/>
      <c r="B465" s="162"/>
      <c r="C465" s="156"/>
      <c r="D465" s="108">
        <f t="shared" si="19"/>
        <v>0.34090909090909088</v>
      </c>
      <c r="E465" s="85"/>
      <c r="F465" s="110" t="s">
        <v>195</v>
      </c>
      <c r="G465" s="86" t="s">
        <v>67</v>
      </c>
      <c r="H465" s="105">
        <f t="shared" si="20"/>
        <v>5</v>
      </c>
      <c r="I465" s="86">
        <f>IF([1]项目总工作量!B$6="交易类",H465*1.5/22,IF([1]项目总工作量!B$6="数据分析类",H465*1.5*0.9/22,IF([1]项目总工作量!B$6="流程管理类",H465*1.5*0.8/22,IF([1]项目总工作量!B$6="渠道类",H465*1.5*0.7/22,FALSE))))</f>
        <v>0.34090909090909088</v>
      </c>
      <c r="J465" s="86" t="s">
        <v>44</v>
      </c>
    </row>
    <row r="466" spans="1:10" s="87" customFormat="1" ht="12">
      <c r="A466" s="147"/>
      <c r="B466" s="162"/>
      <c r="C466" s="156"/>
      <c r="D466" s="108">
        <f t="shared" si="19"/>
        <v>0.34090909090909088</v>
      </c>
      <c r="E466" s="85"/>
      <c r="F466" s="110" t="s">
        <v>194</v>
      </c>
      <c r="G466" s="86" t="s">
        <v>67</v>
      </c>
      <c r="H466" s="105">
        <f t="shared" si="20"/>
        <v>5</v>
      </c>
      <c r="I466" s="86">
        <f>IF([1]项目总工作量!B$6="交易类",H466*1.5/22,IF([1]项目总工作量!B$6="数据分析类",H466*1.5*0.9/22,IF([1]项目总工作量!B$6="流程管理类",H466*1.5*0.8/22,IF([1]项目总工作量!B$6="渠道类",H466*1.5*0.7/22,FALSE))))</f>
        <v>0.34090909090909088</v>
      </c>
      <c r="J466" s="86" t="s">
        <v>44</v>
      </c>
    </row>
    <row r="467" spans="1:10" s="87" customFormat="1" ht="12">
      <c r="A467" s="147"/>
      <c r="B467" s="162"/>
      <c r="C467" s="156"/>
      <c r="D467" s="108">
        <f t="shared" si="19"/>
        <v>0.34090909090909088</v>
      </c>
      <c r="E467" s="85"/>
      <c r="F467" s="110" t="s">
        <v>193</v>
      </c>
      <c r="G467" s="86" t="s">
        <v>67</v>
      </c>
      <c r="H467" s="105">
        <f t="shared" si="20"/>
        <v>5</v>
      </c>
      <c r="I467" s="86">
        <f>IF([1]项目总工作量!B$6="交易类",H467*1.5/22,IF([1]项目总工作量!B$6="数据分析类",H467*1.5*0.9/22,IF([1]项目总工作量!B$6="流程管理类",H467*1.5*0.8/22,IF([1]项目总工作量!B$6="渠道类",H467*1.5*0.7/22,FALSE))))</f>
        <v>0.34090909090909088</v>
      </c>
      <c r="J467" s="86" t="s">
        <v>44</v>
      </c>
    </row>
    <row r="468" spans="1:10" s="87" customFormat="1" ht="12">
      <c r="A468" s="147"/>
      <c r="B468" s="162"/>
      <c r="C468" s="156"/>
      <c r="D468" s="108">
        <f t="shared" si="19"/>
        <v>0.34090909090909088</v>
      </c>
      <c r="E468" s="85"/>
      <c r="F468" s="110" t="s">
        <v>192</v>
      </c>
      <c r="G468" s="86" t="s">
        <v>67</v>
      </c>
      <c r="H468" s="105">
        <f t="shared" si="20"/>
        <v>5</v>
      </c>
      <c r="I468" s="86">
        <f>IF([1]项目总工作量!B$6="交易类",H468*1.5/22,IF([1]项目总工作量!B$6="数据分析类",H468*1.5*0.9/22,IF([1]项目总工作量!B$6="流程管理类",H468*1.5*0.8/22,IF([1]项目总工作量!B$6="渠道类",H468*1.5*0.7/22,FALSE))))</f>
        <v>0.34090909090909088</v>
      </c>
      <c r="J468" s="86" t="s">
        <v>44</v>
      </c>
    </row>
    <row r="469" spans="1:10" s="87" customFormat="1" ht="12">
      <c r="A469" s="147"/>
      <c r="B469" s="162"/>
      <c r="C469" s="156"/>
      <c r="D469" s="108">
        <f t="shared" si="19"/>
        <v>0.34090909090909088</v>
      </c>
      <c r="E469" s="85"/>
      <c r="F469" s="110" t="s">
        <v>191</v>
      </c>
      <c r="G469" s="86" t="s">
        <v>67</v>
      </c>
      <c r="H469" s="105">
        <f t="shared" si="20"/>
        <v>5</v>
      </c>
      <c r="I469" s="86">
        <f>IF([1]项目总工作量!B$6="交易类",H469*1.5/22,IF([1]项目总工作量!B$6="数据分析类",H469*1.5*0.9/22,IF([1]项目总工作量!B$6="流程管理类",H469*1.5*0.8/22,IF([1]项目总工作量!B$6="渠道类",H469*1.5*0.7/22,FALSE))))</f>
        <v>0.34090909090909088</v>
      </c>
      <c r="J469" s="86" t="s">
        <v>44</v>
      </c>
    </row>
    <row r="470" spans="1:10" s="87" customFormat="1" ht="12">
      <c r="A470" s="147"/>
      <c r="B470" s="162"/>
      <c r="C470" s="156"/>
      <c r="D470" s="108">
        <f t="shared" si="19"/>
        <v>0.34090909090909088</v>
      </c>
      <c r="E470" s="85"/>
      <c r="F470" s="110" t="s">
        <v>190</v>
      </c>
      <c r="G470" s="86" t="s">
        <v>67</v>
      </c>
      <c r="H470" s="105">
        <f t="shared" si="20"/>
        <v>5</v>
      </c>
      <c r="I470" s="86">
        <f>IF([1]项目总工作量!B$6="交易类",H470*1.5/22,IF([1]项目总工作量!B$6="数据分析类",H470*1.5*0.9/22,IF([1]项目总工作量!B$6="流程管理类",H470*1.5*0.8/22,IF([1]项目总工作量!B$6="渠道类",H470*1.5*0.7/22,FALSE))))</f>
        <v>0.34090909090909088</v>
      </c>
      <c r="J470" s="86" t="s">
        <v>44</v>
      </c>
    </row>
    <row r="471" spans="1:10" s="87" customFormat="1" ht="12">
      <c r="A471" s="147"/>
      <c r="B471" s="162"/>
      <c r="C471" s="156"/>
      <c r="D471" s="108">
        <f t="shared" si="19"/>
        <v>0.34090909090909088</v>
      </c>
      <c r="E471" s="85"/>
      <c r="F471" s="110" t="s">
        <v>189</v>
      </c>
      <c r="G471" s="86" t="s">
        <v>67</v>
      </c>
      <c r="H471" s="105">
        <f t="shared" si="20"/>
        <v>5</v>
      </c>
      <c r="I471" s="86">
        <f>IF([1]项目总工作量!B$6="交易类",H471*1.5/22,IF([1]项目总工作量!B$6="数据分析类",H471*1.5*0.9/22,IF([1]项目总工作量!B$6="流程管理类",H471*1.5*0.8/22,IF([1]项目总工作量!B$6="渠道类",H471*1.5*0.7/22,FALSE))))</f>
        <v>0.34090909090909088</v>
      </c>
      <c r="J471" s="86" t="s">
        <v>44</v>
      </c>
    </row>
    <row r="472" spans="1:10" s="87" customFormat="1" ht="12">
      <c r="A472" s="147"/>
      <c r="B472" s="162"/>
      <c r="C472" s="156"/>
      <c r="D472" s="108">
        <f t="shared" si="19"/>
        <v>0.34090909090909088</v>
      </c>
      <c r="E472" s="85"/>
      <c r="F472" s="110" t="s">
        <v>188</v>
      </c>
      <c r="G472" s="86" t="s">
        <v>67</v>
      </c>
      <c r="H472" s="105">
        <f t="shared" si="20"/>
        <v>5</v>
      </c>
      <c r="I472" s="86">
        <f>IF([1]项目总工作量!B$6="交易类",H472*1.5/22,IF([1]项目总工作量!B$6="数据分析类",H472*1.5*0.9/22,IF([1]项目总工作量!B$6="流程管理类",H472*1.5*0.8/22,IF([1]项目总工作量!B$6="渠道类",H472*1.5*0.7/22,FALSE))))</f>
        <v>0.34090909090909088</v>
      </c>
      <c r="J472" s="86" t="s">
        <v>44</v>
      </c>
    </row>
    <row r="473" spans="1:10" s="87" customFormat="1" ht="12">
      <c r="A473" s="147"/>
      <c r="B473" s="162"/>
      <c r="C473" s="156"/>
      <c r="D473" s="108">
        <f t="shared" si="19"/>
        <v>0.34090909090909088</v>
      </c>
      <c r="E473" s="85"/>
      <c r="F473" s="110" t="s">
        <v>187</v>
      </c>
      <c r="G473" s="86" t="s">
        <v>67</v>
      </c>
      <c r="H473" s="105">
        <f t="shared" si="20"/>
        <v>5</v>
      </c>
      <c r="I473" s="86">
        <f>IF([1]项目总工作量!B$6="交易类",H473*1.5/22,IF([1]项目总工作量!B$6="数据分析类",H473*1.5*0.9/22,IF([1]项目总工作量!B$6="流程管理类",H473*1.5*0.8/22,IF([1]项目总工作量!B$6="渠道类",H473*1.5*0.7/22,FALSE))))</f>
        <v>0.34090909090909088</v>
      </c>
      <c r="J473" s="86" t="s">
        <v>44</v>
      </c>
    </row>
    <row r="474" spans="1:10" s="87" customFormat="1" ht="12">
      <c r="A474" s="147"/>
      <c r="B474" s="162"/>
      <c r="C474" s="156"/>
      <c r="D474" s="108">
        <f t="shared" si="19"/>
        <v>0.34090909090909088</v>
      </c>
      <c r="E474" s="85"/>
      <c r="F474" s="110" t="s">
        <v>186</v>
      </c>
      <c r="G474" s="86" t="s">
        <v>67</v>
      </c>
      <c r="H474" s="105">
        <f t="shared" si="20"/>
        <v>5</v>
      </c>
      <c r="I474" s="86">
        <f>IF([1]项目总工作量!B$6="交易类",H474*1.5/22,IF([1]项目总工作量!B$6="数据分析类",H474*1.5*0.9/22,IF([1]项目总工作量!B$6="流程管理类",H474*1.5*0.8/22,IF([1]项目总工作量!B$6="渠道类",H474*1.5*0.7/22,FALSE))))</f>
        <v>0.34090909090909088</v>
      </c>
      <c r="J474" s="86" t="s">
        <v>44</v>
      </c>
    </row>
    <row r="475" spans="1:10" s="87" customFormat="1" ht="12">
      <c r="A475" s="147"/>
      <c r="B475" s="162"/>
      <c r="C475" s="156"/>
      <c r="D475" s="108">
        <f t="shared" si="19"/>
        <v>0.34090909090909088</v>
      </c>
      <c r="E475" s="85"/>
      <c r="F475" s="110" t="s">
        <v>185</v>
      </c>
      <c r="G475" s="86" t="s">
        <v>67</v>
      </c>
      <c r="H475" s="105">
        <f t="shared" si="20"/>
        <v>5</v>
      </c>
      <c r="I475" s="86">
        <f>IF([1]项目总工作量!B$6="交易类",H475*1.5/22,IF([1]项目总工作量!B$6="数据分析类",H475*1.5*0.9/22,IF([1]项目总工作量!B$6="流程管理类",H475*1.5*0.8/22,IF([1]项目总工作量!B$6="渠道类",H475*1.5*0.7/22,FALSE))))</f>
        <v>0.34090909090909088</v>
      </c>
      <c r="J475" s="86" t="s">
        <v>44</v>
      </c>
    </row>
    <row r="476" spans="1:10" s="87" customFormat="1" ht="12">
      <c r="A476" s="147"/>
      <c r="B476" s="162"/>
      <c r="C476" s="156"/>
      <c r="D476" s="108">
        <f t="shared" si="19"/>
        <v>0.34090909090909088</v>
      </c>
      <c r="E476" s="85"/>
      <c r="F476" s="110" t="s">
        <v>184</v>
      </c>
      <c r="G476" s="86" t="s">
        <v>67</v>
      </c>
      <c r="H476" s="105">
        <f t="shared" si="20"/>
        <v>5</v>
      </c>
      <c r="I476" s="86">
        <f>IF([1]项目总工作量!B$6="交易类",H476*1.5/22,IF([1]项目总工作量!B$6="数据分析类",H476*1.5*0.9/22,IF([1]项目总工作量!B$6="流程管理类",H476*1.5*0.8/22,IF([1]项目总工作量!B$6="渠道类",H476*1.5*0.7/22,FALSE))))</f>
        <v>0.34090909090909088</v>
      </c>
      <c r="J476" s="86" t="s">
        <v>44</v>
      </c>
    </row>
    <row r="477" spans="1:10" s="87" customFormat="1" ht="12">
      <c r="A477" s="147"/>
      <c r="B477" s="162"/>
      <c r="C477" s="156"/>
      <c r="D477" s="108">
        <f t="shared" si="19"/>
        <v>0.34090909090909088</v>
      </c>
      <c r="E477" s="85"/>
      <c r="F477" s="110" t="s">
        <v>183</v>
      </c>
      <c r="G477" s="86" t="s">
        <v>67</v>
      </c>
      <c r="H477" s="105">
        <f t="shared" si="20"/>
        <v>5</v>
      </c>
      <c r="I477" s="86">
        <f>IF([1]项目总工作量!B$6="交易类",H477*1.5/22,IF([1]项目总工作量!B$6="数据分析类",H477*1.5*0.9/22,IF([1]项目总工作量!B$6="流程管理类",H477*1.5*0.8/22,IF([1]项目总工作量!B$6="渠道类",H477*1.5*0.7/22,FALSE))))</f>
        <v>0.34090909090909088</v>
      </c>
      <c r="J477" s="86" t="s">
        <v>44</v>
      </c>
    </row>
    <row r="478" spans="1:10" s="98" customFormat="1" ht="12">
      <c r="A478" s="147"/>
      <c r="B478" s="162"/>
      <c r="C478" s="156"/>
      <c r="D478" s="36">
        <f t="shared" si="19"/>
        <v>0.34090909090909088</v>
      </c>
      <c r="E478" s="96"/>
      <c r="F478" s="113" t="s">
        <v>479</v>
      </c>
      <c r="G478" s="86" t="s">
        <v>67</v>
      </c>
      <c r="H478" s="106">
        <f t="shared" si="20"/>
        <v>5</v>
      </c>
      <c r="I478" s="86">
        <f>IF([1]项目总工作量!B$6="交易类",H478*1.5/22,IF([1]项目总工作量!B$6="数据分析类",H478*1.5*0.9/22,IF([1]项目总工作量!B$6="流程管理类",H478*1.5*0.8/22,IF([1]项目总工作量!B$6="渠道类",H478*1.5*0.7/22,FALSE))))</f>
        <v>0.34090909090909088</v>
      </c>
      <c r="J478" s="86" t="s">
        <v>44</v>
      </c>
    </row>
    <row r="479" spans="1:10" s="87" customFormat="1" ht="12">
      <c r="A479" s="147"/>
      <c r="B479" s="162"/>
      <c r="C479" s="156"/>
      <c r="D479" s="108">
        <f t="shared" si="19"/>
        <v>0.34090909090909088</v>
      </c>
      <c r="E479" s="85"/>
      <c r="F479" s="110" t="s">
        <v>182</v>
      </c>
      <c r="G479" s="86" t="s">
        <v>67</v>
      </c>
      <c r="H479" s="105">
        <f t="shared" si="20"/>
        <v>5</v>
      </c>
      <c r="I479" s="86">
        <f>IF([1]项目总工作量!B$6="交易类",H479*1.5/22,IF([1]项目总工作量!B$6="数据分析类",H479*1.5*0.9/22,IF([1]项目总工作量!B$6="流程管理类",H479*1.5*0.8/22,IF([1]项目总工作量!B$6="渠道类",H479*1.5*0.7/22,FALSE))))</f>
        <v>0.34090909090909088</v>
      </c>
      <c r="J479" s="86" t="s">
        <v>44</v>
      </c>
    </row>
    <row r="480" spans="1:10" s="87" customFormat="1" ht="12">
      <c r="A480" s="147"/>
      <c r="B480" s="162"/>
      <c r="C480" s="156"/>
      <c r="D480" s="108">
        <f t="shared" si="19"/>
        <v>0.34090909090909088</v>
      </c>
      <c r="E480" s="85"/>
      <c r="F480" s="110" t="s">
        <v>181</v>
      </c>
      <c r="G480" s="86" t="s">
        <v>67</v>
      </c>
      <c r="H480" s="105">
        <f t="shared" si="20"/>
        <v>5</v>
      </c>
      <c r="I480" s="86">
        <f>IF([1]项目总工作量!B$6="交易类",H480*1.5/22,IF([1]项目总工作量!B$6="数据分析类",H480*1.5*0.9/22,IF([1]项目总工作量!B$6="流程管理类",H480*1.5*0.8/22,IF([1]项目总工作量!B$6="渠道类",H480*1.5*0.7/22,FALSE))))</f>
        <v>0.34090909090909088</v>
      </c>
      <c r="J480" s="86" t="s">
        <v>44</v>
      </c>
    </row>
    <row r="481" spans="1:10" s="98" customFormat="1" ht="12">
      <c r="A481" s="147"/>
      <c r="B481" s="162"/>
      <c r="C481" s="156"/>
      <c r="D481" s="36">
        <f t="shared" si="19"/>
        <v>0.34090909090909088</v>
      </c>
      <c r="E481" s="96"/>
      <c r="F481" s="113" t="s">
        <v>480</v>
      </c>
      <c r="G481" s="86" t="s">
        <v>67</v>
      </c>
      <c r="H481" s="106">
        <f t="shared" si="20"/>
        <v>5</v>
      </c>
      <c r="I481" s="86">
        <f>IF([1]项目总工作量!B$6="交易类",H481*1.5/22,IF([1]项目总工作量!B$6="数据分析类",H481*1.5*0.9/22,IF([1]项目总工作量!B$6="流程管理类",H481*1.5*0.8/22,IF([1]项目总工作量!B$6="渠道类",H481*1.5*0.7/22,FALSE))))</f>
        <v>0.34090909090909088</v>
      </c>
      <c r="J481" s="86" t="s">
        <v>44</v>
      </c>
    </row>
    <row r="482" spans="1:10" s="87" customFormat="1" ht="12">
      <c r="A482" s="147"/>
      <c r="B482" s="162"/>
      <c r="C482" s="156"/>
      <c r="D482" s="108">
        <f t="shared" si="19"/>
        <v>0.34090909090909088</v>
      </c>
      <c r="E482" s="85"/>
      <c r="F482" s="110" t="s">
        <v>180</v>
      </c>
      <c r="G482" s="86" t="s">
        <v>67</v>
      </c>
      <c r="H482" s="105">
        <f t="shared" si="20"/>
        <v>5</v>
      </c>
      <c r="I482" s="86">
        <f>IF([1]项目总工作量!B$6="交易类",H482*1.5/22,IF([1]项目总工作量!B$6="数据分析类",H482*1.5*0.9/22,IF([1]项目总工作量!B$6="流程管理类",H482*1.5*0.8/22,IF([1]项目总工作量!B$6="渠道类",H482*1.5*0.7/22,FALSE))))</f>
        <v>0.34090909090909088</v>
      </c>
      <c r="J482" s="86" t="s">
        <v>44</v>
      </c>
    </row>
    <row r="483" spans="1:10" s="87" customFormat="1" ht="12">
      <c r="A483" s="147"/>
      <c r="B483" s="162"/>
      <c r="C483" s="156"/>
      <c r="D483" s="108">
        <f t="shared" si="19"/>
        <v>0.34090909090909088</v>
      </c>
      <c r="E483" s="85"/>
      <c r="F483" s="110" t="s">
        <v>179</v>
      </c>
      <c r="G483" s="86" t="s">
        <v>67</v>
      </c>
      <c r="H483" s="105">
        <f t="shared" si="20"/>
        <v>5</v>
      </c>
      <c r="I483" s="86">
        <f>IF([1]项目总工作量!B$6="交易类",H483*1.5/22,IF([1]项目总工作量!B$6="数据分析类",H483*1.5*0.9/22,IF([1]项目总工作量!B$6="流程管理类",H483*1.5*0.8/22,IF([1]项目总工作量!B$6="渠道类",H483*1.5*0.7/22,FALSE))))</f>
        <v>0.34090909090909088</v>
      </c>
      <c r="J483" s="86" t="s">
        <v>44</v>
      </c>
    </row>
    <row r="484" spans="1:10" s="87" customFormat="1" ht="12">
      <c r="A484" s="147"/>
      <c r="B484" s="162"/>
      <c r="C484" s="156"/>
      <c r="D484" s="108">
        <f t="shared" si="19"/>
        <v>0.34090909090909088</v>
      </c>
      <c r="E484" s="85"/>
      <c r="F484" s="110" t="s">
        <v>178</v>
      </c>
      <c r="G484" s="86" t="s">
        <v>67</v>
      </c>
      <c r="H484" s="105">
        <f t="shared" si="20"/>
        <v>5</v>
      </c>
      <c r="I484" s="86">
        <f>IF([1]项目总工作量!B$6="交易类",H484*1.5/22,IF([1]项目总工作量!B$6="数据分析类",H484*1.5*0.9/22,IF([1]项目总工作量!B$6="流程管理类",H484*1.5*0.8/22,IF([1]项目总工作量!B$6="渠道类",H484*1.5*0.7/22,FALSE))))</f>
        <v>0.34090909090909088</v>
      </c>
      <c r="J484" s="86" t="s">
        <v>44</v>
      </c>
    </row>
    <row r="485" spans="1:10" s="87" customFormat="1" ht="12">
      <c r="A485" s="147"/>
      <c r="B485" s="162"/>
      <c r="C485" s="156"/>
      <c r="D485" s="108">
        <f t="shared" si="19"/>
        <v>0.34090909090909088</v>
      </c>
      <c r="E485" s="85"/>
      <c r="F485" s="110" t="s">
        <v>177</v>
      </c>
      <c r="G485" s="86" t="s">
        <v>67</v>
      </c>
      <c r="H485" s="105">
        <f t="shared" si="20"/>
        <v>5</v>
      </c>
      <c r="I485" s="86">
        <f>IF([1]项目总工作量!B$6="交易类",H485*1.5/22,IF([1]项目总工作量!B$6="数据分析类",H485*1.5*0.9/22,IF([1]项目总工作量!B$6="流程管理类",H485*1.5*0.8/22,IF([1]项目总工作量!B$6="渠道类",H485*1.5*0.7/22,FALSE))))</f>
        <v>0.34090909090909088</v>
      </c>
      <c r="J485" s="86" t="s">
        <v>44</v>
      </c>
    </row>
    <row r="486" spans="1:10" s="98" customFormat="1" ht="12">
      <c r="A486" s="147"/>
      <c r="B486" s="162"/>
      <c r="C486" s="157"/>
      <c r="D486" s="36">
        <f t="shared" si="19"/>
        <v>0.34090909090909088</v>
      </c>
      <c r="E486" s="96"/>
      <c r="F486" s="113" t="s">
        <v>481</v>
      </c>
      <c r="G486" s="86" t="s">
        <v>67</v>
      </c>
      <c r="H486" s="106">
        <f t="shared" si="20"/>
        <v>5</v>
      </c>
      <c r="I486" s="86">
        <f>IF([1]项目总工作量!B$6="交易类",H486*1.5/22,IF([1]项目总工作量!B$6="数据分析类",H486*1.5*0.9/22,IF([1]项目总工作量!B$6="流程管理类",H486*1.5*0.8/22,IF([1]项目总工作量!B$6="渠道类",H486*1.5*0.7/22,FALSE))))</f>
        <v>0.34090909090909088</v>
      </c>
      <c r="J486" s="86" t="s">
        <v>44</v>
      </c>
    </row>
    <row r="487" spans="1:10" s="40" customFormat="1" ht="12">
      <c r="A487" s="145">
        <v>7</v>
      </c>
      <c r="B487" s="155" t="s">
        <v>586</v>
      </c>
      <c r="C487" s="155" t="s">
        <v>616</v>
      </c>
      <c r="D487" s="36">
        <f t="shared" si="19"/>
        <v>0.34090909090909088</v>
      </c>
      <c r="E487" s="96"/>
      <c r="F487" s="96" t="s">
        <v>587</v>
      </c>
      <c r="G487" s="97" t="s">
        <v>67</v>
      </c>
      <c r="H487" s="106">
        <f t="shared" si="20"/>
        <v>5</v>
      </c>
      <c r="I487" s="97">
        <f>IF([1]项目总工作量!B$6="交易类",H487*1.5/22,IF([1]项目总工作量!B$6="数据分析类",H487*1.5*0.9/22,IF([1]项目总工作量!B$6="流程管理类",H487*1.5*0.8/22,IF([1]项目总工作量!B$6="渠道类",H487*1.5*0.7/22,FALSE))))</f>
        <v>0.34090909090909088</v>
      </c>
      <c r="J487" s="97" t="s">
        <v>44</v>
      </c>
    </row>
    <row r="488" spans="1:10" s="40" customFormat="1" ht="12">
      <c r="A488" s="146"/>
      <c r="B488" s="156"/>
      <c r="C488" s="156"/>
      <c r="D488" s="36">
        <f t="shared" si="19"/>
        <v>0.34090909090909088</v>
      </c>
      <c r="E488" s="96"/>
      <c r="F488" s="96" t="s">
        <v>136</v>
      </c>
      <c r="G488" s="97" t="s">
        <v>67</v>
      </c>
      <c r="H488" s="106">
        <f t="shared" si="20"/>
        <v>5</v>
      </c>
      <c r="I488" s="97">
        <f>IF([1]项目总工作量!B$6="交易类",H488*1.5/22,IF([1]项目总工作量!B$6="数据分析类",H488*1.5*0.9/22,IF([1]项目总工作量!B$6="流程管理类",H488*1.5*0.8/22,IF([1]项目总工作量!B$6="渠道类",H488*1.5*0.7/22,FALSE))))</f>
        <v>0.34090909090909088</v>
      </c>
      <c r="J488" s="97" t="s">
        <v>44</v>
      </c>
    </row>
    <row r="489" spans="1:10" s="40" customFormat="1" ht="12">
      <c r="A489" s="146"/>
      <c r="B489" s="156"/>
      <c r="C489" s="156"/>
      <c r="D489" s="36">
        <f t="shared" si="19"/>
        <v>0.34090909090909088</v>
      </c>
      <c r="E489" s="96"/>
      <c r="F489" s="96" t="s">
        <v>137</v>
      </c>
      <c r="G489" s="97" t="s">
        <v>67</v>
      </c>
      <c r="H489" s="106">
        <f t="shared" si="20"/>
        <v>5</v>
      </c>
      <c r="I489" s="97">
        <f>IF([1]项目总工作量!B$6="交易类",H489*1.5/22,IF([1]项目总工作量!B$6="数据分析类",H489*1.5*0.9/22,IF([1]项目总工作量!B$6="流程管理类",H489*1.5*0.8/22,IF([1]项目总工作量!B$6="渠道类",H489*1.5*0.7/22,FALSE))))</f>
        <v>0.34090909090909088</v>
      </c>
      <c r="J489" s="97" t="s">
        <v>44</v>
      </c>
    </row>
    <row r="490" spans="1:10" s="40" customFormat="1" ht="12">
      <c r="A490" s="146"/>
      <c r="B490" s="156"/>
      <c r="C490" s="156"/>
      <c r="D490" s="36">
        <f t="shared" si="19"/>
        <v>0.34090909090909088</v>
      </c>
      <c r="E490" s="96"/>
      <c r="F490" s="96" t="s">
        <v>138</v>
      </c>
      <c r="G490" s="97" t="s">
        <v>67</v>
      </c>
      <c r="H490" s="106">
        <f t="shared" si="20"/>
        <v>5</v>
      </c>
      <c r="I490" s="97">
        <f>IF([1]项目总工作量!B$6="交易类",H490*1.5/22,IF([1]项目总工作量!B$6="数据分析类",H490*1.5*0.9/22,IF([1]项目总工作量!B$6="流程管理类",H490*1.5*0.8/22,IF([1]项目总工作量!B$6="渠道类",H490*1.5*0.7/22,FALSE))))</f>
        <v>0.34090909090909088</v>
      </c>
      <c r="J490" s="97" t="s">
        <v>44</v>
      </c>
    </row>
    <row r="491" spans="1:10" s="40" customFormat="1" ht="12">
      <c r="A491" s="146"/>
      <c r="B491" s="156"/>
      <c r="C491" s="156"/>
      <c r="D491" s="36">
        <f t="shared" si="19"/>
        <v>0.34090909090909088</v>
      </c>
      <c r="E491" s="96"/>
      <c r="F491" s="96" t="s">
        <v>139</v>
      </c>
      <c r="G491" s="97" t="s">
        <v>67</v>
      </c>
      <c r="H491" s="106">
        <f t="shared" si="20"/>
        <v>5</v>
      </c>
      <c r="I491" s="97">
        <f>IF([1]项目总工作量!B$6="交易类",H491*1.5/22,IF([1]项目总工作量!B$6="数据分析类",H491*1.5*0.9/22,IF([1]项目总工作量!B$6="流程管理类",H491*1.5*0.8/22,IF([1]项目总工作量!B$6="渠道类",H491*1.5*0.7/22,FALSE))))</f>
        <v>0.34090909090909088</v>
      </c>
      <c r="J491" s="97" t="s">
        <v>44</v>
      </c>
    </row>
    <row r="492" spans="1:10" s="40" customFormat="1" ht="12">
      <c r="A492" s="146"/>
      <c r="B492" s="156"/>
      <c r="C492" s="156"/>
      <c r="D492" s="36">
        <f t="shared" si="19"/>
        <v>0.34090909090909088</v>
      </c>
      <c r="E492" s="96"/>
      <c r="F492" s="96" t="s">
        <v>140</v>
      </c>
      <c r="G492" s="97" t="s">
        <v>67</v>
      </c>
      <c r="H492" s="106">
        <f t="shared" si="20"/>
        <v>5</v>
      </c>
      <c r="I492" s="97">
        <f>IF([1]项目总工作量!B$6="交易类",H492*1.5/22,IF([1]项目总工作量!B$6="数据分析类",H492*1.5*0.9/22,IF([1]项目总工作量!B$6="流程管理类",H492*1.5*0.8/22,IF([1]项目总工作量!B$6="渠道类",H492*1.5*0.7/22,FALSE))))</f>
        <v>0.34090909090909088</v>
      </c>
      <c r="J492" s="97" t="s">
        <v>44</v>
      </c>
    </row>
    <row r="493" spans="1:10" s="40" customFormat="1" ht="12">
      <c r="A493" s="146"/>
      <c r="B493" s="156"/>
      <c r="C493" s="156"/>
      <c r="D493" s="36">
        <f t="shared" si="19"/>
        <v>0.34090909090909088</v>
      </c>
      <c r="E493" s="96"/>
      <c r="F493" s="96" t="s">
        <v>588</v>
      </c>
      <c r="G493" s="97" t="s">
        <v>67</v>
      </c>
      <c r="H493" s="106">
        <f t="shared" si="20"/>
        <v>5</v>
      </c>
      <c r="I493" s="97">
        <f>IF([1]项目总工作量!B$6="交易类",H493*1.5/22,IF([1]项目总工作量!B$6="数据分析类",H493*1.5*0.9/22,IF([1]项目总工作量!B$6="流程管理类",H493*1.5*0.8/22,IF([1]项目总工作量!B$6="渠道类",H493*1.5*0.7/22,FALSE))))</f>
        <v>0.34090909090909088</v>
      </c>
      <c r="J493" s="97" t="s">
        <v>44</v>
      </c>
    </row>
    <row r="494" spans="1:10" s="40" customFormat="1" ht="12">
      <c r="A494" s="146"/>
      <c r="B494" s="156"/>
      <c r="C494" s="156"/>
      <c r="D494" s="36">
        <f t="shared" si="19"/>
        <v>0.34090909090909088</v>
      </c>
      <c r="E494" s="96"/>
      <c r="F494" s="96" t="s">
        <v>608</v>
      </c>
      <c r="G494" s="97" t="s">
        <v>67</v>
      </c>
      <c r="H494" s="106">
        <f t="shared" si="20"/>
        <v>5</v>
      </c>
      <c r="I494" s="97">
        <f>IF([1]项目总工作量!B$6="交易类",H494*1.5/22,IF([1]项目总工作量!B$6="数据分析类",H494*1.5*0.9/22,IF([1]项目总工作量!B$6="流程管理类",H494*1.5*0.8/22,IF([1]项目总工作量!B$6="渠道类",H494*1.5*0.7/22,FALSE))))</f>
        <v>0.34090909090909088</v>
      </c>
      <c r="J494" s="97" t="s">
        <v>44</v>
      </c>
    </row>
    <row r="495" spans="1:10" s="40" customFormat="1" ht="12">
      <c r="A495" s="146"/>
      <c r="B495" s="156"/>
      <c r="C495" s="156"/>
      <c r="D495" s="36">
        <f t="shared" si="19"/>
        <v>0.34090909090909088</v>
      </c>
      <c r="E495" s="96"/>
      <c r="F495" s="96" t="s">
        <v>141</v>
      </c>
      <c r="G495" s="97" t="s">
        <v>67</v>
      </c>
      <c r="H495" s="106">
        <f t="shared" si="20"/>
        <v>5</v>
      </c>
      <c r="I495" s="97">
        <f>IF([1]项目总工作量!B$6="交易类",H495*1.5/22,IF([1]项目总工作量!B$6="数据分析类",H495*1.5*0.9/22,IF([1]项目总工作量!B$6="流程管理类",H495*1.5*0.8/22,IF([1]项目总工作量!B$6="渠道类",H495*1.5*0.7/22,FALSE))))</f>
        <v>0.34090909090909088</v>
      </c>
      <c r="J495" s="97" t="s">
        <v>44</v>
      </c>
    </row>
    <row r="496" spans="1:10" s="40" customFormat="1" ht="12">
      <c r="A496" s="146"/>
      <c r="B496" s="156"/>
      <c r="C496" s="156"/>
      <c r="D496" s="36">
        <f t="shared" si="19"/>
        <v>0.34090909090909088</v>
      </c>
      <c r="E496" s="96"/>
      <c r="F496" s="96" t="s">
        <v>142</v>
      </c>
      <c r="G496" s="97" t="s">
        <v>67</v>
      </c>
      <c r="H496" s="106">
        <f t="shared" si="20"/>
        <v>5</v>
      </c>
      <c r="I496" s="97">
        <f>IF([1]项目总工作量!B$6="交易类",H496*1.5/22,IF([1]项目总工作量!B$6="数据分析类",H496*1.5*0.9/22,IF([1]项目总工作量!B$6="流程管理类",H496*1.5*0.8/22,IF([1]项目总工作量!B$6="渠道类",H496*1.5*0.7/22,FALSE))))</f>
        <v>0.34090909090909088</v>
      </c>
      <c r="J496" s="97" t="s">
        <v>44</v>
      </c>
    </row>
    <row r="497" spans="1:10" s="40" customFormat="1" ht="12">
      <c r="A497" s="146"/>
      <c r="B497" s="156"/>
      <c r="C497" s="156"/>
      <c r="D497" s="36">
        <f t="shared" si="19"/>
        <v>0.34090909090909088</v>
      </c>
      <c r="E497" s="96"/>
      <c r="F497" s="96" t="s">
        <v>589</v>
      </c>
      <c r="G497" s="97" t="s">
        <v>67</v>
      </c>
      <c r="H497" s="106">
        <f t="shared" si="20"/>
        <v>5</v>
      </c>
      <c r="I497" s="97">
        <f>IF([1]项目总工作量!B$6="交易类",H497*1.5/22,IF([1]项目总工作量!B$6="数据分析类",H497*1.5*0.9/22,IF([1]项目总工作量!B$6="流程管理类",H497*1.5*0.8/22,IF([1]项目总工作量!B$6="渠道类",H497*1.5*0.7/22,FALSE))))</f>
        <v>0.34090909090909088</v>
      </c>
      <c r="J497" s="97" t="s">
        <v>44</v>
      </c>
    </row>
    <row r="498" spans="1:10" s="40" customFormat="1" ht="12">
      <c r="A498" s="146"/>
      <c r="B498" s="156"/>
      <c r="C498" s="156"/>
      <c r="D498" s="36">
        <f t="shared" si="19"/>
        <v>0.34090909090909088</v>
      </c>
      <c r="E498" s="96"/>
      <c r="F498" s="96" t="s">
        <v>590</v>
      </c>
      <c r="G498" s="97" t="s">
        <v>67</v>
      </c>
      <c r="H498" s="106">
        <f t="shared" si="20"/>
        <v>5</v>
      </c>
      <c r="I498" s="97">
        <f>IF([1]项目总工作量!B$6="交易类",H498*1.5/22,IF([1]项目总工作量!B$6="数据分析类",H498*1.5*0.9/22,IF([1]项目总工作量!B$6="流程管理类",H498*1.5*0.8/22,IF([1]项目总工作量!B$6="渠道类",H498*1.5*0.7/22,FALSE))))</f>
        <v>0.34090909090909088</v>
      </c>
      <c r="J498" s="97" t="s">
        <v>44</v>
      </c>
    </row>
    <row r="499" spans="1:10" s="40" customFormat="1" ht="12">
      <c r="A499" s="146"/>
      <c r="B499" s="156"/>
      <c r="C499" s="156"/>
      <c r="D499" s="36">
        <f t="shared" si="19"/>
        <v>0.34090909090909088</v>
      </c>
      <c r="E499" s="96"/>
      <c r="F499" s="96" t="s">
        <v>591</v>
      </c>
      <c r="G499" s="97" t="s">
        <v>67</v>
      </c>
      <c r="H499" s="106">
        <f t="shared" si="20"/>
        <v>5</v>
      </c>
      <c r="I499" s="97">
        <f>IF([1]项目总工作量!B$6="交易类",H499*1.5/22,IF([1]项目总工作量!B$6="数据分析类",H499*1.5*0.9/22,IF([1]项目总工作量!B$6="流程管理类",H499*1.5*0.8/22,IF([1]项目总工作量!B$6="渠道类",H499*1.5*0.7/22,FALSE))))</f>
        <v>0.34090909090909088</v>
      </c>
      <c r="J499" s="97" t="s">
        <v>44</v>
      </c>
    </row>
    <row r="500" spans="1:10" s="40" customFormat="1" ht="12">
      <c r="A500" s="146"/>
      <c r="B500" s="156"/>
      <c r="C500" s="156"/>
      <c r="D500" s="36">
        <f t="shared" si="19"/>
        <v>0.34090909090909088</v>
      </c>
      <c r="E500" s="96"/>
      <c r="F500" s="96" t="s">
        <v>592</v>
      </c>
      <c r="G500" s="97" t="s">
        <v>67</v>
      </c>
      <c r="H500" s="106">
        <f t="shared" si="20"/>
        <v>5</v>
      </c>
      <c r="I500" s="97">
        <f>IF([1]项目总工作量!B$6="交易类",H500*1.5/22,IF([1]项目总工作量!B$6="数据分析类",H500*1.5*0.9/22,IF([1]项目总工作量!B$6="流程管理类",H500*1.5*0.8/22,IF([1]项目总工作量!B$6="渠道类",H500*1.5*0.7/22,FALSE))))</f>
        <v>0.34090909090909088</v>
      </c>
      <c r="J500" s="97" t="s">
        <v>44</v>
      </c>
    </row>
    <row r="501" spans="1:10" s="40" customFormat="1" ht="12">
      <c r="A501" s="146"/>
      <c r="B501" s="156"/>
      <c r="C501" s="156"/>
      <c r="D501" s="36">
        <f t="shared" si="19"/>
        <v>0.34090909090909088</v>
      </c>
      <c r="E501" s="96"/>
      <c r="F501" s="96" t="s">
        <v>593</v>
      </c>
      <c r="G501" s="97" t="s">
        <v>67</v>
      </c>
      <c r="H501" s="106">
        <f t="shared" si="20"/>
        <v>5</v>
      </c>
      <c r="I501" s="97">
        <f>IF([1]项目总工作量!B$6="交易类",H501*1.5/22,IF([1]项目总工作量!B$6="数据分析类",H501*1.5*0.9/22,IF([1]项目总工作量!B$6="流程管理类",H501*1.5*0.8/22,IF([1]项目总工作量!B$6="渠道类",H501*1.5*0.7/22,FALSE))))</f>
        <v>0.34090909090909088</v>
      </c>
      <c r="J501" s="97" t="s">
        <v>44</v>
      </c>
    </row>
    <row r="502" spans="1:10" s="40" customFormat="1" ht="12">
      <c r="A502" s="146"/>
      <c r="B502" s="156"/>
      <c r="C502" s="156"/>
      <c r="D502" s="36">
        <f t="shared" si="19"/>
        <v>0.34090909090909088</v>
      </c>
      <c r="E502" s="96"/>
      <c r="F502" s="96" t="s">
        <v>594</v>
      </c>
      <c r="G502" s="97" t="s">
        <v>67</v>
      </c>
      <c r="H502" s="106">
        <f t="shared" si="20"/>
        <v>5</v>
      </c>
      <c r="I502" s="97">
        <f>IF([1]项目总工作量!B$6="交易类",H502*1.5/22,IF([1]项目总工作量!B$6="数据分析类",H502*1.5*0.9/22,IF([1]项目总工作量!B$6="流程管理类",H502*1.5*0.8/22,IF([1]项目总工作量!B$6="渠道类",H502*1.5*0.7/22,FALSE))))</f>
        <v>0.34090909090909088</v>
      </c>
      <c r="J502" s="97" t="s">
        <v>44</v>
      </c>
    </row>
    <row r="503" spans="1:10" s="40" customFormat="1" ht="12">
      <c r="A503" s="146"/>
      <c r="B503" s="156"/>
      <c r="C503" s="156"/>
      <c r="D503" s="36">
        <f t="shared" si="19"/>
        <v>0.34090909090909088</v>
      </c>
      <c r="E503" s="96"/>
      <c r="F503" s="96" t="s">
        <v>595</v>
      </c>
      <c r="G503" s="97" t="s">
        <v>67</v>
      </c>
      <c r="H503" s="106">
        <f t="shared" si="20"/>
        <v>5</v>
      </c>
      <c r="I503" s="97">
        <f>IF([1]项目总工作量!B$6="交易类",H503*1.5/22,IF([1]项目总工作量!B$6="数据分析类",H503*1.5*0.9/22,IF([1]项目总工作量!B$6="流程管理类",H503*1.5*0.8/22,IF([1]项目总工作量!B$6="渠道类",H503*1.5*0.7/22,FALSE))))</f>
        <v>0.34090909090909088</v>
      </c>
      <c r="J503" s="97" t="s">
        <v>44</v>
      </c>
    </row>
    <row r="504" spans="1:10" s="40" customFormat="1" ht="12">
      <c r="A504" s="146"/>
      <c r="B504" s="156"/>
      <c r="C504" s="156"/>
      <c r="D504" s="36">
        <f t="shared" si="19"/>
        <v>0.34090909090909088</v>
      </c>
      <c r="E504" s="96"/>
      <c r="F504" s="96" t="s">
        <v>596</v>
      </c>
      <c r="G504" s="97" t="s">
        <v>67</v>
      </c>
      <c r="H504" s="106">
        <f t="shared" si="20"/>
        <v>5</v>
      </c>
      <c r="I504" s="97">
        <f>IF([1]项目总工作量!B$6="交易类",H504*1.5/22,IF([1]项目总工作量!B$6="数据分析类",H504*1.5*0.9/22,IF([1]项目总工作量!B$6="流程管理类",H504*1.5*0.8/22,IF([1]项目总工作量!B$6="渠道类",H504*1.5*0.7/22,FALSE))))</f>
        <v>0.34090909090909088</v>
      </c>
      <c r="J504" s="97" t="s">
        <v>44</v>
      </c>
    </row>
    <row r="505" spans="1:10" s="40" customFormat="1" ht="12">
      <c r="A505" s="146"/>
      <c r="B505" s="156"/>
      <c r="C505" s="156"/>
      <c r="D505" s="36">
        <f t="shared" si="19"/>
        <v>0.34090909090909088</v>
      </c>
      <c r="E505" s="96"/>
      <c r="F505" s="96" t="s">
        <v>609</v>
      </c>
      <c r="G505" s="97" t="s">
        <v>67</v>
      </c>
      <c r="H505" s="106">
        <f t="shared" si="20"/>
        <v>5</v>
      </c>
      <c r="I505" s="97">
        <f>IF([1]项目总工作量!B$6="交易类",H505*1.5/22,IF([1]项目总工作量!B$6="数据分析类",H505*1.5*0.9/22,IF([1]项目总工作量!B$6="流程管理类",H505*1.5*0.8/22,IF([1]项目总工作量!B$6="渠道类",H505*1.5*0.7/22,FALSE))))</f>
        <v>0.34090909090909088</v>
      </c>
      <c r="J505" s="97" t="s">
        <v>44</v>
      </c>
    </row>
    <row r="506" spans="1:10" s="40" customFormat="1" ht="12">
      <c r="A506" s="146"/>
      <c r="B506" s="156"/>
      <c r="C506" s="156"/>
      <c r="D506" s="36">
        <f t="shared" si="19"/>
        <v>0.34090909090909088</v>
      </c>
      <c r="E506" s="96"/>
      <c r="F506" s="96" t="s">
        <v>597</v>
      </c>
      <c r="G506" s="97" t="s">
        <v>67</v>
      </c>
      <c r="H506" s="106">
        <f t="shared" si="20"/>
        <v>5</v>
      </c>
      <c r="I506" s="97">
        <f>IF([1]项目总工作量!B$6="交易类",H506*1.5/22,IF([1]项目总工作量!B$6="数据分析类",H506*1.5*0.9/22,IF([1]项目总工作量!B$6="流程管理类",H506*1.5*0.8/22,IF([1]项目总工作量!B$6="渠道类",H506*1.5*0.7/22,FALSE))))</f>
        <v>0.34090909090909088</v>
      </c>
      <c r="J506" s="97" t="s">
        <v>44</v>
      </c>
    </row>
    <row r="507" spans="1:10" s="40" customFormat="1" ht="12">
      <c r="A507" s="146"/>
      <c r="B507" s="156"/>
      <c r="C507" s="156"/>
      <c r="D507" s="36">
        <f t="shared" si="19"/>
        <v>0.34090909090909088</v>
      </c>
      <c r="E507" s="96"/>
      <c r="F507" s="96" t="s">
        <v>598</v>
      </c>
      <c r="G507" s="97" t="s">
        <v>67</v>
      </c>
      <c r="H507" s="106">
        <f t="shared" si="20"/>
        <v>5</v>
      </c>
      <c r="I507" s="97">
        <f>IF([1]项目总工作量!B$6="交易类",H507*1.5/22,IF([1]项目总工作量!B$6="数据分析类",H507*1.5*0.9/22,IF([1]项目总工作量!B$6="流程管理类",H507*1.5*0.8/22,IF([1]项目总工作量!B$6="渠道类",H507*1.5*0.7/22,FALSE))))</f>
        <v>0.34090909090909088</v>
      </c>
      <c r="J507" s="97" t="s">
        <v>44</v>
      </c>
    </row>
    <row r="508" spans="1:10" s="40" customFormat="1" ht="12">
      <c r="A508" s="146"/>
      <c r="B508" s="156"/>
      <c r="C508" s="156"/>
      <c r="D508" s="36">
        <f t="shared" si="19"/>
        <v>0.34090909090909088</v>
      </c>
      <c r="E508" s="96"/>
      <c r="F508" s="96" t="s">
        <v>761</v>
      </c>
      <c r="G508" s="97" t="s">
        <v>67</v>
      </c>
      <c r="H508" s="106">
        <f t="shared" si="20"/>
        <v>5</v>
      </c>
      <c r="I508" s="97">
        <f>IF([1]项目总工作量!B$6="交易类",H508*1.5/22,IF([1]项目总工作量!B$6="数据分析类",H508*1.5*0.9/22,IF([1]项目总工作量!B$6="流程管理类",H508*1.5*0.8/22,IF([1]项目总工作量!B$6="渠道类",H508*1.5*0.7/22,FALSE))))</f>
        <v>0.34090909090909088</v>
      </c>
      <c r="J508" s="97" t="s">
        <v>44</v>
      </c>
    </row>
    <row r="509" spans="1:10" s="40" customFormat="1" ht="12">
      <c r="A509" s="146"/>
      <c r="B509" s="156"/>
      <c r="C509" s="156"/>
      <c r="D509" s="36">
        <f t="shared" si="19"/>
        <v>0.34090909090909088</v>
      </c>
      <c r="E509" s="96"/>
      <c r="F509" s="96" t="s">
        <v>768</v>
      </c>
      <c r="G509" s="97" t="s">
        <v>67</v>
      </c>
      <c r="H509" s="106">
        <f t="shared" si="20"/>
        <v>5</v>
      </c>
      <c r="I509" s="97">
        <f>IF([1]项目总工作量!B$6="交易类",H509*1.5/22,IF([1]项目总工作量!B$6="数据分析类",H509*1.5*0.9/22,IF([1]项目总工作量!B$6="流程管理类",H509*1.5*0.8/22,IF([1]项目总工作量!B$6="渠道类",H509*1.5*0.7/22,FALSE))))</f>
        <v>0.34090909090909088</v>
      </c>
      <c r="J509" s="97" t="s">
        <v>44</v>
      </c>
    </row>
    <row r="510" spans="1:10" s="40" customFormat="1" ht="12">
      <c r="A510" s="146"/>
      <c r="B510" s="156"/>
      <c r="C510" s="156"/>
      <c r="D510" s="36">
        <f t="shared" si="19"/>
        <v>0.34090909090909088</v>
      </c>
      <c r="E510" s="96"/>
      <c r="F510" s="96" t="s">
        <v>599</v>
      </c>
      <c r="G510" s="97" t="s">
        <v>67</v>
      </c>
      <c r="H510" s="106">
        <f t="shared" si="20"/>
        <v>5</v>
      </c>
      <c r="I510" s="97">
        <f>IF([1]项目总工作量!B$6="交易类",H510*1.5/22,IF([1]项目总工作量!B$6="数据分析类",H510*1.5*0.9/22,IF([1]项目总工作量!B$6="流程管理类",H510*1.5*0.8/22,IF([1]项目总工作量!B$6="渠道类",H510*1.5*0.7/22,FALSE))))</f>
        <v>0.34090909090909088</v>
      </c>
      <c r="J510" s="97" t="s">
        <v>44</v>
      </c>
    </row>
    <row r="511" spans="1:10" s="40" customFormat="1" ht="12">
      <c r="A511" s="146"/>
      <c r="B511" s="156"/>
      <c r="C511" s="156"/>
      <c r="D511" s="36">
        <f t="shared" si="19"/>
        <v>0.34090909090909088</v>
      </c>
      <c r="E511" s="96"/>
      <c r="F511" s="96" t="s">
        <v>762</v>
      </c>
      <c r="G511" s="97" t="s">
        <v>67</v>
      </c>
      <c r="H511" s="106">
        <f t="shared" si="20"/>
        <v>5</v>
      </c>
      <c r="I511" s="97">
        <f>IF([1]项目总工作量!B$6="交易类",H511*1.5/22,IF([1]项目总工作量!B$6="数据分析类",H511*1.5*0.9/22,IF([1]项目总工作量!B$6="流程管理类",H511*1.5*0.8/22,IF([1]项目总工作量!B$6="渠道类",H511*1.5*0.7/22,FALSE))))</f>
        <v>0.34090909090909088</v>
      </c>
      <c r="J511" s="97" t="s">
        <v>44</v>
      </c>
    </row>
    <row r="512" spans="1:10" s="40" customFormat="1" ht="12">
      <c r="A512" s="146"/>
      <c r="B512" s="156"/>
      <c r="C512" s="156"/>
      <c r="D512" s="36">
        <f t="shared" si="19"/>
        <v>0.34090909090909088</v>
      </c>
      <c r="E512" s="96"/>
      <c r="F512" s="96" t="s">
        <v>763</v>
      </c>
      <c r="G512" s="97" t="s">
        <v>67</v>
      </c>
      <c r="H512" s="106">
        <f t="shared" si="20"/>
        <v>5</v>
      </c>
      <c r="I512" s="97">
        <f>IF([1]项目总工作量!B$6="交易类",H512*1.5/22,IF([1]项目总工作量!B$6="数据分析类",H512*1.5*0.9/22,IF([1]项目总工作量!B$6="流程管理类",H512*1.5*0.8/22,IF([1]项目总工作量!B$6="渠道类",H512*1.5*0.7/22,FALSE))))</f>
        <v>0.34090909090909088</v>
      </c>
      <c r="J512" s="97" t="s">
        <v>44</v>
      </c>
    </row>
    <row r="513" spans="1:10" s="40" customFormat="1" ht="12">
      <c r="A513" s="146"/>
      <c r="B513" s="156"/>
      <c r="C513" s="156"/>
      <c r="D513" s="36">
        <f t="shared" si="19"/>
        <v>0.34090909090909088</v>
      </c>
      <c r="E513" s="96"/>
      <c r="F513" s="96" t="s">
        <v>751</v>
      </c>
      <c r="G513" s="97" t="s">
        <v>67</v>
      </c>
      <c r="H513" s="106">
        <f t="shared" si="20"/>
        <v>5</v>
      </c>
      <c r="I513" s="97">
        <f>IF([1]项目总工作量!B$6="交易类",H513*1.5/22,IF([1]项目总工作量!B$6="数据分析类",H513*1.5*0.9/22,IF([1]项目总工作量!B$6="流程管理类",H513*1.5*0.8/22,IF([1]项目总工作量!B$6="渠道类",H513*1.5*0.7/22,FALSE))))</f>
        <v>0.34090909090909088</v>
      </c>
      <c r="J513" s="97" t="s">
        <v>44</v>
      </c>
    </row>
    <row r="514" spans="1:10" s="40" customFormat="1" ht="12">
      <c r="A514" s="146"/>
      <c r="B514" s="156"/>
      <c r="C514" s="156"/>
      <c r="D514" s="36">
        <f t="shared" si="19"/>
        <v>0.34090909090909088</v>
      </c>
      <c r="E514" s="96"/>
      <c r="F514" s="96" t="s">
        <v>764</v>
      </c>
      <c r="G514" s="97" t="s">
        <v>67</v>
      </c>
      <c r="H514" s="106">
        <f t="shared" si="20"/>
        <v>5</v>
      </c>
      <c r="I514" s="97">
        <f>IF([1]项目总工作量!B$6="交易类",H514*1.5/22,IF([1]项目总工作量!B$6="数据分析类",H514*1.5*0.9/22,IF([1]项目总工作量!B$6="流程管理类",H514*1.5*0.8/22,IF([1]项目总工作量!B$6="渠道类",H514*1.5*0.7/22,FALSE))))</f>
        <v>0.34090909090909088</v>
      </c>
      <c r="J514" s="97" t="s">
        <v>44</v>
      </c>
    </row>
    <row r="515" spans="1:10" s="40" customFormat="1" ht="12">
      <c r="A515" s="146"/>
      <c r="B515" s="156"/>
      <c r="C515" s="156"/>
      <c r="D515" s="36">
        <f t="shared" si="19"/>
        <v>0.34090909090909088</v>
      </c>
      <c r="E515" s="96"/>
      <c r="F515" s="96" t="s">
        <v>143</v>
      </c>
      <c r="G515" s="97" t="s">
        <v>67</v>
      </c>
      <c r="H515" s="106">
        <f t="shared" si="20"/>
        <v>5</v>
      </c>
      <c r="I515" s="97">
        <f>IF([1]项目总工作量!B$6="交易类",H515*1.5/22,IF([1]项目总工作量!B$6="数据分析类",H515*1.5*0.9/22,IF([1]项目总工作量!B$6="流程管理类",H515*1.5*0.8/22,IF([1]项目总工作量!B$6="渠道类",H515*1.5*0.7/22,FALSE))))</f>
        <v>0.34090909090909088</v>
      </c>
      <c r="J515" s="97" t="s">
        <v>44</v>
      </c>
    </row>
    <row r="516" spans="1:10" s="40" customFormat="1" ht="12">
      <c r="A516" s="146"/>
      <c r="B516" s="156"/>
      <c r="C516" s="156"/>
      <c r="D516" s="36">
        <f t="shared" si="19"/>
        <v>0.34090909090909088</v>
      </c>
      <c r="E516" s="96"/>
      <c r="F516" s="96" t="s">
        <v>144</v>
      </c>
      <c r="G516" s="97" t="s">
        <v>67</v>
      </c>
      <c r="H516" s="106">
        <f t="shared" si="20"/>
        <v>5</v>
      </c>
      <c r="I516" s="97">
        <f>IF([1]项目总工作量!B$6="交易类",H516*1.5/22,IF([1]项目总工作量!B$6="数据分析类",H516*1.5*0.9/22,IF([1]项目总工作量!B$6="流程管理类",H516*1.5*0.8/22,IF([1]项目总工作量!B$6="渠道类",H516*1.5*0.7/22,FALSE))))</f>
        <v>0.34090909090909088</v>
      </c>
      <c r="J516" s="97" t="s">
        <v>44</v>
      </c>
    </row>
    <row r="517" spans="1:10" s="40" customFormat="1" ht="12">
      <c r="A517" s="146"/>
      <c r="B517" s="156"/>
      <c r="C517" s="156"/>
      <c r="D517" s="36">
        <f t="shared" si="19"/>
        <v>0.34090909090909088</v>
      </c>
      <c r="E517" s="96"/>
      <c r="F517" s="96" t="s">
        <v>610</v>
      </c>
      <c r="G517" s="97" t="s">
        <v>67</v>
      </c>
      <c r="H517" s="106">
        <f t="shared" si="20"/>
        <v>5</v>
      </c>
      <c r="I517" s="97">
        <f>IF([1]项目总工作量!B$6="交易类",H517*1.5/22,IF([1]项目总工作量!B$6="数据分析类",H517*1.5*0.9/22,IF([1]项目总工作量!B$6="流程管理类",H517*1.5*0.8/22,IF([1]项目总工作量!B$6="渠道类",H517*1.5*0.7/22,FALSE))))</f>
        <v>0.34090909090909088</v>
      </c>
      <c r="J517" s="97" t="s">
        <v>44</v>
      </c>
    </row>
    <row r="518" spans="1:10" s="40" customFormat="1" ht="12">
      <c r="A518" s="146"/>
      <c r="B518" s="156"/>
      <c r="C518" s="156"/>
      <c r="D518" s="36">
        <f t="shared" si="19"/>
        <v>0.34090909090909088</v>
      </c>
      <c r="E518" s="96"/>
      <c r="F518" s="96" t="s">
        <v>611</v>
      </c>
      <c r="G518" s="97" t="s">
        <v>67</v>
      </c>
      <c r="H518" s="106">
        <f t="shared" si="20"/>
        <v>5</v>
      </c>
      <c r="I518" s="97">
        <f>IF([1]项目总工作量!B$6="交易类",H518*1.5/22,IF([1]项目总工作量!B$6="数据分析类",H518*1.5*0.9/22,IF([1]项目总工作量!B$6="流程管理类",H518*1.5*0.8/22,IF([1]项目总工作量!B$6="渠道类",H518*1.5*0.7/22,FALSE))))</f>
        <v>0.34090909090909088</v>
      </c>
      <c r="J518" s="97" t="s">
        <v>44</v>
      </c>
    </row>
    <row r="519" spans="1:10" s="40" customFormat="1" ht="12">
      <c r="A519" s="146"/>
      <c r="B519" s="156"/>
      <c r="C519" s="156"/>
      <c r="D519" s="36">
        <f t="shared" si="19"/>
        <v>0.34090909090909088</v>
      </c>
      <c r="E519" s="96"/>
      <c r="F519" s="96" t="s">
        <v>145</v>
      </c>
      <c r="G519" s="97" t="s">
        <v>67</v>
      </c>
      <c r="H519" s="106">
        <f t="shared" si="20"/>
        <v>5</v>
      </c>
      <c r="I519" s="97">
        <f>IF([1]项目总工作量!B$6="交易类",H519*1.5/22,IF([1]项目总工作量!B$6="数据分析类",H519*1.5*0.9/22,IF([1]项目总工作量!B$6="流程管理类",H519*1.5*0.8/22,IF([1]项目总工作量!B$6="渠道类",H519*1.5*0.7/22,FALSE))))</f>
        <v>0.34090909090909088</v>
      </c>
      <c r="J519" s="97" t="s">
        <v>44</v>
      </c>
    </row>
    <row r="520" spans="1:10" s="40" customFormat="1" ht="12">
      <c r="A520" s="146"/>
      <c r="B520" s="156"/>
      <c r="C520" s="156"/>
      <c r="D520" s="36">
        <f t="shared" si="19"/>
        <v>0.34090909090909088</v>
      </c>
      <c r="E520" s="96"/>
      <c r="F520" s="96" t="s">
        <v>600</v>
      </c>
      <c r="G520" s="97" t="s">
        <v>67</v>
      </c>
      <c r="H520" s="106">
        <f t="shared" si="20"/>
        <v>5</v>
      </c>
      <c r="I520" s="97">
        <f>IF([1]项目总工作量!B$6="交易类",H520*1.5/22,IF([1]项目总工作量!B$6="数据分析类",H520*1.5*0.9/22,IF([1]项目总工作量!B$6="流程管理类",H520*1.5*0.8/22,IF([1]项目总工作量!B$6="渠道类",H520*1.5*0.7/22,FALSE))))</f>
        <v>0.34090909090909088</v>
      </c>
      <c r="J520" s="97" t="s">
        <v>44</v>
      </c>
    </row>
    <row r="521" spans="1:10" s="40" customFormat="1" ht="12">
      <c r="A521" s="146"/>
      <c r="B521" s="156"/>
      <c r="C521" s="156"/>
      <c r="D521" s="36">
        <f t="shared" si="19"/>
        <v>0.34090909090909088</v>
      </c>
      <c r="E521" s="96"/>
      <c r="F521" s="96" t="s">
        <v>146</v>
      </c>
      <c r="G521" s="97" t="s">
        <v>67</v>
      </c>
      <c r="H521" s="106">
        <f t="shared" si="20"/>
        <v>5</v>
      </c>
      <c r="I521" s="97">
        <f>IF([1]项目总工作量!B$6="交易类",H521*1.5/22,IF([1]项目总工作量!B$6="数据分析类",H521*1.5*0.9/22,IF([1]项目总工作量!B$6="流程管理类",H521*1.5*0.8/22,IF([1]项目总工作量!B$6="渠道类",H521*1.5*0.7/22,FALSE))))</f>
        <v>0.34090909090909088</v>
      </c>
      <c r="J521" s="97" t="s">
        <v>44</v>
      </c>
    </row>
    <row r="522" spans="1:10" s="40" customFormat="1" ht="12">
      <c r="A522" s="146"/>
      <c r="B522" s="156"/>
      <c r="C522" s="156"/>
      <c r="D522" s="36">
        <f t="shared" si="19"/>
        <v>0.34090909090909088</v>
      </c>
      <c r="E522" s="96"/>
      <c r="F522" s="96" t="s">
        <v>147</v>
      </c>
      <c r="G522" s="97" t="s">
        <v>67</v>
      </c>
      <c r="H522" s="106">
        <f t="shared" si="20"/>
        <v>5</v>
      </c>
      <c r="I522" s="97">
        <f>IF([1]项目总工作量!B$6="交易类",H522*1.5/22,IF([1]项目总工作量!B$6="数据分析类",H522*1.5*0.9/22,IF([1]项目总工作量!B$6="流程管理类",H522*1.5*0.8/22,IF([1]项目总工作量!B$6="渠道类",H522*1.5*0.7/22,FALSE))))</f>
        <v>0.34090909090909088</v>
      </c>
      <c r="J522" s="97" t="s">
        <v>44</v>
      </c>
    </row>
    <row r="523" spans="1:10" s="40" customFormat="1" ht="12">
      <c r="A523" s="146"/>
      <c r="B523" s="156"/>
      <c r="C523" s="156"/>
      <c r="D523" s="36">
        <f t="shared" si="19"/>
        <v>0.34090909090909088</v>
      </c>
      <c r="E523" s="96"/>
      <c r="F523" s="96" t="s">
        <v>765</v>
      </c>
      <c r="G523" s="97" t="s">
        <v>67</v>
      </c>
      <c r="H523" s="106">
        <f t="shared" si="20"/>
        <v>5</v>
      </c>
      <c r="I523" s="97">
        <f>IF([1]项目总工作量!B$6="交易类",H523*1.5/22,IF([1]项目总工作量!B$6="数据分析类",H523*1.5*0.9/22,IF([1]项目总工作量!B$6="流程管理类",H523*1.5*0.8/22,IF([1]项目总工作量!B$6="渠道类",H523*1.5*0.7/22,FALSE))))</f>
        <v>0.34090909090909088</v>
      </c>
      <c r="J523" s="97" t="s">
        <v>44</v>
      </c>
    </row>
    <row r="524" spans="1:10" s="40" customFormat="1" ht="12">
      <c r="A524" s="146"/>
      <c r="B524" s="156"/>
      <c r="C524" s="156"/>
      <c r="D524" s="36">
        <f t="shared" si="19"/>
        <v>0.34090909090909088</v>
      </c>
      <c r="E524" s="96"/>
      <c r="F524" s="96" t="s">
        <v>601</v>
      </c>
      <c r="G524" s="97" t="s">
        <v>67</v>
      </c>
      <c r="H524" s="106">
        <f t="shared" si="20"/>
        <v>5</v>
      </c>
      <c r="I524" s="97">
        <f>IF([1]项目总工作量!B$6="交易类",H524*1.5/22,IF([1]项目总工作量!B$6="数据分析类",H524*1.5*0.9/22,IF([1]项目总工作量!B$6="流程管理类",H524*1.5*0.8/22,IF([1]项目总工作量!B$6="渠道类",H524*1.5*0.7/22,FALSE))))</f>
        <v>0.34090909090909088</v>
      </c>
      <c r="J524" s="97" t="s">
        <v>44</v>
      </c>
    </row>
    <row r="525" spans="1:10" s="40" customFormat="1" ht="12">
      <c r="A525" s="146"/>
      <c r="B525" s="156"/>
      <c r="C525" s="156"/>
      <c r="D525" s="36">
        <f t="shared" si="19"/>
        <v>0.34090909090909088</v>
      </c>
      <c r="E525" s="96"/>
      <c r="F525" s="96" t="s">
        <v>148</v>
      </c>
      <c r="G525" s="97" t="s">
        <v>67</v>
      </c>
      <c r="H525" s="106">
        <f t="shared" si="20"/>
        <v>5</v>
      </c>
      <c r="I525" s="97">
        <f>IF([1]项目总工作量!B$6="交易类",H525*1.5/22,IF([1]项目总工作量!B$6="数据分析类",H525*1.5*0.9/22,IF([1]项目总工作量!B$6="流程管理类",H525*1.5*0.8/22,IF([1]项目总工作量!B$6="渠道类",H525*1.5*0.7/22,FALSE))))</f>
        <v>0.34090909090909088</v>
      </c>
      <c r="J525" s="97" t="s">
        <v>44</v>
      </c>
    </row>
    <row r="526" spans="1:10" s="40" customFormat="1" ht="12">
      <c r="A526" s="146"/>
      <c r="B526" s="156"/>
      <c r="C526" s="156"/>
      <c r="D526" s="36">
        <f t="shared" si="19"/>
        <v>0.34090909090909088</v>
      </c>
      <c r="E526" s="96"/>
      <c r="F526" s="96" t="s">
        <v>149</v>
      </c>
      <c r="G526" s="97" t="s">
        <v>67</v>
      </c>
      <c r="H526" s="106">
        <f t="shared" si="20"/>
        <v>5</v>
      </c>
      <c r="I526" s="97">
        <f>IF([1]项目总工作量!B$6="交易类",H526*1.5/22,IF([1]项目总工作量!B$6="数据分析类",H526*1.5*0.9/22,IF([1]项目总工作量!B$6="流程管理类",H526*1.5*0.8/22,IF([1]项目总工作量!B$6="渠道类",H526*1.5*0.7/22,FALSE))))</f>
        <v>0.34090909090909088</v>
      </c>
      <c r="J526" s="97" t="s">
        <v>44</v>
      </c>
    </row>
    <row r="527" spans="1:10" s="40" customFormat="1" ht="12">
      <c r="A527" s="146"/>
      <c r="B527" s="156"/>
      <c r="C527" s="156"/>
      <c r="D527" s="36">
        <f t="shared" si="19"/>
        <v>0.34090909090909088</v>
      </c>
      <c r="E527" s="96"/>
      <c r="F527" s="96" t="s">
        <v>769</v>
      </c>
      <c r="G527" s="97" t="s">
        <v>67</v>
      </c>
      <c r="H527" s="106">
        <f t="shared" si="20"/>
        <v>5</v>
      </c>
      <c r="I527" s="97">
        <f>IF([1]项目总工作量!B$6="交易类",H527*1.5/22,IF([1]项目总工作量!B$6="数据分析类",H527*1.5*0.9/22,IF([1]项目总工作量!B$6="流程管理类",H527*1.5*0.8/22,IF([1]项目总工作量!B$6="渠道类",H527*1.5*0.7/22,FALSE))))</f>
        <v>0.34090909090909088</v>
      </c>
      <c r="J527" s="97" t="s">
        <v>44</v>
      </c>
    </row>
    <row r="528" spans="1:10" s="40" customFormat="1" ht="12">
      <c r="A528" s="146"/>
      <c r="B528" s="156"/>
      <c r="C528" s="156"/>
      <c r="D528" s="36">
        <f t="shared" si="19"/>
        <v>0.34090909090909088</v>
      </c>
      <c r="E528" s="96"/>
      <c r="F528" s="96" t="s">
        <v>612</v>
      </c>
      <c r="G528" s="97" t="s">
        <v>67</v>
      </c>
      <c r="H528" s="106">
        <f t="shared" si="20"/>
        <v>5</v>
      </c>
      <c r="I528" s="97">
        <f>IF([1]项目总工作量!B$6="交易类",H528*1.5/22,IF([1]项目总工作量!B$6="数据分析类",H528*1.5*0.9/22,IF([1]项目总工作量!B$6="流程管理类",H528*1.5*0.8/22,IF([1]项目总工作量!B$6="渠道类",H528*1.5*0.7/22,FALSE))))</f>
        <v>0.34090909090909088</v>
      </c>
      <c r="J528" s="97" t="s">
        <v>44</v>
      </c>
    </row>
    <row r="529" spans="1:10" s="40" customFormat="1" ht="12">
      <c r="A529" s="146"/>
      <c r="B529" s="156"/>
      <c r="C529" s="156"/>
      <c r="D529" s="36">
        <f t="shared" si="19"/>
        <v>0.34090909090909088</v>
      </c>
      <c r="E529" s="96"/>
      <c r="F529" s="96" t="s">
        <v>150</v>
      </c>
      <c r="G529" s="97" t="s">
        <v>67</v>
      </c>
      <c r="H529" s="106">
        <f t="shared" si="20"/>
        <v>5</v>
      </c>
      <c r="I529" s="97">
        <f>IF([1]项目总工作量!B$6="交易类",H529*1.5/22,IF([1]项目总工作量!B$6="数据分析类",H529*1.5*0.9/22,IF([1]项目总工作量!B$6="流程管理类",H529*1.5*0.8/22,IF([1]项目总工作量!B$6="渠道类",H529*1.5*0.7/22,FALSE))))</f>
        <v>0.34090909090909088</v>
      </c>
      <c r="J529" s="97" t="s">
        <v>44</v>
      </c>
    </row>
    <row r="530" spans="1:10" s="40" customFormat="1" ht="12">
      <c r="A530" s="146"/>
      <c r="B530" s="156"/>
      <c r="C530" s="156"/>
      <c r="D530" s="36">
        <f t="shared" si="19"/>
        <v>0.34090909090909088</v>
      </c>
      <c r="E530" s="96"/>
      <c r="F530" s="96" t="s">
        <v>753</v>
      </c>
      <c r="G530" s="97" t="s">
        <v>67</v>
      </c>
      <c r="H530" s="106">
        <f t="shared" si="20"/>
        <v>5</v>
      </c>
      <c r="I530" s="97">
        <f>IF([1]项目总工作量!B$6="交易类",H530*1.5/22,IF([1]项目总工作量!B$6="数据分析类",H530*1.5*0.9/22,IF([1]项目总工作量!B$6="流程管理类",H530*1.5*0.8/22,IF([1]项目总工作量!B$6="渠道类",H530*1.5*0.7/22,FALSE))))</f>
        <v>0.34090909090909088</v>
      </c>
      <c r="J530" s="97" t="s">
        <v>44</v>
      </c>
    </row>
    <row r="531" spans="1:10" s="40" customFormat="1" ht="12">
      <c r="A531" s="146"/>
      <c r="B531" s="156"/>
      <c r="C531" s="156"/>
      <c r="D531" s="36">
        <f t="shared" si="19"/>
        <v>0.34090909090909088</v>
      </c>
      <c r="E531" s="96"/>
      <c r="F531" s="96" t="s">
        <v>752</v>
      </c>
      <c r="G531" s="97" t="s">
        <v>67</v>
      </c>
      <c r="H531" s="106">
        <f t="shared" si="20"/>
        <v>5</v>
      </c>
      <c r="I531" s="97">
        <f>IF([1]项目总工作量!B$6="交易类",H531*1.5/22,IF([1]项目总工作量!B$6="数据分析类",H531*1.5*0.9/22,IF([1]项目总工作量!B$6="流程管理类",H531*1.5*0.8/22,IF([1]项目总工作量!B$6="渠道类",H531*1.5*0.7/22,FALSE))))</f>
        <v>0.34090909090909088</v>
      </c>
      <c r="J531" s="97" t="s">
        <v>44</v>
      </c>
    </row>
    <row r="532" spans="1:10" s="40" customFormat="1" ht="12">
      <c r="A532" s="146"/>
      <c r="B532" s="156"/>
      <c r="C532" s="156"/>
      <c r="D532" s="36">
        <f t="shared" si="19"/>
        <v>0.34090909090909088</v>
      </c>
      <c r="E532" s="96"/>
      <c r="F532" s="96" t="s">
        <v>613</v>
      </c>
      <c r="G532" s="97" t="s">
        <v>67</v>
      </c>
      <c r="H532" s="106">
        <f t="shared" si="20"/>
        <v>5</v>
      </c>
      <c r="I532" s="97">
        <f>IF([1]项目总工作量!B$6="交易类",H532*1.5/22,IF([1]项目总工作量!B$6="数据分析类",H532*1.5*0.9/22,IF([1]项目总工作量!B$6="流程管理类",H532*1.5*0.8/22,IF([1]项目总工作量!B$6="渠道类",H532*1.5*0.7/22,FALSE))))</f>
        <v>0.34090909090909088</v>
      </c>
      <c r="J532" s="97" t="s">
        <v>44</v>
      </c>
    </row>
    <row r="533" spans="1:10" s="40" customFormat="1" ht="12">
      <c r="A533" s="146"/>
      <c r="B533" s="156"/>
      <c r="C533" s="156"/>
      <c r="D533" s="36">
        <f t="shared" si="19"/>
        <v>0.34090909090909088</v>
      </c>
      <c r="E533" s="96"/>
      <c r="F533" s="96" t="s">
        <v>151</v>
      </c>
      <c r="G533" s="97" t="s">
        <v>67</v>
      </c>
      <c r="H533" s="106">
        <f t="shared" si="20"/>
        <v>5</v>
      </c>
      <c r="I533" s="97">
        <f>IF([1]项目总工作量!B$6="交易类",H533*1.5/22,IF([1]项目总工作量!B$6="数据分析类",H533*1.5*0.9/22,IF([1]项目总工作量!B$6="流程管理类",H533*1.5*0.8/22,IF([1]项目总工作量!B$6="渠道类",H533*1.5*0.7/22,FALSE))))</f>
        <v>0.34090909090909088</v>
      </c>
      <c r="J533" s="97" t="s">
        <v>44</v>
      </c>
    </row>
    <row r="534" spans="1:10" s="40" customFormat="1" ht="12">
      <c r="A534" s="146"/>
      <c r="B534" s="156"/>
      <c r="C534" s="156"/>
      <c r="D534" s="36">
        <f t="shared" si="19"/>
        <v>0.34090909090909088</v>
      </c>
      <c r="E534" s="96"/>
      <c r="F534" s="96" t="s">
        <v>754</v>
      </c>
      <c r="G534" s="97" t="s">
        <v>67</v>
      </c>
      <c r="H534" s="106">
        <f t="shared" si="20"/>
        <v>5</v>
      </c>
      <c r="I534" s="97">
        <f>IF([1]项目总工作量!B$6="交易类",H534*1.5/22,IF([1]项目总工作量!B$6="数据分析类",H534*1.5*0.9/22,IF([1]项目总工作量!B$6="流程管理类",H534*1.5*0.8/22,IF([1]项目总工作量!B$6="渠道类",H534*1.5*0.7/22,FALSE))))</f>
        <v>0.34090909090909088</v>
      </c>
      <c r="J534" s="97" t="s">
        <v>44</v>
      </c>
    </row>
    <row r="535" spans="1:10" s="40" customFormat="1" ht="12">
      <c r="A535" s="146"/>
      <c r="B535" s="156"/>
      <c r="C535" s="156"/>
      <c r="D535" s="36">
        <f t="shared" si="19"/>
        <v>0.34090909090909088</v>
      </c>
      <c r="E535" s="96"/>
      <c r="F535" s="96" t="s">
        <v>766</v>
      </c>
      <c r="G535" s="97" t="s">
        <v>67</v>
      </c>
      <c r="H535" s="106">
        <f t="shared" si="20"/>
        <v>5</v>
      </c>
      <c r="I535" s="97">
        <f>IF([1]项目总工作量!B$6="交易类",H535*1.5/22,IF([1]项目总工作量!B$6="数据分析类",H535*1.5*0.9/22,IF([1]项目总工作量!B$6="流程管理类",H535*1.5*0.8/22,IF([1]项目总工作量!B$6="渠道类",H535*1.5*0.7/22,FALSE))))</f>
        <v>0.34090909090909088</v>
      </c>
      <c r="J535" s="97" t="s">
        <v>44</v>
      </c>
    </row>
    <row r="536" spans="1:10" s="40" customFormat="1" ht="12">
      <c r="A536" s="146"/>
      <c r="B536" s="156"/>
      <c r="C536" s="156"/>
      <c r="D536" s="36">
        <f t="shared" si="19"/>
        <v>0.34090909090909088</v>
      </c>
      <c r="E536" s="96"/>
      <c r="F536" s="96" t="s">
        <v>602</v>
      </c>
      <c r="G536" s="97" t="s">
        <v>67</v>
      </c>
      <c r="H536" s="106">
        <f t="shared" si="20"/>
        <v>5</v>
      </c>
      <c r="I536" s="97">
        <f>IF([1]项目总工作量!B$6="交易类",H536*1.5/22,IF([1]项目总工作量!B$6="数据分析类",H536*1.5*0.9/22,IF([1]项目总工作量!B$6="流程管理类",H536*1.5*0.8/22,IF([1]项目总工作量!B$6="渠道类",H536*1.5*0.7/22,FALSE))))</f>
        <v>0.34090909090909088</v>
      </c>
      <c r="J536" s="97" t="s">
        <v>44</v>
      </c>
    </row>
    <row r="537" spans="1:10" s="40" customFormat="1" ht="12">
      <c r="A537" s="146"/>
      <c r="B537" s="156"/>
      <c r="C537" s="156"/>
      <c r="D537" s="36">
        <f t="shared" si="19"/>
        <v>0.34090909090909088</v>
      </c>
      <c r="E537" s="96"/>
      <c r="F537" s="96" t="s">
        <v>767</v>
      </c>
      <c r="G537" s="97" t="s">
        <v>67</v>
      </c>
      <c r="H537" s="106">
        <f t="shared" si="20"/>
        <v>5</v>
      </c>
      <c r="I537" s="97">
        <f>IF([1]项目总工作量!B$6="交易类",H537*1.5/22,IF([1]项目总工作量!B$6="数据分析类",H537*1.5*0.9/22,IF([1]项目总工作量!B$6="流程管理类",H537*1.5*0.8/22,IF([1]项目总工作量!B$6="渠道类",H537*1.5*0.7/22,FALSE))))</f>
        <v>0.34090909090909088</v>
      </c>
      <c r="J537" s="97" t="s">
        <v>44</v>
      </c>
    </row>
    <row r="538" spans="1:10" s="40" customFormat="1" ht="12">
      <c r="A538" s="146"/>
      <c r="B538" s="156"/>
      <c r="C538" s="156"/>
      <c r="D538" s="36">
        <f t="shared" si="19"/>
        <v>0.34090909090909088</v>
      </c>
      <c r="E538" s="96"/>
      <c r="F538" s="96" t="s">
        <v>152</v>
      </c>
      <c r="G538" s="97" t="s">
        <v>67</v>
      </c>
      <c r="H538" s="106">
        <f t="shared" si="20"/>
        <v>5</v>
      </c>
      <c r="I538" s="97">
        <f>IF([1]项目总工作量!B$6="交易类",H538*1.5/22,IF([1]项目总工作量!B$6="数据分析类",H538*1.5*0.9/22,IF([1]项目总工作量!B$6="流程管理类",H538*1.5*0.8/22,IF([1]项目总工作量!B$6="渠道类",H538*1.5*0.7/22,FALSE))))</f>
        <v>0.34090909090909088</v>
      </c>
      <c r="J538" s="97" t="s">
        <v>44</v>
      </c>
    </row>
    <row r="539" spans="1:10" s="40" customFormat="1" ht="12">
      <c r="A539" s="146"/>
      <c r="B539" s="156"/>
      <c r="C539" s="156"/>
      <c r="D539" s="36">
        <f t="shared" si="19"/>
        <v>0.34090909090909088</v>
      </c>
      <c r="E539" s="96"/>
      <c r="F539" s="96" t="s">
        <v>153</v>
      </c>
      <c r="G539" s="97" t="s">
        <v>67</v>
      </c>
      <c r="H539" s="106">
        <f t="shared" si="20"/>
        <v>5</v>
      </c>
      <c r="I539" s="97">
        <f>IF([1]项目总工作量!B$6="交易类",H539*1.5/22,IF([1]项目总工作量!B$6="数据分析类",H539*1.5*0.9/22,IF([1]项目总工作量!B$6="流程管理类",H539*1.5*0.8/22,IF([1]项目总工作量!B$6="渠道类",H539*1.5*0.7/22,FALSE))))</f>
        <v>0.34090909090909088</v>
      </c>
      <c r="J539" s="97" t="s">
        <v>44</v>
      </c>
    </row>
    <row r="540" spans="1:10" s="40" customFormat="1" ht="12">
      <c r="A540" s="146"/>
      <c r="B540" s="156"/>
      <c r="C540" s="156"/>
      <c r="D540" s="36">
        <f t="shared" si="19"/>
        <v>0.34090909090909088</v>
      </c>
      <c r="E540" s="96"/>
      <c r="F540" s="96" t="s">
        <v>603</v>
      </c>
      <c r="G540" s="97" t="s">
        <v>67</v>
      </c>
      <c r="H540" s="106">
        <f t="shared" si="20"/>
        <v>5</v>
      </c>
      <c r="I540" s="97">
        <f>IF([1]项目总工作量!B$6="交易类",H540*1.5/22,IF([1]项目总工作量!B$6="数据分析类",H540*1.5*0.9/22,IF([1]项目总工作量!B$6="流程管理类",H540*1.5*0.8/22,IF([1]项目总工作量!B$6="渠道类",H540*1.5*0.7/22,FALSE))))</f>
        <v>0.34090909090909088</v>
      </c>
      <c r="J540" s="97" t="s">
        <v>44</v>
      </c>
    </row>
    <row r="541" spans="1:10" s="40" customFormat="1" ht="12">
      <c r="A541" s="146"/>
      <c r="B541" s="156"/>
      <c r="C541" s="156"/>
      <c r="D541" s="36">
        <f t="shared" si="19"/>
        <v>0.34090909090909088</v>
      </c>
      <c r="E541" s="96"/>
      <c r="F541" s="96" t="s">
        <v>604</v>
      </c>
      <c r="G541" s="97" t="s">
        <v>67</v>
      </c>
      <c r="H541" s="106">
        <f t="shared" si="20"/>
        <v>5</v>
      </c>
      <c r="I541" s="97">
        <f>IF([1]项目总工作量!B$6="交易类",H541*1.5/22,IF([1]项目总工作量!B$6="数据分析类",H541*1.5*0.9/22,IF([1]项目总工作量!B$6="流程管理类",H541*1.5*0.8/22,IF([1]项目总工作量!B$6="渠道类",H541*1.5*0.7/22,FALSE))))</f>
        <v>0.34090909090909088</v>
      </c>
      <c r="J541" s="97" t="s">
        <v>44</v>
      </c>
    </row>
    <row r="542" spans="1:10" s="40" customFormat="1" ht="13.95" customHeight="1">
      <c r="A542" s="146"/>
      <c r="B542" s="156"/>
      <c r="C542" s="156"/>
      <c r="D542" s="36">
        <f t="shared" si="19"/>
        <v>0.34090909090909088</v>
      </c>
      <c r="E542" s="96"/>
      <c r="F542" s="96" t="s">
        <v>605</v>
      </c>
      <c r="G542" s="97" t="s">
        <v>67</v>
      </c>
      <c r="H542" s="106">
        <f t="shared" si="20"/>
        <v>5</v>
      </c>
      <c r="I542" s="97">
        <f>IF([1]项目总工作量!B$6="交易类",H542*1.5/22,IF([1]项目总工作量!B$6="数据分析类",H542*1.5*0.9/22,IF([1]项目总工作量!B$6="流程管理类",H542*1.5*0.8/22,IF([1]项目总工作量!B$6="渠道类",H542*1.5*0.7/22,FALSE))))</f>
        <v>0.34090909090909088</v>
      </c>
      <c r="J542" s="97" t="s">
        <v>44</v>
      </c>
    </row>
    <row r="543" spans="1:10" s="40" customFormat="1" ht="13.95" customHeight="1">
      <c r="A543" s="146"/>
      <c r="B543" s="156"/>
      <c r="C543" s="156"/>
      <c r="D543" s="36">
        <f t="shared" si="19"/>
        <v>0.34090909090909088</v>
      </c>
      <c r="E543" s="96"/>
      <c r="F543" s="96" t="s">
        <v>614</v>
      </c>
      <c r="G543" s="97" t="s">
        <v>67</v>
      </c>
      <c r="H543" s="106">
        <f t="shared" si="20"/>
        <v>5</v>
      </c>
      <c r="I543" s="97">
        <f>IF([1]项目总工作量!B$6="交易类",H543*1.5/22,IF([1]项目总工作量!B$6="数据分析类",H543*1.5*0.9/22,IF([1]项目总工作量!B$6="流程管理类",H543*1.5*0.8/22,IF([1]项目总工作量!B$6="渠道类",H543*1.5*0.7/22,FALSE))))</f>
        <v>0.34090909090909088</v>
      </c>
      <c r="J543" s="97" t="s">
        <v>44</v>
      </c>
    </row>
    <row r="544" spans="1:10" s="40" customFormat="1" ht="13.95" customHeight="1">
      <c r="A544" s="158"/>
      <c r="B544" s="157"/>
      <c r="C544" s="157"/>
      <c r="D544" s="36">
        <f t="shared" si="19"/>
        <v>0.34090909090909088</v>
      </c>
      <c r="E544" s="96"/>
      <c r="F544" s="96" t="s">
        <v>615</v>
      </c>
      <c r="G544" s="97" t="s">
        <v>67</v>
      </c>
      <c r="H544" s="106">
        <f t="shared" si="20"/>
        <v>5</v>
      </c>
      <c r="I544" s="97">
        <f>IF([1]项目总工作量!B$6="交易类",H544*1.5/22,IF([1]项目总工作量!B$6="数据分析类",H544*1.5*0.9/22,IF([1]项目总工作量!B$6="流程管理类",H544*1.5*0.8/22,IF([1]项目总工作量!B$6="渠道类",H544*1.5*0.7/22,FALSE))))</f>
        <v>0.34090909090909088</v>
      </c>
      <c r="J544" s="97" t="s">
        <v>44</v>
      </c>
    </row>
    <row r="545" spans="1:10" s="87" customFormat="1" ht="12">
      <c r="A545" s="159">
        <v>8</v>
      </c>
      <c r="B545" s="155" t="s">
        <v>176</v>
      </c>
      <c r="C545" s="141" t="s">
        <v>175</v>
      </c>
      <c r="D545" s="108">
        <f t="shared" ref="D545:D571" si="21">I545</f>
        <v>0.34090909090909088</v>
      </c>
      <c r="E545" s="85"/>
      <c r="F545" s="110" t="s">
        <v>174</v>
      </c>
      <c r="G545" s="86" t="s">
        <v>67</v>
      </c>
      <c r="H545" s="105">
        <f t="shared" ref="H545:H573" si="22">IF(G545="EI",4,IF(G545="EO",5,IF(G545="EQ",4,0)))</f>
        <v>5</v>
      </c>
      <c r="I545" s="86">
        <f>IF([1]项目总工作量!B$6="交易类",H545*1.5/22,IF([1]项目总工作量!B$6="数据分析类",H545*1.5*0.9/22,IF([1]项目总工作量!B$6="流程管理类",H545*1.5*0.8/22,IF([1]项目总工作量!B$6="渠道类",H545*1.5*0.7/22,FALSE))))</f>
        <v>0.34090909090909088</v>
      </c>
      <c r="J545" s="86" t="s">
        <v>44</v>
      </c>
    </row>
    <row r="546" spans="1:10" s="87" customFormat="1" ht="12">
      <c r="A546" s="160"/>
      <c r="B546" s="156"/>
      <c r="C546" s="141"/>
      <c r="D546" s="108">
        <f t="shared" si="21"/>
        <v>0.34090909090909088</v>
      </c>
      <c r="E546" s="85"/>
      <c r="F546" s="110" t="s">
        <v>173</v>
      </c>
      <c r="G546" s="86" t="s">
        <v>67</v>
      </c>
      <c r="H546" s="105">
        <f t="shared" si="22"/>
        <v>5</v>
      </c>
      <c r="I546" s="86">
        <f>IF([1]项目总工作量!B$6="交易类",H546*1.5/22,IF([1]项目总工作量!B$6="数据分析类",H546*1.5*0.9/22,IF([1]项目总工作量!B$6="流程管理类",H546*1.5*0.8/22,IF([1]项目总工作量!B$6="渠道类",H546*1.5*0.7/22,FALSE))))</f>
        <v>0.34090909090909088</v>
      </c>
      <c r="J546" s="86" t="s">
        <v>44</v>
      </c>
    </row>
    <row r="547" spans="1:10" s="87" customFormat="1" ht="12">
      <c r="A547" s="160"/>
      <c r="B547" s="156"/>
      <c r="C547" s="141"/>
      <c r="D547" s="108">
        <f t="shared" si="21"/>
        <v>0.34090909090909088</v>
      </c>
      <c r="E547" s="85"/>
      <c r="F547" s="110" t="s">
        <v>172</v>
      </c>
      <c r="G547" s="86" t="s">
        <v>67</v>
      </c>
      <c r="H547" s="105">
        <f t="shared" si="22"/>
        <v>5</v>
      </c>
      <c r="I547" s="86">
        <f>IF([1]项目总工作量!B$6="交易类",H547*1.5/22,IF([1]项目总工作量!B$6="数据分析类",H547*1.5*0.9/22,IF([1]项目总工作量!B$6="流程管理类",H547*1.5*0.8/22,IF([1]项目总工作量!B$6="渠道类",H547*1.5*0.7/22,FALSE))))</f>
        <v>0.34090909090909088</v>
      </c>
      <c r="J547" s="86" t="s">
        <v>44</v>
      </c>
    </row>
    <row r="548" spans="1:10" s="87" customFormat="1" ht="12">
      <c r="A548" s="160"/>
      <c r="B548" s="156"/>
      <c r="C548" s="141"/>
      <c r="D548" s="108">
        <f t="shared" si="21"/>
        <v>0.34090909090909088</v>
      </c>
      <c r="E548" s="85"/>
      <c r="F548" s="110" t="s">
        <v>171</v>
      </c>
      <c r="G548" s="86" t="s">
        <v>67</v>
      </c>
      <c r="H548" s="105">
        <f t="shared" si="22"/>
        <v>5</v>
      </c>
      <c r="I548" s="86">
        <f>IF([1]项目总工作量!B$6="交易类",H548*1.5/22,IF([1]项目总工作量!B$6="数据分析类",H548*1.5*0.9/22,IF([1]项目总工作量!B$6="流程管理类",H548*1.5*0.8/22,IF([1]项目总工作量!B$6="渠道类",H548*1.5*0.7/22,FALSE))))</f>
        <v>0.34090909090909088</v>
      </c>
      <c r="J548" s="86" t="s">
        <v>44</v>
      </c>
    </row>
    <row r="549" spans="1:10" s="87" customFormat="1" ht="12">
      <c r="A549" s="160"/>
      <c r="B549" s="156"/>
      <c r="C549" s="141"/>
      <c r="D549" s="108">
        <f t="shared" si="21"/>
        <v>0.34090909090909088</v>
      </c>
      <c r="E549" s="85"/>
      <c r="F549" s="110" t="s">
        <v>170</v>
      </c>
      <c r="G549" s="86" t="s">
        <v>67</v>
      </c>
      <c r="H549" s="105">
        <f t="shared" si="22"/>
        <v>5</v>
      </c>
      <c r="I549" s="86">
        <f>IF([1]项目总工作量!B$6="交易类",H549*1.5/22,IF([1]项目总工作量!B$6="数据分析类",H549*1.5*0.9/22,IF([1]项目总工作量!B$6="流程管理类",H549*1.5*0.8/22,IF([1]项目总工作量!B$6="渠道类",H549*1.5*0.7/22,FALSE))))</f>
        <v>0.34090909090909088</v>
      </c>
      <c r="J549" s="86" t="s">
        <v>44</v>
      </c>
    </row>
    <row r="550" spans="1:10" s="87" customFormat="1" ht="12">
      <c r="A550" s="160"/>
      <c r="B550" s="156"/>
      <c r="C550" s="141"/>
      <c r="D550" s="108">
        <f t="shared" si="21"/>
        <v>0.34090909090909088</v>
      </c>
      <c r="E550" s="85"/>
      <c r="F550" s="110" t="s">
        <v>169</v>
      </c>
      <c r="G550" s="86" t="s">
        <v>67</v>
      </c>
      <c r="H550" s="105">
        <f t="shared" si="22"/>
        <v>5</v>
      </c>
      <c r="I550" s="86">
        <f>IF([1]项目总工作量!B$6="交易类",H550*1.5/22,IF([1]项目总工作量!B$6="数据分析类",H550*1.5*0.9/22,IF([1]项目总工作量!B$6="流程管理类",H550*1.5*0.8/22,IF([1]项目总工作量!B$6="渠道类",H550*1.5*0.7/22,FALSE))))</f>
        <v>0.34090909090909088</v>
      </c>
      <c r="J550" s="86" t="s">
        <v>44</v>
      </c>
    </row>
    <row r="551" spans="1:10" s="87" customFormat="1" ht="12">
      <c r="A551" s="160"/>
      <c r="B551" s="156"/>
      <c r="C551" s="141"/>
      <c r="D551" s="108">
        <f t="shared" si="21"/>
        <v>0.34090909090909088</v>
      </c>
      <c r="E551" s="85"/>
      <c r="F551" s="110" t="s">
        <v>168</v>
      </c>
      <c r="G551" s="86" t="s">
        <v>67</v>
      </c>
      <c r="H551" s="105">
        <f t="shared" si="22"/>
        <v>5</v>
      </c>
      <c r="I551" s="86">
        <f>IF([1]项目总工作量!B$6="交易类",H551*1.5/22,IF([1]项目总工作量!B$6="数据分析类",H551*1.5*0.9/22,IF([1]项目总工作量!B$6="流程管理类",H551*1.5*0.8/22,IF([1]项目总工作量!B$6="渠道类",H551*1.5*0.7/22,FALSE))))</f>
        <v>0.34090909090909088</v>
      </c>
      <c r="J551" s="86" t="s">
        <v>44</v>
      </c>
    </row>
    <row r="552" spans="1:10" s="87" customFormat="1" ht="12">
      <c r="A552" s="160"/>
      <c r="B552" s="156"/>
      <c r="C552" s="141"/>
      <c r="D552" s="108">
        <f t="shared" si="21"/>
        <v>0.34090909090909088</v>
      </c>
      <c r="E552" s="85"/>
      <c r="F552" s="110" t="s">
        <v>167</v>
      </c>
      <c r="G552" s="86" t="s">
        <v>67</v>
      </c>
      <c r="H552" s="105">
        <f t="shared" si="22"/>
        <v>5</v>
      </c>
      <c r="I552" s="86">
        <f>IF([1]项目总工作量!B$6="交易类",H552*1.5/22,IF([1]项目总工作量!B$6="数据分析类",H552*1.5*0.9/22,IF([1]项目总工作量!B$6="流程管理类",H552*1.5*0.8/22,IF([1]项目总工作量!B$6="渠道类",H552*1.5*0.7/22,FALSE))))</f>
        <v>0.34090909090909088</v>
      </c>
      <c r="J552" s="86" t="s">
        <v>44</v>
      </c>
    </row>
    <row r="553" spans="1:10" s="87" customFormat="1" ht="12">
      <c r="A553" s="160"/>
      <c r="B553" s="156"/>
      <c r="C553" s="141"/>
      <c r="D553" s="108">
        <f t="shared" si="21"/>
        <v>0.34090909090909088</v>
      </c>
      <c r="E553" s="85"/>
      <c r="F553" s="110" t="s">
        <v>166</v>
      </c>
      <c r="G553" s="86" t="s">
        <v>67</v>
      </c>
      <c r="H553" s="105">
        <f t="shared" si="22"/>
        <v>5</v>
      </c>
      <c r="I553" s="86">
        <f>IF([1]项目总工作量!B$6="交易类",H553*1.5/22,IF([1]项目总工作量!B$6="数据分析类",H553*1.5*0.9/22,IF([1]项目总工作量!B$6="流程管理类",H553*1.5*0.8/22,IF([1]项目总工作量!B$6="渠道类",H553*1.5*0.7/22,FALSE))))</f>
        <v>0.34090909090909088</v>
      </c>
      <c r="J553" s="86" t="s">
        <v>44</v>
      </c>
    </row>
    <row r="554" spans="1:10" s="87" customFormat="1" ht="12">
      <c r="A554" s="160"/>
      <c r="B554" s="156"/>
      <c r="C554" s="141" t="s">
        <v>165</v>
      </c>
      <c r="D554" s="108">
        <f t="shared" si="21"/>
        <v>0.34090909090909088</v>
      </c>
      <c r="E554" s="85"/>
      <c r="F554" s="110" t="s">
        <v>164</v>
      </c>
      <c r="G554" s="86" t="s">
        <v>67</v>
      </c>
      <c r="H554" s="105">
        <f t="shared" si="22"/>
        <v>5</v>
      </c>
      <c r="I554" s="86">
        <f>IF([1]项目总工作量!B$6="交易类",H554*1.5/22,IF([1]项目总工作量!B$6="数据分析类",H554*1.5*0.9/22,IF([1]项目总工作量!B$6="流程管理类",H554*1.5*0.8/22,IF([1]项目总工作量!B$6="渠道类",H554*1.5*0.7/22,FALSE))))</f>
        <v>0.34090909090909088</v>
      </c>
      <c r="J554" s="86" t="s">
        <v>44</v>
      </c>
    </row>
    <row r="555" spans="1:10" s="87" customFormat="1" ht="12">
      <c r="A555" s="160"/>
      <c r="B555" s="156"/>
      <c r="C555" s="141"/>
      <c r="D555" s="108">
        <f t="shared" si="21"/>
        <v>0.34090909090909088</v>
      </c>
      <c r="E555" s="85"/>
      <c r="F555" s="110" t="s">
        <v>163</v>
      </c>
      <c r="G555" s="86" t="s">
        <v>67</v>
      </c>
      <c r="H555" s="105">
        <f t="shared" si="22"/>
        <v>5</v>
      </c>
      <c r="I555" s="86">
        <f>IF([1]项目总工作量!B$6="交易类",H555*1.5/22,IF([1]项目总工作量!B$6="数据分析类",H555*1.5*0.9/22,IF([1]项目总工作量!B$6="流程管理类",H555*1.5*0.8/22,IF([1]项目总工作量!B$6="渠道类",H555*1.5*0.7/22,FALSE))))</f>
        <v>0.34090909090909088</v>
      </c>
      <c r="J555" s="86" t="s">
        <v>44</v>
      </c>
    </row>
    <row r="556" spans="1:10" s="87" customFormat="1" ht="12">
      <c r="A556" s="160"/>
      <c r="B556" s="156"/>
      <c r="C556" s="141"/>
      <c r="D556" s="108">
        <f t="shared" si="21"/>
        <v>0.34090909090909088</v>
      </c>
      <c r="E556" s="85"/>
      <c r="F556" s="110" t="s">
        <v>162</v>
      </c>
      <c r="G556" s="86" t="s">
        <v>67</v>
      </c>
      <c r="H556" s="105">
        <f t="shared" si="22"/>
        <v>5</v>
      </c>
      <c r="I556" s="86">
        <f>IF([1]项目总工作量!B$6="交易类",H556*1.5/22,IF([1]项目总工作量!B$6="数据分析类",H556*1.5*0.9/22,IF([1]项目总工作量!B$6="流程管理类",H556*1.5*0.8/22,IF([1]项目总工作量!B$6="渠道类",H556*1.5*0.7/22,FALSE))))</f>
        <v>0.34090909090909088</v>
      </c>
      <c r="J556" s="86" t="s">
        <v>44</v>
      </c>
    </row>
    <row r="557" spans="1:10" s="87" customFormat="1" ht="12">
      <c r="A557" s="160"/>
      <c r="B557" s="156"/>
      <c r="C557" s="141"/>
      <c r="D557" s="108">
        <f t="shared" si="21"/>
        <v>0.34090909090909088</v>
      </c>
      <c r="E557" s="85"/>
      <c r="F557" s="110" t="s">
        <v>161</v>
      </c>
      <c r="G557" s="86" t="s">
        <v>67</v>
      </c>
      <c r="H557" s="105">
        <f t="shared" si="22"/>
        <v>5</v>
      </c>
      <c r="I557" s="86">
        <f>IF([1]项目总工作量!B$6="交易类",H557*1.5/22,IF([1]项目总工作量!B$6="数据分析类",H557*1.5*0.9/22,IF([1]项目总工作量!B$6="流程管理类",H557*1.5*0.8/22,IF([1]项目总工作量!B$6="渠道类",H557*1.5*0.7/22,FALSE))))</f>
        <v>0.34090909090909088</v>
      </c>
      <c r="J557" s="86" t="s">
        <v>44</v>
      </c>
    </row>
    <row r="558" spans="1:10" s="87" customFormat="1" ht="12">
      <c r="A558" s="160"/>
      <c r="B558" s="156"/>
      <c r="C558" s="141"/>
      <c r="D558" s="108">
        <f t="shared" si="21"/>
        <v>0.34090909090909088</v>
      </c>
      <c r="E558" s="85"/>
      <c r="F558" s="110" t="s">
        <v>160</v>
      </c>
      <c r="G558" s="86" t="s">
        <v>67</v>
      </c>
      <c r="H558" s="105">
        <f t="shared" si="22"/>
        <v>5</v>
      </c>
      <c r="I558" s="86">
        <f>IF([1]项目总工作量!B$6="交易类",H558*1.5/22,IF([1]项目总工作量!B$6="数据分析类",H558*1.5*0.9/22,IF([1]项目总工作量!B$6="流程管理类",H558*1.5*0.8/22,IF([1]项目总工作量!B$6="渠道类",H558*1.5*0.7/22,FALSE))))</f>
        <v>0.34090909090909088</v>
      </c>
      <c r="J558" s="86" t="s">
        <v>44</v>
      </c>
    </row>
    <row r="559" spans="1:10" s="87" customFormat="1" ht="12">
      <c r="A559" s="160"/>
      <c r="B559" s="156"/>
      <c r="C559" s="141"/>
      <c r="D559" s="108">
        <f t="shared" si="21"/>
        <v>0.34090909090909088</v>
      </c>
      <c r="E559" s="85"/>
      <c r="F559" s="110" t="s">
        <v>159</v>
      </c>
      <c r="G559" s="86" t="s">
        <v>67</v>
      </c>
      <c r="H559" s="105">
        <f t="shared" si="22"/>
        <v>5</v>
      </c>
      <c r="I559" s="86">
        <f>IF([1]项目总工作量!B$6="交易类",H559*1.5/22,IF([1]项目总工作量!B$6="数据分析类",H559*1.5*0.9/22,IF([1]项目总工作量!B$6="流程管理类",H559*1.5*0.8/22,IF([1]项目总工作量!B$6="渠道类",H559*1.5*0.7/22,FALSE))))</f>
        <v>0.34090909090909088</v>
      </c>
      <c r="J559" s="86" t="s">
        <v>44</v>
      </c>
    </row>
    <row r="560" spans="1:10" s="87" customFormat="1" ht="12">
      <c r="A560" s="160"/>
      <c r="B560" s="156"/>
      <c r="C560" s="141"/>
      <c r="D560" s="108">
        <f t="shared" si="21"/>
        <v>0.34090909090909088</v>
      </c>
      <c r="E560" s="85"/>
      <c r="F560" s="110" t="s">
        <v>158</v>
      </c>
      <c r="G560" s="86" t="s">
        <v>67</v>
      </c>
      <c r="H560" s="105">
        <f t="shared" si="22"/>
        <v>5</v>
      </c>
      <c r="I560" s="86">
        <f>IF([1]项目总工作量!B$6="交易类",H560*1.5/22,IF([1]项目总工作量!B$6="数据分析类",H560*1.5*0.9/22,IF([1]项目总工作量!B$6="流程管理类",H560*1.5*0.8/22,IF([1]项目总工作量!B$6="渠道类",H560*1.5*0.7/22,FALSE))))</f>
        <v>0.34090909090909088</v>
      </c>
      <c r="J560" s="86" t="s">
        <v>44</v>
      </c>
    </row>
    <row r="561" spans="1:10" s="87" customFormat="1" ht="12">
      <c r="A561" s="160"/>
      <c r="B561" s="156"/>
      <c r="C561" s="141"/>
      <c r="D561" s="108">
        <f t="shared" si="21"/>
        <v>0.34090909090909088</v>
      </c>
      <c r="E561" s="85"/>
      <c r="F561" s="110" t="s">
        <v>157</v>
      </c>
      <c r="G561" s="86" t="s">
        <v>67</v>
      </c>
      <c r="H561" s="105">
        <f t="shared" si="22"/>
        <v>5</v>
      </c>
      <c r="I561" s="86">
        <f>IF([1]项目总工作量!B$6="交易类",H561*1.5/22,IF([1]项目总工作量!B$6="数据分析类",H561*1.5*0.9/22,IF([1]项目总工作量!B$6="流程管理类",H561*1.5*0.8/22,IF([1]项目总工作量!B$6="渠道类",H561*1.5*0.7/22,FALSE))))</f>
        <v>0.34090909090909088</v>
      </c>
      <c r="J561" s="86" t="s">
        <v>44</v>
      </c>
    </row>
    <row r="562" spans="1:10" s="87" customFormat="1" ht="12">
      <c r="A562" s="160"/>
      <c r="B562" s="156"/>
      <c r="C562" s="141"/>
      <c r="D562" s="108">
        <f t="shared" si="21"/>
        <v>0.34090909090909088</v>
      </c>
      <c r="E562" s="85"/>
      <c r="F562" s="110" t="s">
        <v>156</v>
      </c>
      <c r="G562" s="86" t="s">
        <v>67</v>
      </c>
      <c r="H562" s="105">
        <f t="shared" si="22"/>
        <v>5</v>
      </c>
      <c r="I562" s="86">
        <f>IF([1]项目总工作量!B$6="交易类",H562*1.5/22,IF([1]项目总工作量!B$6="数据分析类",H562*1.5*0.9/22,IF([1]项目总工作量!B$6="流程管理类",H562*1.5*0.8/22,IF([1]项目总工作量!B$6="渠道类",H562*1.5*0.7/22,FALSE))))</f>
        <v>0.34090909090909088</v>
      </c>
      <c r="J562" s="86" t="s">
        <v>44</v>
      </c>
    </row>
    <row r="563" spans="1:10" s="98" customFormat="1" ht="14.25" customHeight="1">
      <c r="A563" s="160"/>
      <c r="B563" s="156"/>
      <c r="C563" s="155" t="s">
        <v>155</v>
      </c>
      <c r="D563" s="36">
        <f t="shared" si="21"/>
        <v>0.34090909090909088</v>
      </c>
      <c r="E563" s="96"/>
      <c r="F563" s="113" t="s">
        <v>755</v>
      </c>
      <c r="G563" s="97" t="s">
        <v>67</v>
      </c>
      <c r="H563" s="106">
        <f t="shared" si="22"/>
        <v>5</v>
      </c>
      <c r="I563" s="86">
        <f>IF([1]项目总工作量!B$6="交易类",H563*1.5/22,IF([1]项目总工作量!B$6="数据分析类",H563*1.5*0.9/22,IF([1]项目总工作量!B$6="流程管理类",H563*1.5*0.8/22,IF([1]项目总工作量!B$6="渠道类",H563*1.5*0.7/22,FALSE))))</f>
        <v>0.34090909090909088</v>
      </c>
      <c r="J563" s="86" t="s">
        <v>44</v>
      </c>
    </row>
    <row r="564" spans="1:10" s="98" customFormat="1" ht="12">
      <c r="A564" s="160"/>
      <c r="B564" s="156"/>
      <c r="C564" s="156"/>
      <c r="D564" s="36">
        <f t="shared" si="21"/>
        <v>0.34090909090909088</v>
      </c>
      <c r="E564" s="96"/>
      <c r="F564" s="113" t="s">
        <v>482</v>
      </c>
      <c r="G564" s="97" t="s">
        <v>67</v>
      </c>
      <c r="H564" s="106">
        <f t="shared" si="22"/>
        <v>5</v>
      </c>
      <c r="I564" s="86">
        <f>IF([1]项目总工作量!B$6="交易类",H564*1.5/22,IF([1]项目总工作量!B$6="数据分析类",H564*1.5*0.9/22,IF([1]项目总工作量!B$6="流程管理类",H564*1.5*0.8/22,IF([1]项目总工作量!B$6="渠道类",H564*1.5*0.7/22,FALSE))))</f>
        <v>0.34090909090909088</v>
      </c>
      <c r="J564" s="86" t="s">
        <v>44</v>
      </c>
    </row>
    <row r="565" spans="1:10" s="98" customFormat="1" ht="12">
      <c r="A565" s="160"/>
      <c r="B565" s="156"/>
      <c r="C565" s="156"/>
      <c r="D565" s="36">
        <f t="shared" si="21"/>
        <v>0.34090909090909088</v>
      </c>
      <c r="E565" s="96"/>
      <c r="F565" s="113" t="s">
        <v>483</v>
      </c>
      <c r="G565" s="97" t="s">
        <v>67</v>
      </c>
      <c r="H565" s="106">
        <f t="shared" si="22"/>
        <v>5</v>
      </c>
      <c r="I565" s="86">
        <f>IF([1]项目总工作量!B$6="交易类",H565*1.5/22,IF([1]项目总工作量!B$6="数据分析类",H565*1.5*0.9/22,IF([1]项目总工作量!B$6="流程管理类",H565*1.5*0.8/22,IF([1]项目总工作量!B$6="渠道类",H565*1.5*0.7/22,FALSE))))</f>
        <v>0.34090909090909088</v>
      </c>
      <c r="J565" s="86" t="s">
        <v>44</v>
      </c>
    </row>
    <row r="566" spans="1:10" s="98" customFormat="1" ht="12">
      <c r="A566" s="160"/>
      <c r="B566" s="156"/>
      <c r="C566" s="156"/>
      <c r="D566" s="36">
        <f t="shared" si="21"/>
        <v>0.34090909090909088</v>
      </c>
      <c r="E566" s="96"/>
      <c r="F566" s="113" t="s">
        <v>484</v>
      </c>
      <c r="G566" s="97" t="s">
        <v>67</v>
      </c>
      <c r="H566" s="106">
        <f t="shared" si="22"/>
        <v>5</v>
      </c>
      <c r="I566" s="86">
        <f>IF([1]项目总工作量!B$6="交易类",H566*1.5/22,IF([1]项目总工作量!B$6="数据分析类",H566*1.5*0.9/22,IF([1]项目总工作量!B$6="流程管理类",H566*1.5*0.8/22,IF([1]项目总工作量!B$6="渠道类",H566*1.5*0.7/22,FALSE))))</f>
        <v>0.34090909090909088</v>
      </c>
      <c r="J566" s="86" t="s">
        <v>44</v>
      </c>
    </row>
    <row r="567" spans="1:10" s="98" customFormat="1" ht="12">
      <c r="A567" s="160"/>
      <c r="B567" s="156"/>
      <c r="C567" s="156"/>
      <c r="D567" s="36">
        <f t="shared" si="21"/>
        <v>0.34090909090909088</v>
      </c>
      <c r="E567" s="96"/>
      <c r="F567" s="113" t="s">
        <v>485</v>
      </c>
      <c r="G567" s="97" t="s">
        <v>67</v>
      </c>
      <c r="H567" s="106">
        <f t="shared" si="22"/>
        <v>5</v>
      </c>
      <c r="I567" s="86">
        <f>IF([1]项目总工作量!B$6="交易类",H567*1.5/22,IF([1]项目总工作量!B$6="数据分析类",H567*1.5*0.9/22,IF([1]项目总工作量!B$6="流程管理类",H567*1.5*0.8/22,IF([1]项目总工作量!B$6="渠道类",H567*1.5*0.7/22,FALSE))))</f>
        <v>0.34090909090909088</v>
      </c>
      <c r="J567" s="86" t="s">
        <v>44</v>
      </c>
    </row>
    <row r="568" spans="1:10" s="98" customFormat="1" ht="12">
      <c r="A568" s="160"/>
      <c r="B568" s="156"/>
      <c r="C568" s="156"/>
      <c r="D568" s="36">
        <f t="shared" si="21"/>
        <v>0.34090909090909088</v>
      </c>
      <c r="E568" s="96"/>
      <c r="F568" s="113" t="s">
        <v>486</v>
      </c>
      <c r="G568" s="97" t="s">
        <v>67</v>
      </c>
      <c r="H568" s="106">
        <f t="shared" si="22"/>
        <v>5</v>
      </c>
      <c r="I568" s="86">
        <f>IF([1]项目总工作量!B$6="交易类",H568*1.5/22,IF([1]项目总工作量!B$6="数据分析类",H568*1.5*0.9/22,IF([1]项目总工作量!B$6="流程管理类",H568*1.5*0.8/22,IF([1]项目总工作量!B$6="渠道类",H568*1.5*0.7/22,FALSE))))</f>
        <v>0.34090909090909088</v>
      </c>
      <c r="J568" s="86" t="s">
        <v>44</v>
      </c>
    </row>
    <row r="569" spans="1:10" s="98" customFormat="1" ht="12">
      <c r="A569" s="160"/>
      <c r="B569" s="156"/>
      <c r="C569" s="156"/>
      <c r="D569" s="36">
        <f t="shared" si="21"/>
        <v>0.34090909090909088</v>
      </c>
      <c r="E569" s="96"/>
      <c r="F569" s="113" t="s">
        <v>487</v>
      </c>
      <c r="G569" s="97" t="s">
        <v>67</v>
      </c>
      <c r="H569" s="106">
        <f t="shared" si="22"/>
        <v>5</v>
      </c>
      <c r="I569" s="86">
        <f>IF([1]项目总工作量!B$6="交易类",H569*1.5/22,IF([1]项目总工作量!B$6="数据分析类",H569*1.5*0.9/22,IF([1]项目总工作量!B$6="流程管理类",H569*1.5*0.8/22,IF([1]项目总工作量!B$6="渠道类",H569*1.5*0.7/22,FALSE))))</f>
        <v>0.34090909090909088</v>
      </c>
      <c r="J569" s="86" t="s">
        <v>44</v>
      </c>
    </row>
    <row r="570" spans="1:10" s="98" customFormat="1" ht="12">
      <c r="A570" s="160"/>
      <c r="B570" s="156"/>
      <c r="C570" s="156"/>
      <c r="D570" s="36">
        <f t="shared" si="21"/>
        <v>0.34090909090909088</v>
      </c>
      <c r="E570" s="96"/>
      <c r="F570" s="113" t="s">
        <v>488</v>
      </c>
      <c r="G570" s="97" t="s">
        <v>67</v>
      </c>
      <c r="H570" s="106">
        <f t="shared" si="22"/>
        <v>5</v>
      </c>
      <c r="I570" s="86">
        <f>IF([1]项目总工作量!B$6="交易类",H570*1.5/22,IF([1]项目总工作量!B$6="数据分析类",H570*1.5*0.9/22,IF([1]项目总工作量!B$6="流程管理类",H570*1.5*0.8/22,IF([1]项目总工作量!B$6="渠道类",H570*1.5*0.7/22,FALSE))))</f>
        <v>0.34090909090909088</v>
      </c>
      <c r="J570" s="86" t="s">
        <v>44</v>
      </c>
    </row>
    <row r="571" spans="1:10" s="98" customFormat="1" ht="14.25" customHeight="1">
      <c r="A571" s="160"/>
      <c r="B571" s="156"/>
      <c r="C571" s="156"/>
      <c r="D571" s="36">
        <f t="shared" si="21"/>
        <v>0.34090909090909088</v>
      </c>
      <c r="E571" s="96"/>
      <c r="F571" s="113" t="s">
        <v>489</v>
      </c>
      <c r="G571" s="97" t="s">
        <v>67</v>
      </c>
      <c r="H571" s="106">
        <f t="shared" si="22"/>
        <v>5</v>
      </c>
      <c r="I571" s="86">
        <f>IF([1]项目总工作量!B$6="交易类",H571*1.5/22,IF([1]项目总工作量!B$6="数据分析类",H571*1.5*0.9/22,IF([1]项目总工作量!B$6="流程管理类",H571*1.5*0.8/22,IF([1]项目总工作量!B$6="渠道类",H571*1.5*0.7/22,FALSE))))</f>
        <v>0.34090909090909088</v>
      </c>
      <c r="J571" s="86" t="s">
        <v>44</v>
      </c>
    </row>
    <row r="572" spans="1:10" s="87" customFormat="1" ht="12">
      <c r="A572" s="160"/>
      <c r="B572" s="156"/>
      <c r="C572" s="156"/>
      <c r="D572" s="108">
        <f>I572</f>
        <v>0.34090909090909088</v>
      </c>
      <c r="E572" s="85"/>
      <c r="F572" s="110" t="s">
        <v>154</v>
      </c>
      <c r="G572" s="86" t="s">
        <v>67</v>
      </c>
      <c r="H572" s="105">
        <f t="shared" si="22"/>
        <v>5</v>
      </c>
      <c r="I572" s="86">
        <f>IF([1]项目总工作量!B$6="交易类",H572*1.5/22,IF([1]项目总工作量!B$6="数据分析类",H572*1.5*0.9/22,IF([1]项目总工作量!B$6="流程管理类",H572*1.5*0.8/22,IF([1]项目总工作量!B$6="渠道类",H572*1.5*0.7/22,FALSE))))</f>
        <v>0.34090909090909088</v>
      </c>
      <c r="J572" s="86" t="s">
        <v>44</v>
      </c>
    </row>
    <row r="573" spans="1:10" s="87" customFormat="1" ht="12">
      <c r="A573" s="161"/>
      <c r="B573" s="157"/>
      <c r="C573" s="157"/>
      <c r="D573" s="108">
        <f>I573</f>
        <v>0.34090909090909088</v>
      </c>
      <c r="E573" s="85"/>
      <c r="F573" s="87" t="s">
        <v>637</v>
      </c>
      <c r="G573" s="86" t="s">
        <v>67</v>
      </c>
      <c r="H573" s="105">
        <f t="shared" si="22"/>
        <v>5</v>
      </c>
      <c r="I573" s="86">
        <f>IF([2]项目总工作量!B$6="交易类",H573*1.5/22,IF([2]项目总工作量!B$6="数据分析类",H573*1.5*0.9/22,IF([2]项目总工作量!B$6="流程管理类",H573*1.5*0.8/22,IF([2]项目总工作量!B$6="渠道类",H573*1.5*0.7/22,FALSE))))</f>
        <v>0.34090909090909088</v>
      </c>
      <c r="J573" s="86" t="s">
        <v>44</v>
      </c>
    </row>
    <row r="574" spans="1:10" s="41" customFormat="1" ht="12">
      <c r="A574" s="154" t="s">
        <v>41</v>
      </c>
      <c r="B574" s="154"/>
      <c r="C574" s="154"/>
      <c r="D574" s="36">
        <f>SUM(D4:D573)</f>
        <v>193.09090909091026</v>
      </c>
      <c r="E574" s="36">
        <f>SUM(E4:E573)</f>
        <v>10.25</v>
      </c>
      <c r="F574" s="57"/>
      <c r="G574" s="57"/>
      <c r="H574" s="39">
        <f>SUM(H4:H573)</f>
        <v>2832</v>
      </c>
      <c r="I574" s="39">
        <f>SUM(I4:I573)</f>
        <v>193.09090909091026</v>
      </c>
      <c r="J574" s="57"/>
    </row>
  </sheetData>
  <mergeCells count="40">
    <mergeCell ref="A4:A91"/>
    <mergeCell ref="B4:B91"/>
    <mergeCell ref="C4:C72"/>
    <mergeCell ref="C73:C91"/>
    <mergeCell ref="C328:C347"/>
    <mergeCell ref="C245:C313"/>
    <mergeCell ref="C147:C161"/>
    <mergeCell ref="C170:C171"/>
    <mergeCell ref="A574:C574"/>
    <mergeCell ref="A92:A146"/>
    <mergeCell ref="B92:B146"/>
    <mergeCell ref="C92:C129"/>
    <mergeCell ref="C130:C146"/>
    <mergeCell ref="C162:C165"/>
    <mergeCell ref="C166:C168"/>
    <mergeCell ref="C554:C562"/>
    <mergeCell ref="A487:A544"/>
    <mergeCell ref="A545:A573"/>
    <mergeCell ref="B545:B573"/>
    <mergeCell ref="C563:C573"/>
    <mergeCell ref="C370:C486"/>
    <mergeCell ref="B370:B486"/>
    <mergeCell ref="C487:C544"/>
    <mergeCell ref="B487:B544"/>
    <mergeCell ref="A1:J1"/>
    <mergeCell ref="C362:C369"/>
    <mergeCell ref="A362:A369"/>
    <mergeCell ref="B362:B369"/>
    <mergeCell ref="C545:C553"/>
    <mergeCell ref="C227:C244"/>
    <mergeCell ref="B147:B226"/>
    <mergeCell ref="A147:A226"/>
    <mergeCell ref="A227:A347"/>
    <mergeCell ref="B227:B347"/>
    <mergeCell ref="A370:A486"/>
    <mergeCell ref="A348:A361"/>
    <mergeCell ref="B348:B361"/>
    <mergeCell ref="C172:C226"/>
    <mergeCell ref="C314:C327"/>
    <mergeCell ref="C348:C361"/>
  </mergeCells>
  <phoneticPr fontId="2" type="noConversion"/>
  <conditionalFormatting sqref="E227:E361">
    <cfRule type="cellIs" dxfId="0" priority="2" stopIfTrue="1" operator="lessThan">
      <formula>0</formula>
    </cfRule>
  </conditionalFormatting>
  <dataValidations count="2">
    <dataValidation type="list" allowBlank="1" showInputMessage="1" showErrorMessage="1" sqref="G4:G576">
      <formula1>"EI,EQ,EO"</formula1>
    </dataValidation>
    <dataValidation type="list" allowBlank="1" showInputMessage="1" showErrorMessage="1" sqref="J4:J576">
      <formula1>"新增,修改,删除"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V65"/>
  <sheetViews>
    <sheetView workbookViewId="0">
      <pane ySplit="3" topLeftCell="A51" activePane="bottomLeft" state="frozen"/>
      <selection pane="bottomLeft" activeCell="L48" sqref="L48"/>
    </sheetView>
  </sheetViews>
  <sheetFormatPr defaultColWidth="9" defaultRowHeight="15.6"/>
  <cols>
    <col min="1" max="1" width="6.19921875" style="28" customWidth="1"/>
    <col min="2" max="2" width="32.19921875" style="28" customWidth="1"/>
    <col min="3" max="3" width="26.5" style="28" customWidth="1"/>
    <col min="4" max="4" width="8.69921875" style="60" customWidth="1"/>
    <col min="5" max="6" width="20.19921875" style="37" customWidth="1"/>
    <col min="7" max="7" width="12.5" style="28" customWidth="1"/>
    <col min="8" max="8" width="9.69921875" style="28" customWidth="1"/>
    <col min="9" max="16384" width="9" style="28"/>
  </cols>
  <sheetData>
    <row r="1" spans="1:256" ht="31.5" customHeight="1">
      <c r="A1" s="165" t="s">
        <v>6</v>
      </c>
      <c r="B1" s="165"/>
      <c r="C1" s="165"/>
      <c r="D1" s="165"/>
      <c r="E1" s="165"/>
      <c r="F1" s="165"/>
      <c r="G1" s="165"/>
      <c r="H1" s="165"/>
    </row>
    <row r="2" spans="1:256" s="30" customFormat="1" ht="34.5" customHeight="1">
      <c r="A2" s="29" t="s">
        <v>0</v>
      </c>
      <c r="B2" s="29" t="s">
        <v>1</v>
      </c>
      <c r="C2" s="29" t="s">
        <v>2</v>
      </c>
      <c r="D2" s="58" t="s">
        <v>50</v>
      </c>
      <c r="E2" s="74" t="s">
        <v>12</v>
      </c>
      <c r="F2" s="74" t="s">
        <v>13</v>
      </c>
      <c r="G2" s="75" t="s">
        <v>5</v>
      </c>
      <c r="H2" s="75" t="s">
        <v>63</v>
      </c>
    </row>
    <row r="3" spans="1:256" s="30" customFormat="1" ht="74.25" customHeight="1">
      <c r="A3" s="23"/>
      <c r="B3" s="31" t="s">
        <v>57</v>
      </c>
      <c r="C3" s="24" t="s">
        <v>47</v>
      </c>
      <c r="D3" s="62" t="s">
        <v>55</v>
      </c>
      <c r="E3" s="62" t="s">
        <v>55</v>
      </c>
      <c r="F3" s="35" t="s">
        <v>48</v>
      </c>
      <c r="G3" s="76" t="s">
        <v>46</v>
      </c>
      <c r="H3" s="76" t="s">
        <v>65</v>
      </c>
    </row>
    <row r="4" spans="1:256" s="79" customFormat="1" ht="16.95" customHeight="1">
      <c r="A4" s="82">
        <v>1</v>
      </c>
      <c r="B4" s="77" t="s">
        <v>354</v>
      </c>
      <c r="C4" s="77" t="s">
        <v>68</v>
      </c>
      <c r="D4" s="63">
        <f t="shared" ref="D4:D42" si="0">IF(C4="ILF",10,IF(C4="EIF",7,0))</f>
        <v>10</v>
      </c>
      <c r="E4" s="70">
        <f>IF([3]项目总工作量!$B$6="交易类",D4*1.5/22,IF([3]项目总工作量!$B$6="数据分析类",D4*1.5*0.9/22,IF([3]项目总工作量!$B$6="流程管理类",D4*1.5*0.8/22,IF([3]项目总工作量!$B$6="渠道类",FALSE))))</f>
        <v>0.68181818181818177</v>
      </c>
      <c r="F4" s="83">
        <v>1</v>
      </c>
      <c r="G4" s="80"/>
      <c r="H4" s="80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  <c r="GH4" s="78"/>
      <c r="GI4" s="78"/>
      <c r="GJ4" s="78"/>
      <c r="GK4" s="78"/>
      <c r="GL4" s="78"/>
      <c r="GM4" s="78"/>
      <c r="GN4" s="78"/>
      <c r="GO4" s="78"/>
      <c r="GP4" s="78"/>
      <c r="GQ4" s="78"/>
      <c r="GR4" s="78"/>
      <c r="GS4" s="78"/>
      <c r="GT4" s="78"/>
      <c r="GU4" s="78"/>
      <c r="GV4" s="78"/>
      <c r="GW4" s="78"/>
      <c r="GX4" s="78"/>
      <c r="GY4" s="78"/>
      <c r="GZ4" s="78"/>
      <c r="HA4" s="78"/>
      <c r="HB4" s="78"/>
      <c r="HC4" s="78"/>
      <c r="HD4" s="78"/>
      <c r="HE4" s="78"/>
      <c r="HF4" s="78"/>
      <c r="HG4" s="78"/>
      <c r="HH4" s="78"/>
      <c r="HI4" s="78"/>
      <c r="HJ4" s="78"/>
      <c r="HK4" s="78"/>
      <c r="HL4" s="78"/>
      <c r="HM4" s="78"/>
      <c r="HN4" s="78"/>
      <c r="HO4" s="78"/>
      <c r="HP4" s="78"/>
      <c r="HQ4" s="78"/>
      <c r="HR4" s="78"/>
      <c r="HS4" s="78"/>
      <c r="HT4" s="78"/>
      <c r="HU4" s="78"/>
      <c r="HV4" s="78"/>
      <c r="HW4" s="78"/>
      <c r="HX4" s="78"/>
      <c r="HY4" s="78"/>
      <c r="HZ4" s="78"/>
      <c r="IA4" s="78"/>
      <c r="IB4" s="78"/>
      <c r="IC4" s="78"/>
      <c r="ID4" s="78"/>
      <c r="IE4" s="78"/>
      <c r="IF4" s="78"/>
      <c r="IG4" s="78"/>
      <c r="IH4" s="78"/>
      <c r="II4" s="78"/>
      <c r="IJ4" s="78"/>
      <c r="IK4" s="78"/>
      <c r="IL4" s="78"/>
      <c r="IM4" s="78"/>
      <c r="IN4" s="78"/>
      <c r="IO4" s="78"/>
      <c r="IP4" s="78"/>
      <c r="IQ4" s="78"/>
      <c r="IR4" s="78"/>
      <c r="IS4" s="78"/>
      <c r="IT4" s="78"/>
      <c r="IU4" s="78"/>
      <c r="IV4" s="78"/>
    </row>
    <row r="5" spans="1:256" s="79" customFormat="1" ht="16.95" customHeight="1">
      <c r="A5" s="82">
        <v>2</v>
      </c>
      <c r="B5" s="107" t="s">
        <v>638</v>
      </c>
      <c r="C5" s="77" t="s">
        <v>68</v>
      </c>
      <c r="D5" s="63">
        <f t="shared" si="0"/>
        <v>10</v>
      </c>
      <c r="E5" s="70">
        <f>IF([3]项目总工作量!$B$6="交易类",D5*1.5/22,IF([3]项目总工作量!$B$6="数据分析类",D5*1.5*0.9/22,IF([3]项目总工作量!$B$6="流程管理类",D5*1.5*0.8/22,IF([3]项目总工作量!$B$6="渠道类",FALSE))))</f>
        <v>0.68181818181818177</v>
      </c>
      <c r="F5" s="83">
        <v>1</v>
      </c>
      <c r="G5" s="80"/>
      <c r="H5" s="80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8"/>
      <c r="DX5" s="78"/>
      <c r="DY5" s="78"/>
      <c r="DZ5" s="78"/>
      <c r="EA5" s="78"/>
      <c r="EB5" s="78"/>
      <c r="EC5" s="78"/>
      <c r="ED5" s="78"/>
      <c r="EE5" s="78"/>
      <c r="EF5" s="78"/>
      <c r="EG5" s="78"/>
      <c r="EH5" s="78"/>
      <c r="EI5" s="78"/>
      <c r="EJ5" s="78"/>
      <c r="EK5" s="78"/>
      <c r="EL5" s="78"/>
      <c r="EM5" s="78"/>
      <c r="EN5" s="78"/>
      <c r="EO5" s="78"/>
      <c r="EP5" s="78"/>
      <c r="EQ5" s="78"/>
      <c r="ER5" s="78"/>
      <c r="ES5" s="78"/>
      <c r="ET5" s="78"/>
      <c r="EU5" s="78"/>
      <c r="EV5" s="78"/>
      <c r="EW5" s="78"/>
      <c r="EX5" s="78"/>
      <c r="EY5" s="78"/>
      <c r="EZ5" s="78"/>
      <c r="FA5" s="78"/>
      <c r="FB5" s="78"/>
      <c r="FC5" s="78"/>
      <c r="FD5" s="78"/>
      <c r="FE5" s="78"/>
      <c r="FF5" s="78"/>
      <c r="FG5" s="78"/>
      <c r="FH5" s="78"/>
      <c r="FI5" s="78"/>
      <c r="FJ5" s="78"/>
      <c r="FK5" s="78"/>
      <c r="FL5" s="78"/>
      <c r="FM5" s="78"/>
      <c r="FN5" s="78"/>
      <c r="FO5" s="78"/>
      <c r="FP5" s="78"/>
      <c r="FQ5" s="78"/>
      <c r="FR5" s="78"/>
      <c r="FS5" s="78"/>
      <c r="FT5" s="78"/>
      <c r="FU5" s="78"/>
      <c r="FV5" s="78"/>
      <c r="FW5" s="78"/>
      <c r="FX5" s="78"/>
      <c r="FY5" s="78"/>
      <c r="FZ5" s="78"/>
      <c r="GA5" s="78"/>
      <c r="GB5" s="78"/>
      <c r="GC5" s="78"/>
      <c r="GD5" s="78"/>
      <c r="GE5" s="78"/>
      <c r="GF5" s="78"/>
      <c r="GG5" s="78"/>
      <c r="GH5" s="78"/>
      <c r="GI5" s="78"/>
      <c r="GJ5" s="78"/>
      <c r="GK5" s="78"/>
      <c r="GL5" s="78"/>
      <c r="GM5" s="78"/>
      <c r="GN5" s="78"/>
      <c r="GO5" s="78"/>
      <c r="GP5" s="78"/>
      <c r="GQ5" s="78"/>
      <c r="GR5" s="78"/>
      <c r="GS5" s="78"/>
      <c r="GT5" s="78"/>
      <c r="GU5" s="78"/>
      <c r="GV5" s="78"/>
      <c r="GW5" s="78"/>
      <c r="GX5" s="78"/>
      <c r="GY5" s="78"/>
      <c r="GZ5" s="78"/>
      <c r="HA5" s="78"/>
      <c r="HB5" s="78"/>
      <c r="HC5" s="78"/>
      <c r="HD5" s="78"/>
      <c r="HE5" s="78"/>
      <c r="HF5" s="78"/>
      <c r="HG5" s="78"/>
      <c r="HH5" s="78"/>
      <c r="HI5" s="78"/>
      <c r="HJ5" s="78"/>
      <c r="HK5" s="78"/>
      <c r="HL5" s="78"/>
      <c r="HM5" s="78"/>
      <c r="HN5" s="78"/>
      <c r="HO5" s="78"/>
      <c r="HP5" s="78"/>
      <c r="HQ5" s="78"/>
      <c r="HR5" s="78"/>
      <c r="HS5" s="78"/>
      <c r="HT5" s="78"/>
      <c r="HU5" s="78"/>
      <c r="HV5" s="78"/>
      <c r="HW5" s="78"/>
      <c r="HX5" s="78"/>
      <c r="HY5" s="78"/>
      <c r="HZ5" s="78"/>
      <c r="IA5" s="78"/>
      <c r="IB5" s="78"/>
      <c r="IC5" s="78"/>
      <c r="ID5" s="78"/>
      <c r="IE5" s="78"/>
      <c r="IF5" s="78"/>
      <c r="IG5" s="78"/>
      <c r="IH5" s="78"/>
      <c r="II5" s="78"/>
      <c r="IJ5" s="78"/>
      <c r="IK5" s="78"/>
      <c r="IL5" s="78"/>
      <c r="IM5" s="78"/>
      <c r="IN5" s="78"/>
      <c r="IO5" s="78"/>
      <c r="IP5" s="78"/>
      <c r="IQ5" s="78"/>
      <c r="IR5" s="78"/>
      <c r="IS5" s="78"/>
      <c r="IT5" s="78"/>
      <c r="IU5" s="78"/>
      <c r="IV5" s="78"/>
    </row>
    <row r="6" spans="1:256" s="79" customFormat="1" ht="16.95" customHeight="1">
      <c r="A6" s="82">
        <v>3</v>
      </c>
      <c r="B6" s="107" t="s">
        <v>639</v>
      </c>
      <c r="C6" s="77" t="s">
        <v>68</v>
      </c>
      <c r="D6" s="63">
        <f t="shared" si="0"/>
        <v>10</v>
      </c>
      <c r="E6" s="70">
        <f>IF([3]项目总工作量!$B$6="交易类",D6*1.5/22,IF([3]项目总工作量!$B$6="数据分析类",D6*1.5*0.9/22,IF([3]项目总工作量!$B$6="流程管理类",D6*1.5*0.8/22,IF([3]项目总工作量!$B$6="渠道类",FALSE))))</f>
        <v>0.68181818181818177</v>
      </c>
      <c r="F6" s="83">
        <v>1</v>
      </c>
      <c r="G6" s="80"/>
      <c r="H6" s="80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78"/>
      <c r="DX6" s="78"/>
      <c r="DY6" s="78"/>
      <c r="DZ6" s="78"/>
      <c r="EA6" s="78"/>
      <c r="EB6" s="78"/>
      <c r="EC6" s="78"/>
      <c r="ED6" s="78"/>
      <c r="EE6" s="78"/>
      <c r="EF6" s="78"/>
      <c r="EG6" s="78"/>
      <c r="EH6" s="78"/>
      <c r="EI6" s="78"/>
      <c r="EJ6" s="78"/>
      <c r="EK6" s="78"/>
      <c r="EL6" s="78"/>
      <c r="EM6" s="78"/>
      <c r="EN6" s="78"/>
      <c r="EO6" s="78"/>
      <c r="EP6" s="78"/>
      <c r="EQ6" s="78"/>
      <c r="ER6" s="78"/>
      <c r="ES6" s="78"/>
      <c r="ET6" s="78"/>
      <c r="EU6" s="78"/>
      <c r="EV6" s="78"/>
      <c r="EW6" s="78"/>
      <c r="EX6" s="78"/>
      <c r="EY6" s="78"/>
      <c r="EZ6" s="78"/>
      <c r="FA6" s="78"/>
      <c r="FB6" s="78"/>
      <c r="FC6" s="78"/>
      <c r="FD6" s="78"/>
      <c r="FE6" s="78"/>
      <c r="FF6" s="78"/>
      <c r="FG6" s="78"/>
      <c r="FH6" s="78"/>
      <c r="FI6" s="78"/>
      <c r="FJ6" s="78"/>
      <c r="FK6" s="78"/>
      <c r="FL6" s="78"/>
      <c r="FM6" s="78"/>
      <c r="FN6" s="78"/>
      <c r="FO6" s="78"/>
      <c r="FP6" s="78"/>
      <c r="FQ6" s="78"/>
      <c r="FR6" s="78"/>
      <c r="FS6" s="78"/>
      <c r="FT6" s="78"/>
      <c r="FU6" s="78"/>
      <c r="FV6" s="78"/>
      <c r="FW6" s="78"/>
      <c r="FX6" s="78"/>
      <c r="FY6" s="78"/>
      <c r="FZ6" s="78"/>
      <c r="GA6" s="78"/>
      <c r="GB6" s="78"/>
      <c r="GC6" s="78"/>
      <c r="GD6" s="78"/>
      <c r="GE6" s="78"/>
      <c r="GF6" s="78"/>
      <c r="GG6" s="78"/>
      <c r="GH6" s="78"/>
      <c r="GI6" s="78"/>
      <c r="GJ6" s="78"/>
      <c r="GK6" s="78"/>
      <c r="GL6" s="78"/>
      <c r="GM6" s="78"/>
      <c r="GN6" s="78"/>
      <c r="GO6" s="78"/>
      <c r="GP6" s="78"/>
      <c r="GQ6" s="78"/>
      <c r="GR6" s="78"/>
      <c r="GS6" s="78"/>
      <c r="GT6" s="78"/>
      <c r="GU6" s="78"/>
      <c r="GV6" s="78"/>
      <c r="GW6" s="78"/>
      <c r="GX6" s="78"/>
      <c r="GY6" s="78"/>
      <c r="GZ6" s="78"/>
      <c r="HA6" s="78"/>
      <c r="HB6" s="78"/>
      <c r="HC6" s="78"/>
      <c r="HD6" s="78"/>
      <c r="HE6" s="78"/>
      <c r="HF6" s="78"/>
      <c r="HG6" s="78"/>
      <c r="HH6" s="78"/>
      <c r="HI6" s="78"/>
      <c r="HJ6" s="78"/>
      <c r="HK6" s="78"/>
      <c r="HL6" s="78"/>
      <c r="HM6" s="78"/>
      <c r="HN6" s="78"/>
      <c r="HO6" s="78"/>
      <c r="HP6" s="78"/>
      <c r="HQ6" s="78"/>
      <c r="HR6" s="78"/>
      <c r="HS6" s="78"/>
      <c r="HT6" s="78"/>
      <c r="HU6" s="78"/>
      <c r="HV6" s="78"/>
      <c r="HW6" s="78"/>
      <c r="HX6" s="78"/>
      <c r="HY6" s="78"/>
      <c r="HZ6" s="78"/>
      <c r="IA6" s="78"/>
      <c r="IB6" s="78"/>
      <c r="IC6" s="78"/>
      <c r="ID6" s="78"/>
      <c r="IE6" s="78"/>
      <c r="IF6" s="78"/>
      <c r="IG6" s="78"/>
      <c r="IH6" s="78"/>
      <c r="II6" s="78"/>
      <c r="IJ6" s="78"/>
      <c r="IK6" s="78"/>
      <c r="IL6" s="78"/>
      <c r="IM6" s="78"/>
      <c r="IN6" s="78"/>
      <c r="IO6" s="78"/>
      <c r="IP6" s="78"/>
      <c r="IQ6" s="78"/>
      <c r="IR6" s="78"/>
      <c r="IS6" s="78"/>
      <c r="IT6" s="78"/>
      <c r="IU6" s="78"/>
      <c r="IV6" s="78"/>
    </row>
    <row r="7" spans="1:256" s="79" customFormat="1" ht="16.95" customHeight="1">
      <c r="A7" s="82">
        <v>4</v>
      </c>
      <c r="B7" s="107" t="s">
        <v>640</v>
      </c>
      <c r="C7" s="77" t="s">
        <v>68</v>
      </c>
      <c r="D7" s="63">
        <f t="shared" si="0"/>
        <v>10</v>
      </c>
      <c r="E7" s="70">
        <f>IF([3]项目总工作量!$B$6="交易类",D7*1.5/22,IF([3]项目总工作量!$B$6="数据分析类",D7*1.5*0.9/22,IF([3]项目总工作量!$B$6="流程管理类",D7*1.5*0.8/22,IF([3]项目总工作量!$B$6="渠道类",FALSE))))</f>
        <v>0.68181818181818177</v>
      </c>
      <c r="F7" s="83">
        <v>1</v>
      </c>
      <c r="G7" s="80"/>
      <c r="H7" s="80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78"/>
      <c r="DW7" s="78"/>
      <c r="DX7" s="78"/>
      <c r="DY7" s="78"/>
      <c r="DZ7" s="78"/>
      <c r="EA7" s="78"/>
      <c r="EB7" s="78"/>
      <c r="EC7" s="78"/>
      <c r="ED7" s="78"/>
      <c r="EE7" s="78"/>
      <c r="EF7" s="78"/>
      <c r="EG7" s="78"/>
      <c r="EH7" s="78"/>
      <c r="EI7" s="78"/>
      <c r="EJ7" s="78"/>
      <c r="EK7" s="78"/>
      <c r="EL7" s="78"/>
      <c r="EM7" s="78"/>
      <c r="EN7" s="78"/>
      <c r="EO7" s="78"/>
      <c r="EP7" s="78"/>
      <c r="EQ7" s="78"/>
      <c r="ER7" s="78"/>
      <c r="ES7" s="78"/>
      <c r="ET7" s="78"/>
      <c r="EU7" s="78"/>
      <c r="EV7" s="78"/>
      <c r="EW7" s="78"/>
      <c r="EX7" s="78"/>
      <c r="EY7" s="78"/>
      <c r="EZ7" s="78"/>
      <c r="FA7" s="78"/>
      <c r="FB7" s="78"/>
      <c r="FC7" s="78"/>
      <c r="FD7" s="78"/>
      <c r="FE7" s="78"/>
      <c r="FF7" s="78"/>
      <c r="FG7" s="78"/>
      <c r="FH7" s="78"/>
      <c r="FI7" s="78"/>
      <c r="FJ7" s="78"/>
      <c r="FK7" s="78"/>
      <c r="FL7" s="78"/>
      <c r="FM7" s="78"/>
      <c r="FN7" s="78"/>
      <c r="FO7" s="78"/>
      <c r="FP7" s="78"/>
      <c r="FQ7" s="78"/>
      <c r="FR7" s="78"/>
      <c r="FS7" s="78"/>
      <c r="FT7" s="78"/>
      <c r="FU7" s="78"/>
      <c r="FV7" s="78"/>
      <c r="FW7" s="78"/>
      <c r="FX7" s="78"/>
      <c r="FY7" s="78"/>
      <c r="FZ7" s="78"/>
      <c r="GA7" s="78"/>
      <c r="GB7" s="78"/>
      <c r="GC7" s="78"/>
      <c r="GD7" s="78"/>
      <c r="GE7" s="78"/>
      <c r="GF7" s="78"/>
      <c r="GG7" s="78"/>
      <c r="GH7" s="78"/>
      <c r="GI7" s="78"/>
      <c r="GJ7" s="78"/>
      <c r="GK7" s="78"/>
      <c r="GL7" s="78"/>
      <c r="GM7" s="78"/>
      <c r="GN7" s="78"/>
      <c r="GO7" s="78"/>
      <c r="GP7" s="78"/>
      <c r="GQ7" s="78"/>
      <c r="GR7" s="78"/>
      <c r="GS7" s="78"/>
      <c r="GT7" s="78"/>
      <c r="GU7" s="78"/>
      <c r="GV7" s="78"/>
      <c r="GW7" s="78"/>
      <c r="GX7" s="78"/>
      <c r="GY7" s="78"/>
      <c r="GZ7" s="78"/>
      <c r="HA7" s="78"/>
      <c r="HB7" s="78"/>
      <c r="HC7" s="78"/>
      <c r="HD7" s="78"/>
      <c r="HE7" s="78"/>
      <c r="HF7" s="78"/>
      <c r="HG7" s="78"/>
      <c r="HH7" s="78"/>
      <c r="HI7" s="78"/>
      <c r="HJ7" s="78"/>
      <c r="HK7" s="78"/>
      <c r="HL7" s="78"/>
      <c r="HM7" s="78"/>
      <c r="HN7" s="78"/>
      <c r="HO7" s="78"/>
      <c r="HP7" s="78"/>
      <c r="HQ7" s="78"/>
      <c r="HR7" s="78"/>
      <c r="HS7" s="78"/>
      <c r="HT7" s="78"/>
      <c r="HU7" s="78"/>
      <c r="HV7" s="78"/>
      <c r="HW7" s="78"/>
      <c r="HX7" s="78"/>
      <c r="HY7" s="78"/>
      <c r="HZ7" s="78"/>
      <c r="IA7" s="78"/>
      <c r="IB7" s="78"/>
      <c r="IC7" s="78"/>
      <c r="ID7" s="78"/>
      <c r="IE7" s="78"/>
      <c r="IF7" s="78"/>
      <c r="IG7" s="78"/>
      <c r="IH7" s="78"/>
      <c r="II7" s="78"/>
      <c r="IJ7" s="78"/>
      <c r="IK7" s="78"/>
      <c r="IL7" s="78"/>
      <c r="IM7" s="78"/>
      <c r="IN7" s="78"/>
      <c r="IO7" s="78"/>
      <c r="IP7" s="78"/>
      <c r="IQ7" s="78"/>
      <c r="IR7" s="78"/>
      <c r="IS7" s="78"/>
      <c r="IT7" s="78"/>
      <c r="IU7" s="78"/>
      <c r="IV7" s="78"/>
    </row>
    <row r="8" spans="1:256" s="79" customFormat="1" ht="16.95" customHeight="1">
      <c r="A8" s="82">
        <v>5</v>
      </c>
      <c r="B8" s="107" t="s">
        <v>641</v>
      </c>
      <c r="C8" s="77" t="s">
        <v>68</v>
      </c>
      <c r="D8" s="63">
        <f t="shared" si="0"/>
        <v>10</v>
      </c>
      <c r="E8" s="70">
        <f>IF([3]项目总工作量!$B$6="交易类",D8*1.5/22,IF([3]项目总工作量!$B$6="数据分析类",D8*1.5*0.9/22,IF([3]项目总工作量!$B$6="流程管理类",D8*1.5*0.8/22,IF([3]项目总工作量!$B$6="渠道类",FALSE))))</f>
        <v>0.68181818181818177</v>
      </c>
      <c r="F8" s="83">
        <v>1</v>
      </c>
      <c r="G8" s="80"/>
      <c r="H8" s="80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78"/>
      <c r="DW8" s="78"/>
      <c r="DX8" s="78"/>
      <c r="DY8" s="78"/>
      <c r="DZ8" s="78"/>
      <c r="EA8" s="78"/>
      <c r="EB8" s="78"/>
      <c r="EC8" s="78"/>
      <c r="ED8" s="78"/>
      <c r="EE8" s="78"/>
      <c r="EF8" s="78"/>
      <c r="EG8" s="78"/>
      <c r="EH8" s="78"/>
      <c r="EI8" s="78"/>
      <c r="EJ8" s="78"/>
      <c r="EK8" s="78"/>
      <c r="EL8" s="78"/>
      <c r="EM8" s="78"/>
      <c r="EN8" s="78"/>
      <c r="EO8" s="78"/>
      <c r="EP8" s="78"/>
      <c r="EQ8" s="78"/>
      <c r="ER8" s="78"/>
      <c r="ES8" s="78"/>
      <c r="ET8" s="78"/>
      <c r="EU8" s="78"/>
      <c r="EV8" s="78"/>
      <c r="EW8" s="78"/>
      <c r="EX8" s="78"/>
      <c r="EY8" s="78"/>
      <c r="EZ8" s="78"/>
      <c r="FA8" s="78"/>
      <c r="FB8" s="78"/>
      <c r="FC8" s="78"/>
      <c r="FD8" s="78"/>
      <c r="FE8" s="78"/>
      <c r="FF8" s="78"/>
      <c r="FG8" s="78"/>
      <c r="FH8" s="78"/>
      <c r="FI8" s="78"/>
      <c r="FJ8" s="78"/>
      <c r="FK8" s="78"/>
      <c r="FL8" s="78"/>
      <c r="FM8" s="78"/>
      <c r="FN8" s="78"/>
      <c r="FO8" s="78"/>
      <c r="FP8" s="78"/>
      <c r="FQ8" s="78"/>
      <c r="FR8" s="78"/>
      <c r="FS8" s="78"/>
      <c r="FT8" s="78"/>
      <c r="FU8" s="78"/>
      <c r="FV8" s="78"/>
      <c r="FW8" s="78"/>
      <c r="FX8" s="78"/>
      <c r="FY8" s="78"/>
      <c r="FZ8" s="78"/>
      <c r="GA8" s="78"/>
      <c r="GB8" s="78"/>
      <c r="GC8" s="78"/>
      <c r="GD8" s="78"/>
      <c r="GE8" s="78"/>
      <c r="GF8" s="78"/>
      <c r="GG8" s="78"/>
      <c r="GH8" s="78"/>
      <c r="GI8" s="78"/>
      <c r="GJ8" s="78"/>
      <c r="GK8" s="78"/>
      <c r="GL8" s="78"/>
      <c r="GM8" s="78"/>
      <c r="GN8" s="78"/>
      <c r="GO8" s="78"/>
      <c r="GP8" s="78"/>
      <c r="GQ8" s="78"/>
      <c r="GR8" s="78"/>
      <c r="GS8" s="78"/>
      <c r="GT8" s="78"/>
      <c r="GU8" s="78"/>
      <c r="GV8" s="78"/>
      <c r="GW8" s="78"/>
      <c r="GX8" s="78"/>
      <c r="GY8" s="78"/>
      <c r="GZ8" s="78"/>
      <c r="HA8" s="78"/>
      <c r="HB8" s="78"/>
      <c r="HC8" s="78"/>
      <c r="HD8" s="78"/>
      <c r="HE8" s="78"/>
      <c r="HF8" s="78"/>
      <c r="HG8" s="78"/>
      <c r="HH8" s="78"/>
      <c r="HI8" s="78"/>
      <c r="HJ8" s="78"/>
      <c r="HK8" s="78"/>
      <c r="HL8" s="78"/>
      <c r="HM8" s="78"/>
      <c r="HN8" s="78"/>
      <c r="HO8" s="78"/>
      <c r="HP8" s="78"/>
      <c r="HQ8" s="78"/>
      <c r="HR8" s="78"/>
      <c r="HS8" s="78"/>
      <c r="HT8" s="78"/>
      <c r="HU8" s="78"/>
      <c r="HV8" s="78"/>
      <c r="HW8" s="78"/>
      <c r="HX8" s="78"/>
      <c r="HY8" s="78"/>
      <c r="HZ8" s="78"/>
      <c r="IA8" s="78"/>
      <c r="IB8" s="78"/>
      <c r="IC8" s="78"/>
      <c r="ID8" s="78"/>
      <c r="IE8" s="78"/>
      <c r="IF8" s="78"/>
      <c r="IG8" s="78"/>
      <c r="IH8" s="78"/>
      <c r="II8" s="78"/>
      <c r="IJ8" s="78"/>
      <c r="IK8" s="78"/>
      <c r="IL8" s="78"/>
      <c r="IM8" s="78"/>
      <c r="IN8" s="78"/>
      <c r="IO8" s="78"/>
      <c r="IP8" s="78"/>
      <c r="IQ8" s="78"/>
      <c r="IR8" s="78"/>
      <c r="IS8" s="78"/>
      <c r="IT8" s="78"/>
      <c r="IU8" s="78"/>
      <c r="IV8" s="78"/>
    </row>
    <row r="9" spans="1:256" s="79" customFormat="1" ht="16.95" customHeight="1">
      <c r="A9" s="82">
        <v>6</v>
      </c>
      <c r="B9" s="107" t="s">
        <v>642</v>
      </c>
      <c r="C9" s="77" t="s">
        <v>68</v>
      </c>
      <c r="D9" s="63">
        <f t="shared" si="0"/>
        <v>10</v>
      </c>
      <c r="E9" s="70">
        <f>IF([3]项目总工作量!$B$6="交易类",D9*1.5/22,IF([3]项目总工作量!$B$6="数据分析类",D9*1.5*0.9/22,IF([3]项目总工作量!$B$6="流程管理类",D9*1.5*0.8/22,IF([3]项目总工作量!$B$6="渠道类",FALSE))))</f>
        <v>0.68181818181818177</v>
      </c>
      <c r="F9" s="83">
        <v>1</v>
      </c>
      <c r="G9" s="80"/>
      <c r="H9" s="80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78"/>
      <c r="BR9" s="78"/>
      <c r="BS9" s="78"/>
      <c r="BT9" s="78"/>
      <c r="BU9" s="78"/>
      <c r="BV9" s="78"/>
      <c r="BW9" s="78"/>
      <c r="BX9" s="78"/>
      <c r="BY9" s="78"/>
      <c r="BZ9" s="78"/>
      <c r="CA9" s="78"/>
      <c r="CB9" s="78"/>
      <c r="CC9" s="78"/>
      <c r="CD9" s="78"/>
      <c r="CE9" s="78"/>
      <c r="CF9" s="78"/>
      <c r="CG9" s="78"/>
      <c r="CH9" s="78"/>
      <c r="CI9" s="78"/>
      <c r="CJ9" s="78"/>
      <c r="CK9" s="78"/>
      <c r="CL9" s="78"/>
      <c r="CM9" s="78"/>
      <c r="CN9" s="78"/>
      <c r="CO9" s="78"/>
      <c r="CP9" s="78"/>
      <c r="CQ9" s="78"/>
      <c r="CR9" s="78"/>
      <c r="CS9" s="78"/>
      <c r="CT9" s="78"/>
      <c r="CU9" s="78"/>
      <c r="CV9" s="78"/>
      <c r="CW9" s="78"/>
      <c r="CX9" s="78"/>
      <c r="CY9" s="78"/>
      <c r="CZ9" s="78"/>
      <c r="DA9" s="78"/>
      <c r="DB9" s="78"/>
      <c r="DC9" s="78"/>
      <c r="DD9" s="78"/>
      <c r="DE9" s="78"/>
      <c r="DF9" s="78"/>
      <c r="DG9" s="78"/>
      <c r="DH9" s="78"/>
      <c r="DI9" s="78"/>
      <c r="DJ9" s="78"/>
      <c r="DK9" s="78"/>
      <c r="DL9" s="78"/>
      <c r="DM9" s="78"/>
      <c r="DN9" s="78"/>
      <c r="DO9" s="78"/>
      <c r="DP9" s="78"/>
      <c r="DQ9" s="78"/>
      <c r="DR9" s="78"/>
      <c r="DS9" s="78"/>
      <c r="DT9" s="78"/>
      <c r="DU9" s="78"/>
      <c r="DV9" s="78"/>
      <c r="DW9" s="78"/>
      <c r="DX9" s="78"/>
      <c r="DY9" s="78"/>
      <c r="DZ9" s="78"/>
      <c r="EA9" s="78"/>
      <c r="EB9" s="78"/>
      <c r="EC9" s="78"/>
      <c r="ED9" s="78"/>
      <c r="EE9" s="78"/>
      <c r="EF9" s="78"/>
      <c r="EG9" s="78"/>
      <c r="EH9" s="78"/>
      <c r="EI9" s="78"/>
      <c r="EJ9" s="78"/>
      <c r="EK9" s="78"/>
      <c r="EL9" s="78"/>
      <c r="EM9" s="78"/>
      <c r="EN9" s="78"/>
      <c r="EO9" s="78"/>
      <c r="EP9" s="78"/>
      <c r="EQ9" s="78"/>
      <c r="ER9" s="78"/>
      <c r="ES9" s="78"/>
      <c r="ET9" s="78"/>
      <c r="EU9" s="78"/>
      <c r="EV9" s="78"/>
      <c r="EW9" s="78"/>
      <c r="EX9" s="78"/>
      <c r="EY9" s="78"/>
      <c r="EZ9" s="78"/>
      <c r="FA9" s="78"/>
      <c r="FB9" s="78"/>
      <c r="FC9" s="78"/>
      <c r="FD9" s="78"/>
      <c r="FE9" s="78"/>
      <c r="FF9" s="78"/>
      <c r="FG9" s="78"/>
      <c r="FH9" s="78"/>
      <c r="FI9" s="78"/>
      <c r="FJ9" s="78"/>
      <c r="FK9" s="78"/>
      <c r="FL9" s="78"/>
      <c r="FM9" s="78"/>
      <c r="FN9" s="78"/>
      <c r="FO9" s="78"/>
      <c r="FP9" s="78"/>
      <c r="FQ9" s="78"/>
      <c r="FR9" s="78"/>
      <c r="FS9" s="78"/>
      <c r="FT9" s="78"/>
      <c r="FU9" s="78"/>
      <c r="FV9" s="78"/>
      <c r="FW9" s="78"/>
      <c r="FX9" s="78"/>
      <c r="FY9" s="78"/>
      <c r="FZ9" s="78"/>
      <c r="GA9" s="78"/>
      <c r="GB9" s="78"/>
      <c r="GC9" s="78"/>
      <c r="GD9" s="78"/>
      <c r="GE9" s="78"/>
      <c r="GF9" s="78"/>
      <c r="GG9" s="78"/>
      <c r="GH9" s="78"/>
      <c r="GI9" s="78"/>
      <c r="GJ9" s="78"/>
      <c r="GK9" s="78"/>
      <c r="GL9" s="78"/>
      <c r="GM9" s="78"/>
      <c r="GN9" s="78"/>
      <c r="GO9" s="78"/>
      <c r="GP9" s="78"/>
      <c r="GQ9" s="78"/>
      <c r="GR9" s="78"/>
      <c r="GS9" s="78"/>
      <c r="GT9" s="78"/>
      <c r="GU9" s="78"/>
      <c r="GV9" s="78"/>
      <c r="GW9" s="78"/>
      <c r="GX9" s="78"/>
      <c r="GY9" s="78"/>
      <c r="GZ9" s="78"/>
      <c r="HA9" s="78"/>
      <c r="HB9" s="78"/>
      <c r="HC9" s="78"/>
      <c r="HD9" s="78"/>
      <c r="HE9" s="78"/>
      <c r="HF9" s="78"/>
      <c r="HG9" s="78"/>
      <c r="HH9" s="78"/>
      <c r="HI9" s="78"/>
      <c r="HJ9" s="78"/>
      <c r="HK9" s="78"/>
      <c r="HL9" s="78"/>
      <c r="HM9" s="78"/>
      <c r="HN9" s="78"/>
      <c r="HO9" s="78"/>
      <c r="HP9" s="78"/>
      <c r="HQ9" s="78"/>
      <c r="HR9" s="78"/>
      <c r="HS9" s="78"/>
      <c r="HT9" s="78"/>
      <c r="HU9" s="78"/>
      <c r="HV9" s="78"/>
      <c r="HW9" s="78"/>
      <c r="HX9" s="78"/>
      <c r="HY9" s="78"/>
      <c r="HZ9" s="78"/>
      <c r="IA9" s="78"/>
      <c r="IB9" s="78"/>
      <c r="IC9" s="78"/>
      <c r="ID9" s="78"/>
      <c r="IE9" s="78"/>
      <c r="IF9" s="78"/>
      <c r="IG9" s="78"/>
      <c r="IH9" s="78"/>
      <c r="II9" s="78"/>
      <c r="IJ9" s="78"/>
      <c r="IK9" s="78"/>
      <c r="IL9" s="78"/>
      <c r="IM9" s="78"/>
      <c r="IN9" s="78"/>
      <c r="IO9" s="78"/>
      <c r="IP9" s="78"/>
      <c r="IQ9" s="78"/>
      <c r="IR9" s="78"/>
      <c r="IS9" s="78"/>
      <c r="IT9" s="78"/>
      <c r="IU9" s="78"/>
      <c r="IV9" s="78"/>
    </row>
    <row r="10" spans="1:256" s="79" customFormat="1" ht="16.95" customHeight="1">
      <c r="A10" s="82">
        <v>7</v>
      </c>
      <c r="B10" s="107" t="s">
        <v>643</v>
      </c>
      <c r="C10" s="77" t="s">
        <v>68</v>
      </c>
      <c r="D10" s="63">
        <f t="shared" si="0"/>
        <v>10</v>
      </c>
      <c r="E10" s="70">
        <f>IF([3]项目总工作量!$B$6="交易类",D10*1.5/22,IF([3]项目总工作量!$B$6="数据分析类",D10*1.5*0.9/22,IF([3]项目总工作量!$B$6="流程管理类",D10*1.5*0.8/22,IF([3]项目总工作量!$B$6="渠道类",FALSE))))</f>
        <v>0.68181818181818177</v>
      </c>
      <c r="F10" s="83">
        <v>1</v>
      </c>
      <c r="G10" s="80"/>
      <c r="H10" s="80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78"/>
      <c r="BR10" s="78"/>
      <c r="BS10" s="78"/>
      <c r="BT10" s="78"/>
      <c r="BU10" s="78"/>
      <c r="BV10" s="78"/>
      <c r="BW10" s="78"/>
      <c r="BX10" s="78"/>
      <c r="BY10" s="78"/>
      <c r="BZ10" s="78"/>
      <c r="CA10" s="78"/>
      <c r="CB10" s="78"/>
      <c r="CC10" s="78"/>
      <c r="CD10" s="78"/>
      <c r="CE10" s="78"/>
      <c r="CF10" s="78"/>
      <c r="CG10" s="78"/>
      <c r="CH10" s="78"/>
      <c r="CI10" s="78"/>
      <c r="CJ10" s="78"/>
      <c r="CK10" s="78"/>
      <c r="CL10" s="78"/>
      <c r="CM10" s="78"/>
      <c r="CN10" s="78"/>
      <c r="CO10" s="78"/>
      <c r="CP10" s="78"/>
      <c r="CQ10" s="78"/>
      <c r="CR10" s="78"/>
      <c r="CS10" s="78"/>
      <c r="CT10" s="78"/>
      <c r="CU10" s="78"/>
      <c r="CV10" s="78"/>
      <c r="CW10" s="78"/>
      <c r="CX10" s="78"/>
      <c r="CY10" s="78"/>
      <c r="CZ10" s="78"/>
      <c r="DA10" s="78"/>
      <c r="DB10" s="78"/>
      <c r="DC10" s="78"/>
      <c r="DD10" s="78"/>
      <c r="DE10" s="78"/>
      <c r="DF10" s="78"/>
      <c r="DG10" s="78"/>
      <c r="DH10" s="78"/>
      <c r="DI10" s="78"/>
      <c r="DJ10" s="78"/>
      <c r="DK10" s="78"/>
      <c r="DL10" s="78"/>
      <c r="DM10" s="78"/>
      <c r="DN10" s="78"/>
      <c r="DO10" s="78"/>
      <c r="DP10" s="78"/>
      <c r="DQ10" s="78"/>
      <c r="DR10" s="78"/>
      <c r="DS10" s="78"/>
      <c r="DT10" s="78"/>
      <c r="DU10" s="78"/>
      <c r="DV10" s="78"/>
      <c r="DW10" s="78"/>
      <c r="DX10" s="78"/>
      <c r="DY10" s="78"/>
      <c r="DZ10" s="78"/>
      <c r="EA10" s="78"/>
      <c r="EB10" s="78"/>
      <c r="EC10" s="78"/>
      <c r="ED10" s="78"/>
      <c r="EE10" s="78"/>
      <c r="EF10" s="78"/>
      <c r="EG10" s="78"/>
      <c r="EH10" s="78"/>
      <c r="EI10" s="78"/>
      <c r="EJ10" s="78"/>
      <c r="EK10" s="78"/>
      <c r="EL10" s="78"/>
      <c r="EM10" s="78"/>
      <c r="EN10" s="78"/>
      <c r="EO10" s="78"/>
      <c r="EP10" s="78"/>
      <c r="EQ10" s="78"/>
      <c r="ER10" s="78"/>
      <c r="ES10" s="78"/>
      <c r="ET10" s="78"/>
      <c r="EU10" s="78"/>
      <c r="EV10" s="78"/>
      <c r="EW10" s="78"/>
      <c r="EX10" s="78"/>
      <c r="EY10" s="78"/>
      <c r="EZ10" s="78"/>
      <c r="FA10" s="78"/>
      <c r="FB10" s="78"/>
      <c r="FC10" s="78"/>
      <c r="FD10" s="78"/>
      <c r="FE10" s="78"/>
      <c r="FF10" s="78"/>
      <c r="FG10" s="78"/>
      <c r="FH10" s="78"/>
      <c r="FI10" s="78"/>
      <c r="FJ10" s="78"/>
      <c r="FK10" s="78"/>
      <c r="FL10" s="78"/>
      <c r="FM10" s="78"/>
      <c r="FN10" s="78"/>
      <c r="FO10" s="78"/>
      <c r="FP10" s="78"/>
      <c r="FQ10" s="78"/>
      <c r="FR10" s="78"/>
      <c r="FS10" s="78"/>
      <c r="FT10" s="78"/>
      <c r="FU10" s="78"/>
      <c r="FV10" s="78"/>
      <c r="FW10" s="78"/>
      <c r="FX10" s="78"/>
      <c r="FY10" s="78"/>
      <c r="FZ10" s="78"/>
      <c r="GA10" s="78"/>
      <c r="GB10" s="78"/>
      <c r="GC10" s="78"/>
      <c r="GD10" s="78"/>
      <c r="GE10" s="78"/>
      <c r="GF10" s="78"/>
      <c r="GG10" s="78"/>
      <c r="GH10" s="78"/>
      <c r="GI10" s="78"/>
      <c r="GJ10" s="78"/>
      <c r="GK10" s="78"/>
      <c r="GL10" s="78"/>
      <c r="GM10" s="78"/>
      <c r="GN10" s="78"/>
      <c r="GO10" s="78"/>
      <c r="GP10" s="78"/>
      <c r="GQ10" s="78"/>
      <c r="GR10" s="78"/>
      <c r="GS10" s="78"/>
      <c r="GT10" s="78"/>
      <c r="GU10" s="78"/>
      <c r="GV10" s="78"/>
      <c r="GW10" s="78"/>
      <c r="GX10" s="78"/>
      <c r="GY10" s="78"/>
      <c r="GZ10" s="78"/>
      <c r="HA10" s="78"/>
      <c r="HB10" s="78"/>
      <c r="HC10" s="78"/>
      <c r="HD10" s="78"/>
      <c r="HE10" s="78"/>
      <c r="HF10" s="78"/>
      <c r="HG10" s="78"/>
      <c r="HH10" s="78"/>
      <c r="HI10" s="78"/>
      <c r="HJ10" s="78"/>
      <c r="HK10" s="78"/>
      <c r="HL10" s="78"/>
      <c r="HM10" s="78"/>
      <c r="HN10" s="78"/>
      <c r="HO10" s="78"/>
      <c r="HP10" s="78"/>
      <c r="HQ10" s="78"/>
      <c r="HR10" s="78"/>
      <c r="HS10" s="78"/>
      <c r="HT10" s="78"/>
      <c r="HU10" s="78"/>
      <c r="HV10" s="78"/>
      <c r="HW10" s="78"/>
      <c r="HX10" s="78"/>
      <c r="HY10" s="78"/>
      <c r="HZ10" s="78"/>
      <c r="IA10" s="78"/>
      <c r="IB10" s="78"/>
      <c r="IC10" s="78"/>
      <c r="ID10" s="78"/>
      <c r="IE10" s="78"/>
      <c r="IF10" s="78"/>
      <c r="IG10" s="78"/>
      <c r="IH10" s="78"/>
      <c r="II10" s="78"/>
      <c r="IJ10" s="78"/>
      <c r="IK10" s="78"/>
      <c r="IL10" s="78"/>
      <c r="IM10" s="78"/>
      <c r="IN10" s="78"/>
      <c r="IO10" s="78"/>
      <c r="IP10" s="78"/>
      <c r="IQ10" s="78"/>
      <c r="IR10" s="78"/>
      <c r="IS10" s="78"/>
      <c r="IT10" s="78"/>
      <c r="IU10" s="78"/>
      <c r="IV10" s="78"/>
    </row>
    <row r="11" spans="1:256" s="79" customFormat="1" ht="16.95" customHeight="1">
      <c r="A11" s="82">
        <v>8</v>
      </c>
      <c r="B11" s="77" t="s">
        <v>355</v>
      </c>
      <c r="C11" s="77" t="s">
        <v>68</v>
      </c>
      <c r="D11" s="63">
        <f t="shared" si="0"/>
        <v>10</v>
      </c>
      <c r="E11" s="70">
        <f>IF([3]项目总工作量!$B$6="交易类",D11*1.5/22,IF([3]项目总工作量!$B$6="数据分析类",D11*1.5*0.9/22,IF([3]项目总工作量!$B$6="流程管理类",D11*1.5*0.8/22,IF([3]项目总工作量!$B$6="渠道类",FALSE))))</f>
        <v>0.68181818181818177</v>
      </c>
      <c r="F11" s="83">
        <v>1</v>
      </c>
      <c r="G11" s="80"/>
      <c r="H11" s="80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8"/>
      <c r="CG11" s="78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  <c r="GH11" s="78"/>
      <c r="GI11" s="78"/>
      <c r="GJ11" s="78"/>
      <c r="GK11" s="78"/>
      <c r="GL11" s="78"/>
      <c r="GM11" s="78"/>
      <c r="GN11" s="78"/>
      <c r="GO11" s="78"/>
      <c r="GP11" s="78"/>
      <c r="GQ11" s="78"/>
      <c r="GR11" s="78"/>
      <c r="GS11" s="78"/>
      <c r="GT11" s="78"/>
      <c r="GU11" s="78"/>
      <c r="GV11" s="78"/>
      <c r="GW11" s="78"/>
      <c r="GX11" s="78"/>
      <c r="GY11" s="78"/>
      <c r="GZ11" s="78"/>
      <c r="HA11" s="78"/>
      <c r="HB11" s="78"/>
      <c r="HC11" s="78"/>
      <c r="HD11" s="78"/>
      <c r="HE11" s="78"/>
      <c r="HF11" s="78"/>
      <c r="HG11" s="78"/>
      <c r="HH11" s="78"/>
      <c r="HI11" s="78"/>
      <c r="HJ11" s="78"/>
      <c r="HK11" s="78"/>
      <c r="HL11" s="78"/>
      <c r="HM11" s="78"/>
      <c r="HN11" s="78"/>
      <c r="HO11" s="78"/>
      <c r="HP11" s="78"/>
      <c r="HQ11" s="78"/>
      <c r="HR11" s="78"/>
      <c r="HS11" s="78"/>
      <c r="HT11" s="78"/>
      <c r="HU11" s="78"/>
      <c r="HV11" s="78"/>
      <c r="HW11" s="78"/>
      <c r="HX11" s="78"/>
      <c r="HY11" s="78"/>
      <c r="HZ11" s="78"/>
      <c r="IA11" s="78"/>
      <c r="IB11" s="78"/>
      <c r="IC11" s="78"/>
      <c r="ID11" s="78"/>
      <c r="IE11" s="78"/>
      <c r="IF11" s="78"/>
      <c r="IG11" s="78"/>
      <c r="IH11" s="78"/>
      <c r="II11" s="78"/>
      <c r="IJ11" s="78"/>
      <c r="IK11" s="78"/>
      <c r="IL11" s="78"/>
      <c r="IM11" s="78"/>
      <c r="IN11" s="78"/>
      <c r="IO11" s="78"/>
      <c r="IP11" s="78"/>
      <c r="IQ11" s="78"/>
      <c r="IR11" s="78"/>
      <c r="IS11" s="78"/>
      <c r="IT11" s="78"/>
      <c r="IU11" s="78"/>
      <c r="IV11" s="78"/>
    </row>
    <row r="12" spans="1:256" s="79" customFormat="1" ht="16.95" customHeight="1">
      <c r="A12" s="82">
        <v>9</v>
      </c>
      <c r="B12" s="77" t="s">
        <v>356</v>
      </c>
      <c r="C12" s="77" t="s">
        <v>68</v>
      </c>
      <c r="D12" s="63">
        <f t="shared" si="0"/>
        <v>10</v>
      </c>
      <c r="E12" s="70">
        <f>IF([3]项目总工作量!$B$6="交易类",D12*1.5/22,IF([3]项目总工作量!$B$6="数据分析类",D12*1.5*0.9/22,IF([3]项目总工作量!$B$6="流程管理类",D12*1.5*0.8/22,IF([3]项目总工作量!$B$6="渠道类",FALSE))))</f>
        <v>0.68181818181818177</v>
      </c>
      <c r="F12" s="83">
        <v>1</v>
      </c>
      <c r="G12" s="80"/>
      <c r="H12" s="80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78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8"/>
      <c r="CG12" s="78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8"/>
      <c r="CW12" s="78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8"/>
      <c r="DM12" s="78"/>
      <c r="DN12" s="78"/>
      <c r="DO12" s="78"/>
      <c r="DP12" s="78"/>
      <c r="DQ12" s="78"/>
      <c r="DR12" s="78"/>
      <c r="DS12" s="78"/>
      <c r="DT12" s="78"/>
      <c r="DU12" s="78"/>
      <c r="DV12" s="78"/>
      <c r="DW12" s="78"/>
      <c r="DX12" s="78"/>
      <c r="DY12" s="78"/>
      <c r="DZ12" s="78"/>
      <c r="EA12" s="78"/>
      <c r="EB12" s="78"/>
      <c r="EC12" s="78"/>
      <c r="ED12" s="78"/>
      <c r="EE12" s="78"/>
      <c r="EF12" s="78"/>
      <c r="EG12" s="78"/>
      <c r="EH12" s="78"/>
      <c r="EI12" s="78"/>
      <c r="EJ12" s="78"/>
      <c r="EK12" s="78"/>
      <c r="EL12" s="78"/>
      <c r="EM12" s="78"/>
      <c r="EN12" s="78"/>
      <c r="EO12" s="78"/>
      <c r="EP12" s="78"/>
      <c r="EQ12" s="78"/>
      <c r="ER12" s="78"/>
      <c r="ES12" s="78"/>
      <c r="ET12" s="78"/>
      <c r="EU12" s="78"/>
      <c r="EV12" s="78"/>
      <c r="EW12" s="78"/>
      <c r="EX12" s="78"/>
      <c r="EY12" s="78"/>
      <c r="EZ12" s="78"/>
      <c r="FA12" s="78"/>
      <c r="FB12" s="78"/>
      <c r="FC12" s="78"/>
      <c r="FD12" s="78"/>
      <c r="FE12" s="78"/>
      <c r="FF12" s="78"/>
      <c r="FG12" s="78"/>
      <c r="FH12" s="78"/>
      <c r="FI12" s="78"/>
      <c r="FJ12" s="78"/>
      <c r="FK12" s="78"/>
      <c r="FL12" s="78"/>
      <c r="FM12" s="78"/>
      <c r="FN12" s="78"/>
      <c r="FO12" s="78"/>
      <c r="FP12" s="78"/>
      <c r="FQ12" s="78"/>
      <c r="FR12" s="78"/>
      <c r="FS12" s="78"/>
      <c r="FT12" s="78"/>
      <c r="FU12" s="78"/>
      <c r="FV12" s="78"/>
      <c r="FW12" s="78"/>
      <c r="FX12" s="78"/>
      <c r="FY12" s="78"/>
      <c r="FZ12" s="78"/>
      <c r="GA12" s="78"/>
      <c r="GB12" s="78"/>
      <c r="GC12" s="78"/>
      <c r="GD12" s="78"/>
      <c r="GE12" s="78"/>
      <c r="GF12" s="78"/>
      <c r="GG12" s="78"/>
      <c r="GH12" s="78"/>
      <c r="GI12" s="78"/>
      <c r="GJ12" s="78"/>
      <c r="GK12" s="78"/>
      <c r="GL12" s="78"/>
      <c r="GM12" s="78"/>
      <c r="GN12" s="78"/>
      <c r="GO12" s="78"/>
      <c r="GP12" s="78"/>
      <c r="GQ12" s="78"/>
      <c r="GR12" s="78"/>
      <c r="GS12" s="78"/>
      <c r="GT12" s="78"/>
      <c r="GU12" s="78"/>
      <c r="GV12" s="78"/>
      <c r="GW12" s="78"/>
      <c r="GX12" s="78"/>
      <c r="GY12" s="78"/>
      <c r="GZ12" s="78"/>
      <c r="HA12" s="78"/>
      <c r="HB12" s="78"/>
      <c r="HC12" s="78"/>
      <c r="HD12" s="78"/>
      <c r="HE12" s="78"/>
      <c r="HF12" s="78"/>
      <c r="HG12" s="78"/>
      <c r="HH12" s="78"/>
      <c r="HI12" s="78"/>
      <c r="HJ12" s="78"/>
      <c r="HK12" s="78"/>
      <c r="HL12" s="78"/>
      <c r="HM12" s="78"/>
      <c r="HN12" s="78"/>
      <c r="HO12" s="78"/>
      <c r="HP12" s="78"/>
      <c r="HQ12" s="78"/>
      <c r="HR12" s="78"/>
      <c r="HS12" s="78"/>
      <c r="HT12" s="78"/>
      <c r="HU12" s="78"/>
      <c r="HV12" s="78"/>
      <c r="HW12" s="78"/>
      <c r="HX12" s="78"/>
      <c r="HY12" s="78"/>
      <c r="HZ12" s="78"/>
      <c r="IA12" s="78"/>
      <c r="IB12" s="78"/>
      <c r="IC12" s="78"/>
      <c r="ID12" s="78"/>
      <c r="IE12" s="78"/>
      <c r="IF12" s="78"/>
      <c r="IG12" s="78"/>
      <c r="IH12" s="78"/>
      <c r="II12" s="78"/>
      <c r="IJ12" s="78"/>
      <c r="IK12" s="78"/>
      <c r="IL12" s="78"/>
      <c r="IM12" s="78"/>
      <c r="IN12" s="78"/>
      <c r="IO12" s="78"/>
      <c r="IP12" s="78"/>
      <c r="IQ12" s="78"/>
      <c r="IR12" s="78"/>
      <c r="IS12" s="78"/>
      <c r="IT12" s="78"/>
      <c r="IU12" s="78"/>
      <c r="IV12" s="78"/>
    </row>
    <row r="13" spans="1:256" s="79" customFormat="1" ht="16.95" customHeight="1">
      <c r="A13" s="82">
        <v>10</v>
      </c>
      <c r="B13" s="107" t="s">
        <v>644</v>
      </c>
      <c r="C13" s="77" t="s">
        <v>68</v>
      </c>
      <c r="D13" s="63">
        <f t="shared" si="0"/>
        <v>10</v>
      </c>
      <c r="E13" s="70">
        <f>IF([3]项目总工作量!$B$6="交易类",D13*1.5/22,IF([3]项目总工作量!$B$6="数据分析类",D13*1.5*0.9/22,IF([3]项目总工作量!$B$6="流程管理类",D13*1.5*0.8/22,IF([3]项目总工作量!$B$6="渠道类",FALSE))))</f>
        <v>0.68181818181818177</v>
      </c>
      <c r="F13" s="83">
        <v>1</v>
      </c>
      <c r="G13" s="80"/>
      <c r="H13" s="80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78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8"/>
      <c r="CG13" s="78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8"/>
      <c r="CW13" s="78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8"/>
      <c r="DM13" s="78"/>
      <c r="DN13" s="78"/>
      <c r="DO13" s="78"/>
      <c r="DP13" s="78"/>
      <c r="DQ13" s="78"/>
      <c r="DR13" s="78"/>
      <c r="DS13" s="78"/>
      <c r="DT13" s="78"/>
      <c r="DU13" s="78"/>
      <c r="DV13" s="78"/>
      <c r="DW13" s="78"/>
      <c r="DX13" s="78"/>
      <c r="DY13" s="78"/>
      <c r="DZ13" s="78"/>
      <c r="EA13" s="78"/>
      <c r="EB13" s="78"/>
      <c r="EC13" s="78"/>
      <c r="ED13" s="78"/>
      <c r="EE13" s="78"/>
      <c r="EF13" s="78"/>
      <c r="EG13" s="78"/>
      <c r="EH13" s="78"/>
      <c r="EI13" s="78"/>
      <c r="EJ13" s="78"/>
      <c r="EK13" s="78"/>
      <c r="EL13" s="78"/>
      <c r="EM13" s="78"/>
      <c r="EN13" s="78"/>
      <c r="EO13" s="78"/>
      <c r="EP13" s="78"/>
      <c r="EQ13" s="78"/>
      <c r="ER13" s="78"/>
      <c r="ES13" s="78"/>
      <c r="ET13" s="78"/>
      <c r="EU13" s="78"/>
      <c r="EV13" s="78"/>
      <c r="EW13" s="78"/>
      <c r="EX13" s="78"/>
      <c r="EY13" s="78"/>
      <c r="EZ13" s="78"/>
      <c r="FA13" s="78"/>
      <c r="FB13" s="78"/>
      <c r="FC13" s="78"/>
      <c r="FD13" s="78"/>
      <c r="FE13" s="78"/>
      <c r="FF13" s="78"/>
      <c r="FG13" s="78"/>
      <c r="FH13" s="78"/>
      <c r="FI13" s="78"/>
      <c r="FJ13" s="78"/>
      <c r="FK13" s="78"/>
      <c r="FL13" s="78"/>
      <c r="FM13" s="78"/>
      <c r="FN13" s="78"/>
      <c r="FO13" s="78"/>
      <c r="FP13" s="78"/>
      <c r="FQ13" s="78"/>
      <c r="FR13" s="78"/>
      <c r="FS13" s="78"/>
      <c r="FT13" s="78"/>
      <c r="FU13" s="78"/>
      <c r="FV13" s="78"/>
      <c r="FW13" s="78"/>
      <c r="FX13" s="78"/>
      <c r="FY13" s="78"/>
      <c r="FZ13" s="78"/>
      <c r="GA13" s="78"/>
      <c r="GB13" s="78"/>
      <c r="GC13" s="78"/>
      <c r="GD13" s="78"/>
      <c r="GE13" s="78"/>
      <c r="GF13" s="78"/>
      <c r="GG13" s="78"/>
      <c r="GH13" s="78"/>
      <c r="GI13" s="78"/>
      <c r="GJ13" s="78"/>
      <c r="GK13" s="78"/>
      <c r="GL13" s="78"/>
      <c r="GM13" s="78"/>
      <c r="GN13" s="78"/>
      <c r="GO13" s="78"/>
      <c r="GP13" s="78"/>
      <c r="GQ13" s="78"/>
      <c r="GR13" s="78"/>
      <c r="GS13" s="78"/>
      <c r="GT13" s="78"/>
      <c r="GU13" s="78"/>
      <c r="GV13" s="78"/>
      <c r="GW13" s="78"/>
      <c r="GX13" s="78"/>
      <c r="GY13" s="78"/>
      <c r="GZ13" s="78"/>
      <c r="HA13" s="78"/>
      <c r="HB13" s="78"/>
      <c r="HC13" s="78"/>
      <c r="HD13" s="78"/>
      <c r="HE13" s="78"/>
      <c r="HF13" s="78"/>
      <c r="HG13" s="78"/>
      <c r="HH13" s="78"/>
      <c r="HI13" s="78"/>
      <c r="HJ13" s="78"/>
      <c r="HK13" s="78"/>
      <c r="HL13" s="78"/>
      <c r="HM13" s="78"/>
      <c r="HN13" s="78"/>
      <c r="HO13" s="78"/>
      <c r="HP13" s="78"/>
      <c r="HQ13" s="78"/>
      <c r="HR13" s="78"/>
      <c r="HS13" s="78"/>
      <c r="HT13" s="78"/>
      <c r="HU13" s="78"/>
      <c r="HV13" s="78"/>
      <c r="HW13" s="78"/>
      <c r="HX13" s="78"/>
      <c r="HY13" s="78"/>
      <c r="HZ13" s="78"/>
      <c r="IA13" s="78"/>
      <c r="IB13" s="78"/>
      <c r="IC13" s="78"/>
      <c r="ID13" s="78"/>
      <c r="IE13" s="78"/>
      <c r="IF13" s="78"/>
      <c r="IG13" s="78"/>
      <c r="IH13" s="78"/>
      <c r="II13" s="78"/>
      <c r="IJ13" s="78"/>
      <c r="IK13" s="78"/>
      <c r="IL13" s="78"/>
      <c r="IM13" s="78"/>
      <c r="IN13" s="78"/>
      <c r="IO13" s="78"/>
      <c r="IP13" s="78"/>
      <c r="IQ13" s="78"/>
      <c r="IR13" s="78"/>
      <c r="IS13" s="78"/>
      <c r="IT13" s="78"/>
      <c r="IU13" s="78"/>
      <c r="IV13" s="78"/>
    </row>
    <row r="14" spans="1:256" s="79" customFormat="1" ht="16.95" customHeight="1">
      <c r="A14" s="82">
        <v>11</v>
      </c>
      <c r="B14" s="107" t="s">
        <v>645</v>
      </c>
      <c r="C14" s="77" t="s">
        <v>68</v>
      </c>
      <c r="D14" s="63">
        <f t="shared" si="0"/>
        <v>10</v>
      </c>
      <c r="E14" s="70">
        <f>IF([3]项目总工作量!$B$6="交易类",D14*1.5/22,IF([3]项目总工作量!$B$6="数据分析类",D14*1.5*0.9/22,IF([3]项目总工作量!$B$6="流程管理类",D14*1.5*0.8/22,IF([3]项目总工作量!$B$6="渠道类",FALSE))))</f>
        <v>0.68181818181818177</v>
      </c>
      <c r="F14" s="83">
        <v>1</v>
      </c>
      <c r="G14" s="80"/>
      <c r="H14" s="80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78"/>
      <c r="BS14" s="78"/>
      <c r="BT14" s="78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8"/>
      <c r="CG14" s="78"/>
      <c r="CH14" s="78"/>
      <c r="CI14" s="78"/>
      <c r="CJ14" s="78"/>
      <c r="CK14" s="78"/>
      <c r="CL14" s="78"/>
      <c r="CM14" s="78"/>
      <c r="CN14" s="78"/>
      <c r="CO14" s="78"/>
      <c r="CP14" s="78"/>
      <c r="CQ14" s="78"/>
      <c r="CR14" s="78"/>
      <c r="CS14" s="78"/>
      <c r="CT14" s="78"/>
      <c r="CU14" s="78"/>
      <c r="CV14" s="78"/>
      <c r="CW14" s="78"/>
      <c r="CX14" s="78"/>
      <c r="CY14" s="78"/>
      <c r="CZ14" s="78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8"/>
      <c r="DM14" s="78"/>
      <c r="DN14" s="78"/>
      <c r="DO14" s="78"/>
      <c r="DP14" s="78"/>
      <c r="DQ14" s="78"/>
      <c r="DR14" s="78"/>
      <c r="DS14" s="78"/>
      <c r="DT14" s="78"/>
      <c r="DU14" s="78"/>
      <c r="DV14" s="78"/>
      <c r="DW14" s="78"/>
      <c r="DX14" s="78"/>
      <c r="DY14" s="78"/>
      <c r="DZ14" s="78"/>
      <c r="EA14" s="78"/>
      <c r="EB14" s="78"/>
      <c r="EC14" s="78"/>
      <c r="ED14" s="78"/>
      <c r="EE14" s="78"/>
      <c r="EF14" s="78"/>
      <c r="EG14" s="78"/>
      <c r="EH14" s="78"/>
      <c r="EI14" s="78"/>
      <c r="EJ14" s="78"/>
      <c r="EK14" s="78"/>
      <c r="EL14" s="78"/>
      <c r="EM14" s="78"/>
      <c r="EN14" s="78"/>
      <c r="EO14" s="78"/>
      <c r="EP14" s="78"/>
      <c r="EQ14" s="78"/>
      <c r="ER14" s="78"/>
      <c r="ES14" s="78"/>
      <c r="ET14" s="78"/>
      <c r="EU14" s="78"/>
      <c r="EV14" s="78"/>
      <c r="EW14" s="78"/>
      <c r="EX14" s="78"/>
      <c r="EY14" s="78"/>
      <c r="EZ14" s="78"/>
      <c r="FA14" s="78"/>
      <c r="FB14" s="78"/>
      <c r="FC14" s="78"/>
      <c r="FD14" s="78"/>
      <c r="FE14" s="78"/>
      <c r="FF14" s="78"/>
      <c r="FG14" s="78"/>
      <c r="FH14" s="78"/>
      <c r="FI14" s="78"/>
      <c r="FJ14" s="78"/>
      <c r="FK14" s="78"/>
      <c r="FL14" s="78"/>
      <c r="FM14" s="78"/>
      <c r="FN14" s="78"/>
      <c r="FO14" s="78"/>
      <c r="FP14" s="78"/>
      <c r="FQ14" s="78"/>
      <c r="FR14" s="78"/>
      <c r="FS14" s="78"/>
      <c r="FT14" s="78"/>
      <c r="FU14" s="78"/>
      <c r="FV14" s="78"/>
      <c r="FW14" s="78"/>
      <c r="FX14" s="78"/>
      <c r="FY14" s="78"/>
      <c r="FZ14" s="78"/>
      <c r="GA14" s="78"/>
      <c r="GB14" s="78"/>
      <c r="GC14" s="78"/>
      <c r="GD14" s="78"/>
      <c r="GE14" s="78"/>
      <c r="GF14" s="78"/>
      <c r="GG14" s="78"/>
      <c r="GH14" s="78"/>
      <c r="GI14" s="78"/>
      <c r="GJ14" s="78"/>
      <c r="GK14" s="78"/>
      <c r="GL14" s="78"/>
      <c r="GM14" s="78"/>
      <c r="GN14" s="78"/>
      <c r="GO14" s="78"/>
      <c r="GP14" s="78"/>
      <c r="GQ14" s="78"/>
      <c r="GR14" s="78"/>
      <c r="GS14" s="78"/>
      <c r="GT14" s="78"/>
      <c r="GU14" s="78"/>
      <c r="GV14" s="78"/>
      <c r="GW14" s="78"/>
      <c r="GX14" s="78"/>
      <c r="GY14" s="78"/>
      <c r="GZ14" s="78"/>
      <c r="HA14" s="78"/>
      <c r="HB14" s="78"/>
      <c r="HC14" s="78"/>
      <c r="HD14" s="78"/>
      <c r="HE14" s="78"/>
      <c r="HF14" s="78"/>
      <c r="HG14" s="78"/>
      <c r="HH14" s="78"/>
      <c r="HI14" s="78"/>
      <c r="HJ14" s="78"/>
      <c r="HK14" s="78"/>
      <c r="HL14" s="78"/>
      <c r="HM14" s="78"/>
      <c r="HN14" s="78"/>
      <c r="HO14" s="78"/>
      <c r="HP14" s="78"/>
      <c r="HQ14" s="78"/>
      <c r="HR14" s="78"/>
      <c r="HS14" s="78"/>
      <c r="HT14" s="78"/>
      <c r="HU14" s="78"/>
      <c r="HV14" s="78"/>
      <c r="HW14" s="78"/>
      <c r="HX14" s="78"/>
      <c r="HY14" s="78"/>
      <c r="HZ14" s="78"/>
      <c r="IA14" s="78"/>
      <c r="IB14" s="78"/>
      <c r="IC14" s="78"/>
      <c r="ID14" s="78"/>
      <c r="IE14" s="78"/>
      <c r="IF14" s="78"/>
      <c r="IG14" s="78"/>
      <c r="IH14" s="78"/>
      <c r="II14" s="78"/>
      <c r="IJ14" s="78"/>
      <c r="IK14" s="78"/>
      <c r="IL14" s="78"/>
      <c r="IM14" s="78"/>
      <c r="IN14" s="78"/>
      <c r="IO14" s="78"/>
      <c r="IP14" s="78"/>
      <c r="IQ14" s="78"/>
      <c r="IR14" s="78"/>
      <c r="IS14" s="78"/>
      <c r="IT14" s="78"/>
      <c r="IU14" s="78"/>
      <c r="IV14" s="78"/>
    </row>
    <row r="15" spans="1:256" s="79" customFormat="1" ht="16.95" customHeight="1">
      <c r="A15" s="82">
        <v>12</v>
      </c>
      <c r="B15" s="107" t="s">
        <v>646</v>
      </c>
      <c r="C15" s="77" t="s">
        <v>68</v>
      </c>
      <c r="D15" s="63">
        <f t="shared" si="0"/>
        <v>10</v>
      </c>
      <c r="E15" s="70">
        <f>IF([3]项目总工作量!$B$6="交易类",D15*1.5/22,IF([3]项目总工作量!$B$6="数据分析类",D15*1.5*0.9/22,IF([3]项目总工作量!$B$6="流程管理类",D15*1.5*0.8/22,IF([3]项目总工作量!$B$6="渠道类",FALSE))))</f>
        <v>0.68181818181818177</v>
      </c>
      <c r="F15" s="83">
        <v>1</v>
      </c>
      <c r="G15" s="80"/>
      <c r="H15" s="80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78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8"/>
      <c r="CG15" s="78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8"/>
      <c r="CW15" s="78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8"/>
      <c r="DM15" s="78"/>
      <c r="DN15" s="78"/>
      <c r="DO15" s="78"/>
      <c r="DP15" s="78"/>
      <c r="DQ15" s="78"/>
      <c r="DR15" s="78"/>
      <c r="DS15" s="78"/>
      <c r="DT15" s="78"/>
      <c r="DU15" s="78"/>
      <c r="DV15" s="78"/>
      <c r="DW15" s="78"/>
      <c r="DX15" s="78"/>
      <c r="DY15" s="78"/>
      <c r="DZ15" s="78"/>
      <c r="EA15" s="78"/>
      <c r="EB15" s="78"/>
      <c r="EC15" s="78"/>
      <c r="ED15" s="78"/>
      <c r="EE15" s="78"/>
      <c r="EF15" s="78"/>
      <c r="EG15" s="78"/>
      <c r="EH15" s="78"/>
      <c r="EI15" s="78"/>
      <c r="EJ15" s="78"/>
      <c r="EK15" s="78"/>
      <c r="EL15" s="78"/>
      <c r="EM15" s="78"/>
      <c r="EN15" s="78"/>
      <c r="EO15" s="78"/>
      <c r="EP15" s="78"/>
      <c r="EQ15" s="78"/>
      <c r="ER15" s="78"/>
      <c r="ES15" s="78"/>
      <c r="ET15" s="78"/>
      <c r="EU15" s="78"/>
      <c r="EV15" s="78"/>
      <c r="EW15" s="78"/>
      <c r="EX15" s="78"/>
      <c r="EY15" s="78"/>
      <c r="EZ15" s="78"/>
      <c r="FA15" s="78"/>
      <c r="FB15" s="78"/>
      <c r="FC15" s="78"/>
      <c r="FD15" s="78"/>
      <c r="FE15" s="78"/>
      <c r="FF15" s="78"/>
      <c r="FG15" s="78"/>
      <c r="FH15" s="78"/>
      <c r="FI15" s="78"/>
      <c r="FJ15" s="78"/>
      <c r="FK15" s="78"/>
      <c r="FL15" s="78"/>
      <c r="FM15" s="78"/>
      <c r="FN15" s="78"/>
      <c r="FO15" s="78"/>
      <c r="FP15" s="78"/>
      <c r="FQ15" s="78"/>
      <c r="FR15" s="78"/>
      <c r="FS15" s="78"/>
      <c r="FT15" s="78"/>
      <c r="FU15" s="78"/>
      <c r="FV15" s="78"/>
      <c r="FW15" s="78"/>
      <c r="FX15" s="78"/>
      <c r="FY15" s="78"/>
      <c r="FZ15" s="78"/>
      <c r="GA15" s="78"/>
      <c r="GB15" s="78"/>
      <c r="GC15" s="78"/>
      <c r="GD15" s="78"/>
      <c r="GE15" s="78"/>
      <c r="GF15" s="78"/>
      <c r="GG15" s="78"/>
      <c r="GH15" s="78"/>
      <c r="GI15" s="78"/>
      <c r="GJ15" s="78"/>
      <c r="GK15" s="78"/>
      <c r="GL15" s="78"/>
      <c r="GM15" s="78"/>
      <c r="GN15" s="78"/>
      <c r="GO15" s="78"/>
      <c r="GP15" s="78"/>
      <c r="GQ15" s="78"/>
      <c r="GR15" s="78"/>
      <c r="GS15" s="78"/>
      <c r="GT15" s="78"/>
      <c r="GU15" s="78"/>
      <c r="GV15" s="78"/>
      <c r="GW15" s="78"/>
      <c r="GX15" s="78"/>
      <c r="GY15" s="78"/>
      <c r="GZ15" s="78"/>
      <c r="HA15" s="78"/>
      <c r="HB15" s="78"/>
      <c r="HC15" s="78"/>
      <c r="HD15" s="78"/>
      <c r="HE15" s="78"/>
      <c r="HF15" s="78"/>
      <c r="HG15" s="78"/>
      <c r="HH15" s="78"/>
      <c r="HI15" s="78"/>
      <c r="HJ15" s="78"/>
      <c r="HK15" s="78"/>
      <c r="HL15" s="78"/>
      <c r="HM15" s="78"/>
      <c r="HN15" s="78"/>
      <c r="HO15" s="78"/>
      <c r="HP15" s="78"/>
      <c r="HQ15" s="78"/>
      <c r="HR15" s="78"/>
      <c r="HS15" s="78"/>
      <c r="HT15" s="78"/>
      <c r="HU15" s="78"/>
      <c r="HV15" s="78"/>
      <c r="HW15" s="78"/>
      <c r="HX15" s="78"/>
      <c r="HY15" s="78"/>
      <c r="HZ15" s="78"/>
      <c r="IA15" s="78"/>
      <c r="IB15" s="78"/>
      <c r="IC15" s="78"/>
      <c r="ID15" s="78"/>
      <c r="IE15" s="78"/>
      <c r="IF15" s="78"/>
      <c r="IG15" s="78"/>
      <c r="IH15" s="78"/>
      <c r="II15" s="78"/>
      <c r="IJ15" s="78"/>
      <c r="IK15" s="78"/>
      <c r="IL15" s="78"/>
      <c r="IM15" s="78"/>
      <c r="IN15" s="78"/>
      <c r="IO15" s="78"/>
      <c r="IP15" s="78"/>
      <c r="IQ15" s="78"/>
      <c r="IR15" s="78"/>
      <c r="IS15" s="78"/>
      <c r="IT15" s="78"/>
      <c r="IU15" s="78"/>
      <c r="IV15" s="78"/>
    </row>
    <row r="16" spans="1:256" s="79" customFormat="1" ht="16.95" customHeight="1">
      <c r="A16" s="82">
        <v>13</v>
      </c>
      <c r="B16" s="107" t="s">
        <v>647</v>
      </c>
      <c r="C16" s="77" t="s">
        <v>68</v>
      </c>
      <c r="D16" s="63">
        <f t="shared" si="0"/>
        <v>10</v>
      </c>
      <c r="E16" s="70">
        <f>IF([3]项目总工作量!$B$6="交易类",D16*1.5/22,IF([3]项目总工作量!$B$6="数据分析类",D16*1.5*0.9/22,IF([3]项目总工作量!$B$6="流程管理类",D16*1.5*0.8/22,IF([3]项目总工作量!$B$6="渠道类",FALSE))))</f>
        <v>0.68181818181818177</v>
      </c>
      <c r="F16" s="83">
        <v>1</v>
      </c>
      <c r="G16" s="80"/>
      <c r="H16" s="80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78"/>
      <c r="BR16" s="78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8"/>
      <c r="CG16" s="78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8"/>
      <c r="CW16" s="78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8"/>
      <c r="DM16" s="78"/>
      <c r="DN16" s="78"/>
      <c r="DO16" s="78"/>
      <c r="DP16" s="78"/>
      <c r="DQ16" s="78"/>
      <c r="DR16" s="78"/>
      <c r="DS16" s="78"/>
      <c r="DT16" s="78"/>
      <c r="DU16" s="78"/>
      <c r="DV16" s="78"/>
      <c r="DW16" s="78"/>
      <c r="DX16" s="78"/>
      <c r="DY16" s="78"/>
      <c r="DZ16" s="78"/>
      <c r="EA16" s="78"/>
      <c r="EB16" s="78"/>
      <c r="EC16" s="78"/>
      <c r="ED16" s="78"/>
      <c r="EE16" s="78"/>
      <c r="EF16" s="78"/>
      <c r="EG16" s="78"/>
      <c r="EH16" s="78"/>
      <c r="EI16" s="78"/>
      <c r="EJ16" s="78"/>
      <c r="EK16" s="78"/>
      <c r="EL16" s="78"/>
      <c r="EM16" s="78"/>
      <c r="EN16" s="78"/>
      <c r="EO16" s="78"/>
      <c r="EP16" s="78"/>
      <c r="EQ16" s="78"/>
      <c r="ER16" s="78"/>
      <c r="ES16" s="78"/>
      <c r="ET16" s="78"/>
      <c r="EU16" s="78"/>
      <c r="EV16" s="78"/>
      <c r="EW16" s="78"/>
      <c r="EX16" s="78"/>
      <c r="EY16" s="78"/>
      <c r="EZ16" s="78"/>
      <c r="FA16" s="78"/>
      <c r="FB16" s="78"/>
      <c r="FC16" s="78"/>
      <c r="FD16" s="78"/>
      <c r="FE16" s="78"/>
      <c r="FF16" s="78"/>
      <c r="FG16" s="78"/>
      <c r="FH16" s="78"/>
      <c r="FI16" s="78"/>
      <c r="FJ16" s="78"/>
      <c r="FK16" s="78"/>
      <c r="FL16" s="78"/>
      <c r="FM16" s="78"/>
      <c r="FN16" s="78"/>
      <c r="FO16" s="78"/>
      <c r="FP16" s="78"/>
      <c r="FQ16" s="78"/>
      <c r="FR16" s="78"/>
      <c r="FS16" s="78"/>
      <c r="FT16" s="78"/>
      <c r="FU16" s="78"/>
      <c r="FV16" s="78"/>
      <c r="FW16" s="78"/>
      <c r="FX16" s="78"/>
      <c r="FY16" s="78"/>
      <c r="FZ16" s="78"/>
      <c r="GA16" s="78"/>
      <c r="GB16" s="78"/>
      <c r="GC16" s="78"/>
      <c r="GD16" s="78"/>
      <c r="GE16" s="78"/>
      <c r="GF16" s="78"/>
      <c r="GG16" s="78"/>
      <c r="GH16" s="78"/>
      <c r="GI16" s="78"/>
      <c r="GJ16" s="78"/>
      <c r="GK16" s="78"/>
      <c r="GL16" s="78"/>
      <c r="GM16" s="78"/>
      <c r="GN16" s="78"/>
      <c r="GO16" s="78"/>
      <c r="GP16" s="78"/>
      <c r="GQ16" s="78"/>
      <c r="GR16" s="78"/>
      <c r="GS16" s="78"/>
      <c r="GT16" s="78"/>
      <c r="GU16" s="78"/>
      <c r="GV16" s="78"/>
      <c r="GW16" s="78"/>
      <c r="GX16" s="78"/>
      <c r="GY16" s="78"/>
      <c r="GZ16" s="78"/>
      <c r="HA16" s="78"/>
      <c r="HB16" s="78"/>
      <c r="HC16" s="78"/>
      <c r="HD16" s="78"/>
      <c r="HE16" s="78"/>
      <c r="HF16" s="78"/>
      <c r="HG16" s="78"/>
      <c r="HH16" s="78"/>
      <c r="HI16" s="78"/>
      <c r="HJ16" s="78"/>
      <c r="HK16" s="78"/>
      <c r="HL16" s="78"/>
      <c r="HM16" s="78"/>
      <c r="HN16" s="78"/>
      <c r="HO16" s="78"/>
      <c r="HP16" s="78"/>
      <c r="HQ16" s="78"/>
      <c r="HR16" s="78"/>
      <c r="HS16" s="78"/>
      <c r="HT16" s="78"/>
      <c r="HU16" s="78"/>
      <c r="HV16" s="78"/>
      <c r="HW16" s="78"/>
      <c r="HX16" s="78"/>
      <c r="HY16" s="78"/>
      <c r="HZ16" s="78"/>
      <c r="IA16" s="78"/>
      <c r="IB16" s="78"/>
      <c r="IC16" s="78"/>
      <c r="ID16" s="78"/>
      <c r="IE16" s="78"/>
      <c r="IF16" s="78"/>
      <c r="IG16" s="78"/>
      <c r="IH16" s="78"/>
      <c r="II16" s="78"/>
      <c r="IJ16" s="78"/>
      <c r="IK16" s="78"/>
      <c r="IL16" s="78"/>
      <c r="IM16" s="78"/>
      <c r="IN16" s="78"/>
      <c r="IO16" s="78"/>
      <c r="IP16" s="78"/>
      <c r="IQ16" s="78"/>
      <c r="IR16" s="78"/>
      <c r="IS16" s="78"/>
      <c r="IT16" s="78"/>
      <c r="IU16" s="78"/>
      <c r="IV16" s="78"/>
    </row>
    <row r="17" spans="1:256" s="79" customFormat="1" ht="16.95" customHeight="1">
      <c r="A17" s="82">
        <v>14</v>
      </c>
      <c r="B17" s="107" t="s">
        <v>648</v>
      </c>
      <c r="C17" s="77" t="s">
        <v>68</v>
      </c>
      <c r="D17" s="63">
        <f t="shared" si="0"/>
        <v>10</v>
      </c>
      <c r="E17" s="70">
        <f>IF([3]项目总工作量!$B$6="交易类",D17*1.5/22,IF([3]项目总工作量!$B$6="数据分析类",D17*1.5*0.9/22,IF([3]项目总工作量!$B$6="流程管理类",D17*1.5*0.8/22,IF([3]项目总工作量!$B$6="渠道类",FALSE))))</f>
        <v>0.68181818181818177</v>
      </c>
      <c r="F17" s="83">
        <v>1</v>
      </c>
      <c r="G17" s="80"/>
      <c r="H17" s="80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78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8"/>
      <c r="CG17" s="78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8"/>
      <c r="CW17" s="78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8"/>
      <c r="DM17" s="78"/>
      <c r="DN17" s="78"/>
      <c r="DO17" s="78"/>
      <c r="DP17" s="78"/>
      <c r="DQ17" s="78"/>
      <c r="DR17" s="78"/>
      <c r="DS17" s="78"/>
      <c r="DT17" s="78"/>
      <c r="DU17" s="78"/>
      <c r="DV17" s="78"/>
      <c r="DW17" s="78"/>
      <c r="DX17" s="78"/>
      <c r="DY17" s="78"/>
      <c r="DZ17" s="78"/>
      <c r="EA17" s="78"/>
      <c r="EB17" s="78"/>
      <c r="EC17" s="78"/>
      <c r="ED17" s="78"/>
      <c r="EE17" s="78"/>
      <c r="EF17" s="78"/>
      <c r="EG17" s="78"/>
      <c r="EH17" s="78"/>
      <c r="EI17" s="78"/>
      <c r="EJ17" s="78"/>
      <c r="EK17" s="78"/>
      <c r="EL17" s="78"/>
      <c r="EM17" s="78"/>
      <c r="EN17" s="78"/>
      <c r="EO17" s="78"/>
      <c r="EP17" s="78"/>
      <c r="EQ17" s="78"/>
      <c r="ER17" s="78"/>
      <c r="ES17" s="78"/>
      <c r="ET17" s="78"/>
      <c r="EU17" s="78"/>
      <c r="EV17" s="78"/>
      <c r="EW17" s="78"/>
      <c r="EX17" s="78"/>
      <c r="EY17" s="78"/>
      <c r="EZ17" s="78"/>
      <c r="FA17" s="78"/>
      <c r="FB17" s="78"/>
      <c r="FC17" s="78"/>
      <c r="FD17" s="78"/>
      <c r="FE17" s="78"/>
      <c r="FF17" s="78"/>
      <c r="FG17" s="78"/>
      <c r="FH17" s="78"/>
      <c r="FI17" s="78"/>
      <c r="FJ17" s="78"/>
      <c r="FK17" s="78"/>
      <c r="FL17" s="78"/>
      <c r="FM17" s="78"/>
      <c r="FN17" s="78"/>
      <c r="FO17" s="78"/>
      <c r="FP17" s="78"/>
      <c r="FQ17" s="78"/>
      <c r="FR17" s="78"/>
      <c r="FS17" s="78"/>
      <c r="FT17" s="78"/>
      <c r="FU17" s="78"/>
      <c r="FV17" s="78"/>
      <c r="FW17" s="78"/>
      <c r="FX17" s="78"/>
      <c r="FY17" s="78"/>
      <c r="FZ17" s="78"/>
      <c r="GA17" s="78"/>
      <c r="GB17" s="78"/>
      <c r="GC17" s="78"/>
      <c r="GD17" s="78"/>
      <c r="GE17" s="78"/>
      <c r="GF17" s="78"/>
      <c r="GG17" s="78"/>
      <c r="GH17" s="78"/>
      <c r="GI17" s="78"/>
      <c r="GJ17" s="78"/>
      <c r="GK17" s="78"/>
      <c r="GL17" s="78"/>
      <c r="GM17" s="78"/>
      <c r="GN17" s="78"/>
      <c r="GO17" s="78"/>
      <c r="GP17" s="78"/>
      <c r="GQ17" s="78"/>
      <c r="GR17" s="78"/>
      <c r="GS17" s="78"/>
      <c r="GT17" s="78"/>
      <c r="GU17" s="78"/>
      <c r="GV17" s="78"/>
      <c r="GW17" s="78"/>
      <c r="GX17" s="78"/>
      <c r="GY17" s="78"/>
      <c r="GZ17" s="78"/>
      <c r="HA17" s="78"/>
      <c r="HB17" s="78"/>
      <c r="HC17" s="78"/>
      <c r="HD17" s="78"/>
      <c r="HE17" s="78"/>
      <c r="HF17" s="78"/>
      <c r="HG17" s="78"/>
      <c r="HH17" s="78"/>
      <c r="HI17" s="78"/>
      <c r="HJ17" s="78"/>
      <c r="HK17" s="78"/>
      <c r="HL17" s="78"/>
      <c r="HM17" s="78"/>
      <c r="HN17" s="78"/>
      <c r="HO17" s="78"/>
      <c r="HP17" s="78"/>
      <c r="HQ17" s="78"/>
      <c r="HR17" s="78"/>
      <c r="HS17" s="78"/>
      <c r="HT17" s="78"/>
      <c r="HU17" s="78"/>
      <c r="HV17" s="78"/>
      <c r="HW17" s="78"/>
      <c r="HX17" s="78"/>
      <c r="HY17" s="78"/>
      <c r="HZ17" s="78"/>
      <c r="IA17" s="78"/>
      <c r="IB17" s="78"/>
      <c r="IC17" s="78"/>
      <c r="ID17" s="78"/>
      <c r="IE17" s="78"/>
      <c r="IF17" s="78"/>
      <c r="IG17" s="78"/>
      <c r="IH17" s="78"/>
      <c r="II17" s="78"/>
      <c r="IJ17" s="78"/>
      <c r="IK17" s="78"/>
      <c r="IL17" s="78"/>
      <c r="IM17" s="78"/>
      <c r="IN17" s="78"/>
      <c r="IO17" s="78"/>
      <c r="IP17" s="78"/>
      <c r="IQ17" s="78"/>
      <c r="IR17" s="78"/>
      <c r="IS17" s="78"/>
      <c r="IT17" s="78"/>
      <c r="IU17" s="78"/>
      <c r="IV17" s="78"/>
    </row>
    <row r="18" spans="1:256" s="79" customFormat="1" ht="16.95" customHeight="1">
      <c r="A18" s="82">
        <v>15</v>
      </c>
      <c r="B18" s="107" t="s">
        <v>649</v>
      </c>
      <c r="C18" s="77" t="s">
        <v>68</v>
      </c>
      <c r="D18" s="63">
        <f t="shared" si="0"/>
        <v>10</v>
      </c>
      <c r="E18" s="70">
        <f>IF([3]项目总工作量!$B$6="交易类",D18*1.5/22,IF([3]项目总工作量!$B$6="数据分析类",D18*1.5*0.9/22,IF([3]项目总工作量!$B$6="流程管理类",D18*1.5*0.8/22,IF([3]项目总工作量!$B$6="渠道类",FALSE))))</f>
        <v>0.68181818181818177</v>
      </c>
      <c r="F18" s="83">
        <v>1</v>
      </c>
      <c r="G18" s="80"/>
      <c r="H18" s="80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  <c r="EV18" s="78"/>
      <c r="EW18" s="78"/>
      <c r="EX18" s="78"/>
      <c r="EY18" s="78"/>
      <c r="EZ18" s="78"/>
      <c r="FA18" s="78"/>
      <c r="FB18" s="78"/>
      <c r="FC18" s="78"/>
      <c r="FD18" s="78"/>
      <c r="FE18" s="78"/>
      <c r="FF18" s="78"/>
      <c r="FG18" s="78"/>
      <c r="FH18" s="78"/>
      <c r="FI18" s="78"/>
      <c r="FJ18" s="78"/>
      <c r="FK18" s="78"/>
      <c r="FL18" s="78"/>
      <c r="FM18" s="78"/>
      <c r="FN18" s="78"/>
      <c r="FO18" s="78"/>
      <c r="FP18" s="78"/>
      <c r="FQ18" s="78"/>
      <c r="FR18" s="78"/>
      <c r="FS18" s="78"/>
      <c r="FT18" s="78"/>
      <c r="FU18" s="78"/>
      <c r="FV18" s="78"/>
      <c r="FW18" s="78"/>
      <c r="FX18" s="78"/>
      <c r="FY18" s="78"/>
      <c r="FZ18" s="78"/>
      <c r="GA18" s="78"/>
      <c r="GB18" s="78"/>
      <c r="GC18" s="78"/>
      <c r="GD18" s="78"/>
      <c r="GE18" s="78"/>
      <c r="GF18" s="78"/>
      <c r="GG18" s="78"/>
      <c r="GH18" s="78"/>
      <c r="GI18" s="78"/>
      <c r="GJ18" s="78"/>
      <c r="GK18" s="78"/>
      <c r="GL18" s="78"/>
      <c r="GM18" s="78"/>
      <c r="GN18" s="78"/>
      <c r="GO18" s="78"/>
      <c r="GP18" s="78"/>
      <c r="GQ18" s="78"/>
      <c r="GR18" s="78"/>
      <c r="GS18" s="78"/>
      <c r="GT18" s="78"/>
      <c r="GU18" s="78"/>
      <c r="GV18" s="78"/>
      <c r="GW18" s="78"/>
      <c r="GX18" s="78"/>
      <c r="GY18" s="78"/>
      <c r="GZ18" s="78"/>
      <c r="HA18" s="78"/>
      <c r="HB18" s="78"/>
      <c r="HC18" s="78"/>
      <c r="HD18" s="78"/>
      <c r="HE18" s="78"/>
      <c r="HF18" s="78"/>
      <c r="HG18" s="78"/>
      <c r="HH18" s="78"/>
      <c r="HI18" s="78"/>
      <c r="HJ18" s="78"/>
      <c r="HK18" s="78"/>
      <c r="HL18" s="78"/>
      <c r="HM18" s="78"/>
      <c r="HN18" s="78"/>
      <c r="HO18" s="78"/>
      <c r="HP18" s="78"/>
      <c r="HQ18" s="78"/>
      <c r="HR18" s="78"/>
      <c r="HS18" s="78"/>
      <c r="HT18" s="78"/>
      <c r="HU18" s="78"/>
      <c r="HV18" s="78"/>
      <c r="HW18" s="78"/>
      <c r="HX18" s="78"/>
      <c r="HY18" s="78"/>
      <c r="HZ18" s="78"/>
      <c r="IA18" s="78"/>
      <c r="IB18" s="78"/>
      <c r="IC18" s="78"/>
      <c r="ID18" s="78"/>
      <c r="IE18" s="78"/>
      <c r="IF18" s="78"/>
      <c r="IG18" s="78"/>
      <c r="IH18" s="78"/>
      <c r="II18" s="78"/>
      <c r="IJ18" s="78"/>
      <c r="IK18" s="78"/>
      <c r="IL18" s="78"/>
      <c r="IM18" s="78"/>
      <c r="IN18" s="78"/>
      <c r="IO18" s="78"/>
      <c r="IP18" s="78"/>
      <c r="IQ18" s="78"/>
      <c r="IR18" s="78"/>
      <c r="IS18" s="78"/>
      <c r="IT18" s="78"/>
      <c r="IU18" s="78"/>
      <c r="IV18" s="78"/>
    </row>
    <row r="19" spans="1:256" s="79" customFormat="1" ht="16.95" customHeight="1">
      <c r="A19" s="82">
        <v>16</v>
      </c>
      <c r="B19" s="107" t="s">
        <v>650</v>
      </c>
      <c r="C19" s="77" t="s">
        <v>68</v>
      </c>
      <c r="D19" s="63">
        <f t="shared" si="0"/>
        <v>10</v>
      </c>
      <c r="E19" s="70">
        <f>IF([3]项目总工作量!$B$6="交易类",D19*1.5/22,IF([3]项目总工作量!$B$6="数据分析类",D19*1.5*0.9/22,IF([3]项目总工作量!$B$6="流程管理类",D19*1.5*0.8/22,IF([3]项目总工作量!$B$6="渠道类",FALSE))))</f>
        <v>0.68181818181818177</v>
      </c>
      <c r="F19" s="83">
        <v>1</v>
      </c>
      <c r="G19" s="80"/>
      <c r="H19" s="80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8"/>
      <c r="DM19" s="78"/>
      <c r="DN19" s="78"/>
      <c r="DO19" s="78"/>
      <c r="DP19" s="78"/>
      <c r="DQ19" s="78"/>
      <c r="DR19" s="78"/>
      <c r="DS19" s="78"/>
      <c r="DT19" s="78"/>
      <c r="DU19" s="78"/>
      <c r="DV19" s="78"/>
      <c r="DW19" s="78"/>
      <c r="DX19" s="78"/>
      <c r="DY19" s="78"/>
      <c r="DZ19" s="78"/>
      <c r="EA19" s="78"/>
      <c r="EB19" s="78"/>
      <c r="EC19" s="78"/>
      <c r="ED19" s="78"/>
      <c r="EE19" s="78"/>
      <c r="EF19" s="78"/>
      <c r="EG19" s="78"/>
      <c r="EH19" s="78"/>
      <c r="EI19" s="78"/>
      <c r="EJ19" s="78"/>
      <c r="EK19" s="78"/>
      <c r="EL19" s="78"/>
      <c r="EM19" s="78"/>
      <c r="EN19" s="78"/>
      <c r="EO19" s="78"/>
      <c r="EP19" s="78"/>
      <c r="EQ19" s="78"/>
      <c r="ER19" s="78"/>
      <c r="ES19" s="78"/>
      <c r="ET19" s="78"/>
      <c r="EU19" s="78"/>
      <c r="EV19" s="78"/>
      <c r="EW19" s="78"/>
      <c r="EX19" s="78"/>
      <c r="EY19" s="78"/>
      <c r="EZ19" s="78"/>
      <c r="FA19" s="78"/>
      <c r="FB19" s="78"/>
      <c r="FC19" s="78"/>
      <c r="FD19" s="78"/>
      <c r="FE19" s="78"/>
      <c r="FF19" s="78"/>
      <c r="FG19" s="78"/>
      <c r="FH19" s="78"/>
      <c r="FI19" s="78"/>
      <c r="FJ19" s="78"/>
      <c r="FK19" s="78"/>
      <c r="FL19" s="78"/>
      <c r="FM19" s="78"/>
      <c r="FN19" s="78"/>
      <c r="FO19" s="78"/>
      <c r="FP19" s="78"/>
      <c r="FQ19" s="78"/>
      <c r="FR19" s="78"/>
      <c r="FS19" s="78"/>
      <c r="FT19" s="78"/>
      <c r="FU19" s="78"/>
      <c r="FV19" s="78"/>
      <c r="FW19" s="78"/>
      <c r="FX19" s="78"/>
      <c r="FY19" s="78"/>
      <c r="FZ19" s="78"/>
      <c r="GA19" s="78"/>
      <c r="GB19" s="78"/>
      <c r="GC19" s="78"/>
      <c r="GD19" s="78"/>
      <c r="GE19" s="78"/>
      <c r="GF19" s="78"/>
      <c r="GG19" s="78"/>
      <c r="GH19" s="78"/>
      <c r="GI19" s="78"/>
      <c r="GJ19" s="78"/>
      <c r="GK19" s="78"/>
      <c r="GL19" s="78"/>
      <c r="GM19" s="78"/>
      <c r="GN19" s="78"/>
      <c r="GO19" s="78"/>
      <c r="GP19" s="78"/>
      <c r="GQ19" s="78"/>
      <c r="GR19" s="78"/>
      <c r="GS19" s="78"/>
      <c r="GT19" s="78"/>
      <c r="GU19" s="78"/>
      <c r="GV19" s="78"/>
      <c r="GW19" s="78"/>
      <c r="GX19" s="78"/>
      <c r="GY19" s="78"/>
      <c r="GZ19" s="78"/>
      <c r="HA19" s="78"/>
      <c r="HB19" s="78"/>
      <c r="HC19" s="78"/>
      <c r="HD19" s="78"/>
      <c r="HE19" s="78"/>
      <c r="HF19" s="78"/>
      <c r="HG19" s="78"/>
      <c r="HH19" s="78"/>
      <c r="HI19" s="78"/>
      <c r="HJ19" s="78"/>
      <c r="HK19" s="78"/>
      <c r="HL19" s="78"/>
      <c r="HM19" s="78"/>
      <c r="HN19" s="78"/>
      <c r="HO19" s="78"/>
      <c r="HP19" s="78"/>
      <c r="HQ19" s="78"/>
      <c r="HR19" s="78"/>
      <c r="HS19" s="78"/>
      <c r="HT19" s="78"/>
      <c r="HU19" s="78"/>
      <c r="HV19" s="78"/>
      <c r="HW19" s="78"/>
      <c r="HX19" s="78"/>
      <c r="HY19" s="78"/>
      <c r="HZ19" s="78"/>
      <c r="IA19" s="78"/>
      <c r="IB19" s="78"/>
      <c r="IC19" s="78"/>
      <c r="ID19" s="78"/>
      <c r="IE19" s="78"/>
      <c r="IF19" s="78"/>
      <c r="IG19" s="78"/>
      <c r="IH19" s="78"/>
      <c r="II19" s="78"/>
      <c r="IJ19" s="78"/>
      <c r="IK19" s="78"/>
      <c r="IL19" s="78"/>
      <c r="IM19" s="78"/>
      <c r="IN19" s="78"/>
      <c r="IO19" s="78"/>
      <c r="IP19" s="78"/>
      <c r="IQ19" s="78"/>
      <c r="IR19" s="78"/>
      <c r="IS19" s="78"/>
      <c r="IT19" s="78"/>
      <c r="IU19" s="78"/>
      <c r="IV19" s="78"/>
    </row>
    <row r="20" spans="1:256" s="79" customFormat="1" ht="16.95" customHeight="1">
      <c r="A20" s="82">
        <v>17</v>
      </c>
      <c r="B20" s="107" t="s">
        <v>651</v>
      </c>
      <c r="C20" s="77" t="s">
        <v>68</v>
      </c>
      <c r="D20" s="63">
        <f t="shared" si="0"/>
        <v>10</v>
      </c>
      <c r="E20" s="70">
        <f>IF([3]项目总工作量!$B$6="交易类",D20*1.5/22,IF([3]项目总工作量!$B$6="数据分析类",D20*1.5*0.9/22,IF([3]项目总工作量!$B$6="流程管理类",D20*1.5*0.8/22,IF([3]项目总工作量!$B$6="渠道类",FALSE))))</f>
        <v>0.68181818181818177</v>
      </c>
      <c r="F20" s="83">
        <v>1</v>
      </c>
      <c r="G20" s="80"/>
      <c r="H20" s="80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  <c r="CV20" s="78"/>
      <c r="CW20" s="78"/>
      <c r="CX20" s="78"/>
      <c r="CY20" s="78"/>
      <c r="CZ20" s="78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8"/>
      <c r="DM20" s="78"/>
      <c r="DN20" s="78"/>
      <c r="DO20" s="78"/>
      <c r="DP20" s="78"/>
      <c r="DQ20" s="78"/>
      <c r="DR20" s="78"/>
      <c r="DS20" s="78"/>
      <c r="DT20" s="78"/>
      <c r="DU20" s="78"/>
      <c r="DV20" s="78"/>
      <c r="DW20" s="78"/>
      <c r="DX20" s="78"/>
      <c r="DY20" s="78"/>
      <c r="DZ20" s="78"/>
      <c r="EA20" s="78"/>
      <c r="EB20" s="78"/>
      <c r="EC20" s="78"/>
      <c r="ED20" s="78"/>
      <c r="EE20" s="78"/>
      <c r="EF20" s="78"/>
      <c r="EG20" s="78"/>
      <c r="EH20" s="78"/>
      <c r="EI20" s="78"/>
      <c r="EJ20" s="78"/>
      <c r="EK20" s="78"/>
      <c r="EL20" s="78"/>
      <c r="EM20" s="78"/>
      <c r="EN20" s="78"/>
      <c r="EO20" s="78"/>
      <c r="EP20" s="78"/>
      <c r="EQ20" s="78"/>
      <c r="ER20" s="78"/>
      <c r="ES20" s="78"/>
      <c r="ET20" s="78"/>
      <c r="EU20" s="78"/>
      <c r="EV20" s="78"/>
      <c r="EW20" s="78"/>
      <c r="EX20" s="78"/>
      <c r="EY20" s="78"/>
      <c r="EZ20" s="78"/>
      <c r="FA20" s="78"/>
      <c r="FB20" s="78"/>
      <c r="FC20" s="78"/>
      <c r="FD20" s="78"/>
      <c r="FE20" s="78"/>
      <c r="FF20" s="78"/>
      <c r="FG20" s="78"/>
      <c r="FH20" s="78"/>
      <c r="FI20" s="78"/>
      <c r="FJ20" s="78"/>
      <c r="FK20" s="78"/>
      <c r="FL20" s="78"/>
      <c r="FM20" s="78"/>
      <c r="FN20" s="78"/>
      <c r="FO20" s="78"/>
      <c r="FP20" s="78"/>
      <c r="FQ20" s="78"/>
      <c r="FR20" s="78"/>
      <c r="FS20" s="78"/>
      <c r="FT20" s="78"/>
      <c r="FU20" s="78"/>
      <c r="FV20" s="78"/>
      <c r="FW20" s="78"/>
      <c r="FX20" s="78"/>
      <c r="FY20" s="78"/>
      <c r="FZ20" s="78"/>
      <c r="GA20" s="78"/>
      <c r="GB20" s="78"/>
      <c r="GC20" s="78"/>
      <c r="GD20" s="78"/>
      <c r="GE20" s="78"/>
      <c r="GF20" s="78"/>
      <c r="GG20" s="78"/>
      <c r="GH20" s="78"/>
      <c r="GI20" s="78"/>
      <c r="GJ20" s="78"/>
      <c r="GK20" s="78"/>
      <c r="GL20" s="78"/>
      <c r="GM20" s="78"/>
      <c r="GN20" s="78"/>
      <c r="GO20" s="78"/>
      <c r="GP20" s="78"/>
      <c r="GQ20" s="78"/>
      <c r="GR20" s="78"/>
      <c r="GS20" s="78"/>
      <c r="GT20" s="78"/>
      <c r="GU20" s="78"/>
      <c r="GV20" s="78"/>
      <c r="GW20" s="78"/>
      <c r="GX20" s="78"/>
      <c r="GY20" s="78"/>
      <c r="GZ20" s="78"/>
      <c r="HA20" s="78"/>
      <c r="HB20" s="78"/>
      <c r="HC20" s="78"/>
      <c r="HD20" s="78"/>
      <c r="HE20" s="78"/>
      <c r="HF20" s="78"/>
      <c r="HG20" s="78"/>
      <c r="HH20" s="78"/>
      <c r="HI20" s="78"/>
      <c r="HJ20" s="78"/>
      <c r="HK20" s="78"/>
      <c r="HL20" s="78"/>
      <c r="HM20" s="78"/>
      <c r="HN20" s="78"/>
      <c r="HO20" s="78"/>
      <c r="HP20" s="78"/>
      <c r="HQ20" s="78"/>
      <c r="HR20" s="78"/>
      <c r="HS20" s="78"/>
      <c r="HT20" s="78"/>
      <c r="HU20" s="78"/>
      <c r="HV20" s="78"/>
      <c r="HW20" s="78"/>
      <c r="HX20" s="78"/>
      <c r="HY20" s="78"/>
      <c r="HZ20" s="78"/>
      <c r="IA20" s="78"/>
      <c r="IB20" s="78"/>
      <c r="IC20" s="78"/>
      <c r="ID20" s="78"/>
      <c r="IE20" s="78"/>
      <c r="IF20" s="78"/>
      <c r="IG20" s="78"/>
      <c r="IH20" s="78"/>
      <c r="II20" s="78"/>
      <c r="IJ20" s="78"/>
      <c r="IK20" s="78"/>
      <c r="IL20" s="78"/>
      <c r="IM20" s="78"/>
      <c r="IN20" s="78"/>
      <c r="IO20" s="78"/>
      <c r="IP20" s="78"/>
      <c r="IQ20" s="78"/>
      <c r="IR20" s="78"/>
      <c r="IS20" s="78"/>
      <c r="IT20" s="78"/>
      <c r="IU20" s="78"/>
      <c r="IV20" s="78"/>
    </row>
    <row r="21" spans="1:256" s="79" customFormat="1" ht="16.95" customHeight="1">
      <c r="A21" s="82">
        <v>18</v>
      </c>
      <c r="B21" s="107" t="s">
        <v>652</v>
      </c>
      <c r="C21" s="77" t="s">
        <v>68</v>
      </c>
      <c r="D21" s="63">
        <f t="shared" si="0"/>
        <v>10</v>
      </c>
      <c r="E21" s="70">
        <f>IF([3]项目总工作量!$B$6="交易类",D21*1.5/22,IF([3]项目总工作量!$B$6="数据分析类",D21*1.5*0.9/22,IF([3]项目总工作量!$B$6="流程管理类",D21*1.5*0.8/22,IF([3]项目总工作量!$B$6="渠道类",FALSE))))</f>
        <v>0.68181818181818177</v>
      </c>
      <c r="F21" s="83">
        <v>1</v>
      </c>
      <c r="G21" s="80"/>
      <c r="H21" s="80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78"/>
      <c r="CQ21" s="78"/>
      <c r="CR21" s="78"/>
      <c r="CS21" s="78"/>
      <c r="CT21" s="78"/>
      <c r="CU21" s="78"/>
      <c r="CV21" s="78"/>
      <c r="CW21" s="78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8"/>
      <c r="DM21" s="78"/>
      <c r="DN21" s="78"/>
      <c r="DO21" s="78"/>
      <c r="DP21" s="78"/>
      <c r="DQ21" s="78"/>
      <c r="DR21" s="78"/>
      <c r="DS21" s="78"/>
      <c r="DT21" s="78"/>
      <c r="DU21" s="78"/>
      <c r="DV21" s="78"/>
      <c r="DW21" s="78"/>
      <c r="DX21" s="78"/>
      <c r="DY21" s="78"/>
      <c r="DZ21" s="78"/>
      <c r="EA21" s="78"/>
      <c r="EB21" s="78"/>
      <c r="EC21" s="78"/>
      <c r="ED21" s="78"/>
      <c r="EE21" s="78"/>
      <c r="EF21" s="78"/>
      <c r="EG21" s="78"/>
      <c r="EH21" s="78"/>
      <c r="EI21" s="78"/>
      <c r="EJ21" s="78"/>
      <c r="EK21" s="78"/>
      <c r="EL21" s="78"/>
      <c r="EM21" s="78"/>
      <c r="EN21" s="78"/>
      <c r="EO21" s="78"/>
      <c r="EP21" s="78"/>
      <c r="EQ21" s="78"/>
      <c r="ER21" s="78"/>
      <c r="ES21" s="78"/>
      <c r="ET21" s="78"/>
      <c r="EU21" s="78"/>
      <c r="EV21" s="78"/>
      <c r="EW21" s="78"/>
      <c r="EX21" s="78"/>
      <c r="EY21" s="78"/>
      <c r="EZ21" s="78"/>
      <c r="FA21" s="78"/>
      <c r="FB21" s="78"/>
      <c r="FC21" s="78"/>
      <c r="FD21" s="78"/>
      <c r="FE21" s="78"/>
      <c r="FF21" s="78"/>
      <c r="FG21" s="78"/>
      <c r="FH21" s="78"/>
      <c r="FI21" s="78"/>
      <c r="FJ21" s="78"/>
      <c r="FK21" s="78"/>
      <c r="FL21" s="78"/>
      <c r="FM21" s="78"/>
      <c r="FN21" s="78"/>
      <c r="FO21" s="78"/>
      <c r="FP21" s="78"/>
      <c r="FQ21" s="78"/>
      <c r="FR21" s="78"/>
      <c r="FS21" s="78"/>
      <c r="FT21" s="78"/>
      <c r="FU21" s="78"/>
      <c r="FV21" s="78"/>
      <c r="FW21" s="78"/>
      <c r="FX21" s="78"/>
      <c r="FY21" s="78"/>
      <c r="FZ21" s="78"/>
      <c r="GA21" s="78"/>
      <c r="GB21" s="78"/>
      <c r="GC21" s="78"/>
      <c r="GD21" s="78"/>
      <c r="GE21" s="78"/>
      <c r="GF21" s="78"/>
      <c r="GG21" s="78"/>
      <c r="GH21" s="78"/>
      <c r="GI21" s="78"/>
      <c r="GJ21" s="78"/>
      <c r="GK21" s="78"/>
      <c r="GL21" s="78"/>
      <c r="GM21" s="78"/>
      <c r="GN21" s="78"/>
      <c r="GO21" s="78"/>
      <c r="GP21" s="78"/>
      <c r="GQ21" s="78"/>
      <c r="GR21" s="78"/>
      <c r="GS21" s="78"/>
      <c r="GT21" s="78"/>
      <c r="GU21" s="78"/>
      <c r="GV21" s="78"/>
      <c r="GW21" s="78"/>
      <c r="GX21" s="78"/>
      <c r="GY21" s="78"/>
      <c r="GZ21" s="78"/>
      <c r="HA21" s="78"/>
      <c r="HB21" s="78"/>
      <c r="HC21" s="78"/>
      <c r="HD21" s="78"/>
      <c r="HE21" s="78"/>
      <c r="HF21" s="78"/>
      <c r="HG21" s="78"/>
      <c r="HH21" s="78"/>
      <c r="HI21" s="78"/>
      <c r="HJ21" s="78"/>
      <c r="HK21" s="78"/>
      <c r="HL21" s="78"/>
      <c r="HM21" s="78"/>
      <c r="HN21" s="78"/>
      <c r="HO21" s="78"/>
      <c r="HP21" s="78"/>
      <c r="HQ21" s="78"/>
      <c r="HR21" s="78"/>
      <c r="HS21" s="78"/>
      <c r="HT21" s="78"/>
      <c r="HU21" s="78"/>
      <c r="HV21" s="78"/>
      <c r="HW21" s="78"/>
      <c r="HX21" s="78"/>
      <c r="HY21" s="78"/>
      <c r="HZ21" s="78"/>
      <c r="IA21" s="78"/>
      <c r="IB21" s="78"/>
      <c r="IC21" s="78"/>
      <c r="ID21" s="78"/>
      <c r="IE21" s="78"/>
      <c r="IF21" s="78"/>
      <c r="IG21" s="78"/>
      <c r="IH21" s="78"/>
      <c r="II21" s="78"/>
      <c r="IJ21" s="78"/>
      <c r="IK21" s="78"/>
      <c r="IL21" s="78"/>
      <c r="IM21" s="78"/>
      <c r="IN21" s="78"/>
      <c r="IO21" s="78"/>
      <c r="IP21" s="78"/>
      <c r="IQ21" s="78"/>
      <c r="IR21" s="78"/>
      <c r="IS21" s="78"/>
      <c r="IT21" s="78"/>
      <c r="IU21" s="78"/>
      <c r="IV21" s="78"/>
    </row>
    <row r="22" spans="1:256" s="79" customFormat="1" ht="16.95" customHeight="1">
      <c r="A22" s="82">
        <v>19</v>
      </c>
      <c r="B22" s="107" t="s">
        <v>653</v>
      </c>
      <c r="C22" s="77" t="s">
        <v>68</v>
      </c>
      <c r="D22" s="63">
        <f t="shared" si="0"/>
        <v>10</v>
      </c>
      <c r="E22" s="70">
        <f>IF([3]项目总工作量!$B$6="交易类",D22*1.5/22,IF([3]项目总工作量!$B$6="数据分析类",D22*1.5*0.9/22,IF([3]项目总工作量!$B$6="流程管理类",D22*1.5*0.8/22,IF([3]项目总工作量!$B$6="渠道类",FALSE))))</f>
        <v>0.68181818181818177</v>
      </c>
      <c r="F22" s="83">
        <v>1</v>
      </c>
      <c r="G22" s="80"/>
      <c r="H22" s="80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78"/>
      <c r="BR22" s="78"/>
      <c r="BS22" s="78"/>
      <c r="BT22" s="78"/>
      <c r="BU22" s="78"/>
      <c r="BV22" s="78"/>
      <c r="BW22" s="78"/>
      <c r="BX22" s="78"/>
      <c r="BY22" s="78"/>
      <c r="BZ22" s="78"/>
      <c r="CA22" s="78"/>
      <c r="CB22" s="78"/>
      <c r="CC22" s="78"/>
      <c r="CD22" s="78"/>
      <c r="CE22" s="78"/>
      <c r="CF22" s="78"/>
      <c r="CG22" s="78"/>
      <c r="CH22" s="78"/>
      <c r="CI22" s="78"/>
      <c r="CJ22" s="78"/>
      <c r="CK22" s="78"/>
      <c r="CL22" s="78"/>
      <c r="CM22" s="78"/>
      <c r="CN22" s="78"/>
      <c r="CO22" s="78"/>
      <c r="CP22" s="78"/>
      <c r="CQ22" s="78"/>
      <c r="CR22" s="78"/>
      <c r="CS22" s="78"/>
      <c r="CT22" s="78"/>
      <c r="CU22" s="78"/>
      <c r="CV22" s="78"/>
      <c r="CW22" s="78"/>
      <c r="CX22" s="78"/>
      <c r="CY22" s="78"/>
      <c r="CZ22" s="78"/>
      <c r="DA22" s="78"/>
      <c r="DB22" s="78"/>
      <c r="DC22" s="78"/>
      <c r="DD22" s="78"/>
      <c r="DE22" s="78"/>
      <c r="DF22" s="78"/>
      <c r="DG22" s="78"/>
      <c r="DH22" s="78"/>
      <c r="DI22" s="78"/>
      <c r="DJ22" s="78"/>
      <c r="DK22" s="78"/>
      <c r="DL22" s="78"/>
      <c r="DM22" s="78"/>
      <c r="DN22" s="78"/>
      <c r="DO22" s="78"/>
      <c r="DP22" s="78"/>
      <c r="DQ22" s="78"/>
      <c r="DR22" s="78"/>
      <c r="DS22" s="78"/>
      <c r="DT22" s="78"/>
      <c r="DU22" s="78"/>
      <c r="DV22" s="78"/>
      <c r="DW22" s="78"/>
      <c r="DX22" s="78"/>
      <c r="DY22" s="78"/>
      <c r="DZ22" s="78"/>
      <c r="EA22" s="78"/>
      <c r="EB22" s="78"/>
      <c r="EC22" s="78"/>
      <c r="ED22" s="78"/>
      <c r="EE22" s="78"/>
      <c r="EF22" s="78"/>
      <c r="EG22" s="78"/>
      <c r="EH22" s="78"/>
      <c r="EI22" s="78"/>
      <c r="EJ22" s="78"/>
      <c r="EK22" s="78"/>
      <c r="EL22" s="78"/>
      <c r="EM22" s="78"/>
      <c r="EN22" s="78"/>
      <c r="EO22" s="78"/>
      <c r="EP22" s="78"/>
      <c r="EQ22" s="78"/>
      <c r="ER22" s="78"/>
      <c r="ES22" s="78"/>
      <c r="ET22" s="78"/>
      <c r="EU22" s="78"/>
      <c r="EV22" s="78"/>
      <c r="EW22" s="78"/>
      <c r="EX22" s="78"/>
      <c r="EY22" s="78"/>
      <c r="EZ22" s="78"/>
      <c r="FA22" s="78"/>
      <c r="FB22" s="78"/>
      <c r="FC22" s="78"/>
      <c r="FD22" s="78"/>
      <c r="FE22" s="78"/>
      <c r="FF22" s="78"/>
      <c r="FG22" s="78"/>
      <c r="FH22" s="78"/>
      <c r="FI22" s="78"/>
      <c r="FJ22" s="78"/>
      <c r="FK22" s="78"/>
      <c r="FL22" s="78"/>
      <c r="FM22" s="78"/>
      <c r="FN22" s="78"/>
      <c r="FO22" s="78"/>
      <c r="FP22" s="78"/>
      <c r="FQ22" s="78"/>
      <c r="FR22" s="78"/>
      <c r="FS22" s="78"/>
      <c r="FT22" s="78"/>
      <c r="FU22" s="78"/>
      <c r="FV22" s="78"/>
      <c r="FW22" s="78"/>
      <c r="FX22" s="78"/>
      <c r="FY22" s="78"/>
      <c r="FZ22" s="78"/>
      <c r="GA22" s="78"/>
      <c r="GB22" s="78"/>
      <c r="GC22" s="78"/>
      <c r="GD22" s="78"/>
      <c r="GE22" s="78"/>
      <c r="GF22" s="78"/>
      <c r="GG22" s="78"/>
      <c r="GH22" s="78"/>
      <c r="GI22" s="78"/>
      <c r="GJ22" s="78"/>
      <c r="GK22" s="78"/>
      <c r="GL22" s="78"/>
      <c r="GM22" s="78"/>
      <c r="GN22" s="78"/>
      <c r="GO22" s="78"/>
      <c r="GP22" s="78"/>
      <c r="GQ22" s="78"/>
      <c r="GR22" s="78"/>
      <c r="GS22" s="78"/>
      <c r="GT22" s="78"/>
      <c r="GU22" s="78"/>
      <c r="GV22" s="78"/>
      <c r="GW22" s="78"/>
      <c r="GX22" s="78"/>
      <c r="GY22" s="78"/>
      <c r="GZ22" s="78"/>
      <c r="HA22" s="78"/>
      <c r="HB22" s="78"/>
      <c r="HC22" s="78"/>
      <c r="HD22" s="78"/>
      <c r="HE22" s="78"/>
      <c r="HF22" s="78"/>
      <c r="HG22" s="78"/>
      <c r="HH22" s="78"/>
      <c r="HI22" s="78"/>
      <c r="HJ22" s="78"/>
      <c r="HK22" s="78"/>
      <c r="HL22" s="78"/>
      <c r="HM22" s="78"/>
      <c r="HN22" s="78"/>
      <c r="HO22" s="78"/>
      <c r="HP22" s="78"/>
      <c r="HQ22" s="78"/>
      <c r="HR22" s="78"/>
      <c r="HS22" s="78"/>
      <c r="HT22" s="78"/>
      <c r="HU22" s="78"/>
      <c r="HV22" s="78"/>
      <c r="HW22" s="78"/>
      <c r="HX22" s="78"/>
      <c r="HY22" s="78"/>
      <c r="HZ22" s="78"/>
      <c r="IA22" s="78"/>
      <c r="IB22" s="78"/>
      <c r="IC22" s="78"/>
      <c r="ID22" s="78"/>
      <c r="IE22" s="78"/>
      <c r="IF22" s="78"/>
      <c r="IG22" s="78"/>
      <c r="IH22" s="78"/>
      <c r="II22" s="78"/>
      <c r="IJ22" s="78"/>
      <c r="IK22" s="78"/>
      <c r="IL22" s="78"/>
      <c r="IM22" s="78"/>
      <c r="IN22" s="78"/>
      <c r="IO22" s="78"/>
      <c r="IP22" s="78"/>
      <c r="IQ22" s="78"/>
      <c r="IR22" s="78"/>
      <c r="IS22" s="78"/>
      <c r="IT22" s="78"/>
      <c r="IU22" s="78"/>
      <c r="IV22" s="78"/>
    </row>
    <row r="23" spans="1:256" s="79" customFormat="1" ht="16.95" customHeight="1">
      <c r="A23" s="82">
        <v>20</v>
      </c>
      <c r="B23" s="107" t="s">
        <v>654</v>
      </c>
      <c r="C23" s="77" t="s">
        <v>68</v>
      </c>
      <c r="D23" s="63">
        <f t="shared" si="0"/>
        <v>10</v>
      </c>
      <c r="E23" s="70">
        <f>IF([3]项目总工作量!$B$6="交易类",D23*1.5/22,IF([3]项目总工作量!$B$6="数据分析类",D23*1.5*0.9/22,IF([3]项目总工作量!$B$6="流程管理类",D23*1.5*0.8/22,IF([3]项目总工作量!$B$6="渠道类",FALSE))))</f>
        <v>0.68181818181818177</v>
      </c>
      <c r="F23" s="83">
        <v>1</v>
      </c>
      <c r="G23" s="80"/>
      <c r="H23" s="80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8"/>
      <c r="CG23" s="78"/>
      <c r="CH23" s="78"/>
      <c r="CI23" s="78"/>
      <c r="CJ23" s="78"/>
      <c r="CK23" s="78"/>
      <c r="CL23" s="78"/>
      <c r="CM23" s="78"/>
      <c r="CN23" s="78"/>
      <c r="CO23" s="78"/>
      <c r="CP23" s="78"/>
      <c r="CQ23" s="78"/>
      <c r="CR23" s="78"/>
      <c r="CS23" s="78"/>
      <c r="CT23" s="78"/>
      <c r="CU23" s="78"/>
      <c r="CV23" s="78"/>
      <c r="CW23" s="78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8"/>
      <c r="DM23" s="78"/>
      <c r="DN23" s="78"/>
      <c r="DO23" s="78"/>
      <c r="DP23" s="78"/>
      <c r="DQ23" s="78"/>
      <c r="DR23" s="78"/>
      <c r="DS23" s="78"/>
      <c r="DT23" s="78"/>
      <c r="DU23" s="78"/>
      <c r="DV23" s="78"/>
      <c r="DW23" s="78"/>
      <c r="DX23" s="78"/>
      <c r="DY23" s="78"/>
      <c r="DZ23" s="78"/>
      <c r="EA23" s="78"/>
      <c r="EB23" s="78"/>
      <c r="EC23" s="78"/>
      <c r="ED23" s="78"/>
      <c r="EE23" s="78"/>
      <c r="EF23" s="78"/>
      <c r="EG23" s="78"/>
      <c r="EH23" s="78"/>
      <c r="EI23" s="78"/>
      <c r="EJ23" s="78"/>
      <c r="EK23" s="78"/>
      <c r="EL23" s="78"/>
      <c r="EM23" s="78"/>
      <c r="EN23" s="78"/>
      <c r="EO23" s="78"/>
      <c r="EP23" s="78"/>
      <c r="EQ23" s="78"/>
      <c r="ER23" s="78"/>
      <c r="ES23" s="78"/>
      <c r="ET23" s="78"/>
      <c r="EU23" s="78"/>
      <c r="EV23" s="78"/>
      <c r="EW23" s="78"/>
      <c r="EX23" s="78"/>
      <c r="EY23" s="78"/>
      <c r="EZ23" s="78"/>
      <c r="FA23" s="78"/>
      <c r="FB23" s="78"/>
      <c r="FC23" s="78"/>
      <c r="FD23" s="78"/>
      <c r="FE23" s="78"/>
      <c r="FF23" s="78"/>
      <c r="FG23" s="78"/>
      <c r="FH23" s="78"/>
      <c r="FI23" s="78"/>
      <c r="FJ23" s="78"/>
      <c r="FK23" s="78"/>
      <c r="FL23" s="78"/>
      <c r="FM23" s="78"/>
      <c r="FN23" s="78"/>
      <c r="FO23" s="78"/>
      <c r="FP23" s="78"/>
      <c r="FQ23" s="78"/>
      <c r="FR23" s="78"/>
      <c r="FS23" s="78"/>
      <c r="FT23" s="78"/>
      <c r="FU23" s="78"/>
      <c r="FV23" s="78"/>
      <c r="FW23" s="78"/>
      <c r="FX23" s="78"/>
      <c r="FY23" s="78"/>
      <c r="FZ23" s="78"/>
      <c r="GA23" s="78"/>
      <c r="GB23" s="78"/>
      <c r="GC23" s="78"/>
      <c r="GD23" s="78"/>
      <c r="GE23" s="78"/>
      <c r="GF23" s="78"/>
      <c r="GG23" s="78"/>
      <c r="GH23" s="78"/>
      <c r="GI23" s="78"/>
      <c r="GJ23" s="78"/>
      <c r="GK23" s="78"/>
      <c r="GL23" s="78"/>
      <c r="GM23" s="78"/>
      <c r="GN23" s="78"/>
      <c r="GO23" s="78"/>
      <c r="GP23" s="78"/>
      <c r="GQ23" s="78"/>
      <c r="GR23" s="78"/>
      <c r="GS23" s="78"/>
      <c r="GT23" s="78"/>
      <c r="GU23" s="78"/>
      <c r="GV23" s="78"/>
      <c r="GW23" s="78"/>
      <c r="GX23" s="78"/>
      <c r="GY23" s="78"/>
      <c r="GZ23" s="78"/>
      <c r="HA23" s="78"/>
      <c r="HB23" s="78"/>
      <c r="HC23" s="78"/>
      <c r="HD23" s="78"/>
      <c r="HE23" s="78"/>
      <c r="HF23" s="78"/>
      <c r="HG23" s="78"/>
      <c r="HH23" s="78"/>
      <c r="HI23" s="78"/>
      <c r="HJ23" s="78"/>
      <c r="HK23" s="78"/>
      <c r="HL23" s="78"/>
      <c r="HM23" s="78"/>
      <c r="HN23" s="78"/>
      <c r="HO23" s="78"/>
      <c r="HP23" s="78"/>
      <c r="HQ23" s="78"/>
      <c r="HR23" s="78"/>
      <c r="HS23" s="78"/>
      <c r="HT23" s="78"/>
      <c r="HU23" s="78"/>
      <c r="HV23" s="78"/>
      <c r="HW23" s="78"/>
      <c r="HX23" s="78"/>
      <c r="HY23" s="78"/>
      <c r="HZ23" s="78"/>
      <c r="IA23" s="78"/>
      <c r="IB23" s="78"/>
      <c r="IC23" s="78"/>
      <c r="ID23" s="78"/>
      <c r="IE23" s="78"/>
      <c r="IF23" s="78"/>
      <c r="IG23" s="78"/>
      <c r="IH23" s="78"/>
      <c r="II23" s="78"/>
      <c r="IJ23" s="78"/>
      <c r="IK23" s="78"/>
      <c r="IL23" s="78"/>
      <c r="IM23" s="78"/>
      <c r="IN23" s="78"/>
      <c r="IO23" s="78"/>
      <c r="IP23" s="78"/>
      <c r="IQ23" s="78"/>
      <c r="IR23" s="78"/>
      <c r="IS23" s="78"/>
      <c r="IT23" s="78"/>
      <c r="IU23" s="78"/>
      <c r="IV23" s="78"/>
    </row>
    <row r="24" spans="1:256" s="79" customFormat="1" ht="16.95" customHeight="1">
      <c r="A24" s="82">
        <v>21</v>
      </c>
      <c r="B24" s="107" t="s">
        <v>655</v>
      </c>
      <c r="C24" s="77" t="s">
        <v>68</v>
      </c>
      <c r="D24" s="63">
        <f t="shared" si="0"/>
        <v>10</v>
      </c>
      <c r="E24" s="70">
        <f>IF([3]项目总工作量!$B$6="交易类",D24*1.5/22,IF([3]项目总工作量!$B$6="数据分析类",D24*1.5*0.9/22,IF([3]项目总工作量!$B$6="流程管理类",D24*1.5*0.8/22,IF([3]项目总工作量!$B$6="渠道类",FALSE))))</f>
        <v>0.68181818181818177</v>
      </c>
      <c r="F24" s="83">
        <v>1</v>
      </c>
      <c r="G24" s="80"/>
      <c r="H24" s="80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  <c r="BZ24" s="78"/>
      <c r="CA24" s="78"/>
      <c r="CB24" s="78"/>
      <c r="CC24" s="78"/>
      <c r="CD24" s="78"/>
      <c r="CE24" s="78"/>
      <c r="CF24" s="78"/>
      <c r="CG24" s="78"/>
      <c r="CH24" s="78"/>
      <c r="CI24" s="78"/>
      <c r="CJ24" s="78"/>
      <c r="CK24" s="78"/>
      <c r="CL24" s="78"/>
      <c r="CM24" s="78"/>
      <c r="CN24" s="78"/>
      <c r="CO24" s="78"/>
      <c r="CP24" s="78"/>
      <c r="CQ24" s="78"/>
      <c r="CR24" s="78"/>
      <c r="CS24" s="78"/>
      <c r="CT24" s="78"/>
      <c r="CU24" s="78"/>
      <c r="CV24" s="78"/>
      <c r="CW24" s="78"/>
      <c r="CX24" s="78"/>
      <c r="CY24" s="78"/>
      <c r="CZ24" s="78"/>
      <c r="DA24" s="78"/>
      <c r="DB24" s="78"/>
      <c r="DC24" s="78"/>
      <c r="DD24" s="78"/>
      <c r="DE24" s="78"/>
      <c r="DF24" s="78"/>
      <c r="DG24" s="78"/>
      <c r="DH24" s="78"/>
      <c r="DI24" s="78"/>
      <c r="DJ24" s="78"/>
      <c r="DK24" s="78"/>
      <c r="DL24" s="78"/>
      <c r="DM24" s="78"/>
      <c r="DN24" s="78"/>
      <c r="DO24" s="78"/>
      <c r="DP24" s="78"/>
      <c r="DQ24" s="78"/>
      <c r="DR24" s="78"/>
      <c r="DS24" s="78"/>
      <c r="DT24" s="78"/>
      <c r="DU24" s="78"/>
      <c r="DV24" s="78"/>
      <c r="DW24" s="78"/>
      <c r="DX24" s="78"/>
      <c r="DY24" s="78"/>
      <c r="DZ24" s="78"/>
      <c r="EA24" s="78"/>
      <c r="EB24" s="78"/>
      <c r="EC24" s="78"/>
      <c r="ED24" s="78"/>
      <c r="EE24" s="78"/>
      <c r="EF24" s="78"/>
      <c r="EG24" s="78"/>
      <c r="EH24" s="78"/>
      <c r="EI24" s="78"/>
      <c r="EJ24" s="78"/>
      <c r="EK24" s="78"/>
      <c r="EL24" s="78"/>
      <c r="EM24" s="78"/>
      <c r="EN24" s="78"/>
      <c r="EO24" s="78"/>
      <c r="EP24" s="78"/>
      <c r="EQ24" s="78"/>
      <c r="ER24" s="78"/>
      <c r="ES24" s="78"/>
      <c r="ET24" s="78"/>
      <c r="EU24" s="78"/>
      <c r="EV24" s="78"/>
      <c r="EW24" s="78"/>
      <c r="EX24" s="78"/>
      <c r="EY24" s="78"/>
      <c r="EZ24" s="78"/>
      <c r="FA24" s="78"/>
      <c r="FB24" s="78"/>
      <c r="FC24" s="78"/>
      <c r="FD24" s="78"/>
      <c r="FE24" s="78"/>
      <c r="FF24" s="78"/>
      <c r="FG24" s="78"/>
      <c r="FH24" s="78"/>
      <c r="FI24" s="78"/>
      <c r="FJ24" s="78"/>
      <c r="FK24" s="78"/>
      <c r="FL24" s="78"/>
      <c r="FM24" s="78"/>
      <c r="FN24" s="78"/>
      <c r="FO24" s="78"/>
      <c r="FP24" s="78"/>
      <c r="FQ24" s="78"/>
      <c r="FR24" s="78"/>
      <c r="FS24" s="78"/>
      <c r="FT24" s="78"/>
      <c r="FU24" s="78"/>
      <c r="FV24" s="78"/>
      <c r="FW24" s="78"/>
      <c r="FX24" s="78"/>
      <c r="FY24" s="78"/>
      <c r="FZ24" s="78"/>
      <c r="GA24" s="78"/>
      <c r="GB24" s="78"/>
      <c r="GC24" s="78"/>
      <c r="GD24" s="78"/>
      <c r="GE24" s="78"/>
      <c r="GF24" s="78"/>
      <c r="GG24" s="78"/>
      <c r="GH24" s="78"/>
      <c r="GI24" s="78"/>
      <c r="GJ24" s="78"/>
      <c r="GK24" s="78"/>
      <c r="GL24" s="78"/>
      <c r="GM24" s="78"/>
      <c r="GN24" s="78"/>
      <c r="GO24" s="78"/>
      <c r="GP24" s="78"/>
      <c r="GQ24" s="78"/>
      <c r="GR24" s="78"/>
      <c r="GS24" s="78"/>
      <c r="GT24" s="78"/>
      <c r="GU24" s="78"/>
      <c r="GV24" s="78"/>
      <c r="GW24" s="78"/>
      <c r="GX24" s="78"/>
      <c r="GY24" s="78"/>
      <c r="GZ24" s="78"/>
      <c r="HA24" s="78"/>
      <c r="HB24" s="78"/>
      <c r="HC24" s="78"/>
      <c r="HD24" s="78"/>
      <c r="HE24" s="78"/>
      <c r="HF24" s="78"/>
      <c r="HG24" s="78"/>
      <c r="HH24" s="78"/>
      <c r="HI24" s="78"/>
      <c r="HJ24" s="78"/>
      <c r="HK24" s="78"/>
      <c r="HL24" s="78"/>
      <c r="HM24" s="78"/>
      <c r="HN24" s="78"/>
      <c r="HO24" s="78"/>
      <c r="HP24" s="78"/>
      <c r="HQ24" s="78"/>
      <c r="HR24" s="78"/>
      <c r="HS24" s="78"/>
      <c r="HT24" s="78"/>
      <c r="HU24" s="78"/>
      <c r="HV24" s="78"/>
      <c r="HW24" s="78"/>
      <c r="HX24" s="78"/>
      <c r="HY24" s="78"/>
      <c r="HZ24" s="78"/>
      <c r="IA24" s="78"/>
      <c r="IB24" s="78"/>
      <c r="IC24" s="78"/>
      <c r="ID24" s="78"/>
      <c r="IE24" s="78"/>
      <c r="IF24" s="78"/>
      <c r="IG24" s="78"/>
      <c r="IH24" s="78"/>
      <c r="II24" s="78"/>
      <c r="IJ24" s="78"/>
      <c r="IK24" s="78"/>
      <c r="IL24" s="78"/>
      <c r="IM24" s="78"/>
      <c r="IN24" s="78"/>
      <c r="IO24" s="78"/>
      <c r="IP24" s="78"/>
      <c r="IQ24" s="78"/>
      <c r="IR24" s="78"/>
      <c r="IS24" s="78"/>
      <c r="IT24" s="78"/>
      <c r="IU24" s="78"/>
      <c r="IV24" s="78"/>
    </row>
    <row r="25" spans="1:256" s="79" customFormat="1" ht="16.95" customHeight="1">
      <c r="A25" s="82">
        <v>22</v>
      </c>
      <c r="B25" s="107" t="s">
        <v>656</v>
      </c>
      <c r="C25" s="77" t="s">
        <v>68</v>
      </c>
      <c r="D25" s="63">
        <f t="shared" si="0"/>
        <v>10</v>
      </c>
      <c r="E25" s="70">
        <f>IF([3]项目总工作量!$B$6="交易类",D25*1.5/22,IF([3]项目总工作量!$B$6="数据分析类",D25*1.5*0.9/22,IF([3]项目总工作量!$B$6="流程管理类",D25*1.5*0.8/22,IF([3]项目总工作量!$B$6="渠道类",FALSE))))</f>
        <v>0.68181818181818177</v>
      </c>
      <c r="F25" s="83">
        <v>1</v>
      </c>
      <c r="G25" s="80"/>
      <c r="H25" s="80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78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8"/>
      <c r="CG25" s="78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78"/>
      <c r="DV25" s="78"/>
      <c r="DW25" s="78"/>
      <c r="DX25" s="78"/>
      <c r="DY25" s="78"/>
      <c r="DZ25" s="78"/>
      <c r="EA25" s="78"/>
      <c r="EB25" s="78"/>
      <c r="EC25" s="78"/>
      <c r="ED25" s="78"/>
      <c r="EE25" s="78"/>
      <c r="EF25" s="78"/>
      <c r="EG25" s="78"/>
      <c r="EH25" s="78"/>
      <c r="EI25" s="78"/>
      <c r="EJ25" s="78"/>
      <c r="EK25" s="78"/>
      <c r="EL25" s="78"/>
      <c r="EM25" s="78"/>
      <c r="EN25" s="78"/>
      <c r="EO25" s="78"/>
      <c r="EP25" s="78"/>
      <c r="EQ25" s="78"/>
      <c r="ER25" s="78"/>
      <c r="ES25" s="78"/>
      <c r="ET25" s="78"/>
      <c r="EU25" s="78"/>
      <c r="EV25" s="78"/>
      <c r="EW25" s="78"/>
      <c r="EX25" s="78"/>
      <c r="EY25" s="78"/>
      <c r="EZ25" s="78"/>
      <c r="FA25" s="78"/>
      <c r="FB25" s="78"/>
      <c r="FC25" s="78"/>
      <c r="FD25" s="78"/>
      <c r="FE25" s="78"/>
      <c r="FF25" s="78"/>
      <c r="FG25" s="78"/>
      <c r="FH25" s="78"/>
      <c r="FI25" s="78"/>
      <c r="FJ25" s="78"/>
      <c r="FK25" s="78"/>
      <c r="FL25" s="78"/>
      <c r="FM25" s="78"/>
      <c r="FN25" s="78"/>
      <c r="FO25" s="78"/>
      <c r="FP25" s="78"/>
      <c r="FQ25" s="78"/>
      <c r="FR25" s="78"/>
      <c r="FS25" s="78"/>
      <c r="FT25" s="78"/>
      <c r="FU25" s="78"/>
      <c r="FV25" s="78"/>
      <c r="FW25" s="78"/>
      <c r="FX25" s="78"/>
      <c r="FY25" s="78"/>
      <c r="FZ25" s="78"/>
      <c r="GA25" s="78"/>
      <c r="GB25" s="78"/>
      <c r="GC25" s="78"/>
      <c r="GD25" s="78"/>
      <c r="GE25" s="78"/>
      <c r="GF25" s="78"/>
      <c r="GG25" s="78"/>
      <c r="GH25" s="78"/>
      <c r="GI25" s="78"/>
      <c r="GJ25" s="78"/>
      <c r="GK25" s="78"/>
      <c r="GL25" s="78"/>
      <c r="GM25" s="78"/>
      <c r="GN25" s="78"/>
      <c r="GO25" s="78"/>
      <c r="GP25" s="78"/>
      <c r="GQ25" s="78"/>
      <c r="GR25" s="78"/>
      <c r="GS25" s="78"/>
      <c r="GT25" s="78"/>
      <c r="GU25" s="78"/>
      <c r="GV25" s="78"/>
      <c r="GW25" s="78"/>
      <c r="GX25" s="78"/>
      <c r="GY25" s="78"/>
      <c r="GZ25" s="78"/>
      <c r="HA25" s="78"/>
      <c r="HB25" s="78"/>
      <c r="HC25" s="78"/>
      <c r="HD25" s="78"/>
      <c r="HE25" s="78"/>
      <c r="HF25" s="78"/>
      <c r="HG25" s="78"/>
      <c r="HH25" s="78"/>
      <c r="HI25" s="78"/>
      <c r="HJ25" s="78"/>
      <c r="HK25" s="78"/>
      <c r="HL25" s="78"/>
      <c r="HM25" s="78"/>
      <c r="HN25" s="78"/>
      <c r="HO25" s="78"/>
      <c r="HP25" s="78"/>
      <c r="HQ25" s="78"/>
      <c r="HR25" s="78"/>
      <c r="HS25" s="78"/>
      <c r="HT25" s="78"/>
      <c r="HU25" s="78"/>
      <c r="HV25" s="78"/>
      <c r="HW25" s="78"/>
      <c r="HX25" s="78"/>
      <c r="HY25" s="78"/>
      <c r="HZ25" s="78"/>
      <c r="IA25" s="78"/>
      <c r="IB25" s="78"/>
      <c r="IC25" s="78"/>
      <c r="ID25" s="78"/>
      <c r="IE25" s="78"/>
      <c r="IF25" s="78"/>
      <c r="IG25" s="78"/>
      <c r="IH25" s="78"/>
      <c r="II25" s="78"/>
      <c r="IJ25" s="78"/>
      <c r="IK25" s="78"/>
      <c r="IL25" s="78"/>
      <c r="IM25" s="78"/>
      <c r="IN25" s="78"/>
      <c r="IO25" s="78"/>
      <c r="IP25" s="78"/>
      <c r="IQ25" s="78"/>
      <c r="IR25" s="78"/>
      <c r="IS25" s="78"/>
      <c r="IT25" s="78"/>
      <c r="IU25" s="78"/>
      <c r="IV25" s="78"/>
    </row>
    <row r="26" spans="1:256" s="79" customFormat="1" ht="16.95" customHeight="1">
      <c r="A26" s="82">
        <v>23</v>
      </c>
      <c r="B26" s="107" t="s">
        <v>657</v>
      </c>
      <c r="C26" s="77" t="s">
        <v>68</v>
      </c>
      <c r="D26" s="63">
        <f t="shared" si="0"/>
        <v>10</v>
      </c>
      <c r="E26" s="70">
        <f>IF([3]项目总工作量!$B$6="交易类",D26*1.5/22,IF([3]项目总工作量!$B$6="数据分析类",D26*1.5*0.9/22,IF([3]项目总工作量!$B$6="流程管理类",D26*1.5*0.8/22,IF([3]项目总工作量!$B$6="渠道类",FALSE))))</f>
        <v>0.68181818181818177</v>
      </c>
      <c r="F26" s="83">
        <v>1</v>
      </c>
      <c r="G26" s="80"/>
      <c r="H26" s="80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78"/>
      <c r="BR26" s="78"/>
      <c r="BS26" s="78"/>
      <c r="BT26" s="78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8"/>
      <c r="CG26" s="78"/>
      <c r="CH26" s="78"/>
      <c r="CI26" s="78"/>
      <c r="CJ26" s="78"/>
      <c r="CK26" s="78"/>
      <c r="CL26" s="78"/>
      <c r="CM26" s="78"/>
      <c r="CN26" s="78"/>
      <c r="CO26" s="78"/>
      <c r="CP26" s="78"/>
      <c r="CQ26" s="78"/>
      <c r="CR26" s="78"/>
      <c r="CS26" s="78"/>
      <c r="CT26" s="78"/>
      <c r="CU26" s="78"/>
      <c r="CV26" s="78"/>
      <c r="CW26" s="78"/>
      <c r="CX26" s="78"/>
      <c r="CY26" s="78"/>
      <c r="CZ26" s="78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8"/>
      <c r="DM26" s="78"/>
      <c r="DN26" s="78"/>
      <c r="DO26" s="78"/>
      <c r="DP26" s="78"/>
      <c r="DQ26" s="78"/>
      <c r="DR26" s="78"/>
      <c r="DS26" s="78"/>
      <c r="DT26" s="78"/>
      <c r="DU26" s="78"/>
      <c r="DV26" s="78"/>
      <c r="DW26" s="78"/>
      <c r="DX26" s="78"/>
      <c r="DY26" s="78"/>
      <c r="DZ26" s="78"/>
      <c r="EA26" s="78"/>
      <c r="EB26" s="78"/>
      <c r="EC26" s="78"/>
      <c r="ED26" s="78"/>
      <c r="EE26" s="78"/>
      <c r="EF26" s="78"/>
      <c r="EG26" s="78"/>
      <c r="EH26" s="78"/>
      <c r="EI26" s="78"/>
      <c r="EJ26" s="78"/>
      <c r="EK26" s="78"/>
      <c r="EL26" s="78"/>
      <c r="EM26" s="78"/>
      <c r="EN26" s="78"/>
      <c r="EO26" s="78"/>
      <c r="EP26" s="78"/>
      <c r="EQ26" s="78"/>
      <c r="ER26" s="78"/>
      <c r="ES26" s="78"/>
      <c r="ET26" s="78"/>
      <c r="EU26" s="78"/>
      <c r="EV26" s="78"/>
      <c r="EW26" s="78"/>
      <c r="EX26" s="78"/>
      <c r="EY26" s="78"/>
      <c r="EZ26" s="78"/>
      <c r="FA26" s="78"/>
      <c r="FB26" s="78"/>
      <c r="FC26" s="78"/>
      <c r="FD26" s="78"/>
      <c r="FE26" s="78"/>
      <c r="FF26" s="78"/>
      <c r="FG26" s="78"/>
      <c r="FH26" s="78"/>
      <c r="FI26" s="78"/>
      <c r="FJ26" s="78"/>
      <c r="FK26" s="78"/>
      <c r="FL26" s="78"/>
      <c r="FM26" s="78"/>
      <c r="FN26" s="78"/>
      <c r="FO26" s="78"/>
      <c r="FP26" s="78"/>
      <c r="FQ26" s="78"/>
      <c r="FR26" s="78"/>
      <c r="FS26" s="78"/>
      <c r="FT26" s="78"/>
      <c r="FU26" s="78"/>
      <c r="FV26" s="78"/>
      <c r="FW26" s="78"/>
      <c r="FX26" s="78"/>
      <c r="FY26" s="78"/>
      <c r="FZ26" s="78"/>
      <c r="GA26" s="78"/>
      <c r="GB26" s="78"/>
      <c r="GC26" s="78"/>
      <c r="GD26" s="78"/>
      <c r="GE26" s="78"/>
      <c r="GF26" s="78"/>
      <c r="GG26" s="78"/>
      <c r="GH26" s="78"/>
      <c r="GI26" s="78"/>
      <c r="GJ26" s="78"/>
      <c r="GK26" s="78"/>
      <c r="GL26" s="78"/>
      <c r="GM26" s="78"/>
      <c r="GN26" s="78"/>
      <c r="GO26" s="78"/>
      <c r="GP26" s="78"/>
      <c r="GQ26" s="78"/>
      <c r="GR26" s="78"/>
      <c r="GS26" s="78"/>
      <c r="GT26" s="78"/>
      <c r="GU26" s="78"/>
      <c r="GV26" s="78"/>
      <c r="GW26" s="78"/>
      <c r="GX26" s="78"/>
      <c r="GY26" s="78"/>
      <c r="GZ26" s="78"/>
      <c r="HA26" s="78"/>
      <c r="HB26" s="78"/>
      <c r="HC26" s="78"/>
      <c r="HD26" s="78"/>
      <c r="HE26" s="78"/>
      <c r="HF26" s="78"/>
      <c r="HG26" s="78"/>
      <c r="HH26" s="78"/>
      <c r="HI26" s="78"/>
      <c r="HJ26" s="78"/>
      <c r="HK26" s="78"/>
      <c r="HL26" s="78"/>
      <c r="HM26" s="78"/>
      <c r="HN26" s="78"/>
      <c r="HO26" s="78"/>
      <c r="HP26" s="78"/>
      <c r="HQ26" s="78"/>
      <c r="HR26" s="78"/>
      <c r="HS26" s="78"/>
      <c r="HT26" s="78"/>
      <c r="HU26" s="78"/>
      <c r="HV26" s="78"/>
      <c r="HW26" s="78"/>
      <c r="HX26" s="78"/>
      <c r="HY26" s="78"/>
      <c r="HZ26" s="78"/>
      <c r="IA26" s="78"/>
      <c r="IB26" s="78"/>
      <c r="IC26" s="78"/>
      <c r="ID26" s="78"/>
      <c r="IE26" s="78"/>
      <c r="IF26" s="78"/>
      <c r="IG26" s="78"/>
      <c r="IH26" s="78"/>
      <c r="II26" s="78"/>
      <c r="IJ26" s="78"/>
      <c r="IK26" s="78"/>
      <c r="IL26" s="78"/>
      <c r="IM26" s="78"/>
      <c r="IN26" s="78"/>
      <c r="IO26" s="78"/>
      <c r="IP26" s="78"/>
      <c r="IQ26" s="78"/>
      <c r="IR26" s="78"/>
      <c r="IS26" s="78"/>
      <c r="IT26" s="78"/>
      <c r="IU26" s="78"/>
      <c r="IV26" s="78"/>
    </row>
    <row r="27" spans="1:256" s="79" customFormat="1" ht="16.95" customHeight="1">
      <c r="A27" s="82">
        <v>24</v>
      </c>
      <c r="B27" s="107" t="s">
        <v>658</v>
      </c>
      <c r="C27" s="77" t="s">
        <v>68</v>
      </c>
      <c r="D27" s="63">
        <f t="shared" si="0"/>
        <v>10</v>
      </c>
      <c r="E27" s="70">
        <f>IF([3]项目总工作量!$B$6="交易类",D27*1.5/22,IF([3]项目总工作量!$B$6="数据分析类",D27*1.5*0.9/22,IF([3]项目总工作量!$B$6="流程管理类",D27*1.5*0.8/22,IF([3]项目总工作量!$B$6="渠道类",FALSE))))</f>
        <v>0.68181818181818177</v>
      </c>
      <c r="F27" s="83">
        <v>1</v>
      </c>
      <c r="G27" s="80"/>
      <c r="H27" s="80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78"/>
      <c r="BR27" s="78"/>
      <c r="BS27" s="78"/>
      <c r="BT27" s="78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  <c r="CP27" s="78"/>
      <c r="CQ27" s="78"/>
      <c r="CR27" s="78"/>
      <c r="CS27" s="78"/>
      <c r="CT27" s="78"/>
      <c r="CU27" s="78"/>
      <c r="CV27" s="78"/>
      <c r="CW27" s="78"/>
      <c r="CX27" s="78"/>
      <c r="CY27" s="78"/>
      <c r="CZ27" s="78"/>
      <c r="DA27" s="78"/>
      <c r="DB27" s="78"/>
      <c r="DC27" s="78"/>
      <c r="DD27" s="78"/>
      <c r="DE27" s="78"/>
      <c r="DF27" s="78"/>
      <c r="DG27" s="78"/>
      <c r="DH27" s="78"/>
      <c r="DI27" s="78"/>
      <c r="DJ27" s="78"/>
      <c r="DK27" s="78"/>
      <c r="DL27" s="78"/>
      <c r="DM27" s="78"/>
      <c r="DN27" s="78"/>
      <c r="DO27" s="78"/>
      <c r="DP27" s="78"/>
      <c r="DQ27" s="78"/>
      <c r="DR27" s="78"/>
      <c r="DS27" s="78"/>
      <c r="DT27" s="78"/>
      <c r="DU27" s="78"/>
      <c r="DV27" s="78"/>
      <c r="DW27" s="78"/>
      <c r="DX27" s="78"/>
      <c r="DY27" s="78"/>
      <c r="DZ27" s="78"/>
      <c r="EA27" s="78"/>
      <c r="EB27" s="78"/>
      <c r="EC27" s="78"/>
      <c r="ED27" s="78"/>
      <c r="EE27" s="78"/>
      <c r="EF27" s="78"/>
      <c r="EG27" s="78"/>
      <c r="EH27" s="78"/>
      <c r="EI27" s="78"/>
      <c r="EJ27" s="78"/>
      <c r="EK27" s="78"/>
      <c r="EL27" s="78"/>
      <c r="EM27" s="78"/>
      <c r="EN27" s="78"/>
      <c r="EO27" s="78"/>
      <c r="EP27" s="78"/>
      <c r="EQ27" s="78"/>
      <c r="ER27" s="78"/>
      <c r="ES27" s="78"/>
      <c r="ET27" s="78"/>
      <c r="EU27" s="78"/>
      <c r="EV27" s="78"/>
      <c r="EW27" s="78"/>
      <c r="EX27" s="78"/>
      <c r="EY27" s="78"/>
      <c r="EZ27" s="78"/>
      <c r="FA27" s="78"/>
      <c r="FB27" s="78"/>
      <c r="FC27" s="78"/>
      <c r="FD27" s="78"/>
      <c r="FE27" s="78"/>
      <c r="FF27" s="78"/>
      <c r="FG27" s="78"/>
      <c r="FH27" s="78"/>
      <c r="FI27" s="78"/>
      <c r="FJ27" s="78"/>
      <c r="FK27" s="78"/>
      <c r="FL27" s="78"/>
      <c r="FM27" s="78"/>
      <c r="FN27" s="78"/>
      <c r="FO27" s="78"/>
      <c r="FP27" s="78"/>
      <c r="FQ27" s="78"/>
      <c r="FR27" s="78"/>
      <c r="FS27" s="78"/>
      <c r="FT27" s="78"/>
      <c r="FU27" s="78"/>
      <c r="FV27" s="78"/>
      <c r="FW27" s="78"/>
      <c r="FX27" s="78"/>
      <c r="FY27" s="78"/>
      <c r="FZ27" s="78"/>
      <c r="GA27" s="78"/>
      <c r="GB27" s="78"/>
      <c r="GC27" s="78"/>
      <c r="GD27" s="78"/>
      <c r="GE27" s="78"/>
      <c r="GF27" s="78"/>
      <c r="GG27" s="78"/>
      <c r="GH27" s="78"/>
      <c r="GI27" s="78"/>
      <c r="GJ27" s="78"/>
      <c r="GK27" s="78"/>
      <c r="GL27" s="78"/>
      <c r="GM27" s="78"/>
      <c r="GN27" s="78"/>
      <c r="GO27" s="78"/>
      <c r="GP27" s="78"/>
      <c r="GQ27" s="78"/>
      <c r="GR27" s="78"/>
      <c r="GS27" s="78"/>
      <c r="GT27" s="78"/>
      <c r="GU27" s="78"/>
      <c r="GV27" s="78"/>
      <c r="GW27" s="78"/>
      <c r="GX27" s="78"/>
      <c r="GY27" s="78"/>
      <c r="GZ27" s="78"/>
      <c r="HA27" s="78"/>
      <c r="HB27" s="78"/>
      <c r="HC27" s="78"/>
      <c r="HD27" s="78"/>
      <c r="HE27" s="78"/>
      <c r="HF27" s="78"/>
      <c r="HG27" s="78"/>
      <c r="HH27" s="78"/>
      <c r="HI27" s="78"/>
      <c r="HJ27" s="78"/>
      <c r="HK27" s="78"/>
      <c r="HL27" s="78"/>
      <c r="HM27" s="78"/>
      <c r="HN27" s="78"/>
      <c r="HO27" s="78"/>
      <c r="HP27" s="78"/>
      <c r="HQ27" s="78"/>
      <c r="HR27" s="78"/>
      <c r="HS27" s="78"/>
      <c r="HT27" s="78"/>
      <c r="HU27" s="78"/>
      <c r="HV27" s="78"/>
      <c r="HW27" s="78"/>
      <c r="HX27" s="78"/>
      <c r="HY27" s="78"/>
      <c r="HZ27" s="78"/>
      <c r="IA27" s="78"/>
      <c r="IB27" s="78"/>
      <c r="IC27" s="78"/>
      <c r="ID27" s="78"/>
      <c r="IE27" s="78"/>
      <c r="IF27" s="78"/>
      <c r="IG27" s="78"/>
      <c r="IH27" s="78"/>
      <c r="II27" s="78"/>
      <c r="IJ27" s="78"/>
      <c r="IK27" s="78"/>
      <c r="IL27" s="78"/>
      <c r="IM27" s="78"/>
      <c r="IN27" s="78"/>
      <c r="IO27" s="78"/>
      <c r="IP27" s="78"/>
      <c r="IQ27" s="78"/>
      <c r="IR27" s="78"/>
      <c r="IS27" s="78"/>
      <c r="IT27" s="78"/>
      <c r="IU27" s="78"/>
      <c r="IV27" s="78"/>
    </row>
    <row r="28" spans="1:256" s="79" customFormat="1" ht="16.95" customHeight="1">
      <c r="A28" s="82">
        <v>25</v>
      </c>
      <c r="B28" s="107" t="s">
        <v>659</v>
      </c>
      <c r="C28" s="77" t="s">
        <v>68</v>
      </c>
      <c r="D28" s="63">
        <f t="shared" si="0"/>
        <v>10</v>
      </c>
      <c r="E28" s="70">
        <f>IF([3]项目总工作量!$B$6="交易类",D28*1.5/22,IF([3]项目总工作量!$B$6="数据分析类",D28*1.5*0.9/22,IF([3]项目总工作量!$B$6="流程管理类",D28*1.5*0.8/22,IF([3]项目总工作量!$B$6="渠道类",FALSE))))</f>
        <v>0.68181818181818177</v>
      </c>
      <c r="F28" s="83">
        <v>1</v>
      </c>
      <c r="G28" s="80"/>
      <c r="H28" s="80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8"/>
      <c r="BR28" s="78"/>
      <c r="BS28" s="78"/>
      <c r="BT28" s="78"/>
      <c r="BU28" s="78"/>
      <c r="BV28" s="78"/>
      <c r="BW28" s="78"/>
      <c r="BX28" s="78"/>
      <c r="BY28" s="78"/>
      <c r="BZ28" s="78"/>
      <c r="CA28" s="78"/>
      <c r="CB28" s="78"/>
      <c r="CC28" s="78"/>
      <c r="CD28" s="78"/>
      <c r="CE28" s="78"/>
      <c r="CF28" s="78"/>
      <c r="CG28" s="78"/>
      <c r="CH28" s="78"/>
      <c r="CI28" s="78"/>
      <c r="CJ28" s="78"/>
      <c r="CK28" s="78"/>
      <c r="CL28" s="78"/>
      <c r="CM28" s="78"/>
      <c r="CN28" s="78"/>
      <c r="CO28" s="78"/>
      <c r="CP28" s="78"/>
      <c r="CQ28" s="78"/>
      <c r="CR28" s="78"/>
      <c r="CS28" s="78"/>
      <c r="CT28" s="78"/>
      <c r="CU28" s="78"/>
      <c r="CV28" s="78"/>
      <c r="CW28" s="78"/>
      <c r="CX28" s="78"/>
      <c r="CY28" s="78"/>
      <c r="CZ28" s="78"/>
      <c r="DA28" s="78"/>
      <c r="DB28" s="78"/>
      <c r="DC28" s="78"/>
      <c r="DD28" s="78"/>
      <c r="DE28" s="78"/>
      <c r="DF28" s="78"/>
      <c r="DG28" s="78"/>
      <c r="DH28" s="78"/>
      <c r="DI28" s="78"/>
      <c r="DJ28" s="78"/>
      <c r="DK28" s="78"/>
      <c r="DL28" s="78"/>
      <c r="DM28" s="78"/>
      <c r="DN28" s="78"/>
      <c r="DO28" s="78"/>
      <c r="DP28" s="78"/>
      <c r="DQ28" s="78"/>
      <c r="DR28" s="78"/>
      <c r="DS28" s="78"/>
      <c r="DT28" s="78"/>
      <c r="DU28" s="78"/>
      <c r="DV28" s="78"/>
      <c r="DW28" s="78"/>
      <c r="DX28" s="78"/>
      <c r="DY28" s="78"/>
      <c r="DZ28" s="78"/>
      <c r="EA28" s="78"/>
      <c r="EB28" s="78"/>
      <c r="EC28" s="78"/>
      <c r="ED28" s="78"/>
      <c r="EE28" s="78"/>
      <c r="EF28" s="78"/>
      <c r="EG28" s="78"/>
      <c r="EH28" s="78"/>
      <c r="EI28" s="78"/>
      <c r="EJ28" s="78"/>
      <c r="EK28" s="78"/>
      <c r="EL28" s="78"/>
      <c r="EM28" s="78"/>
      <c r="EN28" s="78"/>
      <c r="EO28" s="78"/>
      <c r="EP28" s="78"/>
      <c r="EQ28" s="78"/>
      <c r="ER28" s="78"/>
      <c r="ES28" s="78"/>
      <c r="ET28" s="78"/>
      <c r="EU28" s="78"/>
      <c r="EV28" s="78"/>
      <c r="EW28" s="78"/>
      <c r="EX28" s="78"/>
      <c r="EY28" s="78"/>
      <c r="EZ28" s="78"/>
      <c r="FA28" s="78"/>
      <c r="FB28" s="78"/>
      <c r="FC28" s="78"/>
      <c r="FD28" s="78"/>
      <c r="FE28" s="78"/>
      <c r="FF28" s="78"/>
      <c r="FG28" s="78"/>
      <c r="FH28" s="78"/>
      <c r="FI28" s="78"/>
      <c r="FJ28" s="78"/>
      <c r="FK28" s="78"/>
      <c r="FL28" s="78"/>
      <c r="FM28" s="78"/>
      <c r="FN28" s="78"/>
      <c r="FO28" s="78"/>
      <c r="FP28" s="78"/>
      <c r="FQ28" s="78"/>
      <c r="FR28" s="78"/>
      <c r="FS28" s="78"/>
      <c r="FT28" s="78"/>
      <c r="FU28" s="78"/>
      <c r="FV28" s="78"/>
      <c r="FW28" s="78"/>
      <c r="FX28" s="78"/>
      <c r="FY28" s="78"/>
      <c r="FZ28" s="78"/>
      <c r="GA28" s="78"/>
      <c r="GB28" s="78"/>
      <c r="GC28" s="78"/>
      <c r="GD28" s="78"/>
      <c r="GE28" s="78"/>
      <c r="GF28" s="78"/>
      <c r="GG28" s="78"/>
      <c r="GH28" s="78"/>
      <c r="GI28" s="78"/>
      <c r="GJ28" s="78"/>
      <c r="GK28" s="78"/>
      <c r="GL28" s="78"/>
      <c r="GM28" s="78"/>
      <c r="GN28" s="78"/>
      <c r="GO28" s="78"/>
      <c r="GP28" s="78"/>
      <c r="GQ28" s="78"/>
      <c r="GR28" s="78"/>
      <c r="GS28" s="78"/>
      <c r="GT28" s="78"/>
      <c r="GU28" s="78"/>
      <c r="GV28" s="78"/>
      <c r="GW28" s="78"/>
      <c r="GX28" s="78"/>
      <c r="GY28" s="78"/>
      <c r="GZ28" s="78"/>
      <c r="HA28" s="78"/>
      <c r="HB28" s="78"/>
      <c r="HC28" s="78"/>
      <c r="HD28" s="78"/>
      <c r="HE28" s="78"/>
      <c r="HF28" s="78"/>
      <c r="HG28" s="78"/>
      <c r="HH28" s="78"/>
      <c r="HI28" s="78"/>
      <c r="HJ28" s="78"/>
      <c r="HK28" s="78"/>
      <c r="HL28" s="78"/>
      <c r="HM28" s="78"/>
      <c r="HN28" s="78"/>
      <c r="HO28" s="78"/>
      <c r="HP28" s="78"/>
      <c r="HQ28" s="78"/>
      <c r="HR28" s="78"/>
      <c r="HS28" s="78"/>
      <c r="HT28" s="78"/>
      <c r="HU28" s="78"/>
      <c r="HV28" s="78"/>
      <c r="HW28" s="78"/>
      <c r="HX28" s="78"/>
      <c r="HY28" s="78"/>
      <c r="HZ28" s="78"/>
      <c r="IA28" s="78"/>
      <c r="IB28" s="78"/>
      <c r="IC28" s="78"/>
      <c r="ID28" s="78"/>
      <c r="IE28" s="78"/>
      <c r="IF28" s="78"/>
      <c r="IG28" s="78"/>
      <c r="IH28" s="78"/>
      <c r="II28" s="78"/>
      <c r="IJ28" s="78"/>
      <c r="IK28" s="78"/>
      <c r="IL28" s="78"/>
      <c r="IM28" s="78"/>
      <c r="IN28" s="78"/>
      <c r="IO28" s="78"/>
      <c r="IP28" s="78"/>
      <c r="IQ28" s="78"/>
      <c r="IR28" s="78"/>
      <c r="IS28" s="78"/>
      <c r="IT28" s="78"/>
      <c r="IU28" s="78"/>
      <c r="IV28" s="78"/>
    </row>
    <row r="29" spans="1:256" s="79" customFormat="1" ht="16.95" customHeight="1">
      <c r="A29" s="82">
        <v>26</v>
      </c>
      <c r="B29" s="107" t="s">
        <v>660</v>
      </c>
      <c r="C29" s="77" t="s">
        <v>68</v>
      </c>
      <c r="D29" s="63">
        <f t="shared" si="0"/>
        <v>10</v>
      </c>
      <c r="E29" s="70">
        <f>IF([3]项目总工作量!$B$6="交易类",D29*1.5/22,IF([3]项目总工作量!$B$6="数据分析类",D29*1.5*0.9/22,IF([3]项目总工作量!$B$6="流程管理类",D29*1.5*0.8/22,IF([3]项目总工作量!$B$6="渠道类",FALSE))))</f>
        <v>0.68181818181818177</v>
      </c>
      <c r="F29" s="83">
        <v>1</v>
      </c>
      <c r="G29" s="80"/>
      <c r="H29" s="80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78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8"/>
      <c r="CC29" s="78"/>
      <c r="CD29" s="78"/>
      <c r="CE29" s="78"/>
      <c r="CF29" s="78"/>
      <c r="CG29" s="78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8"/>
      <c r="CW29" s="78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8"/>
      <c r="DM29" s="78"/>
      <c r="DN29" s="78"/>
      <c r="DO29" s="78"/>
      <c r="DP29" s="78"/>
      <c r="DQ29" s="78"/>
      <c r="DR29" s="78"/>
      <c r="DS29" s="78"/>
      <c r="DT29" s="78"/>
      <c r="DU29" s="78"/>
      <c r="DV29" s="78"/>
      <c r="DW29" s="78"/>
      <c r="DX29" s="78"/>
      <c r="DY29" s="78"/>
      <c r="DZ29" s="78"/>
      <c r="EA29" s="78"/>
      <c r="EB29" s="78"/>
      <c r="EC29" s="78"/>
      <c r="ED29" s="78"/>
      <c r="EE29" s="78"/>
      <c r="EF29" s="78"/>
      <c r="EG29" s="78"/>
      <c r="EH29" s="78"/>
      <c r="EI29" s="78"/>
      <c r="EJ29" s="78"/>
      <c r="EK29" s="78"/>
      <c r="EL29" s="78"/>
      <c r="EM29" s="78"/>
      <c r="EN29" s="78"/>
      <c r="EO29" s="78"/>
      <c r="EP29" s="78"/>
      <c r="EQ29" s="78"/>
      <c r="ER29" s="78"/>
      <c r="ES29" s="78"/>
      <c r="ET29" s="78"/>
      <c r="EU29" s="78"/>
      <c r="EV29" s="78"/>
      <c r="EW29" s="78"/>
      <c r="EX29" s="78"/>
      <c r="EY29" s="78"/>
      <c r="EZ29" s="78"/>
      <c r="FA29" s="78"/>
      <c r="FB29" s="78"/>
      <c r="FC29" s="78"/>
      <c r="FD29" s="78"/>
      <c r="FE29" s="78"/>
      <c r="FF29" s="78"/>
      <c r="FG29" s="78"/>
      <c r="FH29" s="78"/>
      <c r="FI29" s="78"/>
      <c r="FJ29" s="78"/>
      <c r="FK29" s="78"/>
      <c r="FL29" s="78"/>
      <c r="FM29" s="78"/>
      <c r="FN29" s="78"/>
      <c r="FO29" s="78"/>
      <c r="FP29" s="78"/>
      <c r="FQ29" s="78"/>
      <c r="FR29" s="78"/>
      <c r="FS29" s="78"/>
      <c r="FT29" s="78"/>
      <c r="FU29" s="78"/>
      <c r="FV29" s="78"/>
      <c r="FW29" s="78"/>
      <c r="FX29" s="78"/>
      <c r="FY29" s="78"/>
      <c r="FZ29" s="78"/>
      <c r="GA29" s="78"/>
      <c r="GB29" s="78"/>
      <c r="GC29" s="78"/>
      <c r="GD29" s="78"/>
      <c r="GE29" s="78"/>
      <c r="GF29" s="78"/>
      <c r="GG29" s="78"/>
      <c r="GH29" s="78"/>
      <c r="GI29" s="78"/>
      <c r="GJ29" s="78"/>
      <c r="GK29" s="78"/>
      <c r="GL29" s="78"/>
      <c r="GM29" s="78"/>
      <c r="GN29" s="78"/>
      <c r="GO29" s="78"/>
      <c r="GP29" s="78"/>
      <c r="GQ29" s="78"/>
      <c r="GR29" s="78"/>
      <c r="GS29" s="78"/>
      <c r="GT29" s="78"/>
      <c r="GU29" s="78"/>
      <c r="GV29" s="78"/>
      <c r="GW29" s="78"/>
      <c r="GX29" s="78"/>
      <c r="GY29" s="78"/>
      <c r="GZ29" s="78"/>
      <c r="HA29" s="78"/>
      <c r="HB29" s="78"/>
      <c r="HC29" s="78"/>
      <c r="HD29" s="78"/>
      <c r="HE29" s="78"/>
      <c r="HF29" s="78"/>
      <c r="HG29" s="78"/>
      <c r="HH29" s="78"/>
      <c r="HI29" s="78"/>
      <c r="HJ29" s="78"/>
      <c r="HK29" s="78"/>
      <c r="HL29" s="78"/>
      <c r="HM29" s="78"/>
      <c r="HN29" s="78"/>
      <c r="HO29" s="78"/>
      <c r="HP29" s="78"/>
      <c r="HQ29" s="78"/>
      <c r="HR29" s="78"/>
      <c r="HS29" s="78"/>
      <c r="HT29" s="78"/>
      <c r="HU29" s="78"/>
      <c r="HV29" s="78"/>
      <c r="HW29" s="78"/>
      <c r="HX29" s="78"/>
      <c r="HY29" s="78"/>
      <c r="HZ29" s="78"/>
      <c r="IA29" s="78"/>
      <c r="IB29" s="78"/>
      <c r="IC29" s="78"/>
      <c r="ID29" s="78"/>
      <c r="IE29" s="78"/>
      <c r="IF29" s="78"/>
      <c r="IG29" s="78"/>
      <c r="IH29" s="78"/>
      <c r="II29" s="78"/>
      <c r="IJ29" s="78"/>
      <c r="IK29" s="78"/>
      <c r="IL29" s="78"/>
      <c r="IM29" s="78"/>
      <c r="IN29" s="78"/>
      <c r="IO29" s="78"/>
      <c r="IP29" s="78"/>
      <c r="IQ29" s="78"/>
      <c r="IR29" s="78"/>
      <c r="IS29" s="78"/>
      <c r="IT29" s="78"/>
      <c r="IU29" s="78"/>
      <c r="IV29" s="78"/>
    </row>
    <row r="30" spans="1:256" s="79" customFormat="1" ht="16.95" customHeight="1">
      <c r="A30" s="82">
        <v>27</v>
      </c>
      <c r="B30" s="107" t="s">
        <v>661</v>
      </c>
      <c r="C30" s="77" t="s">
        <v>68</v>
      </c>
      <c r="D30" s="63">
        <f t="shared" si="0"/>
        <v>10</v>
      </c>
      <c r="E30" s="70">
        <f>IF([3]项目总工作量!$B$6="交易类",D30*1.5/22,IF([3]项目总工作量!$B$6="数据分析类",D30*1.5*0.9/22,IF([3]项目总工作量!$B$6="流程管理类",D30*1.5*0.8/22,IF([3]项目总工作量!$B$6="渠道类",FALSE))))</f>
        <v>0.68181818181818177</v>
      </c>
      <c r="F30" s="83">
        <v>1</v>
      </c>
      <c r="G30" s="80"/>
      <c r="H30" s="80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  <c r="BR30" s="78"/>
      <c r="BS30" s="78"/>
      <c r="BT30" s="78"/>
      <c r="BU30" s="78"/>
      <c r="BV30" s="78"/>
      <c r="BW30" s="78"/>
      <c r="BX30" s="78"/>
      <c r="BY30" s="78"/>
      <c r="BZ30" s="78"/>
      <c r="CA30" s="78"/>
      <c r="CB30" s="78"/>
      <c r="CC30" s="78"/>
      <c r="CD30" s="78"/>
      <c r="CE30" s="78"/>
      <c r="CF30" s="78"/>
      <c r="CG30" s="78"/>
      <c r="CH30" s="78"/>
      <c r="CI30" s="78"/>
      <c r="CJ30" s="78"/>
      <c r="CK30" s="78"/>
      <c r="CL30" s="78"/>
      <c r="CM30" s="78"/>
      <c r="CN30" s="78"/>
      <c r="CO30" s="78"/>
      <c r="CP30" s="78"/>
      <c r="CQ30" s="78"/>
      <c r="CR30" s="78"/>
      <c r="CS30" s="78"/>
      <c r="CT30" s="78"/>
      <c r="CU30" s="78"/>
      <c r="CV30" s="78"/>
      <c r="CW30" s="78"/>
      <c r="CX30" s="78"/>
      <c r="CY30" s="78"/>
      <c r="CZ30" s="78"/>
      <c r="DA30" s="78"/>
      <c r="DB30" s="78"/>
      <c r="DC30" s="78"/>
      <c r="DD30" s="78"/>
      <c r="DE30" s="78"/>
      <c r="DF30" s="78"/>
      <c r="DG30" s="78"/>
      <c r="DH30" s="78"/>
      <c r="DI30" s="78"/>
      <c r="DJ30" s="78"/>
      <c r="DK30" s="78"/>
      <c r="DL30" s="78"/>
      <c r="DM30" s="78"/>
      <c r="DN30" s="78"/>
      <c r="DO30" s="78"/>
      <c r="DP30" s="78"/>
      <c r="DQ30" s="78"/>
      <c r="DR30" s="78"/>
      <c r="DS30" s="78"/>
      <c r="DT30" s="78"/>
      <c r="DU30" s="78"/>
      <c r="DV30" s="78"/>
      <c r="DW30" s="78"/>
      <c r="DX30" s="78"/>
      <c r="DY30" s="78"/>
      <c r="DZ30" s="78"/>
      <c r="EA30" s="78"/>
      <c r="EB30" s="78"/>
      <c r="EC30" s="78"/>
      <c r="ED30" s="78"/>
      <c r="EE30" s="78"/>
      <c r="EF30" s="78"/>
      <c r="EG30" s="78"/>
      <c r="EH30" s="78"/>
      <c r="EI30" s="78"/>
      <c r="EJ30" s="78"/>
      <c r="EK30" s="78"/>
      <c r="EL30" s="78"/>
      <c r="EM30" s="78"/>
      <c r="EN30" s="78"/>
      <c r="EO30" s="78"/>
      <c r="EP30" s="78"/>
      <c r="EQ30" s="78"/>
      <c r="ER30" s="78"/>
      <c r="ES30" s="78"/>
      <c r="ET30" s="78"/>
      <c r="EU30" s="78"/>
      <c r="EV30" s="78"/>
      <c r="EW30" s="78"/>
      <c r="EX30" s="78"/>
      <c r="EY30" s="78"/>
      <c r="EZ30" s="78"/>
      <c r="FA30" s="78"/>
      <c r="FB30" s="78"/>
      <c r="FC30" s="78"/>
      <c r="FD30" s="78"/>
      <c r="FE30" s="78"/>
      <c r="FF30" s="78"/>
      <c r="FG30" s="78"/>
      <c r="FH30" s="78"/>
      <c r="FI30" s="78"/>
      <c r="FJ30" s="78"/>
      <c r="FK30" s="78"/>
      <c r="FL30" s="78"/>
      <c r="FM30" s="78"/>
      <c r="FN30" s="78"/>
      <c r="FO30" s="78"/>
      <c r="FP30" s="78"/>
      <c r="FQ30" s="78"/>
      <c r="FR30" s="78"/>
      <c r="FS30" s="78"/>
      <c r="FT30" s="78"/>
      <c r="FU30" s="78"/>
      <c r="FV30" s="78"/>
      <c r="FW30" s="78"/>
      <c r="FX30" s="78"/>
      <c r="FY30" s="78"/>
      <c r="FZ30" s="78"/>
      <c r="GA30" s="78"/>
      <c r="GB30" s="78"/>
      <c r="GC30" s="78"/>
      <c r="GD30" s="78"/>
      <c r="GE30" s="78"/>
      <c r="GF30" s="78"/>
      <c r="GG30" s="78"/>
      <c r="GH30" s="78"/>
      <c r="GI30" s="78"/>
      <c r="GJ30" s="78"/>
      <c r="GK30" s="78"/>
      <c r="GL30" s="78"/>
      <c r="GM30" s="78"/>
      <c r="GN30" s="78"/>
      <c r="GO30" s="78"/>
      <c r="GP30" s="78"/>
      <c r="GQ30" s="78"/>
      <c r="GR30" s="78"/>
      <c r="GS30" s="78"/>
      <c r="GT30" s="78"/>
      <c r="GU30" s="78"/>
      <c r="GV30" s="78"/>
      <c r="GW30" s="78"/>
      <c r="GX30" s="78"/>
      <c r="GY30" s="78"/>
      <c r="GZ30" s="78"/>
      <c r="HA30" s="78"/>
      <c r="HB30" s="78"/>
      <c r="HC30" s="78"/>
      <c r="HD30" s="78"/>
      <c r="HE30" s="78"/>
      <c r="HF30" s="78"/>
      <c r="HG30" s="78"/>
      <c r="HH30" s="78"/>
      <c r="HI30" s="78"/>
      <c r="HJ30" s="78"/>
      <c r="HK30" s="78"/>
      <c r="HL30" s="78"/>
      <c r="HM30" s="78"/>
      <c r="HN30" s="78"/>
      <c r="HO30" s="78"/>
      <c r="HP30" s="78"/>
      <c r="HQ30" s="78"/>
      <c r="HR30" s="78"/>
      <c r="HS30" s="78"/>
      <c r="HT30" s="78"/>
      <c r="HU30" s="78"/>
      <c r="HV30" s="78"/>
      <c r="HW30" s="78"/>
      <c r="HX30" s="78"/>
      <c r="HY30" s="78"/>
      <c r="HZ30" s="78"/>
      <c r="IA30" s="78"/>
      <c r="IB30" s="78"/>
      <c r="IC30" s="78"/>
      <c r="ID30" s="78"/>
      <c r="IE30" s="78"/>
      <c r="IF30" s="78"/>
      <c r="IG30" s="78"/>
      <c r="IH30" s="78"/>
      <c r="II30" s="78"/>
      <c r="IJ30" s="78"/>
      <c r="IK30" s="78"/>
      <c r="IL30" s="78"/>
      <c r="IM30" s="78"/>
      <c r="IN30" s="78"/>
      <c r="IO30" s="78"/>
      <c r="IP30" s="78"/>
      <c r="IQ30" s="78"/>
      <c r="IR30" s="78"/>
      <c r="IS30" s="78"/>
      <c r="IT30" s="78"/>
      <c r="IU30" s="78"/>
      <c r="IV30" s="78"/>
    </row>
    <row r="31" spans="1:256" s="79" customFormat="1" ht="16.2" customHeight="1">
      <c r="A31" s="82">
        <v>28</v>
      </c>
      <c r="B31" s="107" t="s">
        <v>662</v>
      </c>
      <c r="C31" s="77" t="s">
        <v>68</v>
      </c>
      <c r="D31" s="63">
        <f t="shared" si="0"/>
        <v>10</v>
      </c>
      <c r="E31" s="70">
        <f>IF([3]项目总工作量!$B$6="交易类",D31*1.5/22,IF([3]项目总工作量!$B$6="数据分析类",D31*1.5*0.9/22,IF([3]项目总工作量!$B$6="流程管理类",D31*1.5*0.8/22,IF([3]项目总工作量!$B$6="渠道类",FALSE))))</f>
        <v>0.68181818181818177</v>
      </c>
      <c r="F31" s="83">
        <v>1</v>
      </c>
      <c r="G31" s="80"/>
      <c r="H31" s="80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78"/>
      <c r="BR31" s="78"/>
      <c r="BS31" s="78"/>
      <c r="BT31" s="78"/>
      <c r="BU31" s="78"/>
      <c r="BV31" s="78"/>
      <c r="BW31" s="78"/>
      <c r="BX31" s="78"/>
      <c r="BY31" s="78"/>
      <c r="BZ31" s="78"/>
      <c r="CA31" s="78"/>
      <c r="CB31" s="78"/>
      <c r="CC31" s="78"/>
      <c r="CD31" s="78"/>
      <c r="CE31" s="78"/>
      <c r="CF31" s="78"/>
      <c r="CG31" s="78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8"/>
      <c r="CW31" s="78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8"/>
      <c r="DM31" s="78"/>
      <c r="DN31" s="78"/>
      <c r="DO31" s="78"/>
      <c r="DP31" s="78"/>
      <c r="DQ31" s="78"/>
      <c r="DR31" s="78"/>
      <c r="DS31" s="78"/>
      <c r="DT31" s="78"/>
      <c r="DU31" s="78"/>
      <c r="DV31" s="78"/>
      <c r="DW31" s="78"/>
      <c r="DX31" s="78"/>
      <c r="DY31" s="78"/>
      <c r="DZ31" s="78"/>
      <c r="EA31" s="78"/>
      <c r="EB31" s="78"/>
      <c r="EC31" s="78"/>
      <c r="ED31" s="78"/>
      <c r="EE31" s="78"/>
      <c r="EF31" s="78"/>
      <c r="EG31" s="78"/>
      <c r="EH31" s="78"/>
      <c r="EI31" s="78"/>
      <c r="EJ31" s="78"/>
      <c r="EK31" s="78"/>
      <c r="EL31" s="78"/>
      <c r="EM31" s="78"/>
      <c r="EN31" s="78"/>
      <c r="EO31" s="78"/>
      <c r="EP31" s="78"/>
      <c r="EQ31" s="78"/>
      <c r="ER31" s="78"/>
      <c r="ES31" s="78"/>
      <c r="ET31" s="78"/>
      <c r="EU31" s="78"/>
      <c r="EV31" s="78"/>
      <c r="EW31" s="78"/>
      <c r="EX31" s="78"/>
      <c r="EY31" s="78"/>
      <c r="EZ31" s="78"/>
      <c r="FA31" s="78"/>
      <c r="FB31" s="78"/>
      <c r="FC31" s="78"/>
      <c r="FD31" s="78"/>
      <c r="FE31" s="78"/>
      <c r="FF31" s="78"/>
      <c r="FG31" s="78"/>
      <c r="FH31" s="78"/>
      <c r="FI31" s="78"/>
      <c r="FJ31" s="78"/>
      <c r="FK31" s="78"/>
      <c r="FL31" s="78"/>
      <c r="FM31" s="78"/>
      <c r="FN31" s="78"/>
      <c r="FO31" s="78"/>
      <c r="FP31" s="78"/>
      <c r="FQ31" s="78"/>
      <c r="FR31" s="78"/>
      <c r="FS31" s="78"/>
      <c r="FT31" s="78"/>
      <c r="FU31" s="78"/>
      <c r="FV31" s="78"/>
      <c r="FW31" s="78"/>
      <c r="FX31" s="78"/>
      <c r="FY31" s="78"/>
      <c r="FZ31" s="78"/>
      <c r="GA31" s="78"/>
      <c r="GB31" s="78"/>
      <c r="GC31" s="78"/>
      <c r="GD31" s="78"/>
      <c r="GE31" s="78"/>
      <c r="GF31" s="78"/>
      <c r="GG31" s="78"/>
      <c r="GH31" s="78"/>
      <c r="GI31" s="78"/>
      <c r="GJ31" s="78"/>
      <c r="GK31" s="78"/>
      <c r="GL31" s="78"/>
      <c r="GM31" s="78"/>
      <c r="GN31" s="78"/>
      <c r="GO31" s="78"/>
      <c r="GP31" s="78"/>
      <c r="GQ31" s="78"/>
      <c r="GR31" s="78"/>
      <c r="GS31" s="78"/>
      <c r="GT31" s="78"/>
      <c r="GU31" s="78"/>
      <c r="GV31" s="78"/>
      <c r="GW31" s="78"/>
      <c r="GX31" s="78"/>
      <c r="GY31" s="78"/>
      <c r="GZ31" s="78"/>
      <c r="HA31" s="78"/>
      <c r="HB31" s="78"/>
      <c r="HC31" s="78"/>
      <c r="HD31" s="78"/>
      <c r="HE31" s="78"/>
      <c r="HF31" s="78"/>
      <c r="HG31" s="78"/>
      <c r="HH31" s="78"/>
      <c r="HI31" s="78"/>
      <c r="HJ31" s="78"/>
      <c r="HK31" s="78"/>
      <c r="HL31" s="78"/>
      <c r="HM31" s="78"/>
      <c r="HN31" s="78"/>
      <c r="HO31" s="78"/>
      <c r="HP31" s="78"/>
      <c r="HQ31" s="78"/>
      <c r="HR31" s="78"/>
      <c r="HS31" s="78"/>
      <c r="HT31" s="78"/>
      <c r="HU31" s="78"/>
      <c r="HV31" s="78"/>
      <c r="HW31" s="78"/>
      <c r="HX31" s="78"/>
      <c r="HY31" s="78"/>
      <c r="HZ31" s="78"/>
      <c r="IA31" s="78"/>
      <c r="IB31" s="78"/>
      <c r="IC31" s="78"/>
      <c r="ID31" s="78"/>
      <c r="IE31" s="78"/>
      <c r="IF31" s="78"/>
      <c r="IG31" s="78"/>
      <c r="IH31" s="78"/>
      <c r="II31" s="78"/>
      <c r="IJ31" s="78"/>
      <c r="IK31" s="78"/>
      <c r="IL31" s="78"/>
      <c r="IM31" s="78"/>
      <c r="IN31" s="78"/>
      <c r="IO31" s="78"/>
      <c r="IP31" s="78"/>
      <c r="IQ31" s="78"/>
      <c r="IR31" s="78"/>
      <c r="IS31" s="78"/>
      <c r="IT31" s="78"/>
      <c r="IU31" s="78"/>
      <c r="IV31" s="78"/>
    </row>
    <row r="32" spans="1:256" s="79" customFormat="1" ht="16.2" customHeight="1">
      <c r="A32" s="82">
        <v>29</v>
      </c>
      <c r="B32" s="107" t="s">
        <v>663</v>
      </c>
      <c r="C32" s="77" t="s">
        <v>68</v>
      </c>
      <c r="D32" s="63">
        <f t="shared" si="0"/>
        <v>10</v>
      </c>
      <c r="E32" s="70">
        <f>IF([3]项目总工作量!$B$6="交易类",D32*1.5/22,IF([3]项目总工作量!$B$6="数据分析类",D32*1.5*0.9/22,IF([3]项目总工作量!$B$6="流程管理类",D32*1.5*0.8/22,IF([3]项目总工作量!$B$6="渠道类",FALSE))))</f>
        <v>0.68181818181818177</v>
      </c>
      <c r="F32" s="83">
        <v>1</v>
      </c>
      <c r="G32" s="80"/>
      <c r="H32" s="80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8"/>
      <c r="BS32" s="78"/>
      <c r="BT32" s="78"/>
      <c r="BU32" s="78"/>
      <c r="BV32" s="78"/>
      <c r="BW32" s="78"/>
      <c r="BX32" s="78"/>
      <c r="BY32" s="78"/>
      <c r="BZ32" s="78"/>
      <c r="CA32" s="78"/>
      <c r="CB32" s="78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  <c r="CP32" s="78"/>
      <c r="CQ32" s="78"/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  <c r="DQ32" s="78"/>
      <c r="DR32" s="78"/>
      <c r="DS32" s="78"/>
      <c r="DT32" s="78"/>
      <c r="DU32" s="78"/>
      <c r="DV32" s="78"/>
      <c r="DW32" s="78"/>
      <c r="DX32" s="78"/>
      <c r="DY32" s="78"/>
      <c r="DZ32" s="78"/>
      <c r="EA32" s="78"/>
      <c r="EB32" s="78"/>
      <c r="EC32" s="78"/>
      <c r="ED32" s="78"/>
      <c r="EE32" s="78"/>
      <c r="EF32" s="78"/>
      <c r="EG32" s="78"/>
      <c r="EH32" s="78"/>
      <c r="EI32" s="78"/>
      <c r="EJ32" s="78"/>
      <c r="EK32" s="78"/>
      <c r="EL32" s="78"/>
      <c r="EM32" s="78"/>
      <c r="EN32" s="78"/>
      <c r="EO32" s="78"/>
      <c r="EP32" s="78"/>
      <c r="EQ32" s="78"/>
      <c r="ER32" s="78"/>
      <c r="ES32" s="78"/>
      <c r="ET32" s="78"/>
      <c r="EU32" s="78"/>
      <c r="EV32" s="78"/>
      <c r="EW32" s="78"/>
      <c r="EX32" s="78"/>
      <c r="EY32" s="78"/>
      <c r="EZ32" s="78"/>
      <c r="FA32" s="78"/>
      <c r="FB32" s="78"/>
      <c r="FC32" s="78"/>
      <c r="FD32" s="78"/>
      <c r="FE32" s="78"/>
      <c r="FF32" s="78"/>
      <c r="FG32" s="78"/>
      <c r="FH32" s="78"/>
      <c r="FI32" s="78"/>
      <c r="FJ32" s="78"/>
      <c r="FK32" s="78"/>
      <c r="FL32" s="78"/>
      <c r="FM32" s="78"/>
      <c r="FN32" s="78"/>
      <c r="FO32" s="78"/>
      <c r="FP32" s="78"/>
      <c r="FQ32" s="78"/>
      <c r="FR32" s="78"/>
      <c r="FS32" s="78"/>
      <c r="FT32" s="78"/>
      <c r="FU32" s="78"/>
      <c r="FV32" s="78"/>
      <c r="FW32" s="78"/>
      <c r="FX32" s="78"/>
      <c r="FY32" s="78"/>
      <c r="FZ32" s="78"/>
      <c r="GA32" s="78"/>
      <c r="GB32" s="78"/>
      <c r="GC32" s="78"/>
      <c r="GD32" s="78"/>
      <c r="GE32" s="78"/>
      <c r="GF32" s="78"/>
      <c r="GG32" s="78"/>
      <c r="GH32" s="78"/>
      <c r="GI32" s="78"/>
      <c r="GJ32" s="78"/>
      <c r="GK32" s="78"/>
      <c r="GL32" s="78"/>
      <c r="GM32" s="78"/>
      <c r="GN32" s="78"/>
      <c r="GO32" s="78"/>
      <c r="GP32" s="78"/>
      <c r="GQ32" s="78"/>
      <c r="GR32" s="78"/>
      <c r="GS32" s="78"/>
      <c r="GT32" s="78"/>
      <c r="GU32" s="78"/>
      <c r="GV32" s="78"/>
      <c r="GW32" s="78"/>
      <c r="GX32" s="78"/>
      <c r="GY32" s="78"/>
      <c r="GZ32" s="78"/>
      <c r="HA32" s="78"/>
      <c r="HB32" s="78"/>
      <c r="HC32" s="78"/>
      <c r="HD32" s="78"/>
      <c r="HE32" s="78"/>
      <c r="HF32" s="78"/>
      <c r="HG32" s="78"/>
      <c r="HH32" s="78"/>
      <c r="HI32" s="78"/>
      <c r="HJ32" s="78"/>
      <c r="HK32" s="78"/>
      <c r="HL32" s="78"/>
      <c r="HM32" s="78"/>
      <c r="HN32" s="78"/>
      <c r="HO32" s="78"/>
      <c r="HP32" s="78"/>
      <c r="HQ32" s="78"/>
      <c r="HR32" s="78"/>
      <c r="HS32" s="78"/>
      <c r="HT32" s="78"/>
      <c r="HU32" s="78"/>
      <c r="HV32" s="78"/>
      <c r="HW32" s="78"/>
      <c r="HX32" s="78"/>
      <c r="HY32" s="78"/>
      <c r="HZ32" s="78"/>
      <c r="IA32" s="78"/>
      <c r="IB32" s="78"/>
      <c r="IC32" s="78"/>
      <c r="ID32" s="78"/>
      <c r="IE32" s="78"/>
      <c r="IF32" s="78"/>
      <c r="IG32" s="78"/>
      <c r="IH32" s="78"/>
      <c r="II32" s="78"/>
      <c r="IJ32" s="78"/>
      <c r="IK32" s="78"/>
      <c r="IL32" s="78"/>
      <c r="IM32" s="78"/>
      <c r="IN32" s="78"/>
      <c r="IO32" s="78"/>
      <c r="IP32" s="78"/>
      <c r="IQ32" s="78"/>
      <c r="IR32" s="78"/>
      <c r="IS32" s="78"/>
      <c r="IT32" s="78"/>
      <c r="IU32" s="78"/>
      <c r="IV32" s="78"/>
    </row>
    <row r="33" spans="1:256" s="79" customFormat="1" ht="16.2" customHeight="1">
      <c r="A33" s="82">
        <v>30</v>
      </c>
      <c r="B33" s="107" t="s">
        <v>664</v>
      </c>
      <c r="C33" s="77" t="s">
        <v>68</v>
      </c>
      <c r="D33" s="63">
        <f t="shared" si="0"/>
        <v>10</v>
      </c>
      <c r="E33" s="70">
        <f>IF([3]项目总工作量!$B$6="交易类",D33*1.5/22,IF([3]项目总工作量!$B$6="数据分析类",D33*1.5*0.9/22,IF([3]项目总工作量!$B$6="流程管理类",D33*1.5*0.8/22,IF([3]项目总工作量!$B$6="渠道类",FALSE))))</f>
        <v>0.68181818181818177</v>
      </c>
      <c r="F33" s="83">
        <v>1</v>
      </c>
      <c r="G33" s="80"/>
      <c r="H33" s="80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8"/>
      <c r="BS33" s="78"/>
      <c r="BT33" s="78"/>
      <c r="BU33" s="78"/>
      <c r="BV33" s="78"/>
      <c r="BW33" s="78"/>
      <c r="BX33" s="78"/>
      <c r="BY33" s="78"/>
      <c r="BZ33" s="78"/>
      <c r="CA33" s="78"/>
      <c r="CB33" s="78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  <c r="DQ33" s="78"/>
      <c r="DR33" s="78"/>
      <c r="DS33" s="78"/>
      <c r="DT33" s="78"/>
      <c r="DU33" s="78"/>
      <c r="DV33" s="78"/>
      <c r="DW33" s="78"/>
      <c r="DX33" s="78"/>
      <c r="DY33" s="78"/>
      <c r="DZ33" s="78"/>
      <c r="EA33" s="78"/>
      <c r="EB33" s="78"/>
      <c r="EC33" s="78"/>
      <c r="ED33" s="78"/>
      <c r="EE33" s="78"/>
      <c r="EF33" s="78"/>
      <c r="EG33" s="78"/>
      <c r="EH33" s="78"/>
      <c r="EI33" s="78"/>
      <c r="EJ33" s="78"/>
      <c r="EK33" s="78"/>
      <c r="EL33" s="78"/>
      <c r="EM33" s="78"/>
      <c r="EN33" s="78"/>
      <c r="EO33" s="78"/>
      <c r="EP33" s="78"/>
      <c r="EQ33" s="78"/>
      <c r="ER33" s="78"/>
      <c r="ES33" s="78"/>
      <c r="ET33" s="78"/>
      <c r="EU33" s="78"/>
      <c r="EV33" s="78"/>
      <c r="EW33" s="78"/>
      <c r="EX33" s="78"/>
      <c r="EY33" s="78"/>
      <c r="EZ33" s="78"/>
      <c r="FA33" s="78"/>
      <c r="FB33" s="78"/>
      <c r="FC33" s="78"/>
      <c r="FD33" s="78"/>
      <c r="FE33" s="78"/>
      <c r="FF33" s="78"/>
      <c r="FG33" s="78"/>
      <c r="FH33" s="78"/>
      <c r="FI33" s="78"/>
      <c r="FJ33" s="78"/>
      <c r="FK33" s="78"/>
      <c r="FL33" s="78"/>
      <c r="FM33" s="78"/>
      <c r="FN33" s="78"/>
      <c r="FO33" s="78"/>
      <c r="FP33" s="78"/>
      <c r="FQ33" s="78"/>
      <c r="FR33" s="78"/>
      <c r="FS33" s="78"/>
      <c r="FT33" s="78"/>
      <c r="FU33" s="78"/>
      <c r="FV33" s="78"/>
      <c r="FW33" s="78"/>
      <c r="FX33" s="78"/>
      <c r="FY33" s="78"/>
      <c r="FZ33" s="78"/>
      <c r="GA33" s="78"/>
      <c r="GB33" s="78"/>
      <c r="GC33" s="78"/>
      <c r="GD33" s="78"/>
      <c r="GE33" s="78"/>
      <c r="GF33" s="78"/>
      <c r="GG33" s="78"/>
      <c r="GH33" s="78"/>
      <c r="GI33" s="78"/>
      <c r="GJ33" s="78"/>
      <c r="GK33" s="78"/>
      <c r="GL33" s="78"/>
      <c r="GM33" s="78"/>
      <c r="GN33" s="78"/>
      <c r="GO33" s="78"/>
      <c r="GP33" s="78"/>
      <c r="GQ33" s="78"/>
      <c r="GR33" s="78"/>
      <c r="GS33" s="78"/>
      <c r="GT33" s="78"/>
      <c r="GU33" s="78"/>
      <c r="GV33" s="78"/>
      <c r="GW33" s="78"/>
      <c r="GX33" s="78"/>
      <c r="GY33" s="78"/>
      <c r="GZ33" s="78"/>
      <c r="HA33" s="78"/>
      <c r="HB33" s="78"/>
      <c r="HC33" s="78"/>
      <c r="HD33" s="78"/>
      <c r="HE33" s="78"/>
      <c r="HF33" s="78"/>
      <c r="HG33" s="78"/>
      <c r="HH33" s="78"/>
      <c r="HI33" s="78"/>
      <c r="HJ33" s="78"/>
      <c r="HK33" s="78"/>
      <c r="HL33" s="78"/>
      <c r="HM33" s="78"/>
      <c r="HN33" s="78"/>
      <c r="HO33" s="78"/>
      <c r="HP33" s="78"/>
      <c r="HQ33" s="78"/>
      <c r="HR33" s="78"/>
      <c r="HS33" s="78"/>
      <c r="HT33" s="78"/>
      <c r="HU33" s="78"/>
      <c r="HV33" s="78"/>
      <c r="HW33" s="78"/>
      <c r="HX33" s="78"/>
      <c r="HY33" s="78"/>
      <c r="HZ33" s="78"/>
      <c r="IA33" s="78"/>
      <c r="IB33" s="78"/>
      <c r="IC33" s="78"/>
      <c r="ID33" s="78"/>
      <c r="IE33" s="78"/>
      <c r="IF33" s="78"/>
      <c r="IG33" s="78"/>
      <c r="IH33" s="78"/>
      <c r="II33" s="78"/>
      <c r="IJ33" s="78"/>
      <c r="IK33" s="78"/>
      <c r="IL33" s="78"/>
      <c r="IM33" s="78"/>
      <c r="IN33" s="78"/>
      <c r="IO33" s="78"/>
      <c r="IP33" s="78"/>
      <c r="IQ33" s="78"/>
      <c r="IR33" s="78"/>
      <c r="IS33" s="78"/>
      <c r="IT33" s="78"/>
      <c r="IU33" s="78"/>
      <c r="IV33" s="78"/>
    </row>
    <row r="34" spans="1:256" s="79" customFormat="1" ht="16.95" customHeight="1">
      <c r="A34" s="82">
        <v>31</v>
      </c>
      <c r="B34" s="77" t="s">
        <v>357</v>
      </c>
      <c r="C34" s="77" t="s">
        <v>68</v>
      </c>
      <c r="D34" s="63">
        <f t="shared" si="0"/>
        <v>10</v>
      </c>
      <c r="E34" s="70">
        <f>IF([3]项目总工作量!$B$6="交易类",D34*1.5/22,IF([3]项目总工作量!$B$6="数据分析类",D34*1.5*0.9/22,IF([3]项目总工作量!$B$6="流程管理类",D34*1.5*0.8/22,IF([3]项目总工作量!$B$6="渠道类",FALSE))))</f>
        <v>0.68181818181818177</v>
      </c>
      <c r="F34" s="83">
        <v>1</v>
      </c>
      <c r="G34" s="80"/>
      <c r="H34" s="80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78"/>
      <c r="BR34" s="78"/>
      <c r="BS34" s="78"/>
      <c r="BT34" s="78"/>
      <c r="BU34" s="78"/>
      <c r="BV34" s="78"/>
      <c r="BW34" s="78"/>
      <c r="BX34" s="78"/>
      <c r="BY34" s="78"/>
      <c r="BZ34" s="78"/>
      <c r="CA34" s="78"/>
      <c r="CB34" s="78"/>
      <c r="CC34" s="78"/>
      <c r="CD34" s="78"/>
      <c r="CE34" s="78"/>
      <c r="CF34" s="78"/>
      <c r="CG34" s="78"/>
      <c r="CH34" s="78"/>
      <c r="CI34" s="78"/>
      <c r="CJ34" s="78"/>
      <c r="CK34" s="78"/>
      <c r="CL34" s="78"/>
      <c r="CM34" s="78"/>
      <c r="CN34" s="78"/>
      <c r="CO34" s="78"/>
      <c r="CP34" s="78"/>
      <c r="CQ34" s="78"/>
      <c r="CR34" s="78"/>
      <c r="CS34" s="78"/>
      <c r="CT34" s="78"/>
      <c r="CU34" s="78"/>
      <c r="CV34" s="78"/>
      <c r="CW34" s="78"/>
      <c r="CX34" s="78"/>
      <c r="CY34" s="78"/>
      <c r="CZ34" s="78"/>
      <c r="DA34" s="78"/>
      <c r="DB34" s="78"/>
      <c r="DC34" s="78"/>
      <c r="DD34" s="78"/>
      <c r="DE34" s="78"/>
      <c r="DF34" s="78"/>
      <c r="DG34" s="78"/>
      <c r="DH34" s="78"/>
      <c r="DI34" s="78"/>
      <c r="DJ34" s="78"/>
      <c r="DK34" s="78"/>
      <c r="DL34" s="78"/>
      <c r="DM34" s="78"/>
      <c r="DN34" s="78"/>
      <c r="DO34" s="78"/>
      <c r="DP34" s="78"/>
      <c r="DQ34" s="78"/>
      <c r="DR34" s="78"/>
      <c r="DS34" s="78"/>
      <c r="DT34" s="78"/>
      <c r="DU34" s="78"/>
      <c r="DV34" s="78"/>
      <c r="DW34" s="78"/>
      <c r="DX34" s="78"/>
      <c r="DY34" s="78"/>
      <c r="DZ34" s="78"/>
      <c r="EA34" s="78"/>
      <c r="EB34" s="78"/>
      <c r="EC34" s="78"/>
      <c r="ED34" s="78"/>
      <c r="EE34" s="78"/>
      <c r="EF34" s="78"/>
      <c r="EG34" s="78"/>
      <c r="EH34" s="78"/>
      <c r="EI34" s="78"/>
      <c r="EJ34" s="78"/>
      <c r="EK34" s="78"/>
      <c r="EL34" s="78"/>
      <c r="EM34" s="78"/>
      <c r="EN34" s="78"/>
      <c r="EO34" s="78"/>
      <c r="EP34" s="78"/>
      <c r="EQ34" s="78"/>
      <c r="ER34" s="78"/>
      <c r="ES34" s="78"/>
      <c r="ET34" s="78"/>
      <c r="EU34" s="78"/>
      <c r="EV34" s="78"/>
      <c r="EW34" s="78"/>
      <c r="EX34" s="78"/>
      <c r="EY34" s="78"/>
      <c r="EZ34" s="78"/>
      <c r="FA34" s="78"/>
      <c r="FB34" s="78"/>
      <c r="FC34" s="78"/>
      <c r="FD34" s="78"/>
      <c r="FE34" s="78"/>
      <c r="FF34" s="78"/>
      <c r="FG34" s="78"/>
      <c r="FH34" s="78"/>
      <c r="FI34" s="78"/>
      <c r="FJ34" s="78"/>
      <c r="FK34" s="78"/>
      <c r="FL34" s="78"/>
      <c r="FM34" s="78"/>
      <c r="FN34" s="78"/>
      <c r="FO34" s="78"/>
      <c r="FP34" s="78"/>
      <c r="FQ34" s="78"/>
      <c r="FR34" s="78"/>
      <c r="FS34" s="78"/>
      <c r="FT34" s="78"/>
      <c r="FU34" s="78"/>
      <c r="FV34" s="78"/>
      <c r="FW34" s="78"/>
      <c r="FX34" s="78"/>
      <c r="FY34" s="78"/>
      <c r="FZ34" s="78"/>
      <c r="GA34" s="78"/>
      <c r="GB34" s="78"/>
      <c r="GC34" s="78"/>
      <c r="GD34" s="78"/>
      <c r="GE34" s="78"/>
      <c r="GF34" s="78"/>
      <c r="GG34" s="78"/>
      <c r="GH34" s="78"/>
      <c r="GI34" s="78"/>
      <c r="GJ34" s="78"/>
      <c r="GK34" s="78"/>
      <c r="GL34" s="78"/>
      <c r="GM34" s="78"/>
      <c r="GN34" s="78"/>
      <c r="GO34" s="78"/>
      <c r="GP34" s="78"/>
      <c r="GQ34" s="78"/>
      <c r="GR34" s="78"/>
      <c r="GS34" s="78"/>
      <c r="GT34" s="78"/>
      <c r="GU34" s="78"/>
      <c r="GV34" s="78"/>
      <c r="GW34" s="78"/>
      <c r="GX34" s="78"/>
      <c r="GY34" s="78"/>
      <c r="GZ34" s="78"/>
      <c r="HA34" s="78"/>
      <c r="HB34" s="78"/>
      <c r="HC34" s="78"/>
      <c r="HD34" s="78"/>
      <c r="HE34" s="78"/>
      <c r="HF34" s="78"/>
      <c r="HG34" s="78"/>
      <c r="HH34" s="78"/>
      <c r="HI34" s="78"/>
      <c r="HJ34" s="78"/>
      <c r="HK34" s="78"/>
      <c r="HL34" s="78"/>
      <c r="HM34" s="78"/>
      <c r="HN34" s="78"/>
      <c r="HO34" s="78"/>
      <c r="HP34" s="78"/>
      <c r="HQ34" s="78"/>
      <c r="HR34" s="78"/>
      <c r="HS34" s="78"/>
      <c r="HT34" s="78"/>
      <c r="HU34" s="78"/>
      <c r="HV34" s="78"/>
      <c r="HW34" s="78"/>
      <c r="HX34" s="78"/>
      <c r="HY34" s="78"/>
      <c r="HZ34" s="78"/>
      <c r="IA34" s="78"/>
      <c r="IB34" s="78"/>
      <c r="IC34" s="78"/>
      <c r="ID34" s="78"/>
      <c r="IE34" s="78"/>
      <c r="IF34" s="78"/>
      <c r="IG34" s="78"/>
      <c r="IH34" s="78"/>
      <c r="II34" s="78"/>
      <c r="IJ34" s="78"/>
      <c r="IK34" s="78"/>
      <c r="IL34" s="78"/>
      <c r="IM34" s="78"/>
      <c r="IN34" s="78"/>
      <c r="IO34" s="78"/>
      <c r="IP34" s="78"/>
      <c r="IQ34" s="78"/>
      <c r="IR34" s="78"/>
      <c r="IS34" s="78"/>
      <c r="IT34" s="78"/>
      <c r="IU34" s="78"/>
      <c r="IV34" s="78"/>
    </row>
    <row r="35" spans="1:256" s="79" customFormat="1" ht="16.95" customHeight="1">
      <c r="A35" s="82">
        <v>32</v>
      </c>
      <c r="B35" s="77" t="s">
        <v>358</v>
      </c>
      <c r="C35" s="77" t="s">
        <v>68</v>
      </c>
      <c r="D35" s="63">
        <f t="shared" si="0"/>
        <v>10</v>
      </c>
      <c r="E35" s="70">
        <f>IF([3]项目总工作量!$B$6="交易类",D35*1.5/22,IF([3]项目总工作量!$B$6="数据分析类",D35*1.5*0.9/22,IF([3]项目总工作量!$B$6="流程管理类",D35*1.5*0.8/22,IF([3]项目总工作量!$B$6="渠道类",FALSE))))</f>
        <v>0.68181818181818177</v>
      </c>
      <c r="F35" s="83">
        <v>1</v>
      </c>
      <c r="G35" s="80"/>
      <c r="H35" s="80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78"/>
      <c r="BP35" s="78"/>
      <c r="BQ35" s="78"/>
      <c r="BR35" s="78"/>
      <c r="BS35" s="78"/>
      <c r="BT35" s="78"/>
      <c r="BU35" s="78"/>
      <c r="BV35" s="78"/>
      <c r="BW35" s="78"/>
      <c r="BX35" s="78"/>
      <c r="BY35" s="78"/>
      <c r="BZ35" s="78"/>
      <c r="CA35" s="78"/>
      <c r="CB35" s="78"/>
      <c r="CC35" s="78"/>
      <c r="CD35" s="78"/>
      <c r="CE35" s="78"/>
      <c r="CF35" s="78"/>
      <c r="CG35" s="78"/>
      <c r="CH35" s="78"/>
      <c r="CI35" s="78"/>
      <c r="CJ35" s="78"/>
      <c r="CK35" s="78"/>
      <c r="CL35" s="78"/>
      <c r="CM35" s="78"/>
      <c r="CN35" s="78"/>
      <c r="CO35" s="78"/>
      <c r="CP35" s="78"/>
      <c r="CQ35" s="78"/>
      <c r="CR35" s="78"/>
      <c r="CS35" s="78"/>
      <c r="CT35" s="78"/>
      <c r="CU35" s="78"/>
      <c r="CV35" s="78"/>
      <c r="CW35" s="78"/>
      <c r="CX35" s="78"/>
      <c r="CY35" s="78"/>
      <c r="CZ35" s="78"/>
      <c r="DA35" s="78"/>
      <c r="DB35" s="78"/>
      <c r="DC35" s="78"/>
      <c r="DD35" s="78"/>
      <c r="DE35" s="78"/>
      <c r="DF35" s="78"/>
      <c r="DG35" s="78"/>
      <c r="DH35" s="78"/>
      <c r="DI35" s="78"/>
      <c r="DJ35" s="78"/>
      <c r="DK35" s="78"/>
      <c r="DL35" s="78"/>
      <c r="DM35" s="78"/>
      <c r="DN35" s="78"/>
      <c r="DO35" s="78"/>
      <c r="DP35" s="78"/>
      <c r="DQ35" s="78"/>
      <c r="DR35" s="78"/>
      <c r="DS35" s="78"/>
      <c r="DT35" s="78"/>
      <c r="DU35" s="78"/>
      <c r="DV35" s="78"/>
      <c r="DW35" s="78"/>
      <c r="DX35" s="78"/>
      <c r="DY35" s="78"/>
      <c r="DZ35" s="78"/>
      <c r="EA35" s="78"/>
      <c r="EB35" s="78"/>
      <c r="EC35" s="78"/>
      <c r="ED35" s="78"/>
      <c r="EE35" s="78"/>
      <c r="EF35" s="78"/>
      <c r="EG35" s="78"/>
      <c r="EH35" s="78"/>
      <c r="EI35" s="78"/>
      <c r="EJ35" s="78"/>
      <c r="EK35" s="78"/>
      <c r="EL35" s="78"/>
      <c r="EM35" s="78"/>
      <c r="EN35" s="78"/>
      <c r="EO35" s="78"/>
      <c r="EP35" s="78"/>
      <c r="EQ35" s="78"/>
      <c r="ER35" s="78"/>
      <c r="ES35" s="78"/>
      <c r="ET35" s="78"/>
      <c r="EU35" s="78"/>
      <c r="EV35" s="78"/>
      <c r="EW35" s="78"/>
      <c r="EX35" s="78"/>
      <c r="EY35" s="78"/>
      <c r="EZ35" s="78"/>
      <c r="FA35" s="78"/>
      <c r="FB35" s="78"/>
      <c r="FC35" s="78"/>
      <c r="FD35" s="78"/>
      <c r="FE35" s="78"/>
      <c r="FF35" s="78"/>
      <c r="FG35" s="78"/>
      <c r="FH35" s="78"/>
      <c r="FI35" s="78"/>
      <c r="FJ35" s="78"/>
      <c r="FK35" s="78"/>
      <c r="FL35" s="78"/>
      <c r="FM35" s="78"/>
      <c r="FN35" s="78"/>
      <c r="FO35" s="78"/>
      <c r="FP35" s="78"/>
      <c r="FQ35" s="78"/>
      <c r="FR35" s="78"/>
      <c r="FS35" s="78"/>
      <c r="FT35" s="78"/>
      <c r="FU35" s="78"/>
      <c r="FV35" s="78"/>
      <c r="FW35" s="78"/>
      <c r="FX35" s="78"/>
      <c r="FY35" s="78"/>
      <c r="FZ35" s="78"/>
      <c r="GA35" s="78"/>
      <c r="GB35" s="78"/>
      <c r="GC35" s="78"/>
      <c r="GD35" s="78"/>
      <c r="GE35" s="78"/>
      <c r="GF35" s="78"/>
      <c r="GG35" s="78"/>
      <c r="GH35" s="78"/>
      <c r="GI35" s="78"/>
      <c r="GJ35" s="78"/>
      <c r="GK35" s="78"/>
      <c r="GL35" s="78"/>
      <c r="GM35" s="78"/>
      <c r="GN35" s="78"/>
      <c r="GO35" s="78"/>
      <c r="GP35" s="78"/>
      <c r="GQ35" s="78"/>
      <c r="GR35" s="78"/>
      <c r="GS35" s="78"/>
      <c r="GT35" s="78"/>
      <c r="GU35" s="78"/>
      <c r="GV35" s="78"/>
      <c r="GW35" s="78"/>
      <c r="GX35" s="78"/>
      <c r="GY35" s="78"/>
      <c r="GZ35" s="78"/>
      <c r="HA35" s="78"/>
      <c r="HB35" s="78"/>
      <c r="HC35" s="78"/>
      <c r="HD35" s="78"/>
      <c r="HE35" s="78"/>
      <c r="HF35" s="78"/>
      <c r="HG35" s="78"/>
      <c r="HH35" s="78"/>
      <c r="HI35" s="78"/>
      <c r="HJ35" s="78"/>
      <c r="HK35" s="78"/>
      <c r="HL35" s="78"/>
      <c r="HM35" s="78"/>
      <c r="HN35" s="78"/>
      <c r="HO35" s="78"/>
      <c r="HP35" s="78"/>
      <c r="HQ35" s="78"/>
      <c r="HR35" s="78"/>
      <c r="HS35" s="78"/>
      <c r="HT35" s="78"/>
      <c r="HU35" s="78"/>
      <c r="HV35" s="78"/>
      <c r="HW35" s="78"/>
      <c r="HX35" s="78"/>
      <c r="HY35" s="78"/>
      <c r="HZ35" s="78"/>
      <c r="IA35" s="78"/>
      <c r="IB35" s="78"/>
      <c r="IC35" s="78"/>
      <c r="ID35" s="78"/>
      <c r="IE35" s="78"/>
      <c r="IF35" s="78"/>
      <c r="IG35" s="78"/>
      <c r="IH35" s="78"/>
      <c r="II35" s="78"/>
      <c r="IJ35" s="78"/>
      <c r="IK35" s="78"/>
      <c r="IL35" s="78"/>
      <c r="IM35" s="78"/>
      <c r="IN35" s="78"/>
      <c r="IO35" s="78"/>
      <c r="IP35" s="78"/>
      <c r="IQ35" s="78"/>
      <c r="IR35" s="78"/>
      <c r="IS35" s="78"/>
      <c r="IT35" s="78"/>
      <c r="IU35" s="78"/>
      <c r="IV35" s="78"/>
    </row>
    <row r="36" spans="1:256" s="79" customFormat="1" ht="16.95" customHeight="1">
      <c r="A36" s="82">
        <v>33</v>
      </c>
      <c r="B36" s="77" t="s">
        <v>359</v>
      </c>
      <c r="C36" s="77" t="s">
        <v>68</v>
      </c>
      <c r="D36" s="63">
        <f t="shared" si="0"/>
        <v>10</v>
      </c>
      <c r="E36" s="70">
        <f>IF([3]项目总工作量!$B$6="交易类",D36*1.5/22,IF([3]项目总工作量!$B$6="数据分析类",D36*1.5*0.9/22,IF([3]项目总工作量!$B$6="流程管理类",D36*1.5*0.8/22,IF([3]项目总工作量!$B$6="渠道类",FALSE))))</f>
        <v>0.68181818181818177</v>
      </c>
      <c r="F36" s="83">
        <v>1</v>
      </c>
      <c r="G36" s="80"/>
      <c r="H36" s="80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78"/>
      <c r="BR36" s="78"/>
      <c r="BS36" s="78"/>
      <c r="BT36" s="78"/>
      <c r="BU36" s="78"/>
      <c r="BV36" s="78"/>
      <c r="BW36" s="78"/>
      <c r="BX36" s="78"/>
      <c r="BY36" s="78"/>
      <c r="BZ36" s="78"/>
      <c r="CA36" s="78"/>
      <c r="CB36" s="78"/>
      <c r="CC36" s="78"/>
      <c r="CD36" s="78"/>
      <c r="CE36" s="78"/>
      <c r="CF36" s="78"/>
      <c r="CG36" s="78"/>
      <c r="CH36" s="78"/>
      <c r="CI36" s="78"/>
      <c r="CJ36" s="78"/>
      <c r="CK36" s="78"/>
      <c r="CL36" s="78"/>
      <c r="CM36" s="78"/>
      <c r="CN36" s="78"/>
      <c r="CO36" s="78"/>
      <c r="CP36" s="78"/>
      <c r="CQ36" s="78"/>
      <c r="CR36" s="78"/>
      <c r="CS36" s="78"/>
      <c r="CT36" s="78"/>
      <c r="CU36" s="78"/>
      <c r="CV36" s="78"/>
      <c r="CW36" s="78"/>
      <c r="CX36" s="78"/>
      <c r="CY36" s="78"/>
      <c r="CZ36" s="78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8"/>
      <c r="DM36" s="78"/>
      <c r="DN36" s="78"/>
      <c r="DO36" s="78"/>
      <c r="DP36" s="78"/>
      <c r="DQ36" s="78"/>
      <c r="DR36" s="78"/>
      <c r="DS36" s="78"/>
      <c r="DT36" s="78"/>
      <c r="DU36" s="78"/>
      <c r="DV36" s="78"/>
      <c r="DW36" s="78"/>
      <c r="DX36" s="78"/>
      <c r="DY36" s="78"/>
      <c r="DZ36" s="78"/>
      <c r="EA36" s="78"/>
      <c r="EB36" s="78"/>
      <c r="EC36" s="78"/>
      <c r="ED36" s="78"/>
      <c r="EE36" s="78"/>
      <c r="EF36" s="78"/>
      <c r="EG36" s="78"/>
      <c r="EH36" s="78"/>
      <c r="EI36" s="78"/>
      <c r="EJ36" s="78"/>
      <c r="EK36" s="78"/>
      <c r="EL36" s="78"/>
      <c r="EM36" s="78"/>
      <c r="EN36" s="78"/>
      <c r="EO36" s="78"/>
      <c r="EP36" s="78"/>
      <c r="EQ36" s="78"/>
      <c r="ER36" s="78"/>
      <c r="ES36" s="78"/>
      <c r="ET36" s="78"/>
      <c r="EU36" s="78"/>
      <c r="EV36" s="78"/>
      <c r="EW36" s="78"/>
      <c r="EX36" s="78"/>
      <c r="EY36" s="78"/>
      <c r="EZ36" s="78"/>
      <c r="FA36" s="78"/>
      <c r="FB36" s="78"/>
      <c r="FC36" s="78"/>
      <c r="FD36" s="78"/>
      <c r="FE36" s="78"/>
      <c r="FF36" s="78"/>
      <c r="FG36" s="78"/>
      <c r="FH36" s="78"/>
      <c r="FI36" s="78"/>
      <c r="FJ36" s="78"/>
      <c r="FK36" s="78"/>
      <c r="FL36" s="78"/>
      <c r="FM36" s="78"/>
      <c r="FN36" s="78"/>
      <c r="FO36" s="78"/>
      <c r="FP36" s="78"/>
      <c r="FQ36" s="78"/>
      <c r="FR36" s="78"/>
      <c r="FS36" s="78"/>
      <c r="FT36" s="78"/>
      <c r="FU36" s="78"/>
      <c r="FV36" s="78"/>
      <c r="FW36" s="78"/>
      <c r="FX36" s="78"/>
      <c r="FY36" s="78"/>
      <c r="FZ36" s="78"/>
      <c r="GA36" s="78"/>
      <c r="GB36" s="78"/>
      <c r="GC36" s="78"/>
      <c r="GD36" s="78"/>
      <c r="GE36" s="78"/>
      <c r="GF36" s="78"/>
      <c r="GG36" s="78"/>
      <c r="GH36" s="78"/>
      <c r="GI36" s="78"/>
      <c r="GJ36" s="78"/>
      <c r="GK36" s="78"/>
      <c r="GL36" s="78"/>
      <c r="GM36" s="78"/>
      <c r="GN36" s="78"/>
      <c r="GO36" s="78"/>
      <c r="GP36" s="78"/>
      <c r="GQ36" s="78"/>
      <c r="GR36" s="78"/>
      <c r="GS36" s="78"/>
      <c r="GT36" s="78"/>
      <c r="GU36" s="78"/>
      <c r="GV36" s="78"/>
      <c r="GW36" s="78"/>
      <c r="GX36" s="78"/>
      <c r="GY36" s="78"/>
      <c r="GZ36" s="78"/>
      <c r="HA36" s="78"/>
      <c r="HB36" s="78"/>
      <c r="HC36" s="78"/>
      <c r="HD36" s="78"/>
      <c r="HE36" s="78"/>
      <c r="HF36" s="78"/>
      <c r="HG36" s="78"/>
      <c r="HH36" s="78"/>
      <c r="HI36" s="78"/>
      <c r="HJ36" s="78"/>
      <c r="HK36" s="78"/>
      <c r="HL36" s="78"/>
      <c r="HM36" s="78"/>
      <c r="HN36" s="78"/>
      <c r="HO36" s="78"/>
      <c r="HP36" s="78"/>
      <c r="HQ36" s="78"/>
      <c r="HR36" s="78"/>
      <c r="HS36" s="78"/>
      <c r="HT36" s="78"/>
      <c r="HU36" s="78"/>
      <c r="HV36" s="78"/>
      <c r="HW36" s="78"/>
      <c r="HX36" s="78"/>
      <c r="HY36" s="78"/>
      <c r="HZ36" s="78"/>
      <c r="IA36" s="78"/>
      <c r="IB36" s="78"/>
      <c r="IC36" s="78"/>
      <c r="ID36" s="78"/>
      <c r="IE36" s="78"/>
      <c r="IF36" s="78"/>
      <c r="IG36" s="78"/>
      <c r="IH36" s="78"/>
      <c r="II36" s="78"/>
      <c r="IJ36" s="78"/>
      <c r="IK36" s="78"/>
      <c r="IL36" s="78"/>
      <c r="IM36" s="78"/>
      <c r="IN36" s="78"/>
      <c r="IO36" s="78"/>
      <c r="IP36" s="78"/>
      <c r="IQ36" s="78"/>
      <c r="IR36" s="78"/>
      <c r="IS36" s="78"/>
      <c r="IT36" s="78"/>
      <c r="IU36" s="78"/>
      <c r="IV36" s="78"/>
    </row>
    <row r="37" spans="1:256" s="79" customFormat="1" ht="16.95" customHeight="1">
      <c r="A37" s="82">
        <v>34</v>
      </c>
      <c r="B37" s="77" t="s">
        <v>360</v>
      </c>
      <c r="C37" s="77" t="s">
        <v>68</v>
      </c>
      <c r="D37" s="63">
        <f t="shared" si="0"/>
        <v>10</v>
      </c>
      <c r="E37" s="70">
        <f>IF([3]项目总工作量!$B$6="交易类",D37*1.5/22,IF([3]项目总工作量!$B$6="数据分析类",D37*1.5*0.9/22,IF([3]项目总工作量!$B$6="流程管理类",D37*1.5*0.8/22,IF([3]项目总工作量!$B$6="渠道类",FALSE))))</f>
        <v>0.68181818181818177</v>
      </c>
      <c r="F37" s="83">
        <v>1</v>
      </c>
      <c r="G37" s="80"/>
      <c r="H37" s="80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78"/>
      <c r="BR37" s="78"/>
      <c r="BS37" s="78"/>
      <c r="BT37" s="78"/>
      <c r="BU37" s="78"/>
      <c r="BV37" s="78"/>
      <c r="BW37" s="78"/>
      <c r="BX37" s="78"/>
      <c r="BY37" s="78"/>
      <c r="BZ37" s="78"/>
      <c r="CA37" s="78"/>
      <c r="CB37" s="78"/>
      <c r="CC37" s="78"/>
      <c r="CD37" s="78"/>
      <c r="CE37" s="78"/>
      <c r="CF37" s="78"/>
      <c r="CG37" s="78"/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8"/>
      <c r="CW37" s="78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8"/>
      <c r="DM37" s="78"/>
      <c r="DN37" s="78"/>
      <c r="DO37" s="78"/>
      <c r="DP37" s="78"/>
      <c r="DQ37" s="78"/>
      <c r="DR37" s="78"/>
      <c r="DS37" s="78"/>
      <c r="DT37" s="78"/>
      <c r="DU37" s="78"/>
      <c r="DV37" s="78"/>
      <c r="DW37" s="78"/>
      <c r="DX37" s="78"/>
      <c r="DY37" s="78"/>
      <c r="DZ37" s="78"/>
      <c r="EA37" s="78"/>
      <c r="EB37" s="78"/>
      <c r="EC37" s="78"/>
      <c r="ED37" s="78"/>
      <c r="EE37" s="78"/>
      <c r="EF37" s="78"/>
      <c r="EG37" s="78"/>
      <c r="EH37" s="78"/>
      <c r="EI37" s="78"/>
      <c r="EJ37" s="78"/>
      <c r="EK37" s="78"/>
      <c r="EL37" s="78"/>
      <c r="EM37" s="78"/>
      <c r="EN37" s="78"/>
      <c r="EO37" s="78"/>
      <c r="EP37" s="78"/>
      <c r="EQ37" s="78"/>
      <c r="ER37" s="78"/>
      <c r="ES37" s="78"/>
      <c r="ET37" s="78"/>
      <c r="EU37" s="78"/>
      <c r="EV37" s="78"/>
      <c r="EW37" s="78"/>
      <c r="EX37" s="78"/>
      <c r="EY37" s="78"/>
      <c r="EZ37" s="78"/>
      <c r="FA37" s="78"/>
      <c r="FB37" s="78"/>
      <c r="FC37" s="78"/>
      <c r="FD37" s="78"/>
      <c r="FE37" s="78"/>
      <c r="FF37" s="78"/>
      <c r="FG37" s="78"/>
      <c r="FH37" s="78"/>
      <c r="FI37" s="78"/>
      <c r="FJ37" s="78"/>
      <c r="FK37" s="78"/>
      <c r="FL37" s="78"/>
      <c r="FM37" s="78"/>
      <c r="FN37" s="78"/>
      <c r="FO37" s="78"/>
      <c r="FP37" s="78"/>
      <c r="FQ37" s="78"/>
      <c r="FR37" s="78"/>
      <c r="FS37" s="78"/>
      <c r="FT37" s="78"/>
      <c r="FU37" s="78"/>
      <c r="FV37" s="78"/>
      <c r="FW37" s="78"/>
      <c r="FX37" s="78"/>
      <c r="FY37" s="78"/>
      <c r="FZ37" s="78"/>
      <c r="GA37" s="78"/>
      <c r="GB37" s="78"/>
      <c r="GC37" s="78"/>
      <c r="GD37" s="78"/>
      <c r="GE37" s="78"/>
      <c r="GF37" s="78"/>
      <c r="GG37" s="78"/>
      <c r="GH37" s="78"/>
      <c r="GI37" s="78"/>
      <c r="GJ37" s="78"/>
      <c r="GK37" s="78"/>
      <c r="GL37" s="78"/>
      <c r="GM37" s="78"/>
      <c r="GN37" s="78"/>
      <c r="GO37" s="78"/>
      <c r="GP37" s="78"/>
      <c r="GQ37" s="78"/>
      <c r="GR37" s="78"/>
      <c r="GS37" s="78"/>
      <c r="GT37" s="78"/>
      <c r="GU37" s="78"/>
      <c r="GV37" s="78"/>
      <c r="GW37" s="78"/>
      <c r="GX37" s="78"/>
      <c r="GY37" s="78"/>
      <c r="GZ37" s="78"/>
      <c r="HA37" s="78"/>
      <c r="HB37" s="78"/>
      <c r="HC37" s="78"/>
      <c r="HD37" s="78"/>
      <c r="HE37" s="78"/>
      <c r="HF37" s="78"/>
      <c r="HG37" s="78"/>
      <c r="HH37" s="78"/>
      <c r="HI37" s="78"/>
      <c r="HJ37" s="78"/>
      <c r="HK37" s="78"/>
      <c r="HL37" s="78"/>
      <c r="HM37" s="78"/>
      <c r="HN37" s="78"/>
      <c r="HO37" s="78"/>
      <c r="HP37" s="78"/>
      <c r="HQ37" s="78"/>
      <c r="HR37" s="78"/>
      <c r="HS37" s="78"/>
      <c r="HT37" s="78"/>
      <c r="HU37" s="78"/>
      <c r="HV37" s="78"/>
      <c r="HW37" s="78"/>
      <c r="HX37" s="78"/>
      <c r="HY37" s="78"/>
      <c r="HZ37" s="78"/>
      <c r="IA37" s="78"/>
      <c r="IB37" s="78"/>
      <c r="IC37" s="78"/>
      <c r="ID37" s="78"/>
      <c r="IE37" s="78"/>
      <c r="IF37" s="78"/>
      <c r="IG37" s="78"/>
      <c r="IH37" s="78"/>
      <c r="II37" s="78"/>
      <c r="IJ37" s="78"/>
      <c r="IK37" s="78"/>
      <c r="IL37" s="78"/>
      <c r="IM37" s="78"/>
      <c r="IN37" s="78"/>
      <c r="IO37" s="78"/>
      <c r="IP37" s="78"/>
      <c r="IQ37" s="78"/>
      <c r="IR37" s="78"/>
      <c r="IS37" s="78"/>
      <c r="IT37" s="78"/>
      <c r="IU37" s="78"/>
      <c r="IV37" s="78"/>
    </row>
    <row r="38" spans="1:256" s="79" customFormat="1" ht="16.95" customHeight="1">
      <c r="A38" s="82">
        <v>35</v>
      </c>
      <c r="B38" s="77" t="s">
        <v>361</v>
      </c>
      <c r="C38" s="77" t="s">
        <v>68</v>
      </c>
      <c r="D38" s="63">
        <f t="shared" si="0"/>
        <v>10</v>
      </c>
      <c r="E38" s="70">
        <f>IF([3]项目总工作量!$B$6="交易类",D38*1.5/22,IF([3]项目总工作量!$B$6="数据分析类",D38*1.5*0.9/22,IF([3]项目总工作量!$B$6="流程管理类",D38*1.5*0.8/22,IF([3]项目总工作量!$B$6="渠道类",FALSE))))</f>
        <v>0.68181818181818177</v>
      </c>
      <c r="F38" s="83">
        <v>1</v>
      </c>
      <c r="G38" s="80"/>
      <c r="H38" s="80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78"/>
      <c r="BR38" s="78"/>
      <c r="BS38" s="78"/>
      <c r="BT38" s="78"/>
      <c r="BU38" s="78"/>
      <c r="BV38" s="78"/>
      <c r="BW38" s="78"/>
      <c r="BX38" s="78"/>
      <c r="BY38" s="78"/>
      <c r="BZ38" s="78"/>
      <c r="CA38" s="78"/>
      <c r="CB38" s="78"/>
      <c r="CC38" s="78"/>
      <c r="CD38" s="78"/>
      <c r="CE38" s="78"/>
      <c r="CF38" s="78"/>
      <c r="CG38" s="78"/>
      <c r="CH38" s="78"/>
      <c r="CI38" s="78"/>
      <c r="CJ38" s="78"/>
      <c r="CK38" s="78"/>
      <c r="CL38" s="78"/>
      <c r="CM38" s="78"/>
      <c r="CN38" s="78"/>
      <c r="CO38" s="78"/>
      <c r="CP38" s="78"/>
      <c r="CQ38" s="78"/>
      <c r="CR38" s="78"/>
      <c r="CS38" s="78"/>
      <c r="CT38" s="78"/>
      <c r="CU38" s="78"/>
      <c r="CV38" s="78"/>
      <c r="CW38" s="78"/>
      <c r="CX38" s="78"/>
      <c r="CY38" s="78"/>
      <c r="CZ38" s="78"/>
      <c r="DA38" s="78"/>
      <c r="DB38" s="78"/>
      <c r="DC38" s="78"/>
      <c r="DD38" s="78"/>
      <c r="DE38" s="78"/>
      <c r="DF38" s="78"/>
      <c r="DG38" s="78"/>
      <c r="DH38" s="78"/>
      <c r="DI38" s="78"/>
      <c r="DJ38" s="78"/>
      <c r="DK38" s="78"/>
      <c r="DL38" s="78"/>
      <c r="DM38" s="78"/>
      <c r="DN38" s="78"/>
      <c r="DO38" s="78"/>
      <c r="DP38" s="78"/>
      <c r="DQ38" s="78"/>
      <c r="DR38" s="78"/>
      <c r="DS38" s="78"/>
      <c r="DT38" s="78"/>
      <c r="DU38" s="78"/>
      <c r="DV38" s="78"/>
      <c r="DW38" s="78"/>
      <c r="DX38" s="78"/>
      <c r="DY38" s="78"/>
      <c r="DZ38" s="78"/>
      <c r="EA38" s="78"/>
      <c r="EB38" s="78"/>
      <c r="EC38" s="78"/>
      <c r="ED38" s="78"/>
      <c r="EE38" s="78"/>
      <c r="EF38" s="78"/>
      <c r="EG38" s="78"/>
      <c r="EH38" s="78"/>
      <c r="EI38" s="78"/>
      <c r="EJ38" s="78"/>
      <c r="EK38" s="78"/>
      <c r="EL38" s="78"/>
      <c r="EM38" s="78"/>
      <c r="EN38" s="78"/>
      <c r="EO38" s="78"/>
      <c r="EP38" s="78"/>
      <c r="EQ38" s="78"/>
      <c r="ER38" s="78"/>
      <c r="ES38" s="78"/>
      <c r="ET38" s="78"/>
      <c r="EU38" s="78"/>
      <c r="EV38" s="78"/>
      <c r="EW38" s="78"/>
      <c r="EX38" s="78"/>
      <c r="EY38" s="78"/>
      <c r="EZ38" s="78"/>
      <c r="FA38" s="78"/>
      <c r="FB38" s="78"/>
      <c r="FC38" s="78"/>
      <c r="FD38" s="78"/>
      <c r="FE38" s="78"/>
      <c r="FF38" s="78"/>
      <c r="FG38" s="78"/>
      <c r="FH38" s="78"/>
      <c r="FI38" s="78"/>
      <c r="FJ38" s="78"/>
      <c r="FK38" s="78"/>
      <c r="FL38" s="78"/>
      <c r="FM38" s="78"/>
      <c r="FN38" s="78"/>
      <c r="FO38" s="78"/>
      <c r="FP38" s="78"/>
      <c r="FQ38" s="78"/>
      <c r="FR38" s="78"/>
      <c r="FS38" s="78"/>
      <c r="FT38" s="78"/>
      <c r="FU38" s="78"/>
      <c r="FV38" s="78"/>
      <c r="FW38" s="78"/>
      <c r="FX38" s="78"/>
      <c r="FY38" s="78"/>
      <c r="FZ38" s="78"/>
      <c r="GA38" s="78"/>
      <c r="GB38" s="78"/>
      <c r="GC38" s="78"/>
      <c r="GD38" s="78"/>
      <c r="GE38" s="78"/>
      <c r="GF38" s="78"/>
      <c r="GG38" s="78"/>
      <c r="GH38" s="78"/>
      <c r="GI38" s="78"/>
      <c r="GJ38" s="78"/>
      <c r="GK38" s="78"/>
      <c r="GL38" s="78"/>
      <c r="GM38" s="78"/>
      <c r="GN38" s="78"/>
      <c r="GO38" s="78"/>
      <c r="GP38" s="78"/>
      <c r="GQ38" s="78"/>
      <c r="GR38" s="78"/>
      <c r="GS38" s="78"/>
      <c r="GT38" s="78"/>
      <c r="GU38" s="78"/>
      <c r="GV38" s="78"/>
      <c r="GW38" s="78"/>
      <c r="GX38" s="78"/>
      <c r="GY38" s="78"/>
      <c r="GZ38" s="78"/>
      <c r="HA38" s="78"/>
      <c r="HB38" s="78"/>
      <c r="HC38" s="78"/>
      <c r="HD38" s="78"/>
      <c r="HE38" s="78"/>
      <c r="HF38" s="78"/>
      <c r="HG38" s="78"/>
      <c r="HH38" s="78"/>
      <c r="HI38" s="78"/>
      <c r="HJ38" s="78"/>
      <c r="HK38" s="78"/>
      <c r="HL38" s="78"/>
      <c r="HM38" s="78"/>
      <c r="HN38" s="78"/>
      <c r="HO38" s="78"/>
      <c r="HP38" s="78"/>
      <c r="HQ38" s="78"/>
      <c r="HR38" s="78"/>
      <c r="HS38" s="78"/>
      <c r="HT38" s="78"/>
      <c r="HU38" s="78"/>
      <c r="HV38" s="78"/>
      <c r="HW38" s="78"/>
      <c r="HX38" s="78"/>
      <c r="HY38" s="78"/>
      <c r="HZ38" s="78"/>
      <c r="IA38" s="78"/>
      <c r="IB38" s="78"/>
      <c r="IC38" s="78"/>
      <c r="ID38" s="78"/>
      <c r="IE38" s="78"/>
      <c r="IF38" s="78"/>
      <c r="IG38" s="78"/>
      <c r="IH38" s="78"/>
      <c r="II38" s="78"/>
      <c r="IJ38" s="78"/>
      <c r="IK38" s="78"/>
      <c r="IL38" s="78"/>
      <c r="IM38" s="78"/>
      <c r="IN38" s="78"/>
      <c r="IO38" s="78"/>
      <c r="IP38" s="78"/>
      <c r="IQ38" s="78"/>
      <c r="IR38" s="78"/>
      <c r="IS38" s="78"/>
      <c r="IT38" s="78"/>
      <c r="IU38" s="78"/>
      <c r="IV38" s="78"/>
    </row>
    <row r="39" spans="1:256" s="79" customFormat="1" ht="16.95" customHeight="1">
      <c r="A39" s="82">
        <v>36</v>
      </c>
      <c r="B39" s="77" t="s">
        <v>362</v>
      </c>
      <c r="C39" s="77" t="s">
        <v>68</v>
      </c>
      <c r="D39" s="63">
        <f t="shared" si="0"/>
        <v>10</v>
      </c>
      <c r="E39" s="70">
        <f>IF([3]项目总工作量!$B$6="交易类",D39*1.5/22,IF([3]项目总工作量!$B$6="数据分析类",D39*1.5*0.9/22,IF([3]项目总工作量!$B$6="流程管理类",D39*1.5*0.8/22,IF([3]项目总工作量!$B$6="渠道类",FALSE))))</f>
        <v>0.68181818181818177</v>
      </c>
      <c r="F39" s="83">
        <v>1</v>
      </c>
      <c r="G39" s="80"/>
      <c r="H39" s="80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  <c r="BQ39" s="78"/>
      <c r="BR39" s="78"/>
      <c r="BS39" s="78"/>
      <c r="BT39" s="78"/>
      <c r="BU39" s="78"/>
      <c r="BV39" s="78"/>
      <c r="BW39" s="78"/>
      <c r="BX39" s="78"/>
      <c r="BY39" s="78"/>
      <c r="BZ39" s="78"/>
      <c r="CA39" s="78"/>
      <c r="CB39" s="78"/>
      <c r="CC39" s="78"/>
      <c r="CD39" s="78"/>
      <c r="CE39" s="78"/>
      <c r="CF39" s="78"/>
      <c r="CG39" s="78"/>
      <c r="CH39" s="78"/>
      <c r="CI39" s="78"/>
      <c r="CJ39" s="78"/>
      <c r="CK39" s="78"/>
      <c r="CL39" s="78"/>
      <c r="CM39" s="78"/>
      <c r="CN39" s="78"/>
      <c r="CO39" s="78"/>
      <c r="CP39" s="78"/>
      <c r="CQ39" s="78"/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  <c r="DQ39" s="78"/>
      <c r="DR39" s="78"/>
      <c r="DS39" s="78"/>
      <c r="DT39" s="78"/>
      <c r="DU39" s="78"/>
      <c r="DV39" s="78"/>
      <c r="DW39" s="78"/>
      <c r="DX39" s="78"/>
      <c r="DY39" s="78"/>
      <c r="DZ39" s="78"/>
      <c r="EA39" s="78"/>
      <c r="EB39" s="78"/>
      <c r="EC39" s="78"/>
      <c r="ED39" s="78"/>
      <c r="EE39" s="78"/>
      <c r="EF39" s="78"/>
      <c r="EG39" s="78"/>
      <c r="EH39" s="78"/>
      <c r="EI39" s="78"/>
      <c r="EJ39" s="78"/>
      <c r="EK39" s="78"/>
      <c r="EL39" s="78"/>
      <c r="EM39" s="78"/>
      <c r="EN39" s="78"/>
      <c r="EO39" s="78"/>
      <c r="EP39" s="78"/>
      <c r="EQ39" s="78"/>
      <c r="ER39" s="78"/>
      <c r="ES39" s="78"/>
      <c r="ET39" s="78"/>
      <c r="EU39" s="78"/>
      <c r="EV39" s="78"/>
      <c r="EW39" s="78"/>
      <c r="EX39" s="78"/>
      <c r="EY39" s="78"/>
      <c r="EZ39" s="78"/>
      <c r="FA39" s="78"/>
      <c r="FB39" s="78"/>
      <c r="FC39" s="78"/>
      <c r="FD39" s="78"/>
      <c r="FE39" s="78"/>
      <c r="FF39" s="78"/>
      <c r="FG39" s="78"/>
      <c r="FH39" s="78"/>
      <c r="FI39" s="78"/>
      <c r="FJ39" s="78"/>
      <c r="FK39" s="78"/>
      <c r="FL39" s="78"/>
      <c r="FM39" s="78"/>
      <c r="FN39" s="78"/>
      <c r="FO39" s="78"/>
      <c r="FP39" s="78"/>
      <c r="FQ39" s="78"/>
      <c r="FR39" s="78"/>
      <c r="FS39" s="78"/>
      <c r="FT39" s="78"/>
      <c r="FU39" s="78"/>
      <c r="FV39" s="78"/>
      <c r="FW39" s="78"/>
      <c r="FX39" s="78"/>
      <c r="FY39" s="78"/>
      <c r="FZ39" s="78"/>
      <c r="GA39" s="78"/>
      <c r="GB39" s="78"/>
      <c r="GC39" s="78"/>
      <c r="GD39" s="78"/>
      <c r="GE39" s="78"/>
      <c r="GF39" s="78"/>
      <c r="GG39" s="78"/>
      <c r="GH39" s="78"/>
      <c r="GI39" s="78"/>
      <c r="GJ39" s="78"/>
      <c r="GK39" s="78"/>
      <c r="GL39" s="78"/>
      <c r="GM39" s="78"/>
      <c r="GN39" s="78"/>
      <c r="GO39" s="78"/>
      <c r="GP39" s="78"/>
      <c r="GQ39" s="78"/>
      <c r="GR39" s="78"/>
      <c r="GS39" s="78"/>
      <c r="GT39" s="78"/>
      <c r="GU39" s="78"/>
      <c r="GV39" s="78"/>
      <c r="GW39" s="78"/>
      <c r="GX39" s="78"/>
      <c r="GY39" s="78"/>
      <c r="GZ39" s="78"/>
      <c r="HA39" s="78"/>
      <c r="HB39" s="78"/>
      <c r="HC39" s="78"/>
      <c r="HD39" s="78"/>
      <c r="HE39" s="78"/>
      <c r="HF39" s="78"/>
      <c r="HG39" s="78"/>
      <c r="HH39" s="78"/>
      <c r="HI39" s="78"/>
      <c r="HJ39" s="78"/>
      <c r="HK39" s="78"/>
      <c r="HL39" s="78"/>
      <c r="HM39" s="78"/>
      <c r="HN39" s="78"/>
      <c r="HO39" s="78"/>
      <c r="HP39" s="78"/>
      <c r="HQ39" s="78"/>
      <c r="HR39" s="78"/>
      <c r="HS39" s="78"/>
      <c r="HT39" s="78"/>
      <c r="HU39" s="78"/>
      <c r="HV39" s="78"/>
      <c r="HW39" s="78"/>
      <c r="HX39" s="78"/>
      <c r="HY39" s="78"/>
      <c r="HZ39" s="78"/>
      <c r="IA39" s="78"/>
      <c r="IB39" s="78"/>
      <c r="IC39" s="78"/>
      <c r="ID39" s="78"/>
      <c r="IE39" s="78"/>
      <c r="IF39" s="78"/>
      <c r="IG39" s="78"/>
      <c r="IH39" s="78"/>
      <c r="II39" s="78"/>
      <c r="IJ39" s="78"/>
      <c r="IK39" s="78"/>
      <c r="IL39" s="78"/>
      <c r="IM39" s="78"/>
      <c r="IN39" s="78"/>
      <c r="IO39" s="78"/>
      <c r="IP39" s="78"/>
      <c r="IQ39" s="78"/>
      <c r="IR39" s="78"/>
      <c r="IS39" s="78"/>
      <c r="IT39" s="78"/>
      <c r="IU39" s="78"/>
      <c r="IV39" s="78"/>
    </row>
    <row r="40" spans="1:256" s="79" customFormat="1" ht="16.95" customHeight="1">
      <c r="A40" s="82">
        <v>37</v>
      </c>
      <c r="B40" s="77" t="s">
        <v>363</v>
      </c>
      <c r="C40" s="77" t="s">
        <v>68</v>
      </c>
      <c r="D40" s="63">
        <f t="shared" si="0"/>
        <v>10</v>
      </c>
      <c r="E40" s="70">
        <f>IF([3]项目总工作量!$B$6="交易类",D40*1.5/22,IF([3]项目总工作量!$B$6="数据分析类",D40*1.5*0.9/22,IF([3]项目总工作量!$B$6="流程管理类",D40*1.5*0.8/22,IF([3]项目总工作量!$B$6="渠道类",FALSE))))</f>
        <v>0.68181818181818177</v>
      </c>
      <c r="F40" s="83">
        <v>1</v>
      </c>
      <c r="G40" s="80"/>
      <c r="H40" s="80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78"/>
      <c r="BR40" s="78"/>
      <c r="BS40" s="78"/>
      <c r="BT40" s="78"/>
      <c r="BU40" s="78"/>
      <c r="BV40" s="78"/>
      <c r="BW40" s="78"/>
      <c r="BX40" s="78"/>
      <c r="BY40" s="78"/>
      <c r="BZ40" s="78"/>
      <c r="CA40" s="78"/>
      <c r="CB40" s="78"/>
      <c r="CC40" s="78"/>
      <c r="CD40" s="78"/>
      <c r="CE40" s="78"/>
      <c r="CF40" s="78"/>
      <c r="CG40" s="78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  <c r="CS40" s="78"/>
      <c r="CT40" s="78"/>
      <c r="CU40" s="78"/>
      <c r="CV40" s="78"/>
      <c r="CW40" s="78"/>
      <c r="CX40" s="78"/>
      <c r="CY40" s="78"/>
      <c r="CZ40" s="78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8"/>
      <c r="DM40" s="78"/>
      <c r="DN40" s="78"/>
      <c r="DO40" s="78"/>
      <c r="DP40" s="78"/>
      <c r="DQ40" s="78"/>
      <c r="DR40" s="78"/>
      <c r="DS40" s="78"/>
      <c r="DT40" s="78"/>
      <c r="DU40" s="78"/>
      <c r="DV40" s="78"/>
      <c r="DW40" s="78"/>
      <c r="DX40" s="78"/>
      <c r="DY40" s="78"/>
      <c r="DZ40" s="78"/>
      <c r="EA40" s="78"/>
      <c r="EB40" s="78"/>
      <c r="EC40" s="78"/>
      <c r="ED40" s="78"/>
      <c r="EE40" s="78"/>
      <c r="EF40" s="78"/>
      <c r="EG40" s="78"/>
      <c r="EH40" s="78"/>
      <c r="EI40" s="78"/>
      <c r="EJ40" s="78"/>
      <c r="EK40" s="78"/>
      <c r="EL40" s="78"/>
      <c r="EM40" s="78"/>
      <c r="EN40" s="78"/>
      <c r="EO40" s="78"/>
      <c r="EP40" s="78"/>
      <c r="EQ40" s="78"/>
      <c r="ER40" s="78"/>
      <c r="ES40" s="78"/>
      <c r="ET40" s="78"/>
      <c r="EU40" s="78"/>
      <c r="EV40" s="78"/>
      <c r="EW40" s="78"/>
      <c r="EX40" s="78"/>
      <c r="EY40" s="78"/>
      <c r="EZ40" s="78"/>
      <c r="FA40" s="78"/>
      <c r="FB40" s="78"/>
      <c r="FC40" s="78"/>
      <c r="FD40" s="78"/>
      <c r="FE40" s="78"/>
      <c r="FF40" s="78"/>
      <c r="FG40" s="78"/>
      <c r="FH40" s="78"/>
      <c r="FI40" s="78"/>
      <c r="FJ40" s="78"/>
      <c r="FK40" s="78"/>
      <c r="FL40" s="78"/>
      <c r="FM40" s="78"/>
      <c r="FN40" s="78"/>
      <c r="FO40" s="78"/>
      <c r="FP40" s="78"/>
      <c r="FQ40" s="78"/>
      <c r="FR40" s="78"/>
      <c r="FS40" s="78"/>
      <c r="FT40" s="78"/>
      <c r="FU40" s="78"/>
      <c r="FV40" s="78"/>
      <c r="FW40" s="78"/>
      <c r="FX40" s="78"/>
      <c r="FY40" s="78"/>
      <c r="FZ40" s="78"/>
      <c r="GA40" s="78"/>
      <c r="GB40" s="78"/>
      <c r="GC40" s="78"/>
      <c r="GD40" s="78"/>
      <c r="GE40" s="78"/>
      <c r="GF40" s="78"/>
      <c r="GG40" s="78"/>
      <c r="GH40" s="78"/>
      <c r="GI40" s="78"/>
      <c r="GJ40" s="78"/>
      <c r="GK40" s="78"/>
      <c r="GL40" s="78"/>
      <c r="GM40" s="78"/>
      <c r="GN40" s="78"/>
      <c r="GO40" s="78"/>
      <c r="GP40" s="78"/>
      <c r="GQ40" s="78"/>
      <c r="GR40" s="78"/>
      <c r="GS40" s="78"/>
      <c r="GT40" s="78"/>
      <c r="GU40" s="78"/>
      <c r="GV40" s="78"/>
      <c r="GW40" s="78"/>
      <c r="GX40" s="78"/>
      <c r="GY40" s="78"/>
      <c r="GZ40" s="78"/>
      <c r="HA40" s="78"/>
      <c r="HB40" s="78"/>
      <c r="HC40" s="78"/>
      <c r="HD40" s="78"/>
      <c r="HE40" s="78"/>
      <c r="HF40" s="78"/>
      <c r="HG40" s="78"/>
      <c r="HH40" s="78"/>
      <c r="HI40" s="78"/>
      <c r="HJ40" s="78"/>
      <c r="HK40" s="78"/>
      <c r="HL40" s="78"/>
      <c r="HM40" s="78"/>
      <c r="HN40" s="78"/>
      <c r="HO40" s="78"/>
      <c r="HP40" s="78"/>
      <c r="HQ40" s="78"/>
      <c r="HR40" s="78"/>
      <c r="HS40" s="78"/>
      <c r="HT40" s="78"/>
      <c r="HU40" s="78"/>
      <c r="HV40" s="78"/>
      <c r="HW40" s="78"/>
      <c r="HX40" s="78"/>
      <c r="HY40" s="78"/>
      <c r="HZ40" s="78"/>
      <c r="IA40" s="78"/>
      <c r="IB40" s="78"/>
      <c r="IC40" s="78"/>
      <c r="ID40" s="78"/>
      <c r="IE40" s="78"/>
      <c r="IF40" s="78"/>
      <c r="IG40" s="78"/>
      <c r="IH40" s="78"/>
      <c r="II40" s="78"/>
      <c r="IJ40" s="78"/>
      <c r="IK40" s="78"/>
      <c r="IL40" s="78"/>
      <c r="IM40" s="78"/>
      <c r="IN40" s="78"/>
      <c r="IO40" s="78"/>
      <c r="IP40" s="78"/>
      <c r="IQ40" s="78"/>
      <c r="IR40" s="78"/>
      <c r="IS40" s="78"/>
      <c r="IT40" s="78"/>
      <c r="IU40" s="78"/>
      <c r="IV40" s="78"/>
    </row>
    <row r="41" spans="1:256" s="79" customFormat="1" ht="16.95" customHeight="1">
      <c r="A41" s="82">
        <v>38</v>
      </c>
      <c r="B41" s="77" t="s">
        <v>364</v>
      </c>
      <c r="C41" s="77" t="s">
        <v>68</v>
      </c>
      <c r="D41" s="63">
        <f t="shared" si="0"/>
        <v>10</v>
      </c>
      <c r="E41" s="70">
        <f>IF([3]项目总工作量!$B$6="交易类",D41*1.5/22,IF([3]项目总工作量!$B$6="数据分析类",D41*1.5*0.9/22,IF([3]项目总工作量!$B$6="流程管理类",D41*1.5*0.8/22,IF([3]项目总工作量!$B$6="渠道类",FALSE))))</f>
        <v>0.68181818181818177</v>
      </c>
      <c r="F41" s="83">
        <v>1</v>
      </c>
      <c r="G41" s="80"/>
      <c r="H41" s="80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8"/>
      <c r="CW41" s="78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8"/>
      <c r="DM41" s="78"/>
      <c r="DN41" s="78"/>
      <c r="DO41" s="78"/>
      <c r="DP41" s="78"/>
      <c r="DQ41" s="78"/>
      <c r="DR41" s="78"/>
      <c r="DS41" s="78"/>
      <c r="DT41" s="78"/>
      <c r="DU41" s="78"/>
      <c r="DV41" s="78"/>
      <c r="DW41" s="78"/>
      <c r="DX41" s="78"/>
      <c r="DY41" s="78"/>
      <c r="DZ41" s="78"/>
      <c r="EA41" s="78"/>
      <c r="EB41" s="78"/>
      <c r="EC41" s="78"/>
      <c r="ED41" s="78"/>
      <c r="EE41" s="78"/>
      <c r="EF41" s="78"/>
      <c r="EG41" s="78"/>
      <c r="EH41" s="78"/>
      <c r="EI41" s="78"/>
      <c r="EJ41" s="78"/>
      <c r="EK41" s="78"/>
      <c r="EL41" s="78"/>
      <c r="EM41" s="78"/>
      <c r="EN41" s="78"/>
      <c r="EO41" s="78"/>
      <c r="EP41" s="78"/>
      <c r="EQ41" s="78"/>
      <c r="ER41" s="78"/>
      <c r="ES41" s="78"/>
      <c r="ET41" s="78"/>
      <c r="EU41" s="78"/>
      <c r="EV41" s="78"/>
      <c r="EW41" s="78"/>
      <c r="EX41" s="78"/>
      <c r="EY41" s="78"/>
      <c r="EZ41" s="78"/>
      <c r="FA41" s="78"/>
      <c r="FB41" s="78"/>
      <c r="FC41" s="78"/>
      <c r="FD41" s="78"/>
      <c r="FE41" s="78"/>
      <c r="FF41" s="78"/>
      <c r="FG41" s="78"/>
      <c r="FH41" s="78"/>
      <c r="FI41" s="78"/>
      <c r="FJ41" s="78"/>
      <c r="FK41" s="78"/>
      <c r="FL41" s="78"/>
      <c r="FM41" s="78"/>
      <c r="FN41" s="78"/>
      <c r="FO41" s="78"/>
      <c r="FP41" s="78"/>
      <c r="FQ41" s="78"/>
      <c r="FR41" s="78"/>
      <c r="FS41" s="78"/>
      <c r="FT41" s="78"/>
      <c r="FU41" s="78"/>
      <c r="FV41" s="78"/>
      <c r="FW41" s="78"/>
      <c r="FX41" s="78"/>
      <c r="FY41" s="78"/>
      <c r="FZ41" s="78"/>
      <c r="GA41" s="78"/>
      <c r="GB41" s="78"/>
      <c r="GC41" s="78"/>
      <c r="GD41" s="78"/>
      <c r="GE41" s="78"/>
      <c r="GF41" s="78"/>
      <c r="GG41" s="78"/>
      <c r="GH41" s="78"/>
      <c r="GI41" s="78"/>
      <c r="GJ41" s="78"/>
      <c r="GK41" s="78"/>
      <c r="GL41" s="78"/>
      <c r="GM41" s="78"/>
      <c r="GN41" s="78"/>
      <c r="GO41" s="78"/>
      <c r="GP41" s="78"/>
      <c r="GQ41" s="78"/>
      <c r="GR41" s="78"/>
      <c r="GS41" s="78"/>
      <c r="GT41" s="78"/>
      <c r="GU41" s="78"/>
      <c r="GV41" s="78"/>
      <c r="GW41" s="78"/>
      <c r="GX41" s="78"/>
      <c r="GY41" s="78"/>
      <c r="GZ41" s="78"/>
      <c r="HA41" s="78"/>
      <c r="HB41" s="78"/>
      <c r="HC41" s="78"/>
      <c r="HD41" s="78"/>
      <c r="HE41" s="78"/>
      <c r="HF41" s="78"/>
      <c r="HG41" s="78"/>
      <c r="HH41" s="78"/>
      <c r="HI41" s="78"/>
      <c r="HJ41" s="78"/>
      <c r="HK41" s="78"/>
      <c r="HL41" s="78"/>
      <c r="HM41" s="78"/>
      <c r="HN41" s="78"/>
      <c r="HO41" s="78"/>
      <c r="HP41" s="78"/>
      <c r="HQ41" s="78"/>
      <c r="HR41" s="78"/>
      <c r="HS41" s="78"/>
      <c r="HT41" s="78"/>
      <c r="HU41" s="78"/>
      <c r="HV41" s="78"/>
      <c r="HW41" s="78"/>
      <c r="HX41" s="78"/>
      <c r="HY41" s="78"/>
      <c r="HZ41" s="78"/>
      <c r="IA41" s="78"/>
      <c r="IB41" s="78"/>
      <c r="IC41" s="78"/>
      <c r="ID41" s="78"/>
      <c r="IE41" s="78"/>
      <c r="IF41" s="78"/>
      <c r="IG41" s="78"/>
      <c r="IH41" s="78"/>
      <c r="II41" s="78"/>
      <c r="IJ41" s="78"/>
      <c r="IK41" s="78"/>
      <c r="IL41" s="78"/>
      <c r="IM41" s="78"/>
      <c r="IN41" s="78"/>
      <c r="IO41" s="78"/>
      <c r="IP41" s="78"/>
      <c r="IQ41" s="78"/>
      <c r="IR41" s="78"/>
      <c r="IS41" s="78"/>
      <c r="IT41" s="78"/>
      <c r="IU41" s="78"/>
      <c r="IV41" s="78"/>
    </row>
    <row r="42" spans="1:256" s="79" customFormat="1" ht="16.95" customHeight="1">
      <c r="A42" s="82">
        <v>39</v>
      </c>
      <c r="B42" s="81" t="s">
        <v>365</v>
      </c>
      <c r="C42" s="80" t="s">
        <v>68</v>
      </c>
      <c r="D42" s="63">
        <f t="shared" si="0"/>
        <v>10</v>
      </c>
      <c r="E42" s="70">
        <f>IF([3]项目总工作量!$B$6="交易类",D42*1.5/22,IF([3]项目总工作量!$B$6="数据分析类",D42*1.5*0.9/22,IF([3]项目总工作量!$B$6="流程管理类",D42*1.5*0.8/22,IF([3]项目总工作量!$B$6="渠道类",FALSE))))</f>
        <v>0.68181818181818177</v>
      </c>
      <c r="F42" s="83">
        <v>1</v>
      </c>
      <c r="G42" s="80"/>
      <c r="H42" s="80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  <c r="CI42" s="78"/>
      <c r="CJ42" s="78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8"/>
      <c r="CW42" s="78"/>
      <c r="CX42" s="78"/>
      <c r="CY42" s="78"/>
      <c r="CZ42" s="78"/>
      <c r="DA42" s="78"/>
      <c r="DB42" s="78"/>
      <c r="DC42" s="78"/>
      <c r="DD42" s="78"/>
      <c r="DE42" s="78"/>
      <c r="DF42" s="78"/>
      <c r="DG42" s="78"/>
      <c r="DH42" s="78"/>
      <c r="DI42" s="78"/>
      <c r="DJ42" s="78"/>
      <c r="DK42" s="78"/>
      <c r="DL42" s="78"/>
      <c r="DM42" s="78"/>
      <c r="DN42" s="78"/>
      <c r="DO42" s="78"/>
      <c r="DP42" s="78"/>
      <c r="DQ42" s="78"/>
      <c r="DR42" s="78"/>
      <c r="DS42" s="78"/>
      <c r="DT42" s="78"/>
      <c r="DU42" s="78"/>
      <c r="DV42" s="78"/>
      <c r="DW42" s="78"/>
      <c r="DX42" s="78"/>
      <c r="DY42" s="78"/>
      <c r="DZ42" s="78"/>
      <c r="EA42" s="78"/>
      <c r="EB42" s="78"/>
      <c r="EC42" s="78"/>
      <c r="ED42" s="78"/>
      <c r="EE42" s="78"/>
      <c r="EF42" s="78"/>
      <c r="EG42" s="78"/>
      <c r="EH42" s="78"/>
      <c r="EI42" s="78"/>
      <c r="EJ42" s="78"/>
      <c r="EK42" s="78"/>
      <c r="EL42" s="78"/>
      <c r="EM42" s="78"/>
      <c r="EN42" s="78"/>
      <c r="EO42" s="78"/>
      <c r="EP42" s="78"/>
      <c r="EQ42" s="78"/>
      <c r="ER42" s="78"/>
      <c r="ES42" s="78"/>
      <c r="ET42" s="78"/>
      <c r="EU42" s="78"/>
      <c r="EV42" s="78"/>
      <c r="EW42" s="78"/>
      <c r="EX42" s="78"/>
      <c r="EY42" s="78"/>
      <c r="EZ42" s="78"/>
      <c r="FA42" s="78"/>
      <c r="FB42" s="78"/>
      <c r="FC42" s="78"/>
      <c r="FD42" s="78"/>
      <c r="FE42" s="78"/>
      <c r="FF42" s="78"/>
      <c r="FG42" s="78"/>
      <c r="FH42" s="78"/>
      <c r="FI42" s="78"/>
      <c r="FJ42" s="78"/>
      <c r="FK42" s="78"/>
      <c r="FL42" s="78"/>
      <c r="FM42" s="78"/>
      <c r="FN42" s="78"/>
      <c r="FO42" s="78"/>
      <c r="FP42" s="78"/>
      <c r="FQ42" s="78"/>
      <c r="FR42" s="78"/>
      <c r="FS42" s="78"/>
      <c r="FT42" s="78"/>
      <c r="FU42" s="78"/>
      <c r="FV42" s="78"/>
      <c r="FW42" s="78"/>
      <c r="FX42" s="78"/>
      <c r="FY42" s="78"/>
      <c r="FZ42" s="78"/>
      <c r="GA42" s="78"/>
      <c r="GB42" s="78"/>
      <c r="GC42" s="78"/>
      <c r="GD42" s="78"/>
      <c r="GE42" s="78"/>
      <c r="GF42" s="78"/>
      <c r="GG42" s="78"/>
      <c r="GH42" s="78"/>
      <c r="GI42" s="78"/>
      <c r="GJ42" s="78"/>
      <c r="GK42" s="78"/>
      <c r="GL42" s="78"/>
      <c r="GM42" s="78"/>
      <c r="GN42" s="78"/>
      <c r="GO42" s="78"/>
      <c r="GP42" s="78"/>
      <c r="GQ42" s="78"/>
      <c r="GR42" s="78"/>
      <c r="GS42" s="78"/>
      <c r="GT42" s="78"/>
      <c r="GU42" s="78"/>
      <c r="GV42" s="78"/>
      <c r="GW42" s="78"/>
      <c r="GX42" s="78"/>
      <c r="GY42" s="78"/>
      <c r="GZ42" s="78"/>
      <c r="HA42" s="78"/>
      <c r="HB42" s="78"/>
      <c r="HC42" s="78"/>
      <c r="HD42" s="78"/>
      <c r="HE42" s="78"/>
      <c r="HF42" s="78"/>
      <c r="HG42" s="78"/>
      <c r="HH42" s="78"/>
      <c r="HI42" s="78"/>
      <c r="HJ42" s="78"/>
      <c r="HK42" s="78"/>
      <c r="HL42" s="78"/>
      <c r="HM42" s="78"/>
      <c r="HN42" s="78"/>
      <c r="HO42" s="78"/>
      <c r="HP42" s="78"/>
      <c r="HQ42" s="78"/>
      <c r="HR42" s="78"/>
      <c r="HS42" s="78"/>
      <c r="HT42" s="78"/>
      <c r="HU42" s="78"/>
      <c r="HV42" s="78"/>
      <c r="HW42" s="78"/>
      <c r="HX42" s="78"/>
      <c r="HY42" s="78"/>
      <c r="HZ42" s="78"/>
      <c r="IA42" s="78"/>
      <c r="IB42" s="78"/>
      <c r="IC42" s="78"/>
      <c r="ID42" s="78"/>
      <c r="IE42" s="78"/>
      <c r="IF42" s="78"/>
      <c r="IG42" s="78"/>
      <c r="IH42" s="78"/>
      <c r="II42" s="78"/>
      <c r="IJ42" s="78"/>
      <c r="IK42" s="78"/>
      <c r="IL42" s="78"/>
      <c r="IM42" s="78"/>
      <c r="IN42" s="78"/>
      <c r="IO42" s="78"/>
      <c r="IP42" s="78"/>
      <c r="IQ42" s="78"/>
      <c r="IR42" s="78"/>
      <c r="IS42" s="78"/>
      <c r="IT42" s="78"/>
      <c r="IU42" s="78"/>
      <c r="IV42" s="78"/>
    </row>
    <row r="43" spans="1:256" s="98" customFormat="1">
      <c r="A43" s="82">
        <v>40</v>
      </c>
      <c r="B43" s="104" t="s">
        <v>617</v>
      </c>
      <c r="C43" s="102" t="s">
        <v>618</v>
      </c>
      <c r="D43" s="63">
        <f t="shared" ref="D43:D64" si="1">IF(C43="ILF",10,IF(C43="EIF",7,0))</f>
        <v>10</v>
      </c>
      <c r="E43" s="70">
        <f>IF([4]项目总工作量!$B$6="交易类",D43*1.5/22,IF([4]项目总工作量!$B$6="数据分析类",D43*1.5*0.9/22,IF([4]项目总工作量!$B$6="流程管理类",D43*1.5*0.8/22,IF([4]项目总工作量!$B$6="渠道类",FALSE))))</f>
        <v>0.68181818181818177</v>
      </c>
      <c r="F43" s="83">
        <v>1</v>
      </c>
      <c r="G43" s="102"/>
      <c r="H43" s="103"/>
    </row>
    <row r="44" spans="1:256" s="98" customFormat="1">
      <c r="A44" s="82">
        <v>41</v>
      </c>
      <c r="B44" s="104" t="s">
        <v>619</v>
      </c>
      <c r="C44" s="102" t="s">
        <v>618</v>
      </c>
      <c r="D44" s="63">
        <f t="shared" si="1"/>
        <v>10</v>
      </c>
      <c r="E44" s="70">
        <f>IF([4]项目总工作量!$B$6="交易类",D44*1.5/22,IF([4]项目总工作量!$B$6="数据分析类",D44*1.5*0.9/22,IF([4]项目总工作量!$B$6="流程管理类",D44*1.5*0.8/22,IF([4]项目总工作量!$B$6="渠道类",FALSE))))</f>
        <v>0.68181818181818177</v>
      </c>
      <c r="F44" s="83">
        <v>2</v>
      </c>
      <c r="G44" s="102"/>
      <c r="H44" s="103"/>
    </row>
    <row r="45" spans="1:256" s="98" customFormat="1">
      <c r="A45" s="82">
        <v>42</v>
      </c>
      <c r="B45" s="104" t="s">
        <v>620</v>
      </c>
      <c r="C45" s="102" t="s">
        <v>618</v>
      </c>
      <c r="D45" s="63">
        <f t="shared" si="1"/>
        <v>10</v>
      </c>
      <c r="E45" s="70">
        <f>IF([4]项目总工作量!$B$6="交易类",D45*1.5/22,IF([4]项目总工作量!$B$6="数据分析类",D45*1.5*0.9/22,IF([4]项目总工作量!$B$6="流程管理类",D45*1.5*0.8/22,IF([4]项目总工作量!$B$6="渠道类",FALSE))))</f>
        <v>0.68181818181818177</v>
      </c>
      <c r="F45" s="83">
        <v>3</v>
      </c>
      <c r="G45" s="102"/>
      <c r="H45" s="103"/>
    </row>
    <row r="46" spans="1:256" s="98" customFormat="1">
      <c r="A46" s="82">
        <v>43</v>
      </c>
      <c r="B46" s="104" t="s">
        <v>621</v>
      </c>
      <c r="C46" s="102" t="s">
        <v>618</v>
      </c>
      <c r="D46" s="63">
        <f t="shared" si="1"/>
        <v>10</v>
      </c>
      <c r="E46" s="70">
        <f>IF([4]项目总工作量!$B$6="交易类",D46*1.5/22,IF([4]项目总工作量!$B$6="数据分析类",D46*1.5*0.9/22,IF([4]项目总工作量!$B$6="流程管理类",D46*1.5*0.8/22,IF([4]项目总工作量!$B$6="渠道类",FALSE))))</f>
        <v>0.68181818181818177</v>
      </c>
      <c r="F46" s="83">
        <v>4</v>
      </c>
      <c r="G46" s="102"/>
      <c r="H46" s="103"/>
    </row>
    <row r="47" spans="1:256" s="98" customFormat="1">
      <c r="A47" s="82">
        <v>44</v>
      </c>
      <c r="B47" s="104" t="s">
        <v>622</v>
      </c>
      <c r="C47" s="102" t="s">
        <v>618</v>
      </c>
      <c r="D47" s="63">
        <f t="shared" si="1"/>
        <v>10</v>
      </c>
      <c r="E47" s="70">
        <f>IF([4]项目总工作量!$B$6="交易类",D47*1.5/22,IF([4]项目总工作量!$B$6="数据分析类",D47*1.5*0.9/22,IF([4]项目总工作量!$B$6="流程管理类",D47*1.5*0.8/22,IF([4]项目总工作量!$B$6="渠道类",FALSE))))</f>
        <v>0.68181818181818177</v>
      </c>
      <c r="F47" s="83">
        <v>5</v>
      </c>
      <c r="G47" s="102"/>
      <c r="H47" s="103"/>
    </row>
    <row r="48" spans="1:256" s="98" customFormat="1">
      <c r="A48" s="82">
        <v>45</v>
      </c>
      <c r="B48" s="104" t="s">
        <v>623</v>
      </c>
      <c r="C48" s="102" t="s">
        <v>618</v>
      </c>
      <c r="D48" s="63">
        <f t="shared" si="1"/>
        <v>10</v>
      </c>
      <c r="E48" s="70">
        <f>IF([4]项目总工作量!$B$6="交易类",D48*1.5/22,IF([4]项目总工作量!$B$6="数据分析类",D48*1.5*0.9/22,IF([4]项目总工作量!$B$6="流程管理类",D48*1.5*0.8/22,IF([4]项目总工作量!$B$6="渠道类",FALSE))))</f>
        <v>0.68181818181818177</v>
      </c>
      <c r="F48" s="83">
        <v>6</v>
      </c>
      <c r="G48" s="102"/>
      <c r="H48" s="103"/>
    </row>
    <row r="49" spans="1:8" s="98" customFormat="1">
      <c r="A49" s="82">
        <v>46</v>
      </c>
      <c r="B49" s="104" t="s">
        <v>624</v>
      </c>
      <c r="C49" s="102" t="s">
        <v>618</v>
      </c>
      <c r="D49" s="63">
        <f t="shared" si="1"/>
        <v>10</v>
      </c>
      <c r="E49" s="70">
        <f>IF([4]项目总工作量!$B$6="交易类",D49*1.5/22,IF([4]项目总工作量!$B$6="数据分析类",D49*1.5*0.9/22,IF([4]项目总工作量!$B$6="流程管理类",D49*1.5*0.8/22,IF([4]项目总工作量!$B$6="渠道类",FALSE))))</f>
        <v>0.68181818181818177</v>
      </c>
      <c r="F49" s="83">
        <v>7</v>
      </c>
      <c r="G49" s="102"/>
      <c r="H49" s="103"/>
    </row>
    <row r="50" spans="1:8" s="98" customFormat="1">
      <c r="A50" s="82">
        <v>47</v>
      </c>
      <c r="B50" s="104" t="s">
        <v>625</v>
      </c>
      <c r="C50" s="102" t="s">
        <v>618</v>
      </c>
      <c r="D50" s="63">
        <f t="shared" si="1"/>
        <v>10</v>
      </c>
      <c r="E50" s="70">
        <f>IF([4]项目总工作量!$B$6="交易类",D50*1.5/22,IF([4]项目总工作量!$B$6="数据分析类",D50*1.5*0.9/22,IF([4]项目总工作量!$B$6="流程管理类",D50*1.5*0.8/22,IF([4]项目总工作量!$B$6="渠道类",FALSE))))</f>
        <v>0.68181818181818177</v>
      </c>
      <c r="F50" s="83">
        <v>8</v>
      </c>
      <c r="G50" s="102"/>
      <c r="H50" s="103"/>
    </row>
    <row r="51" spans="1:8" s="98" customFormat="1">
      <c r="A51" s="82">
        <v>48</v>
      </c>
      <c r="B51" s="104" t="s">
        <v>626</v>
      </c>
      <c r="C51" s="102" t="s">
        <v>618</v>
      </c>
      <c r="D51" s="63">
        <f t="shared" si="1"/>
        <v>10</v>
      </c>
      <c r="E51" s="70">
        <f>IF([4]项目总工作量!$B$6="交易类",D51*1.5/22,IF([4]项目总工作量!$B$6="数据分析类",D51*1.5*0.9/22,IF([4]项目总工作量!$B$6="流程管理类",D51*1.5*0.8/22,IF([4]项目总工作量!$B$6="渠道类",FALSE))))</f>
        <v>0.68181818181818177</v>
      </c>
      <c r="F51" s="83">
        <v>9</v>
      </c>
      <c r="G51" s="102"/>
      <c r="H51" s="103"/>
    </row>
    <row r="52" spans="1:8" s="98" customFormat="1">
      <c r="A52" s="82">
        <v>49</v>
      </c>
      <c r="B52" s="104" t="s">
        <v>627</v>
      </c>
      <c r="C52" s="102" t="s">
        <v>618</v>
      </c>
      <c r="D52" s="63">
        <f t="shared" si="1"/>
        <v>10</v>
      </c>
      <c r="E52" s="70">
        <f>IF([4]项目总工作量!$B$6="交易类",D52*1.5/22,IF([4]项目总工作量!$B$6="数据分析类",D52*1.5*0.9/22,IF([4]项目总工作量!$B$6="流程管理类",D52*1.5*0.8/22,IF([4]项目总工作量!$B$6="渠道类",FALSE))))</f>
        <v>0.68181818181818177</v>
      </c>
      <c r="F52" s="83">
        <v>10</v>
      </c>
      <c r="G52" s="102"/>
      <c r="H52" s="103"/>
    </row>
    <row r="53" spans="1:8" s="98" customFormat="1">
      <c r="A53" s="82">
        <v>50</v>
      </c>
      <c r="B53" s="104" t="s">
        <v>628</v>
      </c>
      <c r="C53" s="102" t="s">
        <v>618</v>
      </c>
      <c r="D53" s="63">
        <f t="shared" si="1"/>
        <v>10</v>
      </c>
      <c r="E53" s="70">
        <f>IF([4]项目总工作量!$B$6="交易类",D53*1.5/22,IF([4]项目总工作量!$B$6="数据分析类",D53*1.5*0.9/22,IF([4]项目总工作量!$B$6="流程管理类",D53*1.5*0.8/22,IF([4]项目总工作量!$B$6="渠道类",FALSE))))</f>
        <v>0.68181818181818177</v>
      </c>
      <c r="F53" s="83">
        <v>11</v>
      </c>
      <c r="G53" s="102"/>
      <c r="H53" s="103"/>
    </row>
    <row r="54" spans="1:8" s="98" customFormat="1">
      <c r="A54" s="82">
        <v>51</v>
      </c>
      <c r="B54" s="104" t="s">
        <v>629</v>
      </c>
      <c r="C54" s="102" t="s">
        <v>618</v>
      </c>
      <c r="D54" s="63">
        <f t="shared" si="1"/>
        <v>10</v>
      </c>
      <c r="E54" s="70">
        <f>IF([4]项目总工作量!$B$6="交易类",D54*1.5/22,IF([4]项目总工作量!$B$6="数据分析类",D54*1.5*0.9/22,IF([4]项目总工作量!$B$6="流程管理类",D54*1.5*0.8/22,IF([4]项目总工作量!$B$6="渠道类",FALSE))))</f>
        <v>0.68181818181818177</v>
      </c>
      <c r="F54" s="83">
        <v>12</v>
      </c>
      <c r="G54" s="102"/>
      <c r="H54" s="103"/>
    </row>
    <row r="55" spans="1:8" s="98" customFormat="1">
      <c r="A55" s="82">
        <v>52</v>
      </c>
      <c r="B55" s="104" t="s">
        <v>630</v>
      </c>
      <c r="C55" s="102" t="s">
        <v>618</v>
      </c>
      <c r="D55" s="63">
        <f t="shared" si="1"/>
        <v>10</v>
      </c>
      <c r="E55" s="70">
        <f>IF([4]项目总工作量!$B$6="交易类",D55*1.5/22,IF([4]项目总工作量!$B$6="数据分析类",D55*1.5*0.9/22,IF([4]项目总工作量!$B$6="流程管理类",D55*1.5*0.8/22,IF([4]项目总工作量!$B$6="渠道类",FALSE))))</f>
        <v>0.68181818181818177</v>
      </c>
      <c r="F55" s="83">
        <v>13</v>
      </c>
      <c r="G55" s="102"/>
      <c r="H55" s="103"/>
    </row>
    <row r="56" spans="1:8" s="98" customFormat="1">
      <c r="A56" s="82">
        <v>53</v>
      </c>
      <c r="B56" s="104" t="s">
        <v>631</v>
      </c>
      <c r="C56" s="102" t="s">
        <v>618</v>
      </c>
      <c r="D56" s="63">
        <f t="shared" si="1"/>
        <v>10</v>
      </c>
      <c r="E56" s="70">
        <f>IF([4]项目总工作量!$B$6="交易类",D56*1.5/22,IF([4]项目总工作量!$B$6="数据分析类",D56*1.5*0.9/22,IF([4]项目总工作量!$B$6="流程管理类",D56*1.5*0.8/22,IF([4]项目总工作量!$B$6="渠道类",FALSE))))</f>
        <v>0.68181818181818177</v>
      </c>
      <c r="F56" s="83">
        <v>14</v>
      </c>
      <c r="G56" s="102"/>
      <c r="H56" s="103"/>
    </row>
    <row r="57" spans="1:8" s="98" customFormat="1">
      <c r="A57" s="82">
        <v>54</v>
      </c>
      <c r="B57" s="104" t="s">
        <v>632</v>
      </c>
      <c r="C57" s="102" t="s">
        <v>618</v>
      </c>
      <c r="D57" s="63">
        <f t="shared" si="1"/>
        <v>10</v>
      </c>
      <c r="E57" s="70">
        <f>IF([4]项目总工作量!$B$6="交易类",D57*1.5/22,IF([4]项目总工作量!$B$6="数据分析类",D57*1.5*0.9/22,IF([4]项目总工作量!$B$6="流程管理类",D57*1.5*0.8/22,IF([4]项目总工作量!$B$6="渠道类",FALSE))))</f>
        <v>0.68181818181818177</v>
      </c>
      <c r="F57" s="83">
        <v>15</v>
      </c>
      <c r="G57" s="102"/>
      <c r="H57" s="103"/>
    </row>
    <row r="58" spans="1:8" s="98" customFormat="1">
      <c r="A58" s="82">
        <v>55</v>
      </c>
      <c r="B58" s="104" t="s">
        <v>633</v>
      </c>
      <c r="C58" s="102" t="s">
        <v>618</v>
      </c>
      <c r="D58" s="63">
        <f t="shared" si="1"/>
        <v>10</v>
      </c>
      <c r="E58" s="70">
        <f>IF([4]项目总工作量!$B$6="交易类",D58*1.5/22,IF([4]项目总工作量!$B$6="数据分析类",D58*1.5*0.9/22,IF([4]项目总工作量!$B$6="流程管理类",D58*1.5*0.8/22,IF([4]项目总工作量!$B$6="渠道类",FALSE))))</f>
        <v>0.68181818181818177</v>
      </c>
      <c r="F58" s="83">
        <v>16</v>
      </c>
      <c r="G58" s="102"/>
      <c r="H58" s="103"/>
    </row>
    <row r="59" spans="1:8" s="40" customFormat="1">
      <c r="A59" s="82">
        <v>56</v>
      </c>
      <c r="B59" s="104" t="s">
        <v>634</v>
      </c>
      <c r="C59" s="102" t="s">
        <v>618</v>
      </c>
      <c r="D59" s="63">
        <f t="shared" si="1"/>
        <v>10</v>
      </c>
      <c r="E59" s="70">
        <f>IF([4]项目总工作量!$B$6="交易类",D59*1.5/22,IF([4]项目总工作量!$B$6="数据分析类",D59*1.5*0.9/22,IF([4]项目总工作量!$B$6="流程管理类",D59*1.5*0.8/22,IF([4]项目总工作量!$B$6="渠道类",FALSE))))</f>
        <v>0.68181818181818177</v>
      </c>
      <c r="F59" s="83">
        <v>17</v>
      </c>
      <c r="G59" s="42"/>
      <c r="H59" s="61"/>
    </row>
    <row r="60" spans="1:8" s="40" customFormat="1">
      <c r="A60" s="82">
        <v>57</v>
      </c>
      <c r="B60" s="104" t="s">
        <v>635</v>
      </c>
      <c r="C60" s="102" t="s">
        <v>68</v>
      </c>
      <c r="D60" s="63">
        <f t="shared" si="1"/>
        <v>10</v>
      </c>
      <c r="E60" s="70">
        <f>IF([4]项目总工作量!$B$6="交易类",D60*1.5/22,IF([4]项目总工作量!$B$6="数据分析类",D60*1.5*0.9/22,IF([4]项目总工作量!$B$6="流程管理类",D60*1.5*0.8/22,IF([4]项目总工作量!$B$6="渠道类",FALSE))))</f>
        <v>0.68181818181818177</v>
      </c>
      <c r="F60" s="83">
        <v>1</v>
      </c>
      <c r="G60" s="42"/>
      <c r="H60" s="61"/>
    </row>
    <row r="61" spans="1:8" s="40" customFormat="1">
      <c r="A61" s="82">
        <v>58</v>
      </c>
      <c r="B61" s="104" t="s">
        <v>636</v>
      </c>
      <c r="C61" s="102" t="s">
        <v>68</v>
      </c>
      <c r="D61" s="63">
        <f t="shared" si="1"/>
        <v>10</v>
      </c>
      <c r="E61" s="70">
        <f>IF([4]项目总工作量!$B$6="交易类",D61*1.5/22,IF([4]项目总工作量!$B$6="数据分析类",D61*1.5*0.9/22,IF([4]项目总工作量!$B$6="流程管理类",D61*1.5*0.8/22,IF([4]项目总工作量!$B$6="渠道类",FALSE))))</f>
        <v>0.68181818181818177</v>
      </c>
      <c r="F61" s="83">
        <v>1</v>
      </c>
      <c r="G61" s="42"/>
      <c r="H61" s="61"/>
    </row>
    <row r="62" spans="1:8" s="40" customFormat="1" ht="12">
      <c r="A62" s="42"/>
      <c r="B62" s="42"/>
      <c r="C62" s="42"/>
      <c r="D62" s="63">
        <f t="shared" si="1"/>
        <v>0</v>
      </c>
      <c r="E62" s="66">
        <f>IF(项目总工作量!$B$6="交易类",D62*1.5/22,IF(项目总工作量!$B$6="数据分析类",D62*1.5*0.9/22,IF(项目总工作量!$B$6="流程管理类",D62*1.5*0.8/22,IF(项目总工作量!$B$6="渠道类",FALSE))))</f>
        <v>0</v>
      </c>
      <c r="F62" s="38"/>
      <c r="G62" s="42"/>
      <c r="H62" s="61"/>
    </row>
    <row r="63" spans="1:8" s="40" customFormat="1" ht="12">
      <c r="A63" s="42"/>
      <c r="B63" s="42"/>
      <c r="C63" s="42"/>
      <c r="D63" s="63">
        <f t="shared" si="1"/>
        <v>0</v>
      </c>
      <c r="E63" s="66">
        <f>IF(项目总工作量!$B$6="交易类",D63*1.5/22,IF(项目总工作量!$B$6="数据分析类",D63*1.5*0.9/22,IF(项目总工作量!$B$6="流程管理类",D63*1.5*0.8/22,IF(项目总工作量!$B$6="渠道类",FALSE))))</f>
        <v>0</v>
      </c>
      <c r="F63" s="38"/>
      <c r="G63" s="42"/>
      <c r="H63" s="61"/>
    </row>
    <row r="64" spans="1:8" s="40" customFormat="1" ht="12">
      <c r="A64" s="42"/>
      <c r="B64" s="42"/>
      <c r="C64" s="42"/>
      <c r="D64" s="63">
        <f t="shared" si="1"/>
        <v>0</v>
      </c>
      <c r="E64" s="66">
        <f>IF(项目总工作量!$B$6="交易类",D64*1.5/22,IF(项目总工作量!$B$6="数据分析类",D64*1.5*0.9/22,IF(项目总工作量!$B$6="流程管理类",D64*1.5*0.8/22,IF(项目总工作量!$B$6="渠道类",FALSE))))</f>
        <v>0</v>
      </c>
      <c r="F64" s="38"/>
      <c r="G64" s="42"/>
      <c r="H64" s="61"/>
    </row>
    <row r="65" spans="1:8" s="40" customFormat="1" ht="12">
      <c r="A65" s="163" t="s">
        <v>42</v>
      </c>
      <c r="B65" s="164"/>
      <c r="C65" s="164"/>
      <c r="D65" s="59">
        <f>SUM(D4:D64)</f>
        <v>580</v>
      </c>
      <c r="E65" s="36">
        <f>SUM(E4:E64)</f>
        <v>39.545454545454561</v>
      </c>
      <c r="F65" s="36">
        <f>SUM(F4:F64)</f>
        <v>194</v>
      </c>
      <c r="G65" s="39"/>
      <c r="H65" s="39"/>
    </row>
  </sheetData>
  <mergeCells count="2">
    <mergeCell ref="A65:C65"/>
    <mergeCell ref="A1:H1"/>
  </mergeCells>
  <phoneticPr fontId="2" type="noConversion"/>
  <dataValidations count="2">
    <dataValidation type="list" allowBlank="1" showInputMessage="1" showErrorMessage="1" sqref="C4:C64">
      <formula1>"ILF,EIF"</formula1>
    </dataValidation>
    <dataValidation type="list" allowBlank="1" showInputMessage="1" showErrorMessage="1" sqref="G4:G64">
      <formula1>"新增,修改,删除"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J55"/>
  <sheetViews>
    <sheetView workbookViewId="0">
      <selection activeCell="J21" sqref="J21"/>
    </sheetView>
  </sheetViews>
  <sheetFormatPr defaultColWidth="9" defaultRowHeight="12"/>
  <cols>
    <col min="1" max="1" width="7.796875" style="43" customWidth="1"/>
    <col min="2" max="2" width="16.69921875" style="55" customWidth="1"/>
    <col min="3" max="3" width="19.19921875" style="55" customWidth="1"/>
    <col min="4" max="4" width="19.69921875" style="55" customWidth="1"/>
    <col min="5" max="5" width="21.19921875" style="43" customWidth="1"/>
    <col min="6" max="6" width="20.69921875" style="43" customWidth="1"/>
    <col min="7" max="7" width="13.69921875" style="43" customWidth="1"/>
    <col min="8" max="16384" width="9" style="43"/>
  </cols>
  <sheetData>
    <row r="1" spans="1:9" ht="38.25" customHeight="1">
      <c r="A1" s="166" t="s">
        <v>10</v>
      </c>
      <c r="B1" s="166"/>
      <c r="C1" s="166"/>
      <c r="D1" s="166"/>
      <c r="E1" s="166"/>
      <c r="F1" s="166"/>
      <c r="G1" s="166"/>
    </row>
    <row r="2" spans="1:9" ht="24">
      <c r="A2" s="20" t="s">
        <v>43</v>
      </c>
      <c r="B2" s="20" t="s">
        <v>11</v>
      </c>
      <c r="C2" s="20" t="s">
        <v>25</v>
      </c>
      <c r="D2" s="20" t="s">
        <v>26</v>
      </c>
      <c r="E2" s="20" t="s">
        <v>12</v>
      </c>
      <c r="F2" s="20" t="s">
        <v>13</v>
      </c>
      <c r="G2" s="20" t="s">
        <v>23</v>
      </c>
    </row>
    <row r="3" spans="1:9" ht="60">
      <c r="A3" s="170">
        <v>1</v>
      </c>
      <c r="B3" s="171" t="s">
        <v>369</v>
      </c>
      <c r="C3" s="44" t="s">
        <v>370</v>
      </c>
      <c r="D3" s="44" t="s">
        <v>371</v>
      </c>
      <c r="E3" s="45">
        <v>0.6</v>
      </c>
      <c r="F3" s="45">
        <v>1</v>
      </c>
      <c r="G3" s="46">
        <f>SUM(E3:F3)</f>
        <v>1.6</v>
      </c>
      <c r="H3" s="47"/>
      <c r="I3" s="48"/>
    </row>
    <row r="4" spans="1:9" ht="24">
      <c r="A4" s="170"/>
      <c r="B4" s="171"/>
      <c r="C4" s="44" t="s">
        <v>372</v>
      </c>
      <c r="D4" s="44" t="s">
        <v>373</v>
      </c>
      <c r="E4" s="45">
        <v>3</v>
      </c>
      <c r="F4" s="45"/>
      <c r="G4" s="46">
        <f t="shared" ref="G4:G6" si="0">SUM(E4:F4)</f>
        <v>3</v>
      </c>
      <c r="H4" s="47"/>
    </row>
    <row r="5" spans="1:9" ht="13.2">
      <c r="A5" s="170"/>
      <c r="B5" s="171"/>
      <c r="C5" s="44" t="s">
        <v>374</v>
      </c>
      <c r="D5" s="44" t="s">
        <v>375</v>
      </c>
      <c r="E5" s="45">
        <v>2</v>
      </c>
      <c r="F5" s="45"/>
      <c r="G5" s="46">
        <f t="shared" si="0"/>
        <v>2</v>
      </c>
      <c r="H5" s="47"/>
    </row>
    <row r="6" spans="1:9" ht="36">
      <c r="A6" s="170"/>
      <c r="B6" s="171"/>
      <c r="C6" s="44" t="s">
        <v>376</v>
      </c>
      <c r="D6" s="44" t="s">
        <v>377</v>
      </c>
      <c r="E6" s="45">
        <v>1</v>
      </c>
      <c r="F6" s="45"/>
      <c r="G6" s="46">
        <f t="shared" si="0"/>
        <v>1</v>
      </c>
      <c r="H6" s="47"/>
    </row>
    <row r="7" spans="1:9" ht="24">
      <c r="A7" s="94">
        <v>2</v>
      </c>
      <c r="B7" s="84" t="s">
        <v>378</v>
      </c>
      <c r="C7" s="44" t="s">
        <v>378</v>
      </c>
      <c r="D7" s="44" t="s">
        <v>379</v>
      </c>
      <c r="E7" s="45">
        <v>1</v>
      </c>
      <c r="F7" s="45"/>
      <c r="G7" s="46">
        <f>SUM(E7:F7)</f>
        <v>1</v>
      </c>
      <c r="H7" s="47"/>
      <c r="I7" s="48"/>
    </row>
    <row r="8" spans="1:9" ht="13.2">
      <c r="A8" s="170">
        <v>2</v>
      </c>
      <c r="B8" s="171" t="s">
        <v>405</v>
      </c>
      <c r="C8" s="44" t="s">
        <v>406</v>
      </c>
      <c r="D8" s="44"/>
      <c r="E8" s="45">
        <v>1</v>
      </c>
      <c r="F8" s="45"/>
      <c r="G8" s="46">
        <f>SUM(E8:F8)</f>
        <v>1</v>
      </c>
      <c r="H8" s="47"/>
      <c r="I8" s="48"/>
    </row>
    <row r="9" spans="1:9" ht="13.2">
      <c r="A9" s="170"/>
      <c r="B9" s="171"/>
      <c r="C9" s="44" t="s">
        <v>407</v>
      </c>
      <c r="D9" s="44"/>
      <c r="E9" s="45">
        <v>2</v>
      </c>
      <c r="F9" s="45"/>
      <c r="G9" s="46">
        <f t="shared" ref="G9:G15" si="1">SUM(E9:F9)</f>
        <v>2</v>
      </c>
      <c r="H9" s="47"/>
    </row>
    <row r="10" spans="1:9" ht="13.2">
      <c r="A10" s="170"/>
      <c r="B10" s="171"/>
      <c r="C10" s="44" t="s">
        <v>408</v>
      </c>
      <c r="D10" s="44"/>
      <c r="E10" s="45">
        <v>2</v>
      </c>
      <c r="F10" s="45"/>
      <c r="G10" s="46">
        <f t="shared" si="1"/>
        <v>2</v>
      </c>
      <c r="H10" s="47"/>
    </row>
    <row r="11" spans="1:9" ht="13.2">
      <c r="A11" s="170"/>
      <c r="B11" s="171"/>
      <c r="C11" s="44" t="s">
        <v>284</v>
      </c>
      <c r="D11" s="44"/>
      <c r="E11" s="45">
        <v>2</v>
      </c>
      <c r="F11" s="45"/>
      <c r="G11" s="46">
        <f t="shared" si="1"/>
        <v>2</v>
      </c>
      <c r="H11" s="47"/>
    </row>
    <row r="12" spans="1:9" ht="13.2">
      <c r="A12" s="170"/>
      <c r="B12" s="171"/>
      <c r="C12" s="44" t="s">
        <v>409</v>
      </c>
      <c r="D12" s="44"/>
      <c r="E12" s="45">
        <v>2</v>
      </c>
      <c r="F12" s="49"/>
      <c r="G12" s="46">
        <f t="shared" si="1"/>
        <v>2</v>
      </c>
      <c r="H12" s="50"/>
    </row>
    <row r="13" spans="1:9" ht="13.95" customHeight="1">
      <c r="A13" s="170"/>
      <c r="B13" s="171"/>
      <c r="C13" s="44" t="s">
        <v>410</v>
      </c>
      <c r="D13" s="44"/>
      <c r="E13" s="45">
        <v>2</v>
      </c>
      <c r="F13" s="49"/>
      <c r="G13" s="46">
        <f t="shared" si="1"/>
        <v>2</v>
      </c>
      <c r="H13" s="50"/>
    </row>
    <row r="14" spans="1:9" ht="13.95" customHeight="1">
      <c r="A14" s="170"/>
      <c r="B14" s="171"/>
      <c r="C14" s="44" t="s">
        <v>411</v>
      </c>
      <c r="D14" s="44"/>
      <c r="E14" s="45">
        <v>1</v>
      </c>
      <c r="F14" s="49"/>
      <c r="G14" s="46">
        <f t="shared" si="1"/>
        <v>1</v>
      </c>
      <c r="H14" s="50"/>
    </row>
    <row r="15" spans="1:9" ht="13.95" customHeight="1">
      <c r="A15" s="170"/>
      <c r="B15" s="171"/>
      <c r="C15" s="44" t="s">
        <v>412</v>
      </c>
      <c r="D15" s="44"/>
      <c r="E15" s="45">
        <v>1</v>
      </c>
      <c r="F15" s="49"/>
      <c r="G15" s="46">
        <f t="shared" si="1"/>
        <v>1</v>
      </c>
      <c r="H15" s="50"/>
    </row>
    <row r="16" spans="1:9" ht="24">
      <c r="A16" s="170">
        <v>2</v>
      </c>
      <c r="B16" s="171" t="s">
        <v>413</v>
      </c>
      <c r="C16" s="44" t="s">
        <v>414</v>
      </c>
      <c r="D16" s="44" t="s">
        <v>419</v>
      </c>
      <c r="E16" s="45">
        <v>1</v>
      </c>
      <c r="F16" s="45"/>
      <c r="G16" s="46">
        <f>SUM(E16:F16)</f>
        <v>1</v>
      </c>
      <c r="H16" s="47"/>
      <c r="I16" s="48"/>
    </row>
    <row r="17" spans="1:9" ht="24">
      <c r="A17" s="170"/>
      <c r="B17" s="171"/>
      <c r="C17" s="44" t="s">
        <v>415</v>
      </c>
      <c r="D17" s="44" t="s">
        <v>420</v>
      </c>
      <c r="E17" s="45">
        <v>1</v>
      </c>
      <c r="F17" s="45"/>
      <c r="G17" s="46">
        <f t="shared" ref="G17:G53" si="2">SUM(E17:F17)</f>
        <v>1</v>
      </c>
      <c r="H17" s="47"/>
    </row>
    <row r="18" spans="1:9" ht="24">
      <c r="A18" s="170"/>
      <c r="B18" s="171"/>
      <c r="C18" s="44" t="s">
        <v>416</v>
      </c>
      <c r="D18" s="44" t="s">
        <v>421</v>
      </c>
      <c r="E18" s="45">
        <v>1</v>
      </c>
      <c r="F18" s="45"/>
      <c r="G18" s="46">
        <f t="shared" si="2"/>
        <v>1</v>
      </c>
      <c r="H18" s="47"/>
    </row>
    <row r="19" spans="1:9" ht="13.2">
      <c r="A19" s="170"/>
      <c r="B19" s="171"/>
      <c r="C19" s="44" t="s">
        <v>406</v>
      </c>
      <c r="D19" s="44"/>
      <c r="E19" s="45">
        <v>1</v>
      </c>
      <c r="F19" s="49"/>
      <c r="G19" s="46">
        <f t="shared" si="2"/>
        <v>1</v>
      </c>
      <c r="H19" s="50"/>
    </row>
    <row r="20" spans="1:9" ht="13.95" customHeight="1">
      <c r="A20" s="170"/>
      <c r="B20" s="171"/>
      <c r="C20" s="44" t="s">
        <v>407</v>
      </c>
      <c r="D20" s="44"/>
      <c r="E20" s="45">
        <v>1</v>
      </c>
      <c r="F20" s="49"/>
      <c r="G20" s="46">
        <f t="shared" si="2"/>
        <v>1</v>
      </c>
      <c r="H20" s="50"/>
    </row>
    <row r="21" spans="1:9" ht="13.95" customHeight="1">
      <c r="A21" s="170"/>
      <c r="B21" s="171"/>
      <c r="C21" s="44" t="s">
        <v>408</v>
      </c>
      <c r="D21" s="44"/>
      <c r="E21" s="45">
        <v>1</v>
      </c>
      <c r="F21" s="49"/>
      <c r="G21" s="46">
        <f t="shared" si="2"/>
        <v>1</v>
      </c>
      <c r="H21" s="50"/>
    </row>
    <row r="22" spans="1:9" ht="13.95" customHeight="1">
      <c r="A22" s="170"/>
      <c r="B22" s="171"/>
      <c r="C22" s="44" t="s">
        <v>284</v>
      </c>
      <c r="D22" s="44"/>
      <c r="E22" s="45">
        <v>1</v>
      </c>
      <c r="F22" s="49"/>
      <c r="G22" s="46">
        <f t="shared" si="2"/>
        <v>1</v>
      </c>
      <c r="H22" s="50"/>
    </row>
    <row r="23" spans="1:9" ht="13.95" customHeight="1">
      <c r="A23" s="170"/>
      <c r="B23" s="171"/>
      <c r="C23" s="44" t="s">
        <v>409</v>
      </c>
      <c r="D23" s="44"/>
      <c r="E23" s="45">
        <v>1</v>
      </c>
      <c r="F23" s="49"/>
      <c r="G23" s="46">
        <f t="shared" si="2"/>
        <v>1</v>
      </c>
      <c r="H23" s="50"/>
      <c r="I23" s="51"/>
    </row>
    <row r="24" spans="1:9" ht="13.95" customHeight="1">
      <c r="A24" s="170"/>
      <c r="B24" s="171"/>
      <c r="C24" s="44" t="s">
        <v>410</v>
      </c>
      <c r="D24" s="44"/>
      <c r="E24" s="45">
        <v>1</v>
      </c>
      <c r="F24" s="49"/>
      <c r="G24" s="46">
        <f t="shared" si="2"/>
        <v>1</v>
      </c>
      <c r="H24" s="50"/>
    </row>
    <row r="25" spans="1:9" ht="13.95" customHeight="1">
      <c r="A25" s="170"/>
      <c r="B25" s="171"/>
      <c r="C25" s="44" t="s">
        <v>411</v>
      </c>
      <c r="D25" s="44"/>
      <c r="E25" s="45">
        <v>1</v>
      </c>
      <c r="F25" s="49"/>
      <c r="G25" s="46">
        <f t="shared" si="2"/>
        <v>1</v>
      </c>
      <c r="H25" s="50"/>
    </row>
    <row r="26" spans="1:9" ht="13.95" customHeight="1">
      <c r="A26" s="170"/>
      <c r="B26" s="171"/>
      <c r="C26" s="44" t="s">
        <v>412</v>
      </c>
      <c r="D26" s="44"/>
      <c r="E26" s="45">
        <v>1</v>
      </c>
      <c r="F26" s="49"/>
      <c r="G26" s="46">
        <f t="shared" si="2"/>
        <v>1</v>
      </c>
      <c r="H26" s="50"/>
    </row>
    <row r="27" spans="1:9" ht="30" customHeight="1">
      <c r="A27" s="170"/>
      <c r="B27" s="171"/>
      <c r="C27" s="44" t="s">
        <v>417</v>
      </c>
      <c r="D27" s="44"/>
      <c r="E27" s="45">
        <v>1</v>
      </c>
      <c r="F27" s="49"/>
      <c r="G27" s="46">
        <f t="shared" si="2"/>
        <v>1</v>
      </c>
      <c r="H27" s="50"/>
    </row>
    <row r="28" spans="1:9" ht="13.2">
      <c r="A28" s="170"/>
      <c r="B28" s="171" t="s">
        <v>422</v>
      </c>
      <c r="C28" s="44" t="s">
        <v>406</v>
      </c>
      <c r="D28" s="44"/>
      <c r="E28" s="45">
        <v>1</v>
      </c>
      <c r="F28" s="49"/>
      <c r="G28" s="46">
        <f t="shared" si="2"/>
        <v>1</v>
      </c>
      <c r="H28" s="50"/>
    </row>
    <row r="29" spans="1:9" ht="13.95" customHeight="1">
      <c r="A29" s="170"/>
      <c r="B29" s="171"/>
      <c r="C29" s="44" t="s">
        <v>407</v>
      </c>
      <c r="D29" s="44"/>
      <c r="E29" s="45">
        <v>1</v>
      </c>
      <c r="F29" s="49"/>
      <c r="G29" s="46">
        <f t="shared" si="2"/>
        <v>1</v>
      </c>
      <c r="H29" s="50"/>
    </row>
    <row r="30" spans="1:9" ht="13.95" customHeight="1">
      <c r="A30" s="170"/>
      <c r="B30" s="171"/>
      <c r="C30" s="44" t="s">
        <v>408</v>
      </c>
      <c r="D30" s="44"/>
      <c r="E30" s="45">
        <v>1</v>
      </c>
      <c r="F30" s="49"/>
      <c r="G30" s="46">
        <f t="shared" si="2"/>
        <v>1</v>
      </c>
      <c r="H30" s="50"/>
    </row>
    <row r="31" spans="1:9" ht="13.95" customHeight="1">
      <c r="A31" s="170"/>
      <c r="B31" s="171"/>
      <c r="C31" s="44" t="s">
        <v>284</v>
      </c>
      <c r="D31" s="44"/>
      <c r="E31" s="45">
        <v>1</v>
      </c>
      <c r="F31" s="49"/>
      <c r="G31" s="46">
        <f t="shared" si="2"/>
        <v>1</v>
      </c>
      <c r="H31" s="50"/>
    </row>
    <row r="32" spans="1:9" ht="13.95" customHeight="1">
      <c r="A32" s="170"/>
      <c r="B32" s="171"/>
      <c r="C32" s="44" t="s">
        <v>409</v>
      </c>
      <c r="D32" s="44"/>
      <c r="E32" s="45">
        <v>1</v>
      </c>
      <c r="F32" s="49"/>
      <c r="G32" s="46">
        <f t="shared" si="2"/>
        <v>1</v>
      </c>
      <c r="H32" s="50"/>
      <c r="I32" s="51"/>
    </row>
    <row r="33" spans="1:9" ht="13.95" customHeight="1">
      <c r="A33" s="170"/>
      <c r="B33" s="171"/>
      <c r="C33" s="44" t="s">
        <v>410</v>
      </c>
      <c r="D33" s="44"/>
      <c r="E33" s="45">
        <v>1</v>
      </c>
      <c r="F33" s="49"/>
      <c r="G33" s="46">
        <f t="shared" si="2"/>
        <v>1</v>
      </c>
      <c r="H33" s="50"/>
    </row>
    <row r="34" spans="1:9" ht="13.95" customHeight="1">
      <c r="A34" s="170"/>
      <c r="B34" s="171"/>
      <c r="C34" s="44" t="s">
        <v>411</v>
      </c>
      <c r="D34" s="44"/>
      <c r="E34" s="45">
        <v>1</v>
      </c>
      <c r="F34" s="49"/>
      <c r="G34" s="46">
        <f t="shared" si="2"/>
        <v>1</v>
      </c>
      <c r="H34" s="50"/>
    </row>
    <row r="35" spans="1:9" ht="13.95" customHeight="1">
      <c r="A35" s="170"/>
      <c r="B35" s="171"/>
      <c r="C35" s="44" t="s">
        <v>412</v>
      </c>
      <c r="D35" s="44"/>
      <c r="E35" s="45">
        <v>1</v>
      </c>
      <c r="F35" s="49"/>
      <c r="G35" s="46">
        <f t="shared" si="2"/>
        <v>1</v>
      </c>
      <c r="H35" s="50"/>
    </row>
    <row r="36" spans="1:9" ht="13.95" customHeight="1">
      <c r="A36" s="170"/>
      <c r="B36" s="171"/>
      <c r="C36" s="44" t="s">
        <v>380</v>
      </c>
      <c r="D36" s="44"/>
      <c r="E36" s="45">
        <v>1</v>
      </c>
      <c r="F36" s="49"/>
      <c r="G36" s="46">
        <f t="shared" si="2"/>
        <v>1</v>
      </c>
      <c r="H36" s="50"/>
    </row>
    <row r="37" spans="1:9" ht="13.95" customHeight="1">
      <c r="A37" s="170"/>
      <c r="B37" s="171"/>
      <c r="C37" s="44" t="s">
        <v>381</v>
      </c>
      <c r="D37" s="44"/>
      <c r="E37" s="45">
        <v>1</v>
      </c>
      <c r="F37" s="49"/>
      <c r="G37" s="46">
        <f t="shared" si="2"/>
        <v>1</v>
      </c>
      <c r="H37" s="50"/>
    </row>
    <row r="38" spans="1:9" ht="13.95" customHeight="1">
      <c r="A38" s="170"/>
      <c r="B38" s="171"/>
      <c r="C38" s="44" t="s">
        <v>382</v>
      </c>
      <c r="D38" s="44"/>
      <c r="E38" s="45">
        <v>1</v>
      </c>
      <c r="F38" s="49"/>
      <c r="G38" s="46">
        <f t="shared" si="2"/>
        <v>1</v>
      </c>
      <c r="H38" s="50"/>
    </row>
    <row r="39" spans="1:9" ht="13.95" customHeight="1">
      <c r="A39" s="170"/>
      <c r="B39" s="171"/>
      <c r="C39" s="44" t="s">
        <v>383</v>
      </c>
      <c r="D39" s="44"/>
      <c r="E39" s="45">
        <v>1</v>
      </c>
      <c r="F39" s="49"/>
      <c r="G39" s="46">
        <f t="shared" si="2"/>
        <v>1</v>
      </c>
      <c r="H39" s="50"/>
      <c r="I39" s="51"/>
    </row>
    <row r="40" spans="1:9" ht="13.95" customHeight="1">
      <c r="A40" s="170"/>
      <c r="B40" s="171"/>
      <c r="C40" s="44" t="s">
        <v>384</v>
      </c>
      <c r="D40" s="44"/>
      <c r="E40" s="45">
        <v>1</v>
      </c>
      <c r="F40" s="49"/>
      <c r="G40" s="46">
        <f t="shared" si="2"/>
        <v>1</v>
      </c>
      <c r="H40" s="50"/>
    </row>
    <row r="41" spans="1:9" ht="13.95" customHeight="1">
      <c r="A41" s="170"/>
      <c r="B41" s="171"/>
      <c r="C41" s="44" t="s">
        <v>385</v>
      </c>
      <c r="D41" s="44"/>
      <c r="E41" s="45">
        <v>1</v>
      </c>
      <c r="F41" s="49"/>
      <c r="G41" s="46">
        <f t="shared" si="2"/>
        <v>1</v>
      </c>
      <c r="H41" s="50"/>
    </row>
    <row r="42" spans="1:9" ht="13.95" customHeight="1">
      <c r="A42" s="170"/>
      <c r="B42" s="171"/>
      <c r="C42" s="44" t="s">
        <v>418</v>
      </c>
      <c r="D42" s="44"/>
      <c r="E42" s="45">
        <v>2</v>
      </c>
      <c r="F42" s="49"/>
      <c r="G42" s="46">
        <f t="shared" si="2"/>
        <v>2</v>
      </c>
      <c r="H42" s="50"/>
    </row>
    <row r="43" spans="1:9" ht="13.95" customHeight="1">
      <c r="A43" s="170"/>
      <c r="B43" s="171"/>
      <c r="C43" s="44" t="s">
        <v>386</v>
      </c>
      <c r="D43" s="44"/>
      <c r="E43" s="45">
        <v>1</v>
      </c>
      <c r="F43" s="49"/>
      <c r="G43" s="46">
        <f t="shared" si="2"/>
        <v>1</v>
      </c>
      <c r="H43" s="50"/>
    </row>
    <row r="44" spans="1:9" ht="13.95" customHeight="1">
      <c r="A44" s="170"/>
      <c r="B44" s="171"/>
      <c r="C44" s="44" t="s">
        <v>387</v>
      </c>
      <c r="D44" s="44"/>
      <c r="E44" s="45">
        <v>1</v>
      </c>
      <c r="F44" s="49"/>
      <c r="G44" s="46">
        <f t="shared" si="2"/>
        <v>1</v>
      </c>
      <c r="H44" s="50"/>
    </row>
    <row r="45" spans="1:9" ht="13.95" customHeight="1">
      <c r="A45" s="170"/>
      <c r="B45" s="171"/>
      <c r="C45" s="44" t="s">
        <v>388</v>
      </c>
      <c r="D45" s="44"/>
      <c r="E45" s="45">
        <v>2</v>
      </c>
      <c r="F45" s="49"/>
      <c r="G45" s="46">
        <f t="shared" si="2"/>
        <v>2</v>
      </c>
      <c r="H45" s="50"/>
      <c r="I45" s="51"/>
    </row>
    <row r="46" spans="1:9" ht="13.95" customHeight="1">
      <c r="A46" s="170"/>
      <c r="B46" s="171"/>
      <c r="C46" s="44" t="s">
        <v>389</v>
      </c>
      <c r="D46" s="44"/>
      <c r="E46" s="45">
        <v>1</v>
      </c>
      <c r="F46" s="49"/>
      <c r="G46" s="46">
        <f t="shared" si="2"/>
        <v>1</v>
      </c>
      <c r="H46" s="50"/>
    </row>
    <row r="47" spans="1:9" ht="13.95" customHeight="1">
      <c r="A47" s="170"/>
      <c r="B47" s="171"/>
      <c r="C47" s="44" t="s">
        <v>390</v>
      </c>
      <c r="D47" s="44"/>
      <c r="E47" s="45">
        <v>1</v>
      </c>
      <c r="F47" s="49"/>
      <c r="G47" s="46">
        <f t="shared" si="2"/>
        <v>1</v>
      </c>
      <c r="H47" s="50"/>
    </row>
    <row r="48" spans="1:9" ht="30" customHeight="1">
      <c r="A48" s="170"/>
      <c r="B48" s="171"/>
      <c r="C48" s="44" t="s">
        <v>391</v>
      </c>
      <c r="D48" s="44" t="s">
        <v>392</v>
      </c>
      <c r="E48" s="45">
        <v>1</v>
      </c>
      <c r="F48" s="49"/>
      <c r="G48" s="46">
        <f t="shared" si="2"/>
        <v>1</v>
      </c>
      <c r="H48" s="50"/>
    </row>
    <row r="49" spans="1:10" ht="24">
      <c r="A49" s="170">
        <v>3</v>
      </c>
      <c r="B49" s="171" t="s">
        <v>393</v>
      </c>
      <c r="C49" s="44" t="s">
        <v>394</v>
      </c>
      <c r="D49" s="44" t="s">
        <v>395</v>
      </c>
      <c r="E49" s="45">
        <v>3</v>
      </c>
      <c r="F49" s="49"/>
      <c r="G49" s="46">
        <f t="shared" si="2"/>
        <v>3</v>
      </c>
      <c r="H49" s="50"/>
    </row>
    <row r="50" spans="1:10" ht="24">
      <c r="A50" s="170"/>
      <c r="B50" s="171"/>
      <c r="C50" s="44" t="s">
        <v>396</v>
      </c>
      <c r="D50" s="44" t="s">
        <v>397</v>
      </c>
      <c r="E50" s="45">
        <v>2</v>
      </c>
      <c r="F50" s="49"/>
      <c r="G50" s="46">
        <f t="shared" si="2"/>
        <v>2</v>
      </c>
      <c r="H50" s="50"/>
    </row>
    <row r="51" spans="1:10" ht="24">
      <c r="A51" s="170">
        <v>4</v>
      </c>
      <c r="B51" s="171" t="s">
        <v>398</v>
      </c>
      <c r="C51" s="44" t="s">
        <v>399</v>
      </c>
      <c r="D51" s="88" t="s">
        <v>400</v>
      </c>
      <c r="E51" s="52">
        <v>4</v>
      </c>
      <c r="F51" s="52"/>
      <c r="G51" s="46">
        <f t="shared" si="2"/>
        <v>4</v>
      </c>
      <c r="H51" s="50"/>
      <c r="I51" s="47"/>
      <c r="J51" s="51"/>
    </row>
    <row r="52" spans="1:10" ht="13.2">
      <c r="A52" s="170"/>
      <c r="B52" s="171"/>
      <c r="C52" s="44" t="s">
        <v>401</v>
      </c>
      <c r="D52" s="88" t="s">
        <v>402</v>
      </c>
      <c r="E52" s="52">
        <v>2</v>
      </c>
      <c r="F52" s="52"/>
      <c r="G52" s="46">
        <f t="shared" si="2"/>
        <v>2</v>
      </c>
      <c r="H52" s="50"/>
      <c r="I52" s="51"/>
    </row>
    <row r="53" spans="1:10" ht="24">
      <c r="A53" s="170"/>
      <c r="B53" s="171"/>
      <c r="C53" s="44" t="s">
        <v>403</v>
      </c>
      <c r="D53" s="44" t="s">
        <v>404</v>
      </c>
      <c r="E53" s="45">
        <v>3</v>
      </c>
      <c r="F53" s="49"/>
      <c r="G53" s="46">
        <f t="shared" si="2"/>
        <v>3</v>
      </c>
      <c r="H53" s="50"/>
      <c r="I53" s="51"/>
    </row>
    <row r="54" spans="1:10" ht="14.25" customHeight="1">
      <c r="A54" s="167" t="s">
        <v>14</v>
      </c>
      <c r="B54" s="168"/>
      <c r="C54" s="168"/>
      <c r="D54" s="169"/>
      <c r="E54" s="53">
        <f>SUM(E3:E53)</f>
        <v>69.599999999999994</v>
      </c>
      <c r="F54" s="53">
        <f>SUM(F3:F53)</f>
        <v>1</v>
      </c>
      <c r="G54" s="54">
        <f>SUM(E54:F54)</f>
        <v>70.599999999999994</v>
      </c>
      <c r="H54" s="50"/>
    </row>
    <row r="55" spans="1:10" ht="13.2">
      <c r="H55" s="56"/>
    </row>
  </sheetData>
  <mergeCells count="14">
    <mergeCell ref="A1:G1"/>
    <mergeCell ref="A54:D54"/>
    <mergeCell ref="A3:A6"/>
    <mergeCell ref="B3:B6"/>
    <mergeCell ref="A8:A15"/>
    <mergeCell ref="B8:B15"/>
    <mergeCell ref="A16:A27"/>
    <mergeCell ref="B16:B27"/>
    <mergeCell ref="A28:A48"/>
    <mergeCell ref="B28:B48"/>
    <mergeCell ref="A49:A50"/>
    <mergeCell ref="B49:B50"/>
    <mergeCell ref="A51:A53"/>
    <mergeCell ref="B51:B5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项目总工作量</vt:lpstr>
      <vt:lpstr>事务功能</vt:lpstr>
      <vt:lpstr>数据功能</vt:lpstr>
      <vt:lpstr>非功能点估算表</vt:lpstr>
      <vt:lpstr>DType</vt:lpstr>
      <vt:lpstr>FPRating</vt:lpstr>
      <vt:lpstr>TType</vt:lpstr>
    </vt:vector>
  </TitlesOfParts>
  <Company>suiji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Gavin Zheng</cp:lastModifiedBy>
  <dcterms:created xsi:type="dcterms:W3CDTF">2008-05-29T08:25:26Z</dcterms:created>
  <dcterms:modified xsi:type="dcterms:W3CDTF">2018-05-18T11:54:32Z</dcterms:modified>
</cp:coreProperties>
</file>