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Work\ARRC update 2020-08-27\"/>
    </mc:Choice>
  </mc:AlternateContent>
  <bookViews>
    <workbookView xWindow="0" yWindow="0" windowWidth="11460" windowHeight="5115" tabRatio="841"/>
  </bookViews>
  <sheets>
    <sheet name="Lookback no Shift (aka lag)" sheetId="4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6" l="1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6" i="46"/>
  <c r="I8" i="46"/>
  <c r="I7" i="46"/>
  <c r="E8" i="46"/>
  <c r="E7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6" i="46"/>
  <c r="H6" i="46" l="1"/>
  <c r="H7" i="46"/>
  <c r="H8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D28" i="46" l="1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8" i="46"/>
  <c r="D7" i="46"/>
  <c r="D6" i="46"/>
  <c r="C6" i="46"/>
  <c r="F6" i="46" l="1"/>
  <c r="J6" i="46"/>
  <c r="C27" i="46"/>
  <c r="C14" i="46"/>
  <c r="C18" i="46"/>
  <c r="C22" i="46"/>
  <c r="C26" i="46"/>
  <c r="C15" i="46"/>
  <c r="C10" i="46"/>
  <c r="C19" i="46"/>
  <c r="C8" i="46"/>
  <c r="C13" i="46"/>
  <c r="C17" i="46"/>
  <c r="C21" i="46"/>
  <c r="C25" i="46"/>
  <c r="C11" i="46"/>
  <c r="C23" i="46"/>
  <c r="C7" i="46"/>
  <c r="C12" i="46"/>
  <c r="C16" i="46"/>
  <c r="C20" i="46"/>
  <c r="C24" i="46"/>
  <c r="C28" i="46"/>
  <c r="F13" i="46" l="1"/>
  <c r="J13" i="46"/>
  <c r="J28" i="46"/>
  <c r="F28" i="46"/>
  <c r="F25" i="46"/>
  <c r="J25" i="46"/>
  <c r="J10" i="46"/>
  <c r="F10" i="46"/>
  <c r="F24" i="46"/>
  <c r="J24" i="46"/>
  <c r="J21" i="46"/>
  <c r="F21" i="46"/>
  <c r="F19" i="46"/>
  <c r="J19" i="46"/>
  <c r="J15" i="46"/>
  <c r="F15" i="46"/>
  <c r="J14" i="46"/>
  <c r="F14" i="46"/>
  <c r="J16" i="46"/>
  <c r="F16" i="46"/>
  <c r="J11" i="46"/>
  <c r="F11" i="46"/>
  <c r="J22" i="46"/>
  <c r="F22" i="46"/>
  <c r="F12" i="46"/>
  <c r="J12" i="46"/>
  <c r="F8" i="46"/>
  <c r="J8" i="46"/>
  <c r="J18" i="46"/>
  <c r="F18" i="46"/>
  <c r="J7" i="46"/>
  <c r="F7" i="46"/>
  <c r="F20" i="46"/>
  <c r="J20" i="46"/>
  <c r="J23" i="46"/>
  <c r="F23" i="46"/>
  <c r="J17" i="46"/>
  <c r="F17" i="46"/>
  <c r="J26" i="46"/>
  <c r="F26" i="46"/>
  <c r="J27" i="46"/>
  <c r="F27" i="46"/>
</calcChain>
</file>

<file path=xl/sharedStrings.xml><?xml version="1.0" encoding="utf-8"?>
<sst xmlns="http://schemas.openxmlformats.org/spreadsheetml/2006/main" count="20" uniqueCount="17">
  <si>
    <t>Relevant SOFR Print</t>
  </si>
  <si>
    <t>DATE</t>
  </si>
  <si>
    <t>RATE
(PERCENT)</t>
  </si>
  <si>
    <t>SOFR Effective Rate</t>
  </si>
  <si>
    <t>Observation Date</t>
  </si>
  <si>
    <t>SOFR Observation Date</t>
  </si>
  <si>
    <t>5-Business Day Lookback</t>
  </si>
  <si>
    <t>No Lookback</t>
  </si>
  <si>
    <t># days rate applies</t>
  </si>
  <si>
    <t>FRBNY SOFR DATA</t>
  </si>
  <si>
    <t>Calendar Days
 Until Next Business Day</t>
  </si>
  <si>
    <t xml:space="preserve"> (t)</t>
  </si>
  <si>
    <t>(t-5)</t>
  </si>
  <si>
    <r>
      <t xml:space="preserve"> (n</t>
    </r>
    <r>
      <rPr>
        <b/>
        <vertAlign val="subscript"/>
        <sz val="11"/>
        <color theme="0"/>
        <rFont val="Calibri"/>
        <family val="2"/>
        <scheme val="minor"/>
      </rPr>
      <t>t</t>
    </r>
    <r>
      <rPr>
        <b/>
        <sz val="11"/>
        <color theme="0"/>
        <rFont val="Calibri"/>
        <family val="2"/>
        <scheme val="minor"/>
      </rPr>
      <t>)</t>
    </r>
  </si>
  <si>
    <r>
      <t xml:space="preserve"> (r</t>
    </r>
    <r>
      <rPr>
        <b/>
        <vertAlign val="subscript"/>
        <sz val="11"/>
        <color theme="0"/>
        <rFont val="Calibri"/>
        <family val="2"/>
        <scheme val="minor"/>
      </rPr>
      <t>t</t>
    </r>
    <r>
      <rPr>
        <b/>
        <sz val="11"/>
        <color theme="0"/>
        <rFont val="Calibri"/>
        <family val="2"/>
        <scheme val="minor"/>
      </rPr>
      <t>)</t>
    </r>
  </si>
  <si>
    <r>
      <t xml:space="preserve"> (r</t>
    </r>
    <r>
      <rPr>
        <b/>
        <vertAlign val="subscript"/>
        <sz val="11"/>
        <color theme="0"/>
        <rFont val="Calibri"/>
        <family val="2"/>
        <scheme val="minor"/>
      </rPr>
      <t>t-5</t>
    </r>
    <r>
      <rPr>
        <b/>
        <sz val="11"/>
        <color theme="0"/>
        <rFont val="Calibri"/>
        <family val="2"/>
        <scheme val="minor"/>
      </rPr>
      <t>)</t>
    </r>
  </si>
  <si>
    <t>Interest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</si>
</sst>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d\,\ mmmm\ d\,\ yyyy"/>
    <numFmt numFmtId="165" formatCode="0.00000%"/>
    <numFmt numFmtId="166" formatCode="mmmm\ 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9"/>
      <name val="Calibri"/>
      <family val="2"/>
    </font>
    <font>
      <b/>
      <sz val="9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theme="2" tint="-0.89996032593768116"/>
      </bottom>
      <diagonal/>
    </border>
    <border>
      <left/>
      <right/>
      <top style="medium">
        <color indexed="64"/>
      </top>
      <bottom style="hair">
        <color theme="2" tint="-0.89996032593768116"/>
      </bottom>
      <diagonal/>
    </border>
    <border>
      <left style="medium">
        <color indexed="64"/>
      </left>
      <right/>
      <top style="hair">
        <color theme="2" tint="-0.89996032593768116"/>
      </top>
      <bottom style="hair">
        <color theme="2" tint="-0.89996032593768116"/>
      </bottom>
      <diagonal/>
    </border>
    <border>
      <left/>
      <right/>
      <top style="hair">
        <color theme="2" tint="-0.89996032593768116"/>
      </top>
      <bottom style="hair">
        <color theme="2" tint="-0.89996032593768116"/>
      </bottom>
      <diagonal/>
    </border>
    <border>
      <left style="medium">
        <color indexed="64"/>
      </left>
      <right/>
      <top style="hair">
        <color theme="2" tint="-0.89996032593768116"/>
      </top>
      <bottom style="medium">
        <color indexed="64"/>
      </bottom>
      <diagonal/>
    </border>
    <border>
      <left/>
      <right/>
      <top style="hair">
        <color theme="2" tint="-0.89996032593768116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dashed">
        <color theme="0" tint="-0.1499679555650502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hair">
        <color theme="2" tint="-0.89996032593768116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ashed">
        <color theme="0" tint="-0.14996795556505021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wrapText="1"/>
    </xf>
    <xf numFmtId="0" fontId="9" fillId="0" borderId="0" xfId="0" applyFont="1"/>
    <xf numFmtId="0" fontId="0" fillId="0" borderId="0" xfId="0" applyFont="1" applyAlignment="1"/>
    <xf numFmtId="0" fontId="2" fillId="0" borderId="0" xfId="0" applyFont="1" applyAlignment="1"/>
    <xf numFmtId="164" fontId="0" fillId="2" borderId="9" xfId="0" applyNumberFormat="1" applyFont="1" applyFill="1" applyBorder="1" applyAlignment="1"/>
    <xf numFmtId="164" fontId="0" fillId="2" borderId="11" xfId="0" applyNumberFormat="1" applyFont="1" applyFill="1" applyBorder="1" applyAlignment="1"/>
    <xf numFmtId="164" fontId="7" fillId="2" borderId="11" xfId="0" applyNumberFormat="1" applyFont="1" applyFill="1" applyBorder="1" applyAlignment="1"/>
    <xf numFmtId="2" fontId="7" fillId="2" borderId="12" xfId="1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/>
    <xf numFmtId="164" fontId="0" fillId="2" borderId="13" xfId="0" applyNumberFormat="1" applyFont="1" applyFill="1" applyBorder="1" applyAlignment="1"/>
    <xf numFmtId="14" fontId="4" fillId="0" borderId="2" xfId="3" applyNumberFormat="1" applyFont="1" applyBorder="1" applyAlignment="1">
      <alignment horizontal="right" vertical="top" wrapText="1"/>
    </xf>
    <xf numFmtId="1" fontId="0" fillId="2" borderId="10" xfId="2" applyNumberFormat="1" applyFont="1" applyFill="1" applyBorder="1" applyAlignment="1">
      <alignment horizontal="center"/>
    </xf>
    <xf numFmtId="1" fontId="0" fillId="2" borderId="12" xfId="2" applyNumberFormat="1" applyFont="1" applyFill="1" applyBorder="1" applyAlignment="1">
      <alignment horizontal="center"/>
    </xf>
    <xf numFmtId="1" fontId="7" fillId="2" borderId="12" xfId="1" applyNumberFormat="1" applyFont="1" applyFill="1" applyBorder="1" applyAlignment="1">
      <alignment horizontal="center"/>
    </xf>
    <xf numFmtId="1" fontId="0" fillId="2" borderId="14" xfId="2" applyNumberFormat="1" applyFont="1" applyFill="1" applyBorder="1" applyAlignment="1">
      <alignment horizontal="center"/>
    </xf>
    <xf numFmtId="0" fontId="0" fillId="0" borderId="0" xfId="0" applyFill="1"/>
    <xf numFmtId="165" fontId="0" fillId="2" borderId="17" xfId="2" applyNumberFormat="1" applyFont="1" applyFill="1" applyBorder="1" applyAlignment="1">
      <alignment horizontal="center"/>
    </xf>
    <xf numFmtId="165" fontId="0" fillId="2" borderId="18" xfId="2" applyNumberFormat="1" applyFont="1" applyFill="1" applyBorder="1" applyAlignment="1">
      <alignment horizontal="center"/>
    </xf>
    <xf numFmtId="165" fontId="7" fillId="2" borderId="18" xfId="1" applyNumberFormat="1" applyFont="1" applyFill="1" applyBorder="1" applyAlignment="1">
      <alignment horizontal="center"/>
    </xf>
    <xf numFmtId="165" fontId="0" fillId="2" borderId="21" xfId="2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11" fillId="3" borderId="0" xfId="0" quotePrefix="1" applyNumberFormat="1" applyFont="1" applyFill="1" applyBorder="1" applyAlignment="1">
      <alignment horizontal="center" wrapText="1"/>
    </xf>
    <xf numFmtId="10" fontId="0" fillId="2" borderId="10" xfId="2" applyNumberFormat="1" applyFont="1" applyFill="1" applyBorder="1" applyAlignment="1">
      <alignment horizontal="center"/>
    </xf>
    <xf numFmtId="10" fontId="0" fillId="2" borderId="12" xfId="2" applyNumberFormat="1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8" fillId="3" borderId="0" xfId="0" applyFont="1" applyFill="1" applyAlignment="1">
      <alignment wrapText="1"/>
    </xf>
    <xf numFmtId="0" fontId="11" fillId="3" borderId="6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wrapText="1"/>
    </xf>
    <xf numFmtId="165" fontId="11" fillId="3" borderId="0" xfId="0" applyNumberFormat="1" applyFont="1" applyFill="1" applyBorder="1" applyAlignment="1">
      <alignment horizontal="center" wrapText="1"/>
    </xf>
    <xf numFmtId="0" fontId="13" fillId="3" borderId="6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10" fontId="14" fillId="2" borderId="24" xfId="2" applyNumberFormat="1" applyFont="1" applyFill="1" applyBorder="1" applyAlignment="1">
      <alignment horizontal="center"/>
    </xf>
    <xf numFmtId="10" fontId="14" fillId="2" borderId="12" xfId="2" applyNumberFormat="1" applyFont="1" applyFill="1" applyBorder="1" applyAlignment="1">
      <alignment horizontal="center"/>
    </xf>
    <xf numFmtId="2" fontId="14" fillId="2" borderId="12" xfId="1" applyNumberFormat="1" applyFont="1" applyFill="1" applyBorder="1" applyAlignment="1">
      <alignment horizontal="center"/>
    </xf>
    <xf numFmtId="10" fontId="0" fillId="2" borderId="14" xfId="2" applyNumberFormat="1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/>
    </xf>
    <xf numFmtId="0" fontId="8" fillId="4" borderId="0" xfId="0" applyFont="1" applyFill="1" applyAlignment="1">
      <alignment wrapText="1"/>
    </xf>
    <xf numFmtId="0" fontId="9" fillId="4" borderId="0" xfId="0" applyFont="1" applyFill="1"/>
    <xf numFmtId="0" fontId="0" fillId="4" borderId="0" xfId="0" applyFont="1" applyFill="1" applyAlignment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2" fillId="4" borderId="0" xfId="0" applyFont="1" applyFill="1" applyAlignment="1"/>
    <xf numFmtId="0" fontId="8" fillId="3" borderId="3" xfId="0" applyFont="1" applyFill="1" applyBorder="1" applyAlignment="1">
      <alignment wrapText="1"/>
    </xf>
    <xf numFmtId="165" fontId="11" fillId="3" borderId="0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4" borderId="23" xfId="3" applyFont="1" applyFill="1" applyBorder="1" applyAlignment="1">
      <alignment horizontal="center" wrapText="1"/>
    </xf>
    <xf numFmtId="166" fontId="6" fillId="2" borderId="10" xfId="2" applyNumberFormat="1" applyFont="1" applyFill="1" applyBorder="1" applyAlignment="1">
      <alignment horizontal="center"/>
    </xf>
    <xf numFmtId="166" fontId="6" fillId="2" borderId="12" xfId="2" applyNumberFormat="1" applyFont="1" applyFill="1" applyBorder="1" applyAlignment="1">
      <alignment horizontal="center"/>
    </xf>
    <xf numFmtId="166" fontId="7" fillId="2" borderId="12" xfId="1" applyNumberFormat="1" applyFont="1" applyFill="1" applyBorder="1" applyAlignment="1">
      <alignment horizontal="center"/>
    </xf>
    <xf numFmtId="166" fontId="6" fillId="2" borderId="14" xfId="2" applyNumberFormat="1" applyFont="1" applyFill="1" applyBorder="1" applyAlignment="1">
      <alignment horizontal="center"/>
    </xf>
    <xf numFmtId="166" fontId="14" fillId="2" borderId="24" xfId="2" applyNumberFormat="1" applyFont="1" applyFill="1" applyBorder="1" applyAlignment="1">
      <alignment horizontal="center"/>
    </xf>
    <xf numFmtId="166" fontId="14" fillId="2" borderId="12" xfId="2" applyNumberFormat="1" applyFont="1" applyFill="1" applyBorder="1" applyAlignment="1">
      <alignment horizontal="center"/>
    </xf>
    <xf numFmtId="166" fontId="14" fillId="2" borderId="12" xfId="1" applyNumberFormat="1" applyFont="1" applyFill="1" applyBorder="1" applyAlignment="1">
      <alignment horizontal="center"/>
    </xf>
    <xf numFmtId="166" fontId="14" fillId="2" borderId="14" xfId="2" applyNumberFormat="1" applyFont="1" applyFill="1" applyBorder="1" applyAlignment="1">
      <alignment horizontal="center"/>
    </xf>
    <xf numFmtId="165" fontId="11" fillId="3" borderId="7" xfId="0" applyNumberFormat="1" applyFont="1" applyFill="1" applyBorder="1" applyAlignment="1">
      <alignment horizontal="center" wrapText="1"/>
    </xf>
    <xf numFmtId="165" fontId="11" fillId="3" borderId="7" xfId="0" applyNumberFormat="1" applyFont="1" applyFill="1" applyBorder="1" applyAlignment="1">
      <alignment horizontal="center" vertical="center" wrapText="1"/>
    </xf>
    <xf numFmtId="165" fontId="11" fillId="3" borderId="8" xfId="0" applyNumberFormat="1" applyFont="1" applyFill="1" applyBorder="1" applyAlignment="1">
      <alignment horizontal="center" wrapText="1"/>
    </xf>
    <xf numFmtId="165" fontId="14" fillId="2" borderId="33" xfId="2" applyNumberFormat="1" applyFont="1" applyFill="1" applyBorder="1" applyAlignment="1">
      <alignment horizontal="center"/>
    </xf>
    <xf numFmtId="165" fontId="14" fillId="2" borderId="19" xfId="2" applyNumberFormat="1" applyFont="1" applyFill="1" applyBorder="1" applyAlignment="1">
      <alignment horizontal="center"/>
    </xf>
    <xf numFmtId="165" fontId="14" fillId="2" borderId="19" xfId="1" applyNumberFormat="1" applyFont="1" applyFill="1" applyBorder="1" applyAlignment="1">
      <alignment horizontal="center"/>
    </xf>
    <xf numFmtId="165" fontId="14" fillId="2" borderId="20" xfId="2" applyNumberFormat="1" applyFont="1" applyFill="1" applyBorder="1" applyAlignment="1">
      <alignment horizontal="center"/>
    </xf>
    <xf numFmtId="0" fontId="5" fillId="4" borderId="30" xfId="3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165" fontId="14" fillId="0" borderId="0" xfId="2" applyNumberFormat="1" applyFont="1" applyFill="1" applyBorder="1" applyAlignment="1">
      <alignment horizontal="center"/>
    </xf>
    <xf numFmtId="165" fontId="14" fillId="0" borderId="0" xfId="1" applyNumberFormat="1" applyFont="1" applyFill="1" applyBorder="1" applyAlignment="1">
      <alignment horizontal="center"/>
    </xf>
    <xf numFmtId="0" fontId="17" fillId="4" borderId="31" xfId="0" applyFont="1" applyFill="1" applyBorder="1" applyAlignment="1">
      <alignment horizontal="center" wrapText="1"/>
    </xf>
    <xf numFmtId="0" fontId="5" fillId="0" borderId="16" xfId="1" applyNumberFormat="1" applyFont="1" applyBorder="1" applyAlignment="1">
      <alignment horizontal="center" vertical="top" wrapText="1"/>
    </xf>
    <xf numFmtId="0" fontId="5" fillId="0" borderId="16" xfId="3" applyNumberFormat="1" applyFont="1" applyBorder="1" applyAlignment="1">
      <alignment horizontal="center" vertical="top" wrapText="1"/>
    </xf>
    <xf numFmtId="0" fontId="10" fillId="3" borderId="6" xfId="0" applyFont="1" applyFill="1" applyBorder="1" applyAlignment="1">
      <alignment horizontal="center" vertical="center"/>
    </xf>
    <xf numFmtId="1" fontId="10" fillId="3" borderId="0" xfId="0" quotePrefix="1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5" fillId="4" borderId="26" xfId="3" applyFont="1" applyFill="1" applyBorder="1" applyAlignment="1">
      <alignment horizontal="center" wrapText="1"/>
    </xf>
    <xf numFmtId="0" fontId="5" fillId="4" borderId="27" xfId="3" applyFont="1" applyFill="1" applyBorder="1" applyAlignment="1">
      <alignment horizontal="center" wrapText="1"/>
    </xf>
    <xf numFmtId="0" fontId="5" fillId="4" borderId="28" xfId="3" applyFont="1" applyFill="1" applyBorder="1" applyAlignment="1">
      <alignment horizontal="center" wrapText="1"/>
    </xf>
    <xf numFmtId="0" fontId="5" fillId="4" borderId="29" xfId="3" applyFont="1" applyFill="1" applyBorder="1" applyAlignment="1">
      <alignment horizontal="center" wrapText="1"/>
    </xf>
    <xf numFmtId="0" fontId="5" fillId="4" borderId="0" xfId="3" applyFont="1" applyFill="1" applyBorder="1" applyAlignment="1">
      <alignment horizontal="center" wrapText="1"/>
    </xf>
    <xf numFmtId="0" fontId="5" fillId="4" borderId="25" xfId="3" applyFont="1" applyFill="1" applyBorder="1" applyAlignment="1">
      <alignment horizontal="center" wrapText="1"/>
    </xf>
    <xf numFmtId="0" fontId="15" fillId="4" borderId="29" xfId="3" applyFont="1" applyFill="1" applyBorder="1" applyAlignment="1">
      <alignment horizontal="center" wrapText="1"/>
    </xf>
    <xf numFmtId="0" fontId="15" fillId="4" borderId="0" xfId="3" applyFont="1" applyFill="1" applyBorder="1" applyAlignment="1">
      <alignment horizontal="center" wrapText="1"/>
    </xf>
    <xf numFmtId="0" fontId="16" fillId="4" borderId="25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10584</xdr:colOff>
      <xdr:row>3</xdr:row>
      <xdr:rowOff>74083</xdr:rowOff>
    </xdr:from>
    <xdr:to>
      <xdr:col>5</xdr:col>
      <xdr:colOff>915459</xdr:colOff>
      <xdr:row>3</xdr:row>
      <xdr:rowOff>391582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 Box 2"/>
            <xdr:cNvSpPr txBox="1">
              <a:spLocks noChangeArrowheads="1"/>
            </xdr:cNvSpPr>
          </xdr:nvSpPr>
          <xdr:spPr bwMode="auto">
            <a:xfrm>
              <a:off x="4233334" y="1079500"/>
              <a:ext cx="904875" cy="317499"/>
            </a:xfrm>
            <a:prstGeom prst="rect">
              <a:avLst/>
            </a:prstGeom>
            <a:solidFill>
              <a:schemeClr val="accent1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0" tIns="0" rIns="0" bIns="0" anchor="t" anchorCtr="0">
              <a:noAutofit/>
            </a:bodyPr>
            <a:lstStyle/>
            <a:p>
              <a:pPr marL="0" marR="0">
                <a:lnSpc>
                  <a:spcPct val="106000"/>
                </a:lnSpc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 </m:t>
                        </m:r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𝑡</m:t>
                        </m:r>
                      </m:sub>
                    </m:sSub>
                    <m:r>
                      <a:rPr lang="en-US" sz="1100" i="1">
                        <a:solidFill>
                          <a:srgbClr val="FFFFFF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∙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 Box 2"/>
            <xdr:cNvSpPr txBox="1">
              <a:spLocks noChangeArrowheads="1"/>
            </xdr:cNvSpPr>
          </xdr:nvSpPr>
          <xdr:spPr bwMode="auto">
            <a:xfrm>
              <a:off x="4233334" y="1079500"/>
              <a:ext cx="904875" cy="317499"/>
            </a:xfrm>
            <a:prstGeom prst="rect">
              <a:avLst/>
            </a:prstGeom>
            <a:solidFill>
              <a:schemeClr val="accent1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0" tIns="0" rIns="0" bIns="0" anchor="t" anchorCtr="0">
              <a:noAutofit/>
            </a:bodyPr>
            <a:lstStyle/>
            <a:p>
              <a:pPr marL="0" marR="0">
                <a:lnSpc>
                  <a:spcPct val="106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 𝑖〗_</a:t>
              </a:r>
              <a:r>
                <a:rPr lang="en-US" sz="1100" b="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𝑡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= 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</a:rPr>
                <a:t> (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𝑟_</a:t>
              </a:r>
              <a:r>
                <a:rPr lang="en-US" sz="1100" b="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𝑡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∙𝑛_</a:t>
              </a:r>
              <a:r>
                <a:rPr lang="en-US" sz="1100" b="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𝑡)/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𝑁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698499</xdr:colOff>
      <xdr:row>3</xdr:row>
      <xdr:rowOff>74084</xdr:rowOff>
    </xdr:from>
    <xdr:to>
      <xdr:col>9</xdr:col>
      <xdr:colOff>914400</xdr:colOff>
      <xdr:row>3</xdr:row>
      <xdr:rowOff>388409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 Box 1"/>
            <xdr:cNvSpPr txBox="1">
              <a:spLocks noChangeArrowheads="1"/>
            </xdr:cNvSpPr>
          </xdr:nvSpPr>
          <xdr:spPr bwMode="auto">
            <a:xfrm>
              <a:off x="5704416" y="1090084"/>
              <a:ext cx="914401" cy="314325"/>
            </a:xfrm>
            <a:prstGeom prst="rect">
              <a:avLst/>
            </a:prstGeom>
            <a:solidFill>
              <a:schemeClr val="accent1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0" tIns="0" rIns="0" bIns="0" anchor="t" anchorCtr="0">
              <a:noAutofit/>
            </a:bodyPr>
            <a:lstStyle/>
            <a:p>
              <a:pPr marL="0" marR="0">
                <a:lnSpc>
                  <a:spcPct val="106000"/>
                </a:lnSpc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 </m:t>
                        </m:r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𝑡</m:t>
                        </m:r>
                      </m:sub>
                    </m:sSub>
                    <m:r>
                      <a:rPr lang="en-US" sz="1100" i="1">
                        <a:solidFill>
                          <a:srgbClr val="FFFFFF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𝑡</m:t>
                            </m:r>
                            <m: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−5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∙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FFFFFF"/>
                                </a:solidFill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rgbClr val="FFFFFF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 Box 1"/>
            <xdr:cNvSpPr txBox="1">
              <a:spLocks noChangeArrowheads="1"/>
            </xdr:cNvSpPr>
          </xdr:nvSpPr>
          <xdr:spPr bwMode="auto">
            <a:xfrm>
              <a:off x="5704416" y="1090084"/>
              <a:ext cx="914401" cy="314325"/>
            </a:xfrm>
            <a:prstGeom prst="rect">
              <a:avLst/>
            </a:prstGeom>
            <a:solidFill>
              <a:schemeClr val="accent1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0" tIns="0" rIns="0" bIns="0" anchor="t" anchorCtr="0">
              <a:noAutofit/>
            </a:bodyPr>
            <a:lstStyle/>
            <a:p>
              <a:pPr marL="0" marR="0">
                <a:lnSpc>
                  <a:spcPct val="106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 𝑖〗_</a:t>
              </a:r>
              <a:r>
                <a:rPr lang="en-US" sz="1100" b="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𝑡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= 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</a:rPr>
                <a:t> (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𝑟_(</a:t>
              </a:r>
              <a:r>
                <a:rPr lang="en-US" sz="1100" b="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𝑡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−5)∙𝑛_</a:t>
              </a:r>
              <a:r>
                <a:rPr lang="en-US" sz="1100" b="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𝑡)/</a:t>
              </a:r>
              <a:r>
                <a:rPr lang="en-US" sz="1100" i="0">
                  <a:solidFill>
                    <a:srgbClr val="FFFFFF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</a:rPr>
                <a:t>𝑁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="90" zoomScaleNormal="90" workbookViewId="0">
      <selection activeCell="B1" sqref="B1:J12"/>
    </sheetView>
  </sheetViews>
  <sheetFormatPr defaultRowHeight="15" x14ac:dyDescent="0.25"/>
  <cols>
    <col min="1" max="1" width="0.42578125" style="45" customWidth="1"/>
    <col min="2" max="2" width="17.140625" customWidth="1"/>
    <col min="3" max="3" width="8.140625" style="1" customWidth="1"/>
    <col min="4" max="4" width="12.42578125" style="1" customWidth="1"/>
    <col min="5" max="5" width="10.28515625" style="1" customWidth="1"/>
    <col min="6" max="6" width="12.140625" style="1" customWidth="1"/>
    <col min="7" max="7" width="2.140625" style="1" customWidth="1"/>
    <col min="8" max="8" width="12.7109375" style="2" customWidth="1"/>
    <col min="9" max="9" width="10.42578125" customWidth="1"/>
    <col min="10" max="10" width="14.140625" customWidth="1"/>
    <col min="11" max="11" width="9.42578125" style="18" customWidth="1"/>
  </cols>
  <sheetData>
    <row r="1" spans="1:14" s="3" customFormat="1" ht="18" customHeight="1" x14ac:dyDescent="0.25">
      <c r="A1" s="42"/>
      <c r="B1" s="49"/>
      <c r="C1" s="27"/>
      <c r="D1" s="82" t="s">
        <v>7</v>
      </c>
      <c r="E1" s="82"/>
      <c r="F1" s="82"/>
      <c r="G1" s="27"/>
      <c r="H1" s="82" t="s">
        <v>6</v>
      </c>
      <c r="I1" s="82"/>
      <c r="J1" s="93"/>
      <c r="K1" s="71"/>
      <c r="L1" s="84" t="s">
        <v>9</v>
      </c>
      <c r="M1" s="85"/>
      <c r="N1" s="86"/>
    </row>
    <row r="2" spans="1:14" s="3" customFormat="1" ht="15" customHeight="1" x14ac:dyDescent="0.25">
      <c r="A2" s="42"/>
      <c r="B2" s="28"/>
      <c r="C2" s="31"/>
      <c r="D2" s="83"/>
      <c r="E2" s="83"/>
      <c r="F2" s="83"/>
      <c r="G2" s="29"/>
      <c r="H2" s="83"/>
      <c r="I2" s="83"/>
      <c r="J2" s="94"/>
      <c r="K2" s="71"/>
      <c r="L2" s="87"/>
      <c r="M2" s="88"/>
      <c r="N2" s="89"/>
    </row>
    <row r="3" spans="1:14" s="3" customFormat="1" ht="46.5" customHeight="1" x14ac:dyDescent="0.25">
      <c r="A3" s="42"/>
      <c r="B3" s="35" t="s">
        <v>16</v>
      </c>
      <c r="C3" s="24" t="s">
        <v>8</v>
      </c>
      <c r="D3" s="36" t="s">
        <v>5</v>
      </c>
      <c r="E3" s="36" t="s">
        <v>0</v>
      </c>
      <c r="F3" s="34" t="s">
        <v>3</v>
      </c>
      <c r="G3" s="36"/>
      <c r="H3" s="36" t="s">
        <v>4</v>
      </c>
      <c r="I3" s="36" t="s">
        <v>0</v>
      </c>
      <c r="J3" s="63" t="s">
        <v>3</v>
      </c>
      <c r="K3" s="72"/>
      <c r="L3" s="90" t="s">
        <v>1</v>
      </c>
      <c r="M3" s="91" t="s">
        <v>2</v>
      </c>
      <c r="N3" s="92" t="s">
        <v>10</v>
      </c>
    </row>
    <row r="4" spans="1:14" s="53" customFormat="1" ht="30.75" customHeight="1" x14ac:dyDescent="0.25">
      <c r="A4" s="52"/>
      <c r="B4" s="79" t="s">
        <v>11</v>
      </c>
      <c r="C4" s="80" t="s">
        <v>13</v>
      </c>
      <c r="D4" s="81" t="s">
        <v>11</v>
      </c>
      <c r="E4" s="81" t="s">
        <v>14</v>
      </c>
      <c r="F4" s="51"/>
      <c r="G4" s="50"/>
      <c r="H4" s="81" t="s">
        <v>12</v>
      </c>
      <c r="I4" s="81" t="s">
        <v>15</v>
      </c>
      <c r="J4" s="64"/>
      <c r="K4" s="73"/>
      <c r="L4" s="90"/>
      <c r="M4" s="91"/>
      <c r="N4" s="92"/>
    </row>
    <row r="5" spans="1:14" s="4" customFormat="1" ht="5.0999999999999996" customHeight="1" thickBot="1" x14ac:dyDescent="0.3">
      <c r="A5" s="43"/>
      <c r="B5" s="32"/>
      <c r="C5" s="24"/>
      <c r="D5" s="33"/>
      <c r="E5" s="33"/>
      <c r="F5" s="34"/>
      <c r="G5" s="34"/>
      <c r="H5" s="30"/>
      <c r="I5" s="30"/>
      <c r="J5" s="65"/>
      <c r="K5" s="72"/>
      <c r="L5" s="54"/>
      <c r="M5" s="70"/>
      <c r="N5" s="76"/>
    </row>
    <row r="6" spans="1:14" s="5" customFormat="1" ht="15.95" customHeight="1" x14ac:dyDescent="0.25">
      <c r="A6" s="44"/>
      <c r="B6" s="7">
        <v>43647</v>
      </c>
      <c r="C6" s="14">
        <f>'Lookback no Shift (aka lag)'!N11</f>
        <v>1</v>
      </c>
      <c r="D6" s="55">
        <f>'Lookback no Shift (aka lag)'!L11</f>
        <v>43647</v>
      </c>
      <c r="E6" s="25">
        <f>'Lookback no Shift (aka lag)'!M11/100</f>
        <v>2.4199999999999999E-2</v>
      </c>
      <c r="F6" s="19">
        <f>E6*(C6/360)</f>
        <v>6.7222222222222219E-5</v>
      </c>
      <c r="G6" s="19"/>
      <c r="H6" s="59">
        <f>'Lookback no Shift (aka lag)'!L6</f>
        <v>43640</v>
      </c>
      <c r="I6" s="37">
        <f>'Lookback no Shift (aka lag)'!M6/100</f>
        <v>2.3900000000000001E-2</v>
      </c>
      <c r="J6" s="66">
        <f>I6*(C6/360)</f>
        <v>6.6388888888888888E-5</v>
      </c>
      <c r="K6" s="74"/>
      <c r="L6" s="13">
        <v>43640</v>
      </c>
      <c r="M6" s="77">
        <v>2.39</v>
      </c>
      <c r="N6" s="23">
        <f t="shared" ref="N6:N32" si="0">L7-L6</f>
        <v>1</v>
      </c>
    </row>
    <row r="7" spans="1:14" s="5" customFormat="1" ht="15.95" customHeight="1" x14ac:dyDescent="0.25">
      <c r="A7" s="44"/>
      <c r="B7" s="8">
        <v>43648</v>
      </c>
      <c r="C7" s="15">
        <f>'Lookback no Shift (aka lag)'!N12</f>
        <v>1</v>
      </c>
      <c r="D7" s="56">
        <f>'Lookback no Shift (aka lag)'!L12</f>
        <v>43648</v>
      </c>
      <c r="E7" s="26">
        <f>'Lookback no Shift (aka lag)'!M12/100</f>
        <v>2.5099999999999997E-2</v>
      </c>
      <c r="F7" s="20">
        <f>E7*(C7/360)</f>
        <v>6.9722222222222212E-5</v>
      </c>
      <c r="G7" s="20"/>
      <c r="H7" s="60">
        <f>'Lookback no Shift (aka lag)'!L7</f>
        <v>43641</v>
      </c>
      <c r="I7" s="38">
        <f>'Lookback no Shift (aka lag)'!M7/100</f>
        <v>2.41E-2</v>
      </c>
      <c r="J7" s="67">
        <f>I7*(C7/360)</f>
        <v>6.6944444444444451E-5</v>
      </c>
      <c r="K7" s="74"/>
      <c r="L7" s="13">
        <v>43641</v>
      </c>
      <c r="M7" s="78">
        <v>2.41</v>
      </c>
      <c r="N7" s="23">
        <f t="shared" si="0"/>
        <v>1</v>
      </c>
    </row>
    <row r="8" spans="1:14" s="5" customFormat="1" ht="15.95" customHeight="1" x14ac:dyDescent="0.25">
      <c r="A8" s="44"/>
      <c r="B8" s="8">
        <v>43649</v>
      </c>
      <c r="C8" s="15">
        <f>'Lookback no Shift (aka lag)'!N13</f>
        <v>2</v>
      </c>
      <c r="D8" s="56">
        <f>'Lookback no Shift (aka lag)'!L13</f>
        <v>43649</v>
      </c>
      <c r="E8" s="26">
        <f>'Lookback no Shift (aka lag)'!M13/100</f>
        <v>2.5600000000000001E-2</v>
      </c>
      <c r="F8" s="20">
        <f>E8*(C8/360)</f>
        <v>1.4222222222222224E-4</v>
      </c>
      <c r="G8" s="20"/>
      <c r="H8" s="60">
        <f>'Lookback no Shift (aka lag)'!L8</f>
        <v>43642</v>
      </c>
      <c r="I8" s="38">
        <f>'Lookback no Shift (aka lag)'!M8/100</f>
        <v>2.4300000000000002E-2</v>
      </c>
      <c r="J8" s="67">
        <f>I8*(C8/360)</f>
        <v>1.3500000000000003E-4</v>
      </c>
      <c r="K8" s="74"/>
      <c r="L8" s="13">
        <v>43642</v>
      </c>
      <c r="M8" s="78">
        <v>2.4300000000000002</v>
      </c>
      <c r="N8" s="23">
        <f t="shared" si="0"/>
        <v>1</v>
      </c>
    </row>
    <row r="9" spans="1:14" s="6" customFormat="1" ht="15.95" customHeight="1" x14ac:dyDescent="0.25">
      <c r="A9" s="48"/>
      <c r="B9" s="9">
        <v>43650</v>
      </c>
      <c r="C9" s="16"/>
      <c r="D9" s="57"/>
      <c r="E9" s="10"/>
      <c r="F9" s="21"/>
      <c r="G9" s="21"/>
      <c r="H9" s="61"/>
      <c r="I9" s="39"/>
      <c r="J9" s="68"/>
      <c r="K9" s="75"/>
      <c r="L9" s="13">
        <v>43643</v>
      </c>
      <c r="M9" s="78">
        <v>2.42</v>
      </c>
      <c r="N9" s="23">
        <f t="shared" si="0"/>
        <v>1</v>
      </c>
    </row>
    <row r="10" spans="1:14" s="5" customFormat="1" ht="15.95" customHeight="1" x14ac:dyDescent="0.25">
      <c r="A10" s="44"/>
      <c r="B10" s="8">
        <v>43651</v>
      </c>
      <c r="C10" s="15">
        <f>'Lookback no Shift (aka lag)'!N14</f>
        <v>3</v>
      </c>
      <c r="D10" s="56">
        <f>'Lookback no Shift (aka lag)'!L14</f>
        <v>43651</v>
      </c>
      <c r="E10" s="26">
        <f>'Lookback no Shift (aka lag)'!M14/100</f>
        <v>2.5899999999999999E-2</v>
      </c>
      <c r="F10" s="20">
        <f>E10*(C10/360)</f>
        <v>2.1583333333333331E-4</v>
      </c>
      <c r="G10" s="20"/>
      <c r="H10" s="60">
        <f>'Lookback no Shift (aka lag)'!L9</f>
        <v>43643</v>
      </c>
      <c r="I10" s="38">
        <f>'Lookback no Shift (aka lag)'!M9/100</f>
        <v>2.4199999999999999E-2</v>
      </c>
      <c r="J10" s="67">
        <f t="shared" ref="J10:J28" si="1">I10*(C10/360)</f>
        <v>2.0166666666666664E-4</v>
      </c>
      <c r="K10" s="74"/>
      <c r="L10" s="13">
        <v>43644</v>
      </c>
      <c r="M10" s="78">
        <v>2.5</v>
      </c>
      <c r="N10" s="23">
        <f t="shared" si="0"/>
        <v>3</v>
      </c>
    </row>
    <row r="11" spans="1:14" s="5" customFormat="1" ht="15.95" customHeight="1" x14ac:dyDescent="0.25">
      <c r="A11" s="44"/>
      <c r="B11" s="8">
        <v>43654</v>
      </c>
      <c r="C11" s="15">
        <f>'Lookback no Shift (aka lag)'!N15</f>
        <v>1</v>
      </c>
      <c r="D11" s="56">
        <f>'Lookback no Shift (aka lag)'!L15</f>
        <v>43654</v>
      </c>
      <c r="E11" s="26">
        <f>'Lookback no Shift (aka lag)'!M15/100</f>
        <v>2.4799999999999999E-2</v>
      </c>
      <c r="F11" s="20">
        <f t="shared" ref="F11:F28" si="2">E11*(C11/360)</f>
        <v>6.8888888888888895E-5</v>
      </c>
      <c r="G11" s="20"/>
      <c r="H11" s="60">
        <f>'Lookback no Shift (aka lag)'!L10</f>
        <v>43644</v>
      </c>
      <c r="I11" s="38">
        <f>'Lookback no Shift (aka lag)'!M10/100</f>
        <v>2.5000000000000001E-2</v>
      </c>
      <c r="J11" s="67">
        <f t="shared" si="1"/>
        <v>6.9444444444444444E-5</v>
      </c>
      <c r="K11" s="74"/>
      <c r="L11" s="13">
        <v>43647</v>
      </c>
      <c r="M11" s="78">
        <v>2.42</v>
      </c>
      <c r="N11" s="23">
        <f t="shared" si="0"/>
        <v>1</v>
      </c>
    </row>
    <row r="12" spans="1:14" s="5" customFormat="1" ht="15.95" customHeight="1" x14ac:dyDescent="0.25">
      <c r="A12" s="44"/>
      <c r="B12" s="8">
        <v>43655</v>
      </c>
      <c r="C12" s="15">
        <f>'Lookback no Shift (aka lag)'!N16</f>
        <v>1</v>
      </c>
      <c r="D12" s="56">
        <f>'Lookback no Shift (aka lag)'!L16</f>
        <v>43655</v>
      </c>
      <c r="E12" s="26">
        <f>'Lookback no Shift (aka lag)'!M16/100</f>
        <v>2.4500000000000001E-2</v>
      </c>
      <c r="F12" s="20">
        <f t="shared" si="2"/>
        <v>6.8055555555555564E-5</v>
      </c>
      <c r="G12" s="20"/>
      <c r="H12" s="60">
        <f>'Lookback no Shift (aka lag)'!L11</f>
        <v>43647</v>
      </c>
      <c r="I12" s="38">
        <f>'Lookback no Shift (aka lag)'!M11/100</f>
        <v>2.4199999999999999E-2</v>
      </c>
      <c r="J12" s="67">
        <f t="shared" si="1"/>
        <v>6.7222222222222219E-5</v>
      </c>
      <c r="K12" s="74"/>
      <c r="L12" s="13">
        <v>43648</v>
      </c>
      <c r="M12" s="78">
        <v>2.5099999999999998</v>
      </c>
      <c r="N12" s="23">
        <f t="shared" si="0"/>
        <v>1</v>
      </c>
    </row>
    <row r="13" spans="1:14" s="5" customFormat="1" ht="15.95" customHeight="1" x14ac:dyDescent="0.25">
      <c r="A13" s="44"/>
      <c r="B13" s="8">
        <v>43656</v>
      </c>
      <c r="C13" s="15">
        <f>'Lookback no Shift (aka lag)'!N17</f>
        <v>1</v>
      </c>
      <c r="D13" s="56">
        <f>'Lookback no Shift (aka lag)'!L17</f>
        <v>43656</v>
      </c>
      <c r="E13" s="26">
        <f>'Lookback no Shift (aka lag)'!M17/100</f>
        <v>2.46E-2</v>
      </c>
      <c r="F13" s="20">
        <f t="shared" si="2"/>
        <v>6.8333333333333332E-5</v>
      </c>
      <c r="G13" s="20"/>
      <c r="H13" s="60">
        <f>'Lookback no Shift (aka lag)'!L12</f>
        <v>43648</v>
      </c>
      <c r="I13" s="38">
        <f>'Lookback no Shift (aka lag)'!M12/100</f>
        <v>2.5099999999999997E-2</v>
      </c>
      <c r="J13" s="67">
        <f t="shared" si="1"/>
        <v>6.9722222222222212E-5</v>
      </c>
      <c r="K13" s="74"/>
      <c r="L13" s="13">
        <v>43649</v>
      </c>
      <c r="M13" s="78">
        <v>2.56</v>
      </c>
      <c r="N13" s="23">
        <f t="shared" si="0"/>
        <v>2</v>
      </c>
    </row>
    <row r="14" spans="1:14" s="5" customFormat="1" ht="15.95" customHeight="1" x14ac:dyDescent="0.25">
      <c r="A14" s="44"/>
      <c r="B14" s="8">
        <v>43657</v>
      </c>
      <c r="C14" s="15">
        <f>'Lookback no Shift (aka lag)'!N18</f>
        <v>1</v>
      </c>
      <c r="D14" s="56">
        <f>'Lookback no Shift (aka lag)'!L18</f>
        <v>43657</v>
      </c>
      <c r="E14" s="26">
        <f>'Lookback no Shift (aka lag)'!M18/100</f>
        <v>2.41E-2</v>
      </c>
      <c r="F14" s="20">
        <f t="shared" si="2"/>
        <v>6.6944444444444451E-5</v>
      </c>
      <c r="G14" s="20"/>
      <c r="H14" s="60">
        <f>'Lookback no Shift (aka lag)'!L13</f>
        <v>43649</v>
      </c>
      <c r="I14" s="38">
        <f>'Lookback no Shift (aka lag)'!M13/100</f>
        <v>2.5600000000000001E-2</v>
      </c>
      <c r="J14" s="67">
        <f t="shared" si="1"/>
        <v>7.111111111111112E-5</v>
      </c>
      <c r="K14" s="74"/>
      <c r="L14" s="13">
        <v>43651</v>
      </c>
      <c r="M14" s="78">
        <v>2.59</v>
      </c>
      <c r="N14" s="23">
        <f t="shared" si="0"/>
        <v>3</v>
      </c>
    </row>
    <row r="15" spans="1:14" s="5" customFormat="1" ht="15.95" customHeight="1" x14ac:dyDescent="0.25">
      <c r="A15" s="44"/>
      <c r="B15" s="11">
        <v>43658</v>
      </c>
      <c r="C15" s="15">
        <f>'Lookback no Shift (aka lag)'!N19</f>
        <v>3</v>
      </c>
      <c r="D15" s="56">
        <f>'Lookback no Shift (aka lag)'!L19</f>
        <v>43658</v>
      </c>
      <c r="E15" s="26">
        <f>'Lookback no Shift (aka lag)'!M19/100</f>
        <v>2.3599999999999999E-2</v>
      </c>
      <c r="F15" s="20">
        <f t="shared" si="2"/>
        <v>1.9666666666666666E-4</v>
      </c>
      <c r="G15" s="20"/>
      <c r="H15" s="60">
        <f>'Lookback no Shift (aka lag)'!L14</f>
        <v>43651</v>
      </c>
      <c r="I15" s="38">
        <f>'Lookback no Shift (aka lag)'!M14/100</f>
        <v>2.5899999999999999E-2</v>
      </c>
      <c r="J15" s="67">
        <f t="shared" si="1"/>
        <v>2.1583333333333331E-4</v>
      </c>
      <c r="K15" s="74"/>
      <c r="L15" s="13">
        <v>43654</v>
      </c>
      <c r="M15" s="78">
        <v>2.48</v>
      </c>
      <c r="N15" s="23">
        <f t="shared" si="0"/>
        <v>1</v>
      </c>
    </row>
    <row r="16" spans="1:14" s="5" customFormat="1" ht="15.95" customHeight="1" x14ac:dyDescent="0.25">
      <c r="A16" s="44"/>
      <c r="B16" s="8">
        <v>43661</v>
      </c>
      <c r="C16" s="15">
        <f>'Lookback no Shift (aka lag)'!N20</f>
        <v>1</v>
      </c>
      <c r="D16" s="56">
        <f>'Lookback no Shift (aka lag)'!L20</f>
        <v>43661</v>
      </c>
      <c r="E16" s="26">
        <f>'Lookback no Shift (aka lag)'!M20/100</f>
        <v>2.46E-2</v>
      </c>
      <c r="F16" s="20">
        <f t="shared" si="2"/>
        <v>6.8333333333333332E-5</v>
      </c>
      <c r="G16" s="20"/>
      <c r="H16" s="60">
        <f>'Lookback no Shift (aka lag)'!L15</f>
        <v>43654</v>
      </c>
      <c r="I16" s="38">
        <f>'Lookback no Shift (aka lag)'!M15/100</f>
        <v>2.4799999999999999E-2</v>
      </c>
      <c r="J16" s="67">
        <f t="shared" si="1"/>
        <v>6.8888888888888895E-5</v>
      </c>
      <c r="K16" s="74"/>
      <c r="L16" s="13">
        <v>43655</v>
      </c>
      <c r="M16" s="78">
        <v>2.4500000000000002</v>
      </c>
      <c r="N16" s="23">
        <f t="shared" si="0"/>
        <v>1</v>
      </c>
    </row>
    <row r="17" spans="1:14" s="5" customFormat="1" ht="15.95" customHeight="1" x14ac:dyDescent="0.25">
      <c r="A17" s="44"/>
      <c r="B17" s="8">
        <v>43662</v>
      </c>
      <c r="C17" s="15">
        <f>'Lookback no Shift (aka lag)'!N21</f>
        <v>1</v>
      </c>
      <c r="D17" s="56">
        <f>'Lookback no Shift (aka lag)'!L21</f>
        <v>43662</v>
      </c>
      <c r="E17" s="26">
        <f>'Lookback no Shift (aka lag)'!M21/100</f>
        <v>2.4700000000000003E-2</v>
      </c>
      <c r="F17" s="20">
        <f t="shared" si="2"/>
        <v>6.8611111111111127E-5</v>
      </c>
      <c r="G17" s="20"/>
      <c r="H17" s="60">
        <f>'Lookback no Shift (aka lag)'!L16</f>
        <v>43655</v>
      </c>
      <c r="I17" s="38">
        <f>'Lookback no Shift (aka lag)'!M16/100</f>
        <v>2.4500000000000001E-2</v>
      </c>
      <c r="J17" s="67">
        <f t="shared" si="1"/>
        <v>6.8055555555555564E-5</v>
      </c>
      <c r="K17" s="74"/>
      <c r="L17" s="13">
        <v>43656</v>
      </c>
      <c r="M17" s="78">
        <v>2.46</v>
      </c>
      <c r="N17" s="23">
        <f t="shared" si="0"/>
        <v>1</v>
      </c>
    </row>
    <row r="18" spans="1:14" s="5" customFormat="1" ht="15.95" customHeight="1" x14ac:dyDescent="0.25">
      <c r="A18" s="44"/>
      <c r="B18" s="8">
        <v>43663</v>
      </c>
      <c r="C18" s="15">
        <f>'Lookback no Shift (aka lag)'!N22</f>
        <v>1</v>
      </c>
      <c r="D18" s="56">
        <f>'Lookback no Shift (aka lag)'!L22</f>
        <v>43663</v>
      </c>
      <c r="E18" s="26">
        <f>'Lookback no Shift (aka lag)'!M22/100</f>
        <v>2.4700000000000003E-2</v>
      </c>
      <c r="F18" s="20">
        <f t="shared" si="2"/>
        <v>6.8611111111111127E-5</v>
      </c>
      <c r="G18" s="20"/>
      <c r="H18" s="60">
        <f>'Lookback no Shift (aka lag)'!L17</f>
        <v>43656</v>
      </c>
      <c r="I18" s="38">
        <f>'Lookback no Shift (aka lag)'!M17/100</f>
        <v>2.46E-2</v>
      </c>
      <c r="J18" s="67">
        <f t="shared" si="1"/>
        <v>6.8333333333333332E-5</v>
      </c>
      <c r="K18" s="74"/>
      <c r="L18" s="13">
        <v>43657</v>
      </c>
      <c r="M18" s="78">
        <v>2.41</v>
      </c>
      <c r="N18" s="23">
        <f t="shared" si="0"/>
        <v>1</v>
      </c>
    </row>
    <row r="19" spans="1:14" s="5" customFormat="1" ht="15.95" customHeight="1" x14ac:dyDescent="0.25">
      <c r="A19" s="44"/>
      <c r="B19" s="8">
        <v>43664</v>
      </c>
      <c r="C19" s="15">
        <f>'Lookback no Shift (aka lag)'!N23</f>
        <v>1</v>
      </c>
      <c r="D19" s="56">
        <f>'Lookback no Shift (aka lag)'!L23</f>
        <v>43664</v>
      </c>
      <c r="E19" s="26">
        <f>'Lookback no Shift (aka lag)'!M23/100</f>
        <v>2.46E-2</v>
      </c>
      <c r="F19" s="20">
        <f t="shared" si="2"/>
        <v>6.8333333333333332E-5</v>
      </c>
      <c r="G19" s="20"/>
      <c r="H19" s="60">
        <f>'Lookback no Shift (aka lag)'!L18</f>
        <v>43657</v>
      </c>
      <c r="I19" s="38">
        <f>'Lookback no Shift (aka lag)'!M18/100</f>
        <v>2.41E-2</v>
      </c>
      <c r="J19" s="67">
        <f t="shared" si="1"/>
        <v>6.6944444444444451E-5</v>
      </c>
      <c r="K19" s="74"/>
      <c r="L19" s="13">
        <v>43658</v>
      </c>
      <c r="M19" s="78">
        <v>2.36</v>
      </c>
      <c r="N19" s="23">
        <f t="shared" si="0"/>
        <v>3</v>
      </c>
    </row>
    <row r="20" spans="1:14" s="5" customFormat="1" ht="15.95" customHeight="1" x14ac:dyDescent="0.25">
      <c r="A20" s="44"/>
      <c r="B20" s="11">
        <v>43665</v>
      </c>
      <c r="C20" s="15">
        <f>'Lookback no Shift (aka lag)'!N24</f>
        <v>3</v>
      </c>
      <c r="D20" s="56">
        <f>'Lookback no Shift (aka lag)'!L24</f>
        <v>43665</v>
      </c>
      <c r="E20" s="26">
        <f>'Lookback no Shift (aka lag)'!M24/100</f>
        <v>2.41E-2</v>
      </c>
      <c r="F20" s="20">
        <f t="shared" si="2"/>
        <v>2.0083333333333333E-4</v>
      </c>
      <c r="G20" s="20"/>
      <c r="H20" s="60">
        <f>'Lookback no Shift (aka lag)'!L19</f>
        <v>43658</v>
      </c>
      <c r="I20" s="38">
        <f>'Lookback no Shift (aka lag)'!M19/100</f>
        <v>2.3599999999999999E-2</v>
      </c>
      <c r="J20" s="67">
        <f t="shared" si="1"/>
        <v>1.9666666666666666E-4</v>
      </c>
      <c r="K20" s="74"/>
      <c r="L20" s="13">
        <v>43661</v>
      </c>
      <c r="M20" s="78">
        <v>2.46</v>
      </c>
      <c r="N20" s="23">
        <f t="shared" si="0"/>
        <v>1</v>
      </c>
    </row>
    <row r="21" spans="1:14" s="5" customFormat="1" ht="15.95" customHeight="1" x14ac:dyDescent="0.25">
      <c r="A21" s="44"/>
      <c r="B21" s="8">
        <v>43668</v>
      </c>
      <c r="C21" s="15">
        <f>'Lookback no Shift (aka lag)'!N25</f>
        <v>1</v>
      </c>
      <c r="D21" s="56">
        <f>'Lookback no Shift (aka lag)'!L25</f>
        <v>43668</v>
      </c>
      <c r="E21" s="26">
        <f>'Lookback no Shift (aka lag)'!M25/100</f>
        <v>2.4E-2</v>
      </c>
      <c r="F21" s="20">
        <f t="shared" si="2"/>
        <v>6.666666666666667E-5</v>
      </c>
      <c r="G21" s="20"/>
      <c r="H21" s="60">
        <f>'Lookback no Shift (aka lag)'!L20</f>
        <v>43661</v>
      </c>
      <c r="I21" s="38">
        <f>'Lookback no Shift (aka lag)'!M20/100</f>
        <v>2.46E-2</v>
      </c>
      <c r="J21" s="67">
        <f t="shared" si="1"/>
        <v>6.8333333333333332E-5</v>
      </c>
      <c r="K21" s="74"/>
      <c r="L21" s="13">
        <v>43662</v>
      </c>
      <c r="M21" s="78">
        <v>2.4700000000000002</v>
      </c>
      <c r="N21" s="23">
        <f t="shared" si="0"/>
        <v>1</v>
      </c>
    </row>
    <row r="22" spans="1:14" s="5" customFormat="1" ht="15.95" customHeight="1" x14ac:dyDescent="0.25">
      <c r="A22" s="44"/>
      <c r="B22" s="8">
        <v>43669</v>
      </c>
      <c r="C22" s="15">
        <f>'Lookback no Shift (aka lag)'!N26</f>
        <v>1</v>
      </c>
      <c r="D22" s="56">
        <f>'Lookback no Shift (aka lag)'!L26</f>
        <v>43669</v>
      </c>
      <c r="E22" s="26">
        <f>'Lookback no Shift (aka lag)'!M26/100</f>
        <v>2.4E-2</v>
      </c>
      <c r="F22" s="20">
        <f t="shared" si="2"/>
        <v>6.666666666666667E-5</v>
      </c>
      <c r="G22" s="20"/>
      <c r="H22" s="60">
        <f>'Lookback no Shift (aka lag)'!L21</f>
        <v>43662</v>
      </c>
      <c r="I22" s="38">
        <f>'Lookback no Shift (aka lag)'!M21/100</f>
        <v>2.4700000000000003E-2</v>
      </c>
      <c r="J22" s="67">
        <f t="shared" si="1"/>
        <v>6.8611111111111127E-5</v>
      </c>
      <c r="K22" s="74"/>
      <c r="L22" s="13">
        <v>43663</v>
      </c>
      <c r="M22" s="78">
        <v>2.4700000000000002</v>
      </c>
      <c r="N22" s="23">
        <f t="shared" si="0"/>
        <v>1</v>
      </c>
    </row>
    <row r="23" spans="1:14" s="5" customFormat="1" ht="15.95" customHeight="1" x14ac:dyDescent="0.25">
      <c r="A23" s="44"/>
      <c r="B23" s="8">
        <v>43670</v>
      </c>
      <c r="C23" s="15">
        <f>'Lookback no Shift (aka lag)'!N27</f>
        <v>1</v>
      </c>
      <c r="D23" s="56">
        <f>'Lookback no Shift (aka lag)'!L27</f>
        <v>43670</v>
      </c>
      <c r="E23" s="26">
        <f>'Lookback no Shift (aka lag)'!M27/100</f>
        <v>2.41E-2</v>
      </c>
      <c r="F23" s="20">
        <f t="shared" si="2"/>
        <v>6.6944444444444451E-5</v>
      </c>
      <c r="G23" s="20"/>
      <c r="H23" s="60">
        <f>'Lookback no Shift (aka lag)'!L22</f>
        <v>43663</v>
      </c>
      <c r="I23" s="38">
        <f>'Lookback no Shift (aka lag)'!M22/100</f>
        <v>2.4700000000000003E-2</v>
      </c>
      <c r="J23" s="67">
        <f t="shared" si="1"/>
        <v>6.8611111111111127E-5</v>
      </c>
      <c r="K23" s="74"/>
      <c r="L23" s="13">
        <v>43664</v>
      </c>
      <c r="M23" s="78">
        <v>2.46</v>
      </c>
      <c r="N23" s="23">
        <f t="shared" si="0"/>
        <v>1</v>
      </c>
    </row>
    <row r="24" spans="1:14" s="5" customFormat="1" ht="15.95" customHeight="1" x14ac:dyDescent="0.25">
      <c r="A24" s="44"/>
      <c r="B24" s="8">
        <v>43671</v>
      </c>
      <c r="C24" s="15">
        <f>'Lookback no Shift (aka lag)'!N28</f>
        <v>1</v>
      </c>
      <c r="D24" s="56">
        <f>'Lookback no Shift (aka lag)'!L28</f>
        <v>43671</v>
      </c>
      <c r="E24" s="26">
        <f>'Lookback no Shift (aka lag)'!M28/100</f>
        <v>2.4199999999999999E-2</v>
      </c>
      <c r="F24" s="20">
        <f t="shared" si="2"/>
        <v>6.7222222222222219E-5</v>
      </c>
      <c r="G24" s="20"/>
      <c r="H24" s="60">
        <f>'Lookback no Shift (aka lag)'!L23</f>
        <v>43664</v>
      </c>
      <c r="I24" s="38">
        <f>'Lookback no Shift (aka lag)'!M23/100</f>
        <v>2.46E-2</v>
      </c>
      <c r="J24" s="67">
        <f t="shared" si="1"/>
        <v>6.8333333333333332E-5</v>
      </c>
      <c r="K24" s="74"/>
      <c r="L24" s="13">
        <v>43665</v>
      </c>
      <c r="M24" s="78">
        <v>2.41</v>
      </c>
      <c r="N24" s="23">
        <f t="shared" si="0"/>
        <v>3</v>
      </c>
    </row>
    <row r="25" spans="1:14" s="5" customFormat="1" ht="15.95" customHeight="1" x14ac:dyDescent="0.25">
      <c r="A25" s="44"/>
      <c r="B25" s="8">
        <v>43672</v>
      </c>
      <c r="C25" s="15">
        <f>'Lookback no Shift (aka lag)'!N29</f>
        <v>3</v>
      </c>
      <c r="D25" s="56">
        <f>'Lookback no Shift (aka lag)'!L29</f>
        <v>43672</v>
      </c>
      <c r="E25" s="26">
        <f>'Lookback no Shift (aka lag)'!M29/100</f>
        <v>2.41E-2</v>
      </c>
      <c r="F25" s="20">
        <f t="shared" si="2"/>
        <v>2.0083333333333333E-4</v>
      </c>
      <c r="G25" s="20"/>
      <c r="H25" s="60">
        <f>'Lookback no Shift (aka lag)'!L24</f>
        <v>43665</v>
      </c>
      <c r="I25" s="38">
        <f>'Lookback no Shift (aka lag)'!M24/100</f>
        <v>2.41E-2</v>
      </c>
      <c r="J25" s="67">
        <f t="shared" si="1"/>
        <v>2.0083333333333333E-4</v>
      </c>
      <c r="K25" s="74"/>
      <c r="L25" s="13">
        <v>43668</v>
      </c>
      <c r="M25" s="78">
        <v>2.4</v>
      </c>
      <c r="N25" s="23">
        <f t="shared" si="0"/>
        <v>1</v>
      </c>
    </row>
    <row r="26" spans="1:14" s="5" customFormat="1" ht="15.95" customHeight="1" x14ac:dyDescent="0.25">
      <c r="A26" s="44"/>
      <c r="B26" s="8">
        <v>43675</v>
      </c>
      <c r="C26" s="15">
        <f>'Lookback no Shift (aka lag)'!N30</f>
        <v>1</v>
      </c>
      <c r="D26" s="56">
        <f>'Lookback no Shift (aka lag)'!L30</f>
        <v>43675</v>
      </c>
      <c r="E26" s="26">
        <f>'Lookback no Shift (aka lag)'!M30/100</f>
        <v>2.4E-2</v>
      </c>
      <c r="F26" s="20">
        <f t="shared" si="2"/>
        <v>6.666666666666667E-5</v>
      </c>
      <c r="G26" s="20"/>
      <c r="H26" s="60">
        <f>'Lookback no Shift (aka lag)'!L25</f>
        <v>43668</v>
      </c>
      <c r="I26" s="38">
        <f>'Lookback no Shift (aka lag)'!M25/100</f>
        <v>2.4E-2</v>
      </c>
      <c r="J26" s="67">
        <f t="shared" si="1"/>
        <v>6.666666666666667E-5</v>
      </c>
      <c r="K26" s="74"/>
      <c r="L26" s="13">
        <v>43669</v>
      </c>
      <c r="M26" s="78">
        <v>2.4</v>
      </c>
      <c r="N26" s="23">
        <f t="shared" si="0"/>
        <v>1</v>
      </c>
    </row>
    <row r="27" spans="1:14" s="5" customFormat="1" ht="15.95" customHeight="1" x14ac:dyDescent="0.25">
      <c r="A27" s="44"/>
      <c r="B27" s="8">
        <v>43676</v>
      </c>
      <c r="C27" s="15">
        <f>'Lookback no Shift (aka lag)'!N31</f>
        <v>1</v>
      </c>
      <c r="D27" s="56">
        <f>'Lookback no Shift (aka lag)'!L31</f>
        <v>43676</v>
      </c>
      <c r="E27" s="26">
        <f>'Lookback no Shift (aka lag)'!M31/100</f>
        <v>2.3900000000000001E-2</v>
      </c>
      <c r="F27" s="20">
        <f t="shared" si="2"/>
        <v>6.6388888888888888E-5</v>
      </c>
      <c r="G27" s="20"/>
      <c r="H27" s="60">
        <f>'Lookback no Shift (aka lag)'!L26</f>
        <v>43669</v>
      </c>
      <c r="I27" s="38">
        <f>'Lookback no Shift (aka lag)'!M26/100</f>
        <v>2.4E-2</v>
      </c>
      <c r="J27" s="67">
        <f t="shared" si="1"/>
        <v>6.666666666666667E-5</v>
      </c>
      <c r="K27" s="74"/>
      <c r="L27" s="13">
        <v>43670</v>
      </c>
      <c r="M27" s="78">
        <v>2.41</v>
      </c>
      <c r="N27" s="23">
        <f t="shared" si="0"/>
        <v>1</v>
      </c>
    </row>
    <row r="28" spans="1:14" s="5" customFormat="1" ht="15.95" customHeight="1" thickBot="1" x14ac:dyDescent="0.3">
      <c r="A28" s="44"/>
      <c r="B28" s="12">
        <v>43677</v>
      </c>
      <c r="C28" s="17">
        <f>'Lookback no Shift (aka lag)'!N32</f>
        <v>1</v>
      </c>
      <c r="D28" s="58">
        <f>'Lookback no Shift (aka lag)'!L32</f>
        <v>43677</v>
      </c>
      <c r="E28" s="40">
        <f>'Lookback no Shift (aka lag)'!M32/100</f>
        <v>2.5499999999999998E-2</v>
      </c>
      <c r="F28" s="22">
        <f t="shared" si="2"/>
        <v>7.0833333333333325E-5</v>
      </c>
      <c r="G28" s="22"/>
      <c r="H28" s="62">
        <f>'Lookback no Shift (aka lag)'!L27</f>
        <v>43670</v>
      </c>
      <c r="I28" s="41">
        <f>'Lookback no Shift (aka lag)'!M27/100</f>
        <v>2.41E-2</v>
      </c>
      <c r="J28" s="69">
        <f t="shared" si="1"/>
        <v>6.6944444444444451E-5</v>
      </c>
      <c r="K28" s="74"/>
      <c r="L28" s="13">
        <v>43671</v>
      </c>
      <c r="M28" s="78">
        <v>2.42</v>
      </c>
      <c r="N28" s="23">
        <f t="shared" si="0"/>
        <v>1</v>
      </c>
    </row>
    <row r="29" spans="1:14" x14ac:dyDescent="0.25">
      <c r="B29" s="45"/>
      <c r="C29" s="47"/>
      <c r="D29" s="47"/>
      <c r="E29" s="47"/>
      <c r="F29" s="47"/>
      <c r="G29" s="47"/>
      <c r="H29" s="46"/>
      <c r="I29" s="45"/>
      <c r="J29" s="45"/>
      <c r="L29" s="13">
        <v>43672</v>
      </c>
      <c r="M29" s="78">
        <v>2.41</v>
      </c>
      <c r="N29" s="23">
        <f t="shared" si="0"/>
        <v>3</v>
      </c>
    </row>
    <row r="30" spans="1:14" x14ac:dyDescent="0.25">
      <c r="B30" s="45"/>
      <c r="C30" s="47"/>
      <c r="D30" s="47"/>
      <c r="E30" s="47"/>
      <c r="F30" s="47"/>
      <c r="G30" s="47"/>
      <c r="H30" s="46"/>
      <c r="I30" s="45"/>
      <c r="J30" s="45"/>
      <c r="L30" s="13">
        <v>43675</v>
      </c>
      <c r="M30" s="78">
        <v>2.4</v>
      </c>
      <c r="N30" s="23">
        <f t="shared" si="0"/>
        <v>1</v>
      </c>
    </row>
    <row r="31" spans="1:14" x14ac:dyDescent="0.25">
      <c r="B31" s="45"/>
      <c r="C31" s="47"/>
      <c r="D31" s="47"/>
      <c r="E31" s="47"/>
      <c r="F31" s="47"/>
      <c r="G31" s="47"/>
      <c r="H31" s="46"/>
      <c r="I31" s="45"/>
      <c r="J31" s="45"/>
      <c r="L31" s="13">
        <v>43676</v>
      </c>
      <c r="M31" s="78">
        <v>2.39</v>
      </c>
      <c r="N31" s="23">
        <f t="shared" si="0"/>
        <v>1</v>
      </c>
    </row>
    <row r="32" spans="1:14" x14ac:dyDescent="0.25">
      <c r="B32" s="45"/>
      <c r="C32" s="47"/>
      <c r="D32" s="47"/>
      <c r="E32" s="47"/>
      <c r="F32" s="47"/>
      <c r="G32" s="47"/>
      <c r="H32" s="46"/>
      <c r="I32" s="45"/>
      <c r="J32" s="45"/>
      <c r="L32" s="13">
        <v>43677</v>
      </c>
      <c r="M32" s="78">
        <v>2.5499999999999998</v>
      </c>
      <c r="N32" s="23">
        <f t="shared" si="0"/>
        <v>1</v>
      </c>
    </row>
    <row r="33" spans="2:14" x14ac:dyDescent="0.25">
      <c r="B33" s="45"/>
      <c r="C33" s="47"/>
      <c r="D33" s="47"/>
      <c r="E33" s="47"/>
      <c r="F33" s="47"/>
      <c r="G33" s="47"/>
      <c r="H33" s="46"/>
      <c r="I33" s="45"/>
      <c r="J33" s="45"/>
      <c r="L33" s="13">
        <v>43678</v>
      </c>
      <c r="M33" s="78">
        <v>2.19</v>
      </c>
      <c r="N33" s="23"/>
    </row>
    <row r="34" spans="2:14" x14ac:dyDescent="0.25">
      <c r="B34" s="45"/>
      <c r="C34" s="47"/>
      <c r="D34" s="47"/>
      <c r="E34" s="47"/>
      <c r="F34" s="47"/>
      <c r="G34" s="47"/>
      <c r="H34" s="46"/>
      <c r="I34" s="45"/>
      <c r="J34" s="45"/>
    </row>
  </sheetData>
  <sheetProtection algorithmName="SHA-512" hashValue="byelqqhXr7zOl0igqI/pQauZUfAJqzrOfvYHVV/reGZ0VfrzMIA8Eo7NJ5meBdG3lGPFRxvql/vKsSiskkHHJQ==" saltValue="oyiK1uL5ev/3q6b0Jsoqcw==" spinCount="100000" sheet="1" objects="1" scenarios="1"/>
  <mergeCells count="6">
    <mergeCell ref="D1:F2"/>
    <mergeCell ref="L1:N2"/>
    <mergeCell ref="L3:L4"/>
    <mergeCell ref="M3:M4"/>
    <mergeCell ref="N3:N4"/>
    <mergeCell ref="H1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D450A2-0200-462E-AECA-5F9DFC0779D5}"/>
</file>

<file path=customXml/itemProps2.xml><?xml version="1.0" encoding="utf-8"?>
<ds:datastoreItem xmlns:ds="http://schemas.openxmlformats.org/officeDocument/2006/customXml" ds:itemID="{60A208DC-68F3-4BE6-AB93-5B0D6CA72F7C}"/>
</file>

<file path=customXml/itemProps3.xml><?xml version="1.0" encoding="utf-8"?>
<ds:datastoreItem xmlns:ds="http://schemas.openxmlformats.org/officeDocument/2006/customXml" ds:itemID="{BBA4300D-8470-436C-942F-A8EE4EECAF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Lookback no Shift (aka lag)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Pfeifer, Jamie</dc:creator>
  <cp:lastModifiedBy>Manning, Brian</cp:lastModifiedBy>
  <dcterms:created xsi:type="dcterms:W3CDTF">2020-01-08T16:00:55Z</dcterms:created>
  <dcterms:modified xsi:type="dcterms:W3CDTF">2020-08-27T17:58:14Z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4ac1ddb6-89aa-4550-853a-9981c8282429</vt:lpwstr>
  </property>
</Properties>
</file>