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drawings/drawing1.xml" ContentType="application/vnd.openxmlformats-officedocument.drawing+xml"/>
  <Override PartName="/xl/theme/theme1.xml" ContentType="application/vnd.openxmlformats-officedocument.theme+xml"/>
  <Override PartName="/xl/worksheets/sheet5.xml" ContentType="application/vnd.openxmlformats-officedocument.spreadsheetml.worksheet+xml"/>
  <Override PartName="/xl/worksheets/sheet6.xml" ContentType="application/vnd.openxmlformats-officedocument.spreadsheetml.worksheet+xml"/>
  <Override PartName="/docProps/custom.xml" ContentType="application/vnd.openxmlformats-officedocument.custom-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P:\P\Libor\Stage 3\Working Groups\Business Loans\"/>
    </mc:Choice>
  </mc:AlternateContent>
  <bookViews>
    <workbookView xWindow="0" yWindow="0" windowWidth="18300" windowHeight="4880" tabRatio="841" firstSheet="1" activeTab="1"/>
  </bookViews>
  <sheets>
    <sheet name="interest period wtd shift" sheetId="1" r:id="rId1"/>
    <sheet name="Exmpl of wtd shift neg accural" sheetId="49" r:id="rId2"/>
    <sheet name="Holiday Imputed Versions" sheetId="47" r:id="rId3"/>
    <sheet name="Holiday&amp;Weekend Imputed Methods" sheetId="44" r:id="rId4"/>
    <sheet name="SOFR Data" sheetId="4" r:id="rId5"/>
    <sheet name="SOFR Data2" sheetId="48"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 i="49" l="1"/>
  <c r="D12" i="49"/>
  <c r="C12" i="49"/>
  <c r="B12" i="49"/>
  <c r="E11" i="49"/>
  <c r="D11" i="49"/>
  <c r="C11" i="49"/>
  <c r="B11" i="49"/>
  <c r="E10" i="49"/>
  <c r="D10" i="49"/>
  <c r="C10" i="49"/>
  <c r="B10" i="49"/>
  <c r="E9" i="49"/>
  <c r="D9" i="49"/>
  <c r="C9" i="49"/>
  <c r="B9" i="49"/>
  <c r="E8" i="49"/>
  <c r="D8" i="49"/>
  <c r="C8" i="49"/>
  <c r="B8" i="49"/>
  <c r="E7" i="49"/>
  <c r="D7" i="49"/>
  <c r="C7" i="49"/>
  <c r="B7" i="49"/>
  <c r="E6" i="49"/>
  <c r="D6" i="49"/>
  <c r="C6" i="49"/>
  <c r="B6" i="49"/>
  <c r="E5" i="49"/>
  <c r="D5" i="49"/>
  <c r="C5" i="49"/>
  <c r="B5" i="49"/>
  <c r="E4" i="49"/>
  <c r="D4" i="49"/>
  <c r="C4" i="49"/>
  <c r="B4" i="49"/>
  <c r="C9" i="48"/>
  <c r="C8" i="48"/>
  <c r="C7" i="48"/>
  <c r="C6" i="48"/>
  <c r="C5" i="48"/>
  <c r="C4" i="48"/>
  <c r="C3" i="48"/>
  <c r="C2" i="48"/>
  <c r="F4" i="49" l="1"/>
  <c r="G4" i="49" s="1"/>
  <c r="F5" i="49"/>
  <c r="F7" i="49"/>
  <c r="F10" i="49"/>
  <c r="F11" i="49"/>
  <c r="F12" i="49"/>
  <c r="F9" i="49"/>
  <c r="H4" i="49"/>
  <c r="F6" i="49"/>
  <c r="F8" i="49"/>
  <c r="G5" i="49" l="1"/>
  <c r="H5" i="49" s="1"/>
  <c r="G6" i="49" l="1"/>
  <c r="G7" i="49" l="1"/>
  <c r="H6" i="49"/>
  <c r="G8" i="49" l="1"/>
  <c r="H7" i="49"/>
  <c r="H8" i="49" l="1"/>
  <c r="G9" i="49"/>
  <c r="G10" i="49" l="1"/>
  <c r="H9" i="49"/>
  <c r="G11" i="49" l="1"/>
  <c r="H10" i="49"/>
  <c r="H11" i="49" l="1"/>
  <c r="G12" i="49"/>
  <c r="H12" i="49" s="1"/>
  <c r="S23" i="44" l="1"/>
  <c r="S19" i="44"/>
  <c r="S15" i="44"/>
  <c r="S11" i="44"/>
  <c r="S7" i="44"/>
  <c r="Q24" i="44"/>
  <c r="S24" i="44" s="1"/>
  <c r="Q34" i="44"/>
  <c r="S34" i="44" s="1"/>
  <c r="Q33" i="44"/>
  <c r="S33" i="44" s="1"/>
  <c r="Q32" i="44"/>
  <c r="S32" i="44" s="1"/>
  <c r="Q31" i="44"/>
  <c r="S31" i="44" s="1"/>
  <c r="Q30" i="44"/>
  <c r="S30" i="44" s="1"/>
  <c r="Q29" i="44"/>
  <c r="S29" i="44" s="1"/>
  <c r="Q28" i="44"/>
  <c r="S28" i="44" s="1"/>
  <c r="Q27" i="44"/>
  <c r="S27" i="44" s="1"/>
  <c r="Q26" i="44"/>
  <c r="S26" i="44" s="1"/>
  <c r="Q25" i="44"/>
  <c r="S25" i="44" s="1"/>
  <c r="Q23" i="44"/>
  <c r="Q22" i="44"/>
  <c r="S22" i="44" s="1"/>
  <c r="Q21" i="44"/>
  <c r="S21" i="44" s="1"/>
  <c r="Q20" i="44"/>
  <c r="S20" i="44" s="1"/>
  <c r="Q19" i="44"/>
  <c r="Q18" i="44"/>
  <c r="S18" i="44" s="1"/>
  <c r="Q17" i="44"/>
  <c r="S17" i="44" s="1"/>
  <c r="Q16" i="44"/>
  <c r="S16" i="44" s="1"/>
  <c r="Q15" i="44"/>
  <c r="Q14" i="44"/>
  <c r="S14" i="44" s="1"/>
  <c r="Q13" i="44"/>
  <c r="S13" i="44" s="1"/>
  <c r="Q12" i="44"/>
  <c r="S12" i="44" s="1"/>
  <c r="Q11" i="44"/>
  <c r="Q10" i="44"/>
  <c r="S10" i="44" s="1"/>
  <c r="Q9" i="44"/>
  <c r="S9" i="44" s="1"/>
  <c r="Q8" i="44"/>
  <c r="S8" i="44" s="1"/>
  <c r="Q7" i="44"/>
  <c r="Q6" i="44"/>
  <c r="S6" i="44" s="1"/>
  <c r="Q5" i="44"/>
  <c r="S5" i="44" s="1"/>
  <c r="Q4" i="44"/>
  <c r="S4" i="44" s="1"/>
  <c r="L33" i="44"/>
  <c r="L29" i="44"/>
  <c r="L25" i="44"/>
  <c r="L21" i="44"/>
  <c r="L17" i="44"/>
  <c r="L13" i="44"/>
  <c r="L9" i="44"/>
  <c r="L5" i="44"/>
  <c r="J34" i="44"/>
  <c r="L34" i="44" s="1"/>
  <c r="J33" i="44"/>
  <c r="J32" i="44"/>
  <c r="L32" i="44" s="1"/>
  <c r="J31" i="44"/>
  <c r="L31" i="44" s="1"/>
  <c r="J30" i="44"/>
  <c r="L30" i="44" s="1"/>
  <c r="J29" i="44"/>
  <c r="J28" i="44"/>
  <c r="L28" i="44" s="1"/>
  <c r="J27" i="44"/>
  <c r="L27" i="44" s="1"/>
  <c r="J26" i="44"/>
  <c r="L26" i="44" s="1"/>
  <c r="J25" i="44"/>
  <c r="J24" i="44"/>
  <c r="L24" i="44" s="1"/>
  <c r="J23" i="44"/>
  <c r="L23" i="44" s="1"/>
  <c r="J22" i="44"/>
  <c r="L22" i="44" s="1"/>
  <c r="J21" i="44"/>
  <c r="J20" i="44"/>
  <c r="L20" i="44" s="1"/>
  <c r="J19" i="44"/>
  <c r="L19" i="44" s="1"/>
  <c r="J18" i="44"/>
  <c r="L18" i="44" s="1"/>
  <c r="J17" i="44"/>
  <c r="J16" i="44"/>
  <c r="L16" i="44" s="1"/>
  <c r="J15" i="44"/>
  <c r="L15" i="44" s="1"/>
  <c r="J14" i="44"/>
  <c r="L14" i="44" s="1"/>
  <c r="J13" i="44"/>
  <c r="J12" i="44"/>
  <c r="L12" i="44" s="1"/>
  <c r="J11" i="44"/>
  <c r="L11" i="44" s="1"/>
  <c r="J10" i="44"/>
  <c r="L10" i="44" s="1"/>
  <c r="J9" i="44"/>
  <c r="J8" i="44"/>
  <c r="L8" i="44" s="1"/>
  <c r="J7" i="44"/>
  <c r="L7" i="44" s="1"/>
  <c r="J6" i="44"/>
  <c r="L6" i="44" s="1"/>
  <c r="J5" i="44"/>
  <c r="J4" i="44"/>
  <c r="L4" i="44" s="1"/>
  <c r="E31" i="44"/>
  <c r="E30" i="44"/>
  <c r="E24" i="44"/>
  <c r="E23" i="44"/>
  <c r="E19" i="44"/>
  <c r="E17" i="44"/>
  <c r="E16" i="44"/>
  <c r="E10" i="44"/>
  <c r="E9" i="44"/>
  <c r="E6" i="44"/>
  <c r="C34" i="44"/>
  <c r="E34" i="44" s="1"/>
  <c r="C33" i="44"/>
  <c r="E33" i="44" s="1"/>
  <c r="C32" i="44"/>
  <c r="E32" i="44" s="1"/>
  <c r="C29" i="44"/>
  <c r="E29" i="44" s="1"/>
  <c r="C28" i="44"/>
  <c r="E28" i="44" s="1"/>
  <c r="C27" i="44"/>
  <c r="E27" i="44" s="1"/>
  <c r="C26" i="44"/>
  <c r="E26" i="44" s="1"/>
  <c r="C25" i="44"/>
  <c r="E25" i="44" s="1"/>
  <c r="C22" i="44"/>
  <c r="E22" i="44" s="1"/>
  <c r="C21" i="44"/>
  <c r="E21" i="44" s="1"/>
  <c r="C20" i="44"/>
  <c r="E20" i="44" s="1"/>
  <c r="C19" i="44"/>
  <c r="C18" i="44"/>
  <c r="E18" i="44" s="1"/>
  <c r="C15" i="44"/>
  <c r="E15" i="44" s="1"/>
  <c r="C14" i="44"/>
  <c r="E14" i="44" s="1"/>
  <c r="C13" i="44"/>
  <c r="E13" i="44" s="1"/>
  <c r="C12" i="44"/>
  <c r="E12" i="44" s="1"/>
  <c r="C11" i="44"/>
  <c r="E11" i="44" s="1"/>
  <c r="C8" i="44"/>
  <c r="E8" i="44" s="1"/>
  <c r="C6" i="44"/>
  <c r="C5" i="44"/>
  <c r="E5" i="44" s="1"/>
  <c r="C4" i="44"/>
  <c r="E4" i="44" s="1"/>
  <c r="S7" i="47"/>
  <c r="S24" i="47"/>
  <c r="S23" i="47"/>
  <c r="S20" i="47"/>
  <c r="S19" i="47"/>
  <c r="S16" i="47"/>
  <c r="S15" i="47"/>
  <c r="S12" i="47"/>
  <c r="S11" i="47"/>
  <c r="S8" i="47"/>
  <c r="S6" i="47"/>
  <c r="Q26" i="47"/>
  <c r="S26" i="47" s="1"/>
  <c r="Q25" i="47"/>
  <c r="S25" i="47" s="1"/>
  <c r="Q24" i="47"/>
  <c r="Q23" i="47"/>
  <c r="Q22" i="47"/>
  <c r="S22" i="47" s="1"/>
  <c r="Q21" i="47"/>
  <c r="S21" i="47" s="1"/>
  <c r="Q20" i="47"/>
  <c r="Q19" i="47"/>
  <c r="Q18" i="47"/>
  <c r="S18" i="47" s="1"/>
  <c r="Q17" i="47"/>
  <c r="S17" i="47" s="1"/>
  <c r="Q16" i="47"/>
  <c r="Q15" i="47"/>
  <c r="Q14" i="47"/>
  <c r="S14" i="47" s="1"/>
  <c r="Q13" i="47"/>
  <c r="S13" i="47" s="1"/>
  <c r="Q12" i="47"/>
  <c r="Q11" i="47"/>
  <c r="Q10" i="47"/>
  <c r="S10" i="47" s="1"/>
  <c r="Q9" i="47"/>
  <c r="S9" i="47" s="1"/>
  <c r="Q8" i="47"/>
  <c r="Q7" i="47"/>
  <c r="Q6" i="47"/>
  <c r="Q5" i="47"/>
  <c r="S5" i="47" s="1"/>
  <c r="Q4" i="47"/>
  <c r="S4" i="47" s="1"/>
  <c r="L26" i="47"/>
  <c r="L25" i="47"/>
  <c r="L22" i="47"/>
  <c r="L21" i="47"/>
  <c r="L18" i="47"/>
  <c r="L17" i="47"/>
  <c r="L14" i="47"/>
  <c r="L13" i="47"/>
  <c r="L10" i="47"/>
  <c r="L9" i="47"/>
  <c r="L5" i="47"/>
  <c r="L4" i="47"/>
  <c r="J26" i="47"/>
  <c r="J25" i="47"/>
  <c r="J24" i="47"/>
  <c r="L24" i="47" s="1"/>
  <c r="J23" i="47"/>
  <c r="L23" i="47" s="1"/>
  <c r="J22" i="47"/>
  <c r="J21" i="47"/>
  <c r="J20" i="47"/>
  <c r="L20" i="47" s="1"/>
  <c r="J19" i="47"/>
  <c r="L19" i="47" s="1"/>
  <c r="J18" i="47"/>
  <c r="J17" i="47"/>
  <c r="J16" i="47"/>
  <c r="L16" i="47" s="1"/>
  <c r="J15" i="47"/>
  <c r="L15" i="47" s="1"/>
  <c r="J14" i="47"/>
  <c r="J13" i="47"/>
  <c r="J12" i="47"/>
  <c r="L12" i="47" s="1"/>
  <c r="J11" i="47"/>
  <c r="L11" i="47" s="1"/>
  <c r="J10" i="47"/>
  <c r="J9" i="47"/>
  <c r="J8" i="47"/>
  <c r="L8" i="47" s="1"/>
  <c r="J7" i="47"/>
  <c r="L7" i="47" s="1"/>
  <c r="J6" i="47"/>
  <c r="L6" i="47" s="1"/>
  <c r="J5" i="47"/>
  <c r="J4" i="47"/>
  <c r="E26" i="47"/>
  <c r="E22" i="47"/>
  <c r="E18" i="47"/>
  <c r="E14" i="47"/>
  <c r="E11" i="47"/>
  <c r="E6" i="47"/>
  <c r="E5" i="47"/>
  <c r="C26" i="47"/>
  <c r="C25" i="47"/>
  <c r="E25" i="47" s="1"/>
  <c r="C24" i="47"/>
  <c r="E24" i="47" s="1"/>
  <c r="C23" i="47"/>
  <c r="C22" i="47"/>
  <c r="C21" i="47"/>
  <c r="E21" i="47" s="1"/>
  <c r="C20" i="47"/>
  <c r="E20" i="47" s="1"/>
  <c r="C19" i="47"/>
  <c r="C18" i="47"/>
  <c r="C17" i="47"/>
  <c r="E17" i="47" s="1"/>
  <c r="C16" i="47"/>
  <c r="E16" i="47" s="1"/>
  <c r="C15" i="47"/>
  <c r="C14" i="47"/>
  <c r="C13" i="47"/>
  <c r="E13" i="47" s="1"/>
  <c r="C12" i="47"/>
  <c r="E12" i="47" s="1"/>
  <c r="C11" i="47"/>
  <c r="C10" i="47"/>
  <c r="C9" i="47"/>
  <c r="E9" i="47" s="1"/>
  <c r="C8" i="47"/>
  <c r="E8" i="47" s="1"/>
  <c r="C6" i="47"/>
  <c r="C5" i="47"/>
  <c r="C4" i="47"/>
  <c r="E4" i="47" s="1"/>
  <c r="F4" i="47" s="1"/>
  <c r="D26" i="49"/>
  <c r="D25" i="49"/>
  <c r="D24" i="49"/>
  <c r="D23" i="49"/>
  <c r="D22" i="49"/>
  <c r="D21" i="49"/>
  <c r="D19" i="49"/>
  <c r="D18" i="49"/>
  <c r="D17" i="49"/>
  <c r="D16" i="49"/>
  <c r="D15" i="49"/>
  <c r="D14" i="49"/>
  <c r="D13" i="49"/>
  <c r="D26" i="1"/>
  <c r="D25" i="1"/>
  <c r="D24" i="1"/>
  <c r="D23" i="1"/>
  <c r="D22" i="1"/>
  <c r="D21" i="1"/>
  <c r="D20" i="1"/>
  <c r="D19" i="1"/>
  <c r="D18" i="1"/>
  <c r="D17" i="1"/>
  <c r="D16" i="1"/>
  <c r="D15" i="1"/>
  <c r="D14" i="1"/>
  <c r="D13" i="1"/>
  <c r="D12" i="1"/>
  <c r="D11" i="1"/>
  <c r="D10" i="1"/>
  <c r="D9" i="1"/>
  <c r="D8" i="1"/>
  <c r="D6" i="1"/>
  <c r="D5" i="1"/>
  <c r="D4" i="1"/>
  <c r="B34" i="44"/>
  <c r="B33" i="44"/>
  <c r="B32" i="44"/>
  <c r="B29" i="44"/>
  <c r="B28" i="44"/>
  <c r="B27" i="44"/>
  <c r="B26" i="44"/>
  <c r="B25" i="44"/>
  <c r="B22" i="44"/>
  <c r="B21" i="44"/>
  <c r="B20" i="44"/>
  <c r="B19" i="44"/>
  <c r="B18" i="44"/>
  <c r="B15" i="44"/>
  <c r="B14" i="44"/>
  <c r="B13" i="44"/>
  <c r="B12" i="44"/>
  <c r="B11" i="44"/>
  <c r="B8" i="44"/>
  <c r="B6" i="44"/>
  <c r="B5" i="44"/>
  <c r="B4" i="44"/>
  <c r="I4" i="44"/>
  <c r="B26" i="47"/>
  <c r="B25" i="47"/>
  <c r="B24" i="47"/>
  <c r="B23" i="47"/>
  <c r="B22" i="47"/>
  <c r="B21" i="47"/>
  <c r="B20" i="47"/>
  <c r="B19" i="47"/>
  <c r="B18" i="47"/>
  <c r="B17" i="47"/>
  <c r="B16" i="47"/>
  <c r="B15" i="47"/>
  <c r="B14" i="47"/>
  <c r="B13" i="47"/>
  <c r="B12" i="47"/>
  <c r="B11" i="47"/>
  <c r="B10" i="47"/>
  <c r="B9" i="47"/>
  <c r="B8" i="47"/>
  <c r="B6" i="47"/>
  <c r="B5" i="47"/>
  <c r="B4" i="47"/>
  <c r="I4" i="47"/>
  <c r="D4" i="47"/>
  <c r="D5" i="47"/>
  <c r="D10" i="47"/>
  <c r="E10" i="47" s="1"/>
  <c r="D11" i="47"/>
  <c r="D13" i="47"/>
  <c r="D14" i="47"/>
  <c r="D15" i="47"/>
  <c r="E15" i="47" s="1"/>
  <c r="D16" i="47"/>
  <c r="D17" i="47"/>
  <c r="D18" i="47"/>
  <c r="D19" i="47"/>
  <c r="E19" i="47" s="1"/>
  <c r="D20" i="47"/>
  <c r="D21" i="47"/>
  <c r="D22" i="47"/>
  <c r="D23" i="47"/>
  <c r="E23" i="47" s="1"/>
  <c r="D24" i="47"/>
  <c r="D25" i="47"/>
  <c r="D26" i="47"/>
  <c r="F5" i="47" l="1"/>
  <c r="F6" i="47" s="1"/>
  <c r="F7" i="47" l="1"/>
  <c r="F8" i="47" s="1"/>
  <c r="F9" i="47" s="1"/>
  <c r="F10" i="47" s="1"/>
  <c r="F11" i="47" s="1"/>
  <c r="F12" i="47" s="1"/>
  <c r="F13" i="47" s="1"/>
  <c r="F14" i="47" s="1"/>
  <c r="F15" i="47" s="1"/>
  <c r="F16" i="47" s="1"/>
  <c r="F17" i="47" s="1"/>
  <c r="F18" i="47" s="1"/>
  <c r="F19" i="47" s="1"/>
  <c r="F20" i="47" s="1"/>
  <c r="F21" i="47" s="1"/>
  <c r="F22" i="47" s="1"/>
  <c r="F23" i="47" s="1"/>
  <c r="F24" i="47" s="1"/>
  <c r="F25" i="47" s="1"/>
  <c r="F26" i="47" s="1"/>
  <c r="C15" i="48" l="1"/>
  <c r="C26" i="49" l="1"/>
  <c r="B26" i="49"/>
  <c r="C25" i="49"/>
  <c r="B25" i="49"/>
  <c r="C24" i="49"/>
  <c r="B24" i="49"/>
  <c r="C23" i="49"/>
  <c r="C22" i="49"/>
  <c r="B22" i="49"/>
  <c r="C21" i="49"/>
  <c r="B21" i="49"/>
  <c r="C19" i="49"/>
  <c r="B19" i="49"/>
  <c r="C18" i="49"/>
  <c r="C17" i="49"/>
  <c r="B17" i="49"/>
  <c r="C16" i="49"/>
  <c r="B16" i="49"/>
  <c r="C15" i="49"/>
  <c r="B15" i="49"/>
  <c r="C14" i="49"/>
  <c r="C13" i="49"/>
  <c r="B13" i="49"/>
  <c r="A20" i="49"/>
  <c r="C42" i="48"/>
  <c r="C41" i="48"/>
  <c r="C40" i="48"/>
  <c r="C39" i="48"/>
  <c r="C38" i="48"/>
  <c r="C37" i="48"/>
  <c r="C36" i="48"/>
  <c r="C35" i="48"/>
  <c r="C34" i="48"/>
  <c r="C33" i="48"/>
  <c r="C32" i="48"/>
  <c r="C31" i="48"/>
  <c r="C30" i="48"/>
  <c r="C29" i="48"/>
  <c r="C28" i="48"/>
  <c r="C27" i="48"/>
  <c r="C26" i="48"/>
  <c r="C25" i="48"/>
  <c r="C24" i="48"/>
  <c r="C23" i="48"/>
  <c r="E26" i="49" s="1"/>
  <c r="F26" i="49" s="1"/>
  <c r="C22" i="48"/>
  <c r="E25" i="49" s="1"/>
  <c r="F25" i="49" s="1"/>
  <c r="C21" i="48"/>
  <c r="E24" i="49" s="1"/>
  <c r="F24" i="49" s="1"/>
  <c r="C20" i="48"/>
  <c r="E23" i="49" s="1"/>
  <c r="F23" i="49" s="1"/>
  <c r="C19" i="48"/>
  <c r="E22" i="49" s="1"/>
  <c r="F22" i="49" s="1"/>
  <c r="C18" i="48"/>
  <c r="E21" i="49" s="1"/>
  <c r="F21" i="49" s="1"/>
  <c r="C17" i="48"/>
  <c r="E19" i="49" s="1"/>
  <c r="F19" i="49" s="1"/>
  <c r="C16" i="48"/>
  <c r="E18" i="49" s="1"/>
  <c r="F18" i="49" s="1"/>
  <c r="E17" i="49"/>
  <c r="F17" i="49" s="1"/>
  <c r="C14" i="48"/>
  <c r="E16" i="49" s="1"/>
  <c r="F16" i="49" s="1"/>
  <c r="C13" i="48"/>
  <c r="E15" i="49" s="1"/>
  <c r="F15" i="49" s="1"/>
  <c r="C12" i="48"/>
  <c r="E14" i="49" s="1"/>
  <c r="F14" i="49" s="1"/>
  <c r="C11" i="48"/>
  <c r="E13" i="49" s="1"/>
  <c r="C10" i="48"/>
  <c r="F13" i="49" l="1"/>
  <c r="G13" i="49" s="1"/>
  <c r="H13" i="49" s="1"/>
  <c r="B18" i="49"/>
  <c r="B23" i="49"/>
  <c r="B14" i="49"/>
  <c r="P26" i="47"/>
  <c r="I26" i="47"/>
  <c r="P25" i="47"/>
  <c r="I25" i="47"/>
  <c r="P24" i="47"/>
  <c r="I24" i="47"/>
  <c r="P23" i="47"/>
  <c r="I23" i="47"/>
  <c r="P22" i="47"/>
  <c r="I22" i="47"/>
  <c r="P21" i="47"/>
  <c r="I21" i="47"/>
  <c r="P20" i="47"/>
  <c r="I20" i="47"/>
  <c r="P19" i="47"/>
  <c r="I19" i="47"/>
  <c r="P18" i="47"/>
  <c r="I18" i="47"/>
  <c r="P17" i="47"/>
  <c r="I17" i="47"/>
  <c r="P16" i="47"/>
  <c r="I16" i="47"/>
  <c r="P15" i="47"/>
  <c r="I15" i="47"/>
  <c r="P14" i="47"/>
  <c r="I14" i="47"/>
  <c r="P13" i="47"/>
  <c r="I13" i="47"/>
  <c r="P12" i="47"/>
  <c r="I12" i="47"/>
  <c r="P11" i="47"/>
  <c r="I11" i="47"/>
  <c r="P10" i="47"/>
  <c r="I10" i="47"/>
  <c r="P9" i="47"/>
  <c r="I9" i="47"/>
  <c r="P8" i="47"/>
  <c r="I8" i="47"/>
  <c r="P7" i="47"/>
  <c r="I7" i="47"/>
  <c r="P6" i="47"/>
  <c r="I6" i="47"/>
  <c r="P5" i="47"/>
  <c r="I5" i="47"/>
  <c r="T4" i="47"/>
  <c r="T5" i="47" s="1"/>
  <c r="P4" i="47"/>
  <c r="M4" i="47"/>
  <c r="G14" i="49" l="1"/>
  <c r="H14" i="49" s="1"/>
  <c r="T6" i="47"/>
  <c r="T7" i="47" s="1"/>
  <c r="T8" i="47" s="1"/>
  <c r="T9" i="47" s="1"/>
  <c r="T10" i="47" s="1"/>
  <c r="M5" i="47"/>
  <c r="M6" i="47" s="1"/>
  <c r="M7" i="47" s="1"/>
  <c r="M8" i="47" s="1"/>
  <c r="M9" i="47" s="1"/>
  <c r="M10" i="47" s="1"/>
  <c r="M11" i="47" s="1"/>
  <c r="M12" i="47" s="1"/>
  <c r="M13" i="47" s="1"/>
  <c r="M14" i="47" s="1"/>
  <c r="M15" i="47" s="1"/>
  <c r="M16" i="47" s="1"/>
  <c r="M17" i="47" s="1"/>
  <c r="M18" i="47" s="1"/>
  <c r="M19" i="47" s="1"/>
  <c r="M20" i="47" s="1"/>
  <c r="M21" i="47" s="1"/>
  <c r="M22" i="47" s="1"/>
  <c r="M23" i="47" s="1"/>
  <c r="M24" i="47" s="1"/>
  <c r="M25" i="47" s="1"/>
  <c r="M26" i="47" s="1"/>
  <c r="G15" i="49" l="1"/>
  <c r="H15" i="49" s="1"/>
  <c r="E25" i="1"/>
  <c r="F25" i="1" s="1"/>
  <c r="E9" i="1"/>
  <c r="F9" i="1" s="1"/>
  <c r="C31" i="4"/>
  <c r="C30" i="4"/>
  <c r="C29" i="4"/>
  <c r="C28" i="4"/>
  <c r="C27" i="4"/>
  <c r="C26" i="4"/>
  <c r="C25" i="4"/>
  <c r="C24" i="4"/>
  <c r="E26" i="1" s="1"/>
  <c r="F26" i="1" s="1"/>
  <c r="C23" i="4"/>
  <c r="C22" i="4"/>
  <c r="C21" i="4"/>
  <c r="C20" i="4"/>
  <c r="C19" i="4"/>
  <c r="C18" i="4"/>
  <c r="C17" i="4"/>
  <c r="C16" i="4"/>
  <c r="C15" i="4"/>
  <c r="C14" i="4"/>
  <c r="C13" i="4"/>
  <c r="C12" i="4"/>
  <c r="E14" i="1" s="1"/>
  <c r="F14" i="1" s="1"/>
  <c r="C11" i="4"/>
  <c r="C10" i="4"/>
  <c r="C9" i="4"/>
  <c r="C8" i="4"/>
  <c r="E10" i="1" s="1"/>
  <c r="F10" i="1" s="1"/>
  <c r="C7" i="4"/>
  <c r="C6" i="4"/>
  <c r="E8" i="1" s="1"/>
  <c r="F8" i="1" s="1"/>
  <c r="C5" i="4"/>
  <c r="E6" i="1" s="1"/>
  <c r="F6" i="1" s="1"/>
  <c r="C4" i="4"/>
  <c r="E5" i="1" s="1"/>
  <c r="F5" i="1" s="1"/>
  <c r="C3" i="4"/>
  <c r="E4" i="1" s="1"/>
  <c r="F4" i="1" s="1"/>
  <c r="C2" i="4"/>
  <c r="M4" i="44"/>
  <c r="M5" i="44" s="1"/>
  <c r="I5" i="44"/>
  <c r="I6" i="44"/>
  <c r="I7" i="44"/>
  <c r="I8" i="44"/>
  <c r="I9" i="44"/>
  <c r="I10" i="44"/>
  <c r="I11" i="44"/>
  <c r="I12" i="44"/>
  <c r="I13" i="44"/>
  <c r="I14" i="44"/>
  <c r="I15" i="44"/>
  <c r="I16" i="44"/>
  <c r="I17" i="44"/>
  <c r="I18" i="44"/>
  <c r="I19" i="44"/>
  <c r="I20" i="44"/>
  <c r="I21" i="44"/>
  <c r="I22" i="44"/>
  <c r="I23" i="44"/>
  <c r="I24" i="44"/>
  <c r="I25" i="44"/>
  <c r="I26" i="44"/>
  <c r="I27" i="44"/>
  <c r="I28" i="44"/>
  <c r="I29" i="44"/>
  <c r="I30" i="44"/>
  <c r="I31" i="44"/>
  <c r="I32" i="44"/>
  <c r="I33" i="44"/>
  <c r="I34" i="44"/>
  <c r="F4" i="44"/>
  <c r="P34" i="44"/>
  <c r="P33" i="44"/>
  <c r="P32" i="44"/>
  <c r="P31" i="44"/>
  <c r="P30" i="44"/>
  <c r="P29" i="44"/>
  <c r="P28" i="44"/>
  <c r="P27" i="44"/>
  <c r="P26" i="44"/>
  <c r="P25" i="44"/>
  <c r="P24" i="44"/>
  <c r="P23" i="44"/>
  <c r="P22" i="44"/>
  <c r="P21" i="44"/>
  <c r="P20" i="44"/>
  <c r="P19" i="44"/>
  <c r="P18" i="44"/>
  <c r="P17" i="44"/>
  <c r="P16" i="44"/>
  <c r="P15" i="44"/>
  <c r="P14" i="44"/>
  <c r="P13" i="44"/>
  <c r="P12" i="44"/>
  <c r="P11" i="44"/>
  <c r="P10" i="44"/>
  <c r="P9" i="44"/>
  <c r="P8" i="44"/>
  <c r="P7" i="44"/>
  <c r="P6" i="44"/>
  <c r="P5" i="44"/>
  <c r="T4" i="44"/>
  <c r="P4" i="44"/>
  <c r="G16" i="49" l="1"/>
  <c r="H16" i="49" s="1"/>
  <c r="E13" i="1"/>
  <c r="F13" i="1" s="1"/>
  <c r="E17" i="1"/>
  <c r="F17" i="1" s="1"/>
  <c r="E21" i="1"/>
  <c r="F21" i="1" s="1"/>
  <c r="B17" i="1"/>
  <c r="B5" i="1"/>
  <c r="B10" i="1"/>
  <c r="B14" i="1"/>
  <c r="B18" i="1"/>
  <c r="B22" i="1"/>
  <c r="B26" i="1"/>
  <c r="E18" i="1"/>
  <c r="F18" i="1" s="1"/>
  <c r="E22" i="1"/>
  <c r="F22" i="1" s="1"/>
  <c r="B4" i="1"/>
  <c r="B9" i="1"/>
  <c r="B21" i="1"/>
  <c r="T11" i="47"/>
  <c r="B6" i="1"/>
  <c r="B11" i="1"/>
  <c r="B15" i="1"/>
  <c r="B19" i="1"/>
  <c r="B23" i="1"/>
  <c r="E11" i="1"/>
  <c r="F11" i="1" s="1"/>
  <c r="E15" i="1"/>
  <c r="F15" i="1" s="1"/>
  <c r="E19" i="1"/>
  <c r="F19" i="1" s="1"/>
  <c r="E23" i="1"/>
  <c r="F23" i="1" s="1"/>
  <c r="B13" i="1"/>
  <c r="B25" i="1"/>
  <c r="B8" i="1"/>
  <c r="B12" i="1"/>
  <c r="B16" i="1"/>
  <c r="B20" i="1"/>
  <c r="B24" i="1"/>
  <c r="E12" i="1"/>
  <c r="F12" i="1" s="1"/>
  <c r="E16" i="1"/>
  <c r="F16" i="1" s="1"/>
  <c r="E20" i="1"/>
  <c r="F20" i="1" s="1"/>
  <c r="E24" i="1"/>
  <c r="F24" i="1" s="1"/>
  <c r="M6" i="44"/>
  <c r="M7" i="44" s="1"/>
  <c r="M8" i="44" s="1"/>
  <c r="M9" i="44" s="1"/>
  <c r="M10" i="44" s="1"/>
  <c r="M11" i="44" s="1"/>
  <c r="M12" i="44" s="1"/>
  <c r="M13" i="44" s="1"/>
  <c r="M14" i="44" s="1"/>
  <c r="M15" i="44" s="1"/>
  <c r="M16" i="44" s="1"/>
  <c r="M17" i="44" s="1"/>
  <c r="M18" i="44" s="1"/>
  <c r="M19" i="44" s="1"/>
  <c r="M20" i="44" s="1"/>
  <c r="M21" i="44" s="1"/>
  <c r="M22" i="44" s="1"/>
  <c r="M23" i="44" s="1"/>
  <c r="M24" i="44" s="1"/>
  <c r="M25" i="44" s="1"/>
  <c r="M26" i="44" s="1"/>
  <c r="M27" i="44" s="1"/>
  <c r="M28" i="44" s="1"/>
  <c r="M29" i="44" s="1"/>
  <c r="M30" i="44" s="1"/>
  <c r="M31" i="44" s="1"/>
  <c r="M32" i="44" s="1"/>
  <c r="M33" i="44" s="1"/>
  <c r="M34" i="44" s="1"/>
  <c r="T5" i="44"/>
  <c r="T6" i="44" s="1"/>
  <c r="T7" i="44" s="1"/>
  <c r="F5" i="44"/>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G17" i="49" l="1"/>
  <c r="H17" i="49" s="1"/>
  <c r="T8" i="44"/>
  <c r="T9" i="44" s="1"/>
  <c r="T10" i="44" s="1"/>
  <c r="T11" i="44" s="1"/>
  <c r="T12" i="44" s="1"/>
  <c r="T13" i="44" s="1"/>
  <c r="T14" i="44" s="1"/>
  <c r="T15" i="44" s="1"/>
  <c r="T16" i="44" s="1"/>
  <c r="T17" i="44" s="1"/>
  <c r="T18" i="44" s="1"/>
  <c r="T19" i="44" s="1"/>
  <c r="T20" i="44" s="1"/>
  <c r="T21" i="44" s="1"/>
  <c r="T22" i="44" s="1"/>
  <c r="T23" i="44" s="1"/>
  <c r="T24" i="44" s="1"/>
  <c r="T25" i="44" s="1"/>
  <c r="T26" i="44" s="1"/>
  <c r="T27" i="44" s="1"/>
  <c r="T28" i="44" s="1"/>
  <c r="T29" i="44" s="1"/>
  <c r="T30" i="44" s="1"/>
  <c r="T31" i="44" s="1"/>
  <c r="T32" i="44" s="1"/>
  <c r="T33" i="44" s="1"/>
  <c r="T34" i="44" s="1"/>
  <c r="G18" i="49"/>
  <c r="H18" i="49" s="1"/>
  <c r="T12" i="47"/>
  <c r="T13" i="47" s="1"/>
  <c r="T14" i="47" s="1"/>
  <c r="T15" i="47" s="1"/>
  <c r="T16" i="47" s="1"/>
  <c r="T17" i="47" s="1"/>
  <c r="T18" i="47" s="1"/>
  <c r="T19" i="47" s="1"/>
  <c r="T20" i="47" s="1"/>
  <c r="T21" i="47" s="1"/>
  <c r="T22" i="47" s="1"/>
  <c r="T23" i="47" s="1"/>
  <c r="T24" i="47" s="1"/>
  <c r="T25" i="47" s="1"/>
  <c r="T26" i="47" s="1"/>
  <c r="C26" i="1"/>
  <c r="C25" i="1"/>
  <c r="C24" i="1"/>
  <c r="C23" i="1"/>
  <c r="C22" i="1"/>
  <c r="C21" i="1"/>
  <c r="C20" i="1"/>
  <c r="C19" i="1"/>
  <c r="C18" i="1"/>
  <c r="C17" i="1"/>
  <c r="C16" i="1"/>
  <c r="C15" i="1"/>
  <c r="C14" i="1"/>
  <c r="C13" i="1"/>
  <c r="C12" i="1"/>
  <c r="C11" i="1"/>
  <c r="C10" i="1"/>
  <c r="C9" i="1"/>
  <c r="C8" i="1"/>
  <c r="C6" i="1"/>
  <c r="C5" i="1"/>
  <c r="C4" i="1"/>
  <c r="G19" i="49" l="1"/>
  <c r="H19" i="49" s="1"/>
  <c r="G4" i="1"/>
  <c r="H4" i="1" s="1"/>
  <c r="I4" i="1" s="1"/>
  <c r="G20" i="49" l="1"/>
  <c r="H20" i="49" s="1"/>
  <c r="G5" i="1"/>
  <c r="H5" i="1" s="1"/>
  <c r="I5" i="1" s="1"/>
  <c r="G21" i="49" l="1"/>
  <c r="H21" i="49" s="1"/>
  <c r="G6" i="1"/>
  <c r="H6" i="1" s="1"/>
  <c r="I6" i="1" s="1"/>
  <c r="G22" i="49" l="1"/>
  <c r="H22" i="49" s="1"/>
  <c r="G7" i="1"/>
  <c r="H7" i="1" s="1"/>
  <c r="I7" i="1" s="1"/>
  <c r="G23" i="49" l="1"/>
  <c r="H23" i="49" s="1"/>
  <c r="G8" i="1"/>
  <c r="H8" i="1" s="1"/>
  <c r="I8" i="1" s="1"/>
  <c r="G24" i="49" l="1"/>
  <c r="H24" i="49" s="1"/>
  <c r="G9" i="1"/>
  <c r="H9" i="1" s="1"/>
  <c r="I9" i="1" s="1"/>
  <c r="G25" i="49" l="1"/>
  <c r="H25" i="49" s="1"/>
  <c r="G10" i="1"/>
  <c r="H10" i="1" s="1"/>
  <c r="I10" i="1" s="1"/>
  <c r="G26" i="49" l="1"/>
  <c r="H26" i="49" s="1"/>
  <c r="G11" i="1"/>
  <c r="H11" i="1" s="1"/>
  <c r="I11" i="1" s="1"/>
  <c r="G12" i="1" l="1"/>
  <c r="H12" i="1" s="1"/>
  <c r="I12" i="1" s="1"/>
  <c r="G13" i="1" l="1"/>
  <c r="H13" i="1" s="1"/>
  <c r="I13" i="1" s="1"/>
  <c r="G14" i="1" l="1"/>
  <c r="H14" i="1" s="1"/>
  <c r="I14" i="1" s="1"/>
  <c r="G15" i="1" l="1"/>
  <c r="H15" i="1" s="1"/>
  <c r="I15" i="1" s="1"/>
  <c r="G16" i="1" l="1"/>
  <c r="H16" i="1" s="1"/>
  <c r="I16" i="1" s="1"/>
  <c r="G17" i="1" l="1"/>
  <c r="H17" i="1" s="1"/>
  <c r="I17" i="1" s="1"/>
  <c r="G18" i="1" l="1"/>
  <c r="H18" i="1" s="1"/>
  <c r="I18" i="1" s="1"/>
  <c r="G19" i="1" l="1"/>
  <c r="H19" i="1" s="1"/>
  <c r="I19" i="1" s="1"/>
  <c r="G20" i="1" l="1"/>
  <c r="H20" i="1" s="1"/>
  <c r="I20" i="1" s="1"/>
  <c r="G21" i="1" l="1"/>
  <c r="H21" i="1" s="1"/>
  <c r="I21" i="1" s="1"/>
  <c r="G22" i="1" l="1"/>
  <c r="H22" i="1" s="1"/>
  <c r="I22" i="1" s="1"/>
  <c r="G23" i="1" l="1"/>
  <c r="H23" i="1" s="1"/>
  <c r="I23" i="1" s="1"/>
  <c r="G24" i="1" l="1"/>
  <c r="H24" i="1" s="1"/>
  <c r="I24" i="1" s="1"/>
  <c r="G25" i="1" l="1"/>
  <c r="H25" i="1" s="1"/>
  <c r="I25" i="1" s="1"/>
  <c r="G26" i="1" l="1"/>
  <c r="H26" i="1" s="1"/>
  <c r="I26" i="1" s="1"/>
</calcChain>
</file>

<file path=xl/sharedStrings.xml><?xml version="1.0" encoding="utf-8"?>
<sst xmlns="http://schemas.openxmlformats.org/spreadsheetml/2006/main" count="69" uniqueCount="22">
  <si>
    <t>DATE</t>
  </si>
  <si>
    <t>RATE
(PERCENT)</t>
  </si>
  <si>
    <t>SOFR Effective Rate</t>
  </si>
  <si>
    <t>Number of Calendar Days
 Until Next Business Day</t>
  </si>
  <si>
    <t>SOFR Cumulative Compounded Effective Rate</t>
  </si>
  <si>
    <t>Interest-Period Weighted SOFR Cumulative Compounded Effective Rate</t>
  </si>
  <si>
    <t>Shift with Compound Imputation (holidays imputed)</t>
  </si>
  <si>
    <t>Shift with Simple Imputation (holidays imputed)</t>
  </si>
  <si>
    <t>Calendar Day Shift with Simple Imputation (weekends and holidays imputed)</t>
  </si>
  <si>
    <t>Calendar Day Shift with Compound Imputation (weekends and holidays imputed)</t>
  </si>
  <si>
    <t>Interest Period Weighted Lookback with Observation Shift</t>
  </si>
  <si>
    <t>Note: Interest-Period Weighted SOFR Cumulative Compounded Annualized Rate</t>
  </si>
  <si>
    <t>Interest Date
(t)</t>
  </si>
  <si>
    <t>Observation Date
(t-5)</t>
  </si>
  <si>
    <t>Baseline for Comparison:  Lookback with Observation Shift</t>
  </si>
  <si>
    <r>
      <t>Relevant SOFR Print
(r</t>
    </r>
    <r>
      <rPr>
        <vertAlign val="subscript"/>
        <sz val="11"/>
        <color theme="2" tint="-0.89996032593768116"/>
        <rFont val="Calibri"/>
        <family val="2"/>
        <scheme val="minor"/>
      </rPr>
      <t>t-5</t>
    </r>
    <r>
      <rPr>
        <sz val="11"/>
        <color theme="2" tint="-0.89999084444715716"/>
        <rFont val="Calibri"/>
        <family val="2"/>
        <scheme val="minor"/>
      </rPr>
      <t>)</t>
    </r>
  </si>
  <si>
    <r>
      <t>Interest Date n</t>
    </r>
    <r>
      <rPr>
        <vertAlign val="subscript"/>
        <sz val="11"/>
        <color theme="2" tint="-0.89999084444715716"/>
        <rFont val="Calibri"/>
        <family val="2"/>
        <scheme val="minor"/>
      </rPr>
      <t>t</t>
    </r>
  </si>
  <si>
    <t>Baseline for Comparison: Lookback with Observation Shift</t>
  </si>
  <si>
    <r>
      <t># days rate applies
(n</t>
    </r>
    <r>
      <rPr>
        <vertAlign val="subscript"/>
        <sz val="11"/>
        <color theme="2" tint="-0.89999084444715716"/>
        <rFont val="Calibri"/>
        <family val="2"/>
        <scheme val="minor"/>
      </rPr>
      <t>t-5</t>
    </r>
    <r>
      <rPr>
        <sz val="11"/>
        <color theme="2" tint="-0.89996032593768116"/>
        <rFont val="Calibri"/>
        <family val="2"/>
        <scheme val="minor"/>
      </rPr>
      <t>)</t>
    </r>
  </si>
  <si>
    <t>Note that this Interest-Period Weighted Shift Method leads to a negative daily accrual on April 13 (weighted cumuulative compound rate on April 13 Is lower than on April 9) even though SOFR is positive</t>
  </si>
  <si>
    <r>
      <rPr>
        <vertAlign val="superscript"/>
        <sz val="9"/>
        <color theme="1"/>
        <rFont val="Calibri"/>
        <family val="2"/>
        <scheme val="minor"/>
      </rPr>
      <t>1</t>
    </r>
    <r>
      <rPr>
        <sz val="9"/>
        <color theme="1"/>
        <rFont val="Calibri"/>
        <family val="2"/>
        <scheme val="minor"/>
      </rPr>
      <t xml:space="preserve">This  worksheet  was revised on September 3, 2020 to correct an error in column H (previously, the column had erroneously multiplied the cumulative compound effective rate by the ratio of the accumulated number of days in the observation period to the accumulated number of days in the interest period, rather than multiplying by the ration of the accumulated number of days in the interest period relative to the accumulated number of days in the observation period as is now done).  In order to correctly demonstate an example of negative accrual, the dates of the interest period were updated to start on March 19, 2020.  </t>
    </r>
  </si>
  <si>
    <r>
      <t>Interest Period Weighted Lookback with Observation Shift</t>
    </r>
    <r>
      <rPr>
        <b/>
        <vertAlign val="superscript"/>
        <sz val="12"/>
        <color theme="4" tint="-0.499984740745262"/>
        <rFont val="Calibri"/>
        <family val="2"/>
        <scheme val="minor"/>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</si>
</sst>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000000%"/>
    <numFmt numFmtId="165" formatCode="ddd\,\ mmmm\ d\,\ yyyy"/>
    <numFmt numFmtId="166" formatCode="0.00000%"/>
    <numFmt numFmtId="167" formatCode="0.000000%"/>
    <numFmt numFmtId="168" formatCode="[$-F800]dddd\,\ mmmm\ dd\,\ yyyy"/>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color rgb="FFC00000"/>
      <name val="Calibri"/>
      <family val="2"/>
      <scheme val="minor"/>
    </font>
    <font>
      <sz val="10"/>
      <name val="Arial"/>
      <family val="2"/>
    </font>
    <font>
      <sz val="10"/>
      <name val="Calibri"/>
      <family val="2"/>
    </font>
    <font>
      <b/>
      <sz val="10"/>
      <name val="Calibri"/>
      <family val="2"/>
    </font>
    <font>
      <sz val="11"/>
      <name val="Calibri"/>
      <family val="2"/>
      <scheme val="minor"/>
    </font>
    <font>
      <sz val="11"/>
      <color theme="2" tint="-0.499984740745262"/>
      <name val="Calibri"/>
      <family val="2"/>
      <scheme val="minor"/>
    </font>
    <font>
      <b/>
      <sz val="10"/>
      <color theme="4" tint="-0.499984740745262"/>
      <name val="Calibri"/>
      <family val="2"/>
    </font>
    <font>
      <b/>
      <sz val="12"/>
      <color theme="4" tint="-0.499984740745262"/>
      <name val="Calibri"/>
      <family val="2"/>
      <scheme val="minor"/>
    </font>
    <font>
      <sz val="12"/>
      <color theme="1"/>
      <name val="Calibri"/>
      <family val="2"/>
      <scheme val="minor"/>
    </font>
    <font>
      <sz val="11"/>
      <color theme="2" tint="-0.89999084444715716"/>
      <name val="Calibri"/>
      <family val="2"/>
      <scheme val="minor"/>
    </font>
    <font>
      <vertAlign val="subscript"/>
      <sz val="11"/>
      <color theme="2" tint="-0.89999084444715716"/>
      <name val="Calibri"/>
      <family val="2"/>
      <scheme val="minor"/>
    </font>
    <font>
      <b/>
      <sz val="11"/>
      <color theme="4" tint="-0.499984740745262"/>
      <name val="Calibri"/>
      <family val="2"/>
      <scheme val="minor"/>
    </font>
    <font>
      <vertAlign val="subscript"/>
      <sz val="11"/>
      <color theme="2" tint="-0.89996032593768116"/>
      <name val="Calibri"/>
      <family val="2"/>
      <scheme val="minor"/>
    </font>
    <font>
      <sz val="11"/>
      <color theme="2" tint="-0.89996032593768116"/>
      <name val="Calibri"/>
      <family val="2"/>
      <scheme val="minor"/>
    </font>
    <font>
      <sz val="9"/>
      <color theme="1"/>
      <name val="Calibri"/>
      <family val="2"/>
      <scheme val="minor"/>
    </font>
    <font>
      <vertAlign val="superscript"/>
      <sz val="9"/>
      <color theme="1"/>
      <name val="Calibri"/>
      <family val="2"/>
      <scheme val="minor"/>
    </font>
    <font>
      <b/>
      <vertAlign val="superscript"/>
      <sz val="12"/>
      <color theme="4" tint="-0.499984740745262"/>
      <name val="Calibri"/>
      <family val="2"/>
      <scheme val="minor"/>
    </font>
  </fonts>
  <fills count="8">
    <fill>
      <patternFill patternType="none"/>
    </fill>
    <fill>
      <patternFill patternType="gray125"/>
    </fill>
    <fill>
      <patternFill patternType="solid">
        <fgColor theme="6"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F5050"/>
        <bgColor indexed="64"/>
      </patternFill>
    </fill>
  </fills>
  <borders count="51">
    <border>
      <left/>
      <right/>
      <top/>
      <bottom/>
      <diagonal/>
    </border>
    <border>
      <left/>
      <right/>
      <top/>
      <bottom style="medium">
        <color indexed="64"/>
      </bottom>
      <diagonal/>
    </border>
    <border>
      <left style="thin">
        <color indexed="8"/>
      </left>
      <right style="thin">
        <color indexed="8"/>
      </right>
      <top style="thin">
        <color indexed="8"/>
      </top>
      <bottom style="thin">
        <color indexed="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hair">
        <color theme="3" tint="-0.499984740745262"/>
      </bottom>
      <diagonal/>
    </border>
    <border>
      <left/>
      <right/>
      <top style="medium">
        <color indexed="64"/>
      </top>
      <bottom style="hair">
        <color theme="3" tint="-0.499984740745262"/>
      </bottom>
      <diagonal/>
    </border>
    <border>
      <left style="medium">
        <color indexed="64"/>
      </left>
      <right/>
      <top style="hair">
        <color theme="3" tint="-0.499984740745262"/>
      </top>
      <bottom style="hair">
        <color theme="3" tint="-0.499984740745262"/>
      </bottom>
      <diagonal/>
    </border>
    <border>
      <left/>
      <right/>
      <top style="hair">
        <color theme="3" tint="-0.499984740745262"/>
      </top>
      <bottom style="hair">
        <color theme="3" tint="-0.499984740745262"/>
      </bottom>
      <diagonal/>
    </border>
    <border>
      <left style="medium">
        <color indexed="64"/>
      </left>
      <right/>
      <top style="hair">
        <color theme="3" tint="-0.499984740745262"/>
      </top>
      <bottom style="medium">
        <color indexed="64"/>
      </bottom>
      <diagonal/>
    </border>
    <border>
      <left/>
      <right/>
      <top style="hair">
        <color theme="3" tint="-0.499984740745262"/>
      </top>
      <bottom style="medium">
        <color indexed="64"/>
      </bottom>
      <diagonal/>
    </border>
    <border>
      <left style="medium">
        <color indexed="64"/>
      </left>
      <right/>
      <top style="medium">
        <color indexed="64"/>
      </top>
      <bottom style="hair">
        <color theme="2" tint="-0.89996032593768116"/>
      </bottom>
      <diagonal/>
    </border>
    <border>
      <left/>
      <right/>
      <top style="medium">
        <color indexed="64"/>
      </top>
      <bottom style="hair">
        <color theme="2" tint="-0.89996032593768116"/>
      </bottom>
      <diagonal/>
    </border>
    <border>
      <left style="medium">
        <color indexed="64"/>
      </left>
      <right/>
      <top style="hair">
        <color theme="2" tint="-0.89996032593768116"/>
      </top>
      <bottom style="hair">
        <color theme="2" tint="-0.89996032593768116"/>
      </bottom>
      <diagonal/>
    </border>
    <border>
      <left/>
      <right/>
      <top style="hair">
        <color theme="2" tint="-0.89996032593768116"/>
      </top>
      <bottom style="hair">
        <color theme="2" tint="-0.89996032593768116"/>
      </bottom>
      <diagonal/>
    </border>
    <border>
      <left style="medium">
        <color indexed="64"/>
      </left>
      <right/>
      <top style="hair">
        <color theme="2" tint="-0.89996032593768116"/>
      </top>
      <bottom style="medium">
        <color indexed="64"/>
      </bottom>
      <diagonal/>
    </border>
    <border>
      <left/>
      <right/>
      <top style="hair">
        <color theme="2" tint="-0.89996032593768116"/>
      </top>
      <bottom style="medium">
        <color indexed="64"/>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style="hair">
        <color indexed="64"/>
      </bottom>
      <diagonal/>
    </border>
    <border>
      <left/>
      <right/>
      <top style="medium">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right/>
      <top style="hair">
        <color indexed="64"/>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theme="2" tint="-0.89996032593768116"/>
      </bottom>
      <diagonal/>
    </border>
    <border>
      <left/>
      <right/>
      <top style="hair">
        <color theme="2" tint="-0.89996032593768116"/>
      </top>
      <bottom style="medium">
        <color theme="2" tint="-0.89992980742820516"/>
      </bottom>
      <diagonal/>
    </border>
    <border>
      <left/>
      <right style="medium">
        <color indexed="64"/>
      </right>
      <top style="medium">
        <color indexed="64"/>
      </top>
      <bottom style="dotted">
        <color indexed="64"/>
      </bottom>
      <diagonal/>
    </border>
    <border>
      <left/>
      <right/>
      <top/>
      <bottom style="hair">
        <color indexed="64"/>
      </bottom>
      <diagonal/>
    </border>
    <border>
      <left/>
      <right/>
      <top/>
      <bottom style="hair">
        <color theme="2" tint="-0.89996032593768116"/>
      </bottom>
      <diagonal/>
    </border>
    <border>
      <left/>
      <right style="medium">
        <color indexed="64"/>
      </right>
      <top/>
      <bottom style="hair">
        <color indexed="64"/>
      </bottom>
      <diagonal/>
    </border>
    <border>
      <left/>
      <right/>
      <top style="medium">
        <color indexed="64"/>
      </top>
      <bottom style="dotted">
        <color indexed="64"/>
      </bottom>
      <diagonal/>
    </border>
    <border>
      <left/>
      <right/>
      <top style="dotted">
        <color indexed="64"/>
      </top>
      <bottom style="dotted">
        <color indexed="64"/>
      </bottom>
      <diagonal/>
    </border>
    <border>
      <left style="medium">
        <color indexed="64"/>
      </left>
      <right style="medium">
        <color indexed="64"/>
      </right>
      <top style="dotted">
        <color indexed="64"/>
      </top>
      <bottom style="dotted">
        <color indexed="64"/>
      </bottom>
      <diagonal/>
    </border>
    <border>
      <left/>
      <right/>
      <top/>
      <bottom style="dotted">
        <color indexed="64"/>
      </bottom>
      <diagonal/>
    </border>
    <border>
      <left style="thin">
        <color indexed="64"/>
      </left>
      <right style="thin">
        <color indexed="64"/>
      </right>
      <top style="medium">
        <color indexed="64"/>
      </top>
      <bottom style="dotted">
        <color indexed="64"/>
      </bottom>
      <diagonal/>
    </border>
    <border>
      <left style="thin">
        <color indexed="64"/>
      </left>
      <right style="thin">
        <color indexed="64"/>
      </right>
      <top style="dotted">
        <color indexed="64"/>
      </top>
      <bottom style="dotted">
        <color indexed="64"/>
      </bottom>
      <diagonal/>
    </border>
    <border>
      <left/>
      <right style="thin">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cellStyleXfs>
  <cellXfs count="167">
    <xf numFmtId="0" fontId="0" fillId="0" borderId="0" xfId="0"/>
    <xf numFmtId="0" fontId="0" fillId="0" borderId="0" xfId="0" applyAlignment="1">
      <alignment horizontal="center"/>
    </xf>
    <xf numFmtId="0" fontId="0" fillId="0" borderId="0" xfId="0" applyAlignment="1">
      <alignment horizontal="right"/>
    </xf>
    <xf numFmtId="165" fontId="0" fillId="0" borderId="0" xfId="0" applyNumberFormat="1" applyAlignment="1">
      <alignment horizontal="right"/>
    </xf>
    <xf numFmtId="166" fontId="0" fillId="0" borderId="0" xfId="0" applyNumberFormat="1" applyAlignment="1">
      <alignment horizontal="center"/>
    </xf>
    <xf numFmtId="0" fontId="11" fillId="0" borderId="0" xfId="0" applyFont="1" applyAlignment="1">
      <alignment wrapText="1"/>
    </xf>
    <xf numFmtId="0" fontId="12" fillId="4" borderId="1" xfId="0" applyFont="1" applyFill="1" applyBorder="1" applyAlignment="1">
      <alignment horizontal="center" wrapText="1"/>
    </xf>
    <xf numFmtId="166" fontId="12" fillId="4" borderId="9" xfId="0" applyNumberFormat="1" applyFont="1" applyFill="1" applyBorder="1" applyAlignment="1">
      <alignment horizontal="center" wrapText="1"/>
    </xf>
    <xf numFmtId="0" fontId="12" fillId="0" borderId="0" xfId="0" applyFont="1"/>
    <xf numFmtId="0" fontId="0" fillId="0" borderId="0" xfId="0" applyFont="1" applyAlignment="1"/>
    <xf numFmtId="0" fontId="8" fillId="0" borderId="0" xfId="0" applyFont="1" applyAlignment="1"/>
    <xf numFmtId="0" fontId="0" fillId="3" borderId="0" xfId="0" applyFill="1" applyAlignment="1">
      <alignment horizontal="right"/>
    </xf>
    <xf numFmtId="0" fontId="0" fillId="3" borderId="0" xfId="0" applyFill="1"/>
    <xf numFmtId="166" fontId="0" fillId="3" borderId="0" xfId="0" applyNumberFormat="1" applyFill="1" applyAlignment="1">
      <alignment horizontal="center"/>
    </xf>
    <xf numFmtId="0" fontId="3" fillId="0" borderId="0" xfId="0" applyFont="1" applyAlignment="1"/>
    <xf numFmtId="165" fontId="0" fillId="2" borderId="10" xfId="0" applyNumberFormat="1" applyFont="1" applyFill="1" applyBorder="1" applyAlignment="1">
      <alignment horizontal="right"/>
    </xf>
    <xf numFmtId="165" fontId="7" fillId="2" borderId="11" xfId="2" applyNumberFormat="1" applyFont="1" applyFill="1" applyBorder="1" applyAlignment="1">
      <alignment horizontal="right"/>
    </xf>
    <xf numFmtId="0" fontId="0" fillId="2" borderId="11" xfId="1" applyNumberFormat="1" applyFont="1" applyFill="1" applyBorder="1" applyAlignment="1">
      <alignment horizontal="center"/>
    </xf>
    <xf numFmtId="165" fontId="0" fillId="2" borderId="12" xfId="0" applyNumberFormat="1" applyFont="1" applyFill="1" applyBorder="1" applyAlignment="1">
      <alignment horizontal="right"/>
    </xf>
    <xf numFmtId="165" fontId="7" fillId="2" borderId="13" xfId="2" applyNumberFormat="1" applyFont="1" applyFill="1" applyBorder="1" applyAlignment="1">
      <alignment horizontal="right"/>
    </xf>
    <xf numFmtId="0" fontId="0" fillId="2" borderId="13" xfId="1" applyNumberFormat="1" applyFont="1" applyFill="1" applyBorder="1" applyAlignment="1">
      <alignment horizontal="center"/>
    </xf>
    <xf numFmtId="165" fontId="7" fillId="2" borderId="12" xfId="0" applyNumberFormat="1" applyFont="1" applyFill="1" applyBorder="1" applyAlignment="1">
      <alignment horizontal="right"/>
    </xf>
    <xf numFmtId="165" fontId="0" fillId="2" borderId="14" xfId="0" applyNumberFormat="1" applyFont="1" applyFill="1" applyBorder="1" applyAlignment="1">
      <alignment horizontal="right"/>
    </xf>
    <xf numFmtId="165" fontId="7" fillId="2" borderId="15" xfId="2" applyNumberFormat="1" applyFont="1" applyFill="1" applyBorder="1" applyAlignment="1">
      <alignment horizontal="right"/>
    </xf>
    <xf numFmtId="0" fontId="0" fillId="2" borderId="15" xfId="1" applyNumberFormat="1" applyFont="1" applyFill="1" applyBorder="1" applyAlignment="1">
      <alignment horizontal="center"/>
    </xf>
    <xf numFmtId="165" fontId="0" fillId="2" borderId="16" xfId="0" applyNumberFormat="1" applyFont="1" applyFill="1" applyBorder="1" applyAlignment="1">
      <alignment horizontal="right"/>
    </xf>
    <xf numFmtId="165" fontId="7" fillId="2" borderId="17" xfId="2" applyNumberFormat="1" applyFont="1" applyFill="1" applyBorder="1" applyAlignment="1">
      <alignment horizontal="right"/>
    </xf>
    <xf numFmtId="0" fontId="0" fillId="2" borderId="17" xfId="1" applyNumberFormat="1" applyFont="1" applyFill="1" applyBorder="1" applyAlignment="1">
      <alignment horizontal="center"/>
    </xf>
    <xf numFmtId="165" fontId="0" fillId="2" borderId="18" xfId="0" applyNumberFormat="1" applyFont="1" applyFill="1" applyBorder="1" applyAlignment="1">
      <alignment horizontal="right"/>
    </xf>
    <xf numFmtId="165" fontId="7" fillId="2" borderId="19" xfId="2" applyNumberFormat="1" applyFont="1" applyFill="1" applyBorder="1" applyAlignment="1">
      <alignment horizontal="right"/>
    </xf>
    <xf numFmtId="2" fontId="0" fillId="2" borderId="19" xfId="2" applyNumberFormat="1" applyFont="1" applyFill="1" applyBorder="1" applyAlignment="1">
      <alignment horizontal="center"/>
    </xf>
    <xf numFmtId="0" fontId="0" fillId="2" borderId="19" xfId="1" applyNumberFormat="1" applyFont="1" applyFill="1" applyBorder="1" applyAlignment="1">
      <alignment horizontal="center"/>
    </xf>
    <xf numFmtId="165" fontId="3" fillId="2" borderId="19" xfId="2" applyNumberFormat="1" applyFont="1" applyFill="1" applyBorder="1" applyAlignment="1">
      <alignment horizontal="right"/>
    </xf>
    <xf numFmtId="0" fontId="3" fillId="2" borderId="19" xfId="1" applyNumberFormat="1" applyFont="1" applyFill="1" applyBorder="1" applyAlignment="1">
      <alignment horizontal="center"/>
    </xf>
    <xf numFmtId="165" fontId="7" fillId="2" borderId="18" xfId="0" applyNumberFormat="1" applyFont="1" applyFill="1" applyBorder="1" applyAlignment="1">
      <alignment horizontal="right"/>
    </xf>
    <xf numFmtId="165" fontId="0" fillId="2" borderId="20" xfId="0" applyNumberFormat="1" applyFont="1" applyFill="1" applyBorder="1" applyAlignment="1">
      <alignment horizontal="right"/>
    </xf>
    <xf numFmtId="165" fontId="7" fillId="2" borderId="21" xfId="2" applyNumberFormat="1" applyFont="1" applyFill="1" applyBorder="1" applyAlignment="1">
      <alignment horizontal="right"/>
    </xf>
    <xf numFmtId="0" fontId="0" fillId="2" borderId="21" xfId="1" applyNumberFormat="1" applyFont="1" applyFill="1" applyBorder="1" applyAlignment="1">
      <alignment horizontal="center"/>
    </xf>
    <xf numFmtId="165" fontId="8" fillId="2" borderId="12" xfId="0" applyNumberFormat="1" applyFont="1" applyFill="1" applyBorder="1" applyAlignment="1">
      <alignment horizontal="right"/>
    </xf>
    <xf numFmtId="0" fontId="3" fillId="2" borderId="13" xfId="1" applyNumberFormat="1" applyFont="1" applyFill="1" applyBorder="1" applyAlignment="1">
      <alignment horizontal="center"/>
    </xf>
    <xf numFmtId="165" fontId="3" fillId="2" borderId="13" xfId="2" applyNumberFormat="1" applyFont="1" applyFill="1" applyBorder="1" applyAlignment="1">
      <alignment horizontal="right"/>
    </xf>
    <xf numFmtId="165" fontId="3" fillId="2" borderId="13" xfId="0" applyNumberFormat="1" applyFont="1" applyFill="1" applyBorder="1" applyAlignment="1">
      <alignment horizontal="right"/>
    </xf>
    <xf numFmtId="165" fontId="0" fillId="2" borderId="16" xfId="0" applyNumberFormat="1" applyFont="1" applyFill="1" applyBorder="1" applyAlignment="1"/>
    <xf numFmtId="165" fontId="0" fillId="2" borderId="18" xfId="0" applyNumberFormat="1" applyFont="1" applyFill="1" applyBorder="1" applyAlignment="1"/>
    <xf numFmtId="165" fontId="8" fillId="2" borderId="18" xfId="0" applyNumberFormat="1" applyFont="1" applyFill="1" applyBorder="1" applyAlignment="1"/>
    <xf numFmtId="165" fontId="8" fillId="2" borderId="19" xfId="1" applyNumberFormat="1" applyFont="1" applyFill="1" applyBorder="1" applyAlignment="1">
      <alignment horizontal="right"/>
    </xf>
    <xf numFmtId="2" fontId="8" fillId="2" borderId="19" xfId="1" applyNumberFormat="1" applyFont="1" applyFill="1" applyBorder="1" applyAlignment="1">
      <alignment horizontal="center"/>
    </xf>
    <xf numFmtId="0" fontId="8" fillId="2" borderId="19" xfId="0" applyNumberFormat="1" applyFont="1" applyFill="1" applyBorder="1" applyAlignment="1">
      <alignment horizontal="center"/>
    </xf>
    <xf numFmtId="165" fontId="8" fillId="2" borderId="19" xfId="2" applyNumberFormat="1" applyFont="1" applyFill="1" applyBorder="1" applyAlignment="1">
      <alignment horizontal="right"/>
    </xf>
    <xf numFmtId="0" fontId="8" fillId="2" borderId="19" xfId="1" applyNumberFormat="1" applyFont="1" applyFill="1" applyBorder="1" applyAlignment="1">
      <alignment horizontal="center"/>
    </xf>
    <xf numFmtId="165" fontId="7" fillId="2" borderId="18" xfId="0" applyNumberFormat="1" applyFont="1" applyFill="1" applyBorder="1" applyAlignment="1"/>
    <xf numFmtId="165" fontId="0" fillId="2" borderId="20" xfId="0" applyNumberFormat="1" applyFont="1" applyFill="1" applyBorder="1" applyAlignment="1"/>
    <xf numFmtId="165" fontId="8" fillId="2" borderId="18" xfId="0" applyNumberFormat="1" applyFont="1" applyFill="1" applyBorder="1" applyAlignment="1">
      <alignment horizontal="right"/>
    </xf>
    <xf numFmtId="165" fontId="3" fillId="2" borderId="19" xfId="0" applyNumberFormat="1" applyFont="1" applyFill="1" applyBorder="1" applyAlignment="1">
      <alignment horizontal="right"/>
    </xf>
    <xf numFmtId="167" fontId="8" fillId="0" borderId="0" xfId="0" applyNumberFormat="1" applyFont="1" applyAlignment="1"/>
    <xf numFmtId="2" fontId="0" fillId="0" borderId="0" xfId="0" applyNumberFormat="1" applyFont="1" applyAlignment="1"/>
    <xf numFmtId="0" fontId="9" fillId="0" borderId="23" xfId="3" applyFont="1" applyBorder="1" applyAlignment="1">
      <alignment horizontal="center" wrapText="1"/>
    </xf>
    <xf numFmtId="0" fontId="9" fillId="0" borderId="23" xfId="3" applyNumberFormat="1" applyFont="1" applyBorder="1" applyAlignment="1">
      <alignment horizontal="right" vertical="top" wrapText="1"/>
    </xf>
    <xf numFmtId="0" fontId="9" fillId="0" borderId="23" xfId="1" applyNumberFormat="1" applyFont="1" applyBorder="1" applyAlignment="1">
      <alignment horizontal="right" vertical="top" wrapText="1"/>
    </xf>
    <xf numFmtId="0" fontId="0" fillId="0" borderId="22" xfId="0" applyBorder="1"/>
    <xf numFmtId="0" fontId="6" fillId="0" borderId="2" xfId="3" applyFont="1" applyBorder="1" applyAlignment="1">
      <alignment horizontal="right" wrapText="1"/>
    </xf>
    <xf numFmtId="14" fontId="5" fillId="0" borderId="2" xfId="3" applyNumberFormat="1" applyFont="1" applyBorder="1" applyAlignment="1">
      <alignment horizontal="right" vertical="top" wrapText="1"/>
    </xf>
    <xf numFmtId="0" fontId="2" fillId="0" borderId="22" xfId="0" applyFont="1" applyBorder="1" applyAlignment="1">
      <alignment horizontal="right" wrapText="1"/>
    </xf>
    <xf numFmtId="1" fontId="0" fillId="2" borderId="17" xfId="2" applyNumberFormat="1" applyFont="1" applyFill="1" applyBorder="1" applyAlignment="1">
      <alignment horizontal="center"/>
    </xf>
    <xf numFmtId="1" fontId="0" fillId="2" borderId="19" xfId="2" applyNumberFormat="1" applyFont="1" applyFill="1" applyBorder="1" applyAlignment="1">
      <alignment horizontal="center"/>
    </xf>
    <xf numFmtId="1" fontId="8" fillId="2" borderId="19" xfId="1" applyNumberFormat="1" applyFont="1" applyFill="1" applyBorder="1" applyAlignment="1">
      <alignment horizontal="center"/>
    </xf>
    <xf numFmtId="1" fontId="0" fillId="2" borderId="21" xfId="2" applyNumberFormat="1" applyFont="1" applyFill="1" applyBorder="1" applyAlignment="1">
      <alignment horizontal="center"/>
    </xf>
    <xf numFmtId="0" fontId="0" fillId="0" borderId="0" xfId="0" applyFill="1" applyBorder="1"/>
    <xf numFmtId="0" fontId="11" fillId="0" borderId="0" xfId="0" applyFont="1" applyFill="1" applyBorder="1" applyAlignment="1">
      <alignment horizontal="center" wrapText="1"/>
    </xf>
    <xf numFmtId="0" fontId="12" fillId="0" borderId="0" xfId="0" applyFont="1" applyFill="1" applyBorder="1" applyAlignment="1">
      <alignment horizontal="center" wrapText="1"/>
    </xf>
    <xf numFmtId="164" fontId="0" fillId="0" borderId="0" xfId="2" applyNumberFormat="1" applyFont="1" applyFill="1" applyBorder="1" applyAlignment="1"/>
    <xf numFmtId="164" fontId="8" fillId="0" borderId="0" xfId="1" applyNumberFormat="1" applyFont="1" applyFill="1" applyBorder="1" applyAlignment="1"/>
    <xf numFmtId="164" fontId="8" fillId="0" borderId="0" xfId="2" applyNumberFormat="1" applyFont="1" applyFill="1" applyBorder="1" applyAlignment="1"/>
    <xf numFmtId="1" fontId="0" fillId="0" borderId="0" xfId="0" applyNumberFormat="1" applyFont="1" applyAlignment="1"/>
    <xf numFmtId="166" fontId="12" fillId="4" borderId="1" xfId="0" applyNumberFormat="1" applyFont="1" applyFill="1" applyBorder="1" applyAlignment="1">
      <alignment horizontal="center" wrapText="1"/>
    </xf>
    <xf numFmtId="166" fontId="0" fillId="2" borderId="26" xfId="2" applyNumberFormat="1" applyFont="1" applyFill="1" applyBorder="1" applyAlignment="1">
      <alignment horizontal="center"/>
    </xf>
    <xf numFmtId="166" fontId="0" fillId="2" borderId="25" xfId="2" applyNumberFormat="1" applyFont="1" applyFill="1" applyBorder="1" applyAlignment="1">
      <alignment horizontal="center"/>
    </xf>
    <xf numFmtId="166" fontId="0" fillId="2" borderId="27" xfId="2" applyNumberFormat="1" applyFont="1" applyFill="1" applyBorder="1" applyAlignment="1">
      <alignment horizontal="center"/>
    </xf>
    <xf numFmtId="166" fontId="0" fillId="2" borderId="28" xfId="2" applyNumberFormat="1" applyFont="1" applyFill="1" applyBorder="1" applyAlignment="1">
      <alignment horizontal="center"/>
    </xf>
    <xf numFmtId="166" fontId="8" fillId="2" borderId="27" xfId="1" applyNumberFormat="1" applyFont="1" applyFill="1" applyBorder="1" applyAlignment="1">
      <alignment horizontal="center"/>
    </xf>
    <xf numFmtId="166" fontId="0" fillId="2" borderId="30" xfId="2" applyNumberFormat="1" applyFont="1" applyFill="1" applyBorder="1" applyAlignment="1">
      <alignment horizontal="center"/>
    </xf>
    <xf numFmtId="166" fontId="0" fillId="2" borderId="29" xfId="2" applyNumberFormat="1" applyFont="1" applyFill="1" applyBorder="1" applyAlignment="1">
      <alignment horizontal="center"/>
    </xf>
    <xf numFmtId="166" fontId="12" fillId="6" borderId="24" xfId="0" applyNumberFormat="1" applyFont="1" applyFill="1" applyBorder="1" applyAlignment="1">
      <alignment horizontal="center" wrapText="1"/>
    </xf>
    <xf numFmtId="166" fontId="8" fillId="2" borderId="28" xfId="2" applyNumberFormat="1" applyFont="1" applyFill="1" applyBorder="1" applyAlignment="1">
      <alignment horizontal="center"/>
    </xf>
    <xf numFmtId="0" fontId="14" fillId="0" borderId="0" xfId="0" applyFont="1" applyAlignment="1">
      <alignment horizontal="center"/>
    </xf>
    <xf numFmtId="0" fontId="0" fillId="0" borderId="22" xfId="0" applyBorder="1" applyAlignment="1">
      <alignment horizontal="center"/>
    </xf>
    <xf numFmtId="0" fontId="9" fillId="0" borderId="33" xfId="3" applyFont="1" applyBorder="1" applyAlignment="1">
      <alignment horizontal="center" wrapText="1"/>
    </xf>
    <xf numFmtId="0" fontId="2" fillId="0" borderId="34" xfId="0" applyFont="1" applyBorder="1" applyAlignment="1">
      <alignment horizontal="center" wrapText="1"/>
    </xf>
    <xf numFmtId="0" fontId="14" fillId="0" borderId="22" xfId="0" applyFont="1" applyBorder="1" applyAlignment="1">
      <alignment horizontal="center" wrapText="1"/>
    </xf>
    <xf numFmtId="168" fontId="6" fillId="0" borderId="32" xfId="3" applyNumberFormat="1" applyFont="1" applyBorder="1" applyAlignment="1">
      <alignment horizontal="right" wrapText="1"/>
    </xf>
    <xf numFmtId="168" fontId="0" fillId="0" borderId="31" xfId="0" applyNumberFormat="1" applyBorder="1"/>
    <xf numFmtId="168" fontId="0" fillId="0" borderId="0" xfId="0" applyNumberFormat="1"/>
    <xf numFmtId="168" fontId="0" fillId="2" borderId="27" xfId="0" applyNumberFormat="1" applyFont="1" applyFill="1" applyBorder="1" applyAlignment="1"/>
    <xf numFmtId="168" fontId="8" fillId="2" borderId="27" xfId="0" applyNumberFormat="1" applyFont="1" applyFill="1" applyBorder="1" applyAlignment="1"/>
    <xf numFmtId="168" fontId="0" fillId="2" borderId="30" xfId="0" applyNumberFormat="1" applyFont="1" applyFill="1" applyBorder="1" applyAlignment="1"/>
    <xf numFmtId="0" fontId="0" fillId="0" borderId="0" xfId="0" applyNumberFormat="1" applyFont="1" applyAlignment="1"/>
    <xf numFmtId="166" fontId="0" fillId="5" borderId="6" xfId="2" applyNumberFormat="1" applyFont="1" applyFill="1" applyBorder="1" applyAlignment="1">
      <alignment horizontal="center"/>
    </xf>
    <xf numFmtId="166" fontId="0" fillId="5" borderId="8" xfId="2" applyNumberFormat="1" applyFont="1" applyFill="1" applyBorder="1" applyAlignment="1">
      <alignment horizontal="center"/>
    </xf>
    <xf numFmtId="10" fontId="0" fillId="5" borderId="7" xfId="0" applyNumberFormat="1" applyFont="1" applyFill="1" applyBorder="1" applyAlignment="1">
      <alignment horizontal="center"/>
    </xf>
    <xf numFmtId="10" fontId="0" fillId="5" borderId="9" xfId="0" applyNumberFormat="1" applyFont="1" applyFill="1" applyBorder="1" applyAlignment="1">
      <alignment horizontal="center"/>
    </xf>
    <xf numFmtId="166" fontId="12" fillId="6" borderId="35" xfId="0" applyNumberFormat="1" applyFont="1" applyFill="1" applyBorder="1" applyAlignment="1">
      <alignment horizontal="center" wrapText="1"/>
    </xf>
    <xf numFmtId="166" fontId="12" fillId="6" borderId="36" xfId="0" applyNumberFormat="1" applyFont="1" applyFill="1" applyBorder="1" applyAlignment="1">
      <alignment horizontal="center" wrapText="1"/>
    </xf>
    <xf numFmtId="0" fontId="12" fillId="4" borderId="8" xfId="0" applyFont="1" applyFill="1" applyBorder="1" applyAlignment="1">
      <alignment horizontal="center" wrapText="1"/>
    </xf>
    <xf numFmtId="165" fontId="7" fillId="2" borderId="4" xfId="2" applyNumberFormat="1" applyFont="1" applyFill="1" applyBorder="1" applyAlignment="1">
      <alignment horizontal="right"/>
    </xf>
    <xf numFmtId="165" fontId="7" fillId="2" borderId="27" xfId="2" applyNumberFormat="1" applyFont="1" applyFill="1" applyBorder="1" applyAlignment="1">
      <alignment horizontal="right"/>
    </xf>
    <xf numFmtId="2" fontId="0" fillId="2" borderId="27" xfId="2" applyNumberFormat="1" applyFont="1" applyFill="1" applyBorder="1" applyAlignment="1">
      <alignment horizontal="center"/>
    </xf>
    <xf numFmtId="165" fontId="7" fillId="2" borderId="30" xfId="2" applyNumberFormat="1" applyFont="1" applyFill="1" applyBorder="1" applyAlignment="1">
      <alignment horizontal="right"/>
    </xf>
    <xf numFmtId="165" fontId="7" fillId="2" borderId="38" xfId="2" applyNumberFormat="1" applyFont="1" applyFill="1" applyBorder="1" applyAlignment="1">
      <alignment horizontal="right"/>
    </xf>
    <xf numFmtId="10" fontId="0" fillId="2" borderId="17" xfId="2" applyNumberFormat="1" applyFont="1" applyFill="1" applyBorder="1" applyAlignment="1">
      <alignment horizontal="center"/>
    </xf>
    <xf numFmtId="10" fontId="0" fillId="2" borderId="26" xfId="2" applyNumberFormat="1" applyFont="1" applyFill="1" applyBorder="1" applyAlignment="1">
      <alignment horizontal="center"/>
    </xf>
    <xf numFmtId="10" fontId="0" fillId="2" borderId="37" xfId="2" applyNumberFormat="1" applyFont="1" applyFill="1" applyBorder="1" applyAlignment="1">
      <alignment horizontal="center"/>
    </xf>
    <xf numFmtId="10" fontId="0" fillId="2" borderId="27" xfId="2" applyNumberFormat="1" applyFont="1" applyFill="1" applyBorder="1" applyAlignment="1">
      <alignment horizontal="center"/>
    </xf>
    <xf numFmtId="10" fontId="0" fillId="2" borderId="19" xfId="2" applyNumberFormat="1" applyFont="1" applyFill="1" applyBorder="1" applyAlignment="1">
      <alignment horizontal="center"/>
    </xf>
    <xf numFmtId="10" fontId="0" fillId="2" borderId="21" xfId="2" applyNumberFormat="1" applyFont="1" applyFill="1" applyBorder="1" applyAlignment="1">
      <alignment horizontal="center"/>
    </xf>
    <xf numFmtId="10" fontId="0" fillId="2" borderId="4" xfId="2" applyNumberFormat="1" applyFont="1" applyFill="1" applyBorder="1" applyAlignment="1">
      <alignment horizontal="center"/>
    </xf>
    <xf numFmtId="10" fontId="0" fillId="2" borderId="30" xfId="2" applyNumberFormat="1" applyFont="1" applyFill="1" applyBorder="1" applyAlignment="1">
      <alignment horizontal="center"/>
    </xf>
    <xf numFmtId="10" fontId="8" fillId="2" borderId="19" xfId="1" applyNumberFormat="1" applyFont="1" applyFill="1" applyBorder="1" applyAlignment="1">
      <alignment horizontal="center"/>
    </xf>
    <xf numFmtId="10" fontId="3" fillId="2" borderId="19" xfId="2" applyNumberFormat="1" applyFont="1" applyFill="1" applyBorder="1" applyAlignment="1">
      <alignment horizontal="center"/>
    </xf>
    <xf numFmtId="166" fontId="3" fillId="2" borderId="19" xfId="2" applyNumberFormat="1" applyFont="1" applyFill="1" applyBorder="1" applyAlignment="1">
      <alignment horizontal="center"/>
    </xf>
    <xf numFmtId="10" fontId="8" fillId="2" borderId="19" xfId="2" applyNumberFormat="1" applyFont="1" applyFill="1" applyBorder="1" applyAlignment="1">
      <alignment horizontal="center"/>
    </xf>
    <xf numFmtId="10" fontId="0" fillId="2" borderId="11" xfId="2" applyNumberFormat="1" applyFont="1" applyFill="1" applyBorder="1" applyAlignment="1">
      <alignment horizontal="center"/>
    </xf>
    <xf numFmtId="10" fontId="0" fillId="2" borderId="13" xfId="2" applyNumberFormat="1" applyFont="1" applyFill="1" applyBorder="1" applyAlignment="1">
      <alignment horizontal="center"/>
    </xf>
    <xf numFmtId="10" fontId="3" fillId="2" borderId="13" xfId="2" applyNumberFormat="1" applyFont="1" applyFill="1" applyBorder="1" applyAlignment="1">
      <alignment horizontal="center"/>
    </xf>
    <xf numFmtId="10" fontId="0" fillId="2" borderId="15" xfId="2" applyNumberFormat="1" applyFont="1" applyFill="1" applyBorder="1" applyAlignment="1">
      <alignment horizontal="center"/>
    </xf>
    <xf numFmtId="10" fontId="3" fillId="2" borderId="19" xfId="1" applyNumberFormat="1" applyFont="1" applyFill="1" applyBorder="1" applyAlignment="1">
      <alignment horizontal="center"/>
    </xf>
    <xf numFmtId="0" fontId="3" fillId="2" borderId="19" xfId="0" applyNumberFormat="1" applyFont="1" applyFill="1" applyBorder="1" applyAlignment="1">
      <alignment horizontal="center"/>
    </xf>
    <xf numFmtId="166" fontId="3" fillId="2" borderId="27" xfId="2" applyNumberFormat="1" applyFont="1" applyFill="1" applyBorder="1" applyAlignment="1">
      <alignment horizontal="center"/>
    </xf>
    <xf numFmtId="166" fontId="3" fillId="2" borderId="28" xfId="2" applyNumberFormat="1" applyFont="1" applyFill="1" applyBorder="1" applyAlignment="1">
      <alignment horizontal="center"/>
    </xf>
    <xf numFmtId="10" fontId="3" fillId="2" borderId="13" xfId="1" applyNumberFormat="1" applyFont="1" applyFill="1" applyBorder="1" applyAlignment="1">
      <alignment horizontal="center"/>
    </xf>
    <xf numFmtId="0" fontId="3" fillId="2" borderId="13" xfId="0" applyNumberFormat="1" applyFont="1" applyFill="1" applyBorder="1" applyAlignment="1">
      <alignment horizontal="center"/>
    </xf>
    <xf numFmtId="164" fontId="0" fillId="0" borderId="0" xfId="0" applyNumberFormat="1" applyFont="1" applyAlignment="1"/>
    <xf numFmtId="168" fontId="0" fillId="0" borderId="22" xfId="0" applyNumberFormat="1" applyFont="1" applyFill="1" applyBorder="1"/>
    <xf numFmtId="2" fontId="14" fillId="0" borderId="22" xfId="0" applyNumberFormat="1" applyFont="1" applyFill="1" applyBorder="1" applyAlignment="1" applyProtection="1">
      <alignment horizontal="center"/>
      <protection locked="0"/>
    </xf>
    <xf numFmtId="0" fontId="0" fillId="0" borderId="22" xfId="0" applyFont="1" applyBorder="1" applyAlignment="1">
      <alignment horizontal="center"/>
    </xf>
    <xf numFmtId="168" fontId="0" fillId="2" borderId="40" xfId="0" applyNumberFormat="1" applyFont="1" applyFill="1" applyBorder="1" applyAlignment="1"/>
    <xf numFmtId="1" fontId="0" fillId="2" borderId="41" xfId="2" applyNumberFormat="1" applyFont="1" applyFill="1" applyBorder="1" applyAlignment="1">
      <alignment horizontal="center"/>
    </xf>
    <xf numFmtId="165" fontId="7" fillId="2" borderId="41" xfId="2" applyNumberFormat="1" applyFont="1" applyFill="1" applyBorder="1" applyAlignment="1">
      <alignment horizontal="right"/>
    </xf>
    <xf numFmtId="10" fontId="0" fillId="2" borderId="41" xfId="2" applyNumberFormat="1" applyFont="1" applyFill="1" applyBorder="1" applyAlignment="1">
      <alignment horizontal="center"/>
    </xf>
    <xf numFmtId="166" fontId="0" fillId="2" borderId="40" xfId="2" applyNumberFormat="1" applyFont="1" applyFill="1" applyBorder="1" applyAlignment="1">
      <alignment horizontal="center"/>
    </xf>
    <xf numFmtId="166" fontId="0" fillId="2" borderId="42" xfId="2" applyNumberFormat="1" applyFont="1" applyFill="1" applyBorder="1" applyAlignment="1">
      <alignment horizontal="center"/>
    </xf>
    <xf numFmtId="1" fontId="0" fillId="2" borderId="43" xfId="2" applyNumberFormat="1" applyFont="1" applyFill="1" applyBorder="1" applyAlignment="1">
      <alignment horizontal="center"/>
    </xf>
    <xf numFmtId="165" fontId="7" fillId="2" borderId="43" xfId="2" applyNumberFormat="1" applyFont="1" applyFill="1" applyBorder="1" applyAlignment="1">
      <alignment horizontal="right"/>
    </xf>
    <xf numFmtId="10" fontId="0" fillId="2" borderId="43" xfId="2" applyNumberFormat="1" applyFont="1" applyFill="1" applyBorder="1" applyAlignment="1">
      <alignment horizontal="center"/>
    </xf>
    <xf numFmtId="166" fontId="0" fillId="2" borderId="43" xfId="2" applyNumberFormat="1" applyFont="1" applyFill="1" applyBorder="1" applyAlignment="1">
      <alignment horizontal="center"/>
    </xf>
    <xf numFmtId="166" fontId="0" fillId="2" borderId="39" xfId="2" applyNumberFormat="1" applyFont="1" applyFill="1" applyBorder="1" applyAlignment="1">
      <alignment horizontal="center"/>
    </xf>
    <xf numFmtId="1" fontId="0" fillId="2" borderId="44" xfId="2" applyNumberFormat="1" applyFont="1" applyFill="1" applyBorder="1" applyAlignment="1">
      <alignment horizontal="center"/>
    </xf>
    <xf numFmtId="165" fontId="7" fillId="2" borderId="44" xfId="2" applyNumberFormat="1" applyFont="1" applyFill="1" applyBorder="1" applyAlignment="1">
      <alignment horizontal="right"/>
    </xf>
    <xf numFmtId="10" fontId="0" fillId="2" borderId="44" xfId="2" applyNumberFormat="1" applyFont="1" applyFill="1" applyBorder="1" applyAlignment="1">
      <alignment horizontal="center"/>
    </xf>
    <xf numFmtId="166" fontId="0" fillId="2" borderId="44" xfId="2" applyNumberFormat="1" applyFont="1" applyFill="1" applyBorder="1" applyAlignment="1">
      <alignment horizontal="center"/>
    </xf>
    <xf numFmtId="166" fontId="0" fillId="5" borderId="45" xfId="2" applyNumberFormat="1" applyFont="1" applyFill="1" applyBorder="1" applyAlignment="1">
      <alignment horizontal="center"/>
    </xf>
    <xf numFmtId="168" fontId="0" fillId="2" borderId="46" xfId="0" applyNumberFormat="1" applyFont="1" applyFill="1" applyBorder="1" applyAlignment="1"/>
    <xf numFmtId="168" fontId="0" fillId="2" borderId="47" xfId="0" applyNumberFormat="1" applyFont="1" applyFill="1" applyBorder="1"/>
    <xf numFmtId="168" fontId="0" fillId="2" borderId="48" xfId="0" applyNumberFormat="1" applyFont="1" applyFill="1" applyBorder="1"/>
    <xf numFmtId="168" fontId="0" fillId="2" borderId="49" xfId="0" applyNumberFormat="1" applyFill="1" applyBorder="1"/>
    <xf numFmtId="0" fontId="0" fillId="0" borderId="0" xfId="0" applyFill="1" applyAlignment="1">
      <alignment horizontal="right"/>
    </xf>
    <xf numFmtId="0" fontId="0" fillId="0" borderId="0" xfId="0" applyFill="1"/>
    <xf numFmtId="166" fontId="0" fillId="0" borderId="0" xfId="0" applyNumberFormat="1" applyFill="1" applyAlignment="1">
      <alignment horizontal="center"/>
    </xf>
    <xf numFmtId="166" fontId="0" fillId="5" borderId="50" xfId="2" applyNumberFormat="1" applyFont="1" applyFill="1" applyBorder="1" applyAlignment="1">
      <alignment horizontal="center"/>
    </xf>
    <xf numFmtId="0" fontId="10" fillId="4" borderId="3"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0" fillId="4" borderId="6" xfId="0" applyFont="1" applyFill="1" applyBorder="1" applyAlignment="1">
      <alignment horizontal="center" vertical="center" wrapText="1"/>
    </xf>
    <xf numFmtId="0" fontId="10" fillId="4" borderId="0" xfId="0" applyFont="1" applyFill="1" applyBorder="1" applyAlignment="1">
      <alignment horizontal="center" vertical="center" wrapText="1"/>
    </xf>
    <xf numFmtId="0" fontId="10" fillId="4" borderId="7" xfId="0" applyFont="1" applyFill="1" applyBorder="1" applyAlignment="1">
      <alignment horizontal="center" vertical="center" wrapText="1"/>
    </xf>
    <xf numFmtId="1" fontId="2" fillId="7" borderId="0" xfId="0" applyNumberFormat="1" applyFont="1" applyFill="1" applyAlignment="1">
      <alignment horizontal="center" vertical="center" wrapText="1"/>
    </xf>
    <xf numFmtId="0" fontId="17" fillId="0" borderId="4" xfId="0" applyFont="1" applyFill="1" applyBorder="1" applyAlignment="1">
      <alignment horizontal="left" wrapText="1"/>
    </xf>
    <xf numFmtId="0" fontId="17" fillId="0" borderId="0" xfId="0" applyFont="1" applyFill="1" applyBorder="1" applyAlignment="1">
      <alignment horizontal="left" wrapText="1"/>
    </xf>
  </cellXfs>
  <cellStyles count="4">
    <cellStyle name="Comma" xfId="1" builtinId="3"/>
    <cellStyle name="Normal" xfId="0" builtinId="0"/>
    <cellStyle name="Normal 2" xfId="3"/>
    <cellStyle name="Percent" xfId="2" builtinId="5"/>
  </cellStyles>
  <dxfs count="0"/>
  <tableStyles count="0" defaultTableStyle="TableStyleMedium2" defaultPivotStyle="PivotStyleLight16"/>
  <colors>
    <mruColors>
      <color rgb="FFFF505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21167</xdr:colOff>
      <xdr:row>20</xdr:row>
      <xdr:rowOff>91722</xdr:rowOff>
    </xdr:from>
    <xdr:to>
      <xdr:col>8</xdr:col>
      <xdr:colOff>569807</xdr:colOff>
      <xdr:row>20</xdr:row>
      <xdr:rowOff>98777</xdr:rowOff>
    </xdr:to>
    <xdr:cxnSp macro="">
      <xdr:nvCxnSpPr>
        <xdr:cNvPr id="3" name="Straight Arrow Connector 2"/>
        <xdr:cNvCxnSpPr/>
      </xdr:nvCxnSpPr>
      <xdr:spPr>
        <a:xfrm flipH="1">
          <a:off x="8579556" y="5291666"/>
          <a:ext cx="548640" cy="7055"/>
        </a:xfrm>
        <a:prstGeom prst="straightConnector1">
          <a:avLst/>
        </a:prstGeom>
        <a:ln w="34925">
          <a:solidFill>
            <a:srgbClr val="FF5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26"/>
  <sheetViews>
    <sheetView topLeftCell="A19" zoomScale="90" zoomScaleNormal="90" workbookViewId="0">
      <selection activeCell="I22" sqref="I22"/>
    </sheetView>
  </sheetViews>
  <sheetFormatPr defaultRowHeight="14.5" x14ac:dyDescent="0.35"/>
  <cols>
    <col min="1" max="1" width="20.54296875" style="11" customWidth="1"/>
    <col min="2" max="2" width="11.81640625" style="11" customWidth="1"/>
    <col min="3" max="3" width="20.54296875" style="11" customWidth="1"/>
    <col min="4" max="4" width="14.54296875" style="12" customWidth="1"/>
    <col min="5" max="6" width="12" style="12" customWidth="1"/>
    <col min="7" max="7" width="12.81640625" style="12" customWidth="1"/>
    <col min="8" max="8" width="13.1796875" style="13" customWidth="1"/>
    <col min="9" max="9" width="13.26953125" customWidth="1"/>
  </cols>
  <sheetData>
    <row r="1" spans="1:11" s="5" customFormat="1" ht="18" customHeight="1" x14ac:dyDescent="0.35">
      <c r="A1" s="158" t="s">
        <v>10</v>
      </c>
      <c r="B1" s="159"/>
      <c r="C1" s="159"/>
      <c r="D1" s="159"/>
      <c r="E1" s="159"/>
      <c r="F1" s="159"/>
      <c r="G1" s="159"/>
      <c r="H1" s="159"/>
      <c r="I1" s="160"/>
    </row>
    <row r="2" spans="1:11" s="5" customFormat="1" ht="15" customHeight="1" thickBot="1" x14ac:dyDescent="0.4">
      <c r="A2" s="161"/>
      <c r="B2" s="162"/>
      <c r="C2" s="162"/>
      <c r="D2" s="162"/>
      <c r="E2" s="162"/>
      <c r="F2" s="162"/>
      <c r="G2" s="162"/>
      <c r="H2" s="162"/>
      <c r="I2" s="163"/>
    </row>
    <row r="3" spans="1:11" s="8" customFormat="1" ht="117.5" thickBot="1" x14ac:dyDescent="0.5">
      <c r="A3" s="102" t="s">
        <v>12</v>
      </c>
      <c r="B3" s="6" t="s">
        <v>16</v>
      </c>
      <c r="C3" s="6" t="s">
        <v>13</v>
      </c>
      <c r="D3" s="6" t="s">
        <v>15</v>
      </c>
      <c r="E3" s="6" t="s">
        <v>18</v>
      </c>
      <c r="F3" s="74" t="s">
        <v>2</v>
      </c>
      <c r="G3" s="74" t="s">
        <v>4</v>
      </c>
      <c r="H3" s="100" t="s">
        <v>5</v>
      </c>
      <c r="I3" s="101" t="s">
        <v>11</v>
      </c>
    </row>
    <row r="4" spans="1:11" s="9" customFormat="1" ht="16" customHeight="1" x14ac:dyDescent="0.35">
      <c r="A4" s="25">
        <v>43647</v>
      </c>
      <c r="B4" s="63">
        <f>'SOFR Data'!C8</f>
        <v>1</v>
      </c>
      <c r="C4" s="26">
        <f>'SOFR Data'!A3</f>
        <v>43640</v>
      </c>
      <c r="D4" s="109">
        <f>'SOFR Data'!B3/100</f>
        <v>2.3900000000000001E-2</v>
      </c>
      <c r="E4" s="63">
        <f>'SOFR Data'!C3</f>
        <v>1</v>
      </c>
      <c r="F4" s="75">
        <f>D4*(E4/360)</f>
        <v>6.6388888888888888E-5</v>
      </c>
      <c r="G4" s="76">
        <f>F4</f>
        <v>6.6388888888888888E-5</v>
      </c>
      <c r="H4" s="96">
        <f>G4*(SUM(B$4:B4)/SUM(E$4:E4))</f>
        <v>6.6388888888888888E-5</v>
      </c>
      <c r="I4" s="98">
        <f>H4*(360/SUM(B$4:B4))</f>
        <v>2.3900000000000001E-2</v>
      </c>
      <c r="J4" s="73"/>
      <c r="K4" s="55"/>
    </row>
    <row r="5" spans="1:11" s="9" customFormat="1" ht="16" customHeight="1" x14ac:dyDescent="0.35">
      <c r="A5" s="28">
        <v>43648</v>
      </c>
      <c r="B5" s="64">
        <f>'SOFR Data'!C9</f>
        <v>1</v>
      </c>
      <c r="C5" s="29">
        <f>'SOFR Data'!A4</f>
        <v>43641</v>
      </c>
      <c r="D5" s="111">
        <f>'SOFR Data'!B4/100</f>
        <v>2.41E-2</v>
      </c>
      <c r="E5" s="64">
        <f>'SOFR Data'!C4</f>
        <v>1</v>
      </c>
      <c r="F5" s="77">
        <f>D5*(E5/360)</f>
        <v>6.6944444444444451E-5</v>
      </c>
      <c r="G5" s="78">
        <f t="shared" ref="G5:G26" si="0">(1+G4)*(1+F5)-1</f>
        <v>1.3333777770085931E-4</v>
      </c>
      <c r="H5" s="96">
        <f>G5*(SUM(B$4:B5)/SUM(E$4:E5))</f>
        <v>1.3333777770085931E-4</v>
      </c>
      <c r="I5" s="98">
        <f>H5*(360/SUM(B$4:B5))</f>
        <v>2.4000799986154675E-2</v>
      </c>
      <c r="J5" s="73"/>
    </row>
    <row r="6" spans="1:11" s="9" customFormat="1" ht="16" customHeight="1" x14ac:dyDescent="0.35">
      <c r="A6" s="28">
        <v>43649</v>
      </c>
      <c r="B6" s="64">
        <f>'SOFR Data'!C10</f>
        <v>2</v>
      </c>
      <c r="C6" s="29">
        <f>'SOFR Data'!A5</f>
        <v>43642</v>
      </c>
      <c r="D6" s="110">
        <f>'SOFR Data'!B5/100</f>
        <v>2.4300000000000002E-2</v>
      </c>
      <c r="E6" s="64">
        <f>'SOFR Data'!C5</f>
        <v>1</v>
      </c>
      <c r="F6" s="77">
        <f>D6*(E6/360)</f>
        <v>6.7500000000000014E-5</v>
      </c>
      <c r="G6" s="78">
        <f t="shared" si="0"/>
        <v>2.0084677800102924E-4</v>
      </c>
      <c r="H6" s="96">
        <f>G6*(SUM(B$4:B6)/SUM(E$4:E6))</f>
        <v>2.6779570400137231E-4</v>
      </c>
      <c r="I6" s="98">
        <f>H6*(360/SUM(B$4:B6))</f>
        <v>2.4101613360123508E-2</v>
      </c>
      <c r="J6" s="73"/>
    </row>
    <row r="7" spans="1:11" s="10" customFormat="1" ht="16" customHeight="1" x14ac:dyDescent="0.35">
      <c r="A7" s="52">
        <v>43650</v>
      </c>
      <c r="B7" s="65"/>
      <c r="C7" s="45"/>
      <c r="D7" s="46"/>
      <c r="E7" s="65"/>
      <c r="F7" s="79"/>
      <c r="G7" s="78">
        <f t="shared" si="0"/>
        <v>2.0084677800102924E-4</v>
      </c>
      <c r="H7" s="96">
        <f>G7*(SUM(B$4:B7)/SUM(E$4:E7))</f>
        <v>2.6779570400137231E-4</v>
      </c>
      <c r="I7" s="98">
        <f>H7*(360/SUM(B$4:B7))</f>
        <v>2.4101613360123508E-2</v>
      </c>
      <c r="J7" s="73"/>
    </row>
    <row r="8" spans="1:11" s="9" customFormat="1" ht="16" customHeight="1" x14ac:dyDescent="0.35">
      <c r="A8" s="28">
        <v>43651</v>
      </c>
      <c r="B8" s="64">
        <f>'SOFR Data'!C11</f>
        <v>3</v>
      </c>
      <c r="C8" s="29">
        <f>'SOFR Data'!A6</f>
        <v>43643</v>
      </c>
      <c r="D8" s="112">
        <f>'SOFR Data'!B6/100</f>
        <v>2.4199999999999999E-2</v>
      </c>
      <c r="E8" s="64">
        <f>'SOFR Data'!C6</f>
        <v>1</v>
      </c>
      <c r="F8" s="77">
        <f t="shared" ref="F8:F26" si="1">D8*(E8/360)</f>
        <v>6.7222222222222219E-5</v>
      </c>
      <c r="G8" s="78">
        <f t="shared" si="0"/>
        <v>2.6808250158993907E-4</v>
      </c>
      <c r="H8" s="96">
        <f>G8*(SUM(B$4:B8)/SUM(E$4:E8))</f>
        <v>4.6914437778239337E-4</v>
      </c>
      <c r="I8" s="98">
        <f>H8*(360/SUM(B$4:B8))</f>
        <v>2.4127425143094516E-2</v>
      </c>
      <c r="J8" s="73"/>
    </row>
    <row r="9" spans="1:11" s="9" customFormat="1" ht="16" customHeight="1" x14ac:dyDescent="0.35">
      <c r="A9" s="28">
        <v>43654</v>
      </c>
      <c r="B9" s="64">
        <f>'SOFR Data'!C12</f>
        <v>1</v>
      </c>
      <c r="C9" s="29">
        <f>'SOFR Data'!A7</f>
        <v>43644</v>
      </c>
      <c r="D9" s="112">
        <f>'SOFR Data'!B7/100</f>
        <v>2.5000000000000001E-2</v>
      </c>
      <c r="E9" s="64">
        <f>'SOFR Data'!C7</f>
        <v>3</v>
      </c>
      <c r="F9" s="77">
        <f t="shared" si="1"/>
        <v>2.0833333333333335E-4</v>
      </c>
      <c r="G9" s="78">
        <f t="shared" si="0"/>
        <v>4.7647168544440177E-4</v>
      </c>
      <c r="H9" s="96">
        <f>G9*(SUM(B$4:B9)/SUM(E$4:E9))</f>
        <v>5.4453906907931629E-4</v>
      </c>
      <c r="I9" s="98">
        <f>H9*(360/SUM(B$4:B9))</f>
        <v>2.4504258108569234E-2</v>
      </c>
      <c r="J9" s="73"/>
    </row>
    <row r="10" spans="1:11" s="9" customFormat="1" ht="16" customHeight="1" x14ac:dyDescent="0.35">
      <c r="A10" s="28">
        <v>43655</v>
      </c>
      <c r="B10" s="64">
        <f>'SOFR Data'!C13</f>
        <v>1</v>
      </c>
      <c r="C10" s="29">
        <f>'SOFR Data'!A8</f>
        <v>43647</v>
      </c>
      <c r="D10" s="112">
        <f>'SOFR Data'!B8/100</f>
        <v>2.4199999999999999E-2</v>
      </c>
      <c r="E10" s="64">
        <f>'SOFR Data'!C8</f>
        <v>1</v>
      </c>
      <c r="F10" s="77">
        <f t="shared" si="1"/>
        <v>6.7222222222222219E-5</v>
      </c>
      <c r="G10" s="78">
        <f t="shared" si="0"/>
        <v>5.4372593715212858E-4</v>
      </c>
      <c r="H10" s="96">
        <f>G10*(SUM(B$4:B10)/SUM(E$4:E10))</f>
        <v>6.1169167929614465E-4</v>
      </c>
      <c r="I10" s="98">
        <f>H10*(360/SUM(B$4:B10))</f>
        <v>2.4467667171845786E-2</v>
      </c>
      <c r="J10" s="73"/>
    </row>
    <row r="11" spans="1:11" s="9" customFormat="1" ht="16" customHeight="1" x14ac:dyDescent="0.35">
      <c r="A11" s="28">
        <v>43656</v>
      </c>
      <c r="B11" s="64">
        <f>'SOFR Data'!C14</f>
        <v>1</v>
      </c>
      <c r="C11" s="29">
        <f>'SOFR Data'!A9</f>
        <v>43648</v>
      </c>
      <c r="D11" s="112">
        <f>'SOFR Data'!B9/100</f>
        <v>2.5099999999999997E-2</v>
      </c>
      <c r="E11" s="64">
        <f>'SOFR Data'!C9</f>
        <v>1</v>
      </c>
      <c r="F11" s="77">
        <f t="shared" si="1"/>
        <v>6.9722222222222212E-5</v>
      </c>
      <c r="G11" s="78">
        <f t="shared" si="0"/>
        <v>6.1348606915490045E-4</v>
      </c>
      <c r="H11" s="96">
        <f>G11*(SUM(B$4:B11)/SUM(E$4:E11))</f>
        <v>6.816511879498894E-4</v>
      </c>
      <c r="I11" s="98">
        <f>H11*(360/SUM(B$4:B11))</f>
        <v>2.4539442766196018E-2</v>
      </c>
      <c r="J11" s="73"/>
    </row>
    <row r="12" spans="1:11" s="9" customFormat="1" ht="16" customHeight="1" x14ac:dyDescent="0.35">
      <c r="A12" s="28">
        <v>43657</v>
      </c>
      <c r="B12" s="64">
        <f>'SOFR Data'!C15</f>
        <v>1</v>
      </c>
      <c r="C12" s="29">
        <f>'SOFR Data'!A10</f>
        <v>43649</v>
      </c>
      <c r="D12" s="112">
        <f>'SOFR Data'!B10/100</f>
        <v>2.5600000000000001E-2</v>
      </c>
      <c r="E12" s="64">
        <f>'SOFR Data'!C10</f>
        <v>2</v>
      </c>
      <c r="F12" s="77">
        <f t="shared" si="1"/>
        <v>1.4222222222222224E-4</v>
      </c>
      <c r="G12" s="78">
        <f t="shared" si="0"/>
        <v>7.5579554272930949E-4</v>
      </c>
      <c r="H12" s="96">
        <f>G12*(SUM(B$4:B12)/SUM(E$4:E12))</f>
        <v>7.5579554272930949E-4</v>
      </c>
      <c r="I12" s="98">
        <f>H12*(360/SUM(B$4:B12))</f>
        <v>2.473512685295922E-2</v>
      </c>
      <c r="J12" s="73"/>
    </row>
    <row r="13" spans="1:11" s="9" customFormat="1" ht="16" customHeight="1" x14ac:dyDescent="0.35">
      <c r="A13" s="34">
        <v>43658</v>
      </c>
      <c r="B13" s="64">
        <f>'SOFR Data'!C16</f>
        <v>3</v>
      </c>
      <c r="C13" s="29">
        <f>'SOFR Data'!A11</f>
        <v>43651</v>
      </c>
      <c r="D13" s="112">
        <f>'SOFR Data'!B11/100</f>
        <v>2.5899999999999999E-2</v>
      </c>
      <c r="E13" s="64">
        <f>'SOFR Data'!C11</f>
        <v>3</v>
      </c>
      <c r="F13" s="77">
        <f t="shared" si="1"/>
        <v>2.1583333333333331E-4</v>
      </c>
      <c r="G13" s="78">
        <f t="shared" si="0"/>
        <v>9.7179200193386883E-4</v>
      </c>
      <c r="H13" s="96">
        <f>G13*(SUM(B$4:B13)/SUM(E$4:E13))</f>
        <v>9.7179200193386883E-4</v>
      </c>
      <c r="I13" s="98">
        <f>H13*(360/SUM(B$4:B13))</f>
        <v>2.4988937192585201E-2</v>
      </c>
      <c r="J13" s="73"/>
    </row>
    <row r="14" spans="1:11" s="9" customFormat="1" ht="16" customHeight="1" x14ac:dyDescent="0.35">
      <c r="A14" s="28">
        <v>43661</v>
      </c>
      <c r="B14" s="64">
        <f>'SOFR Data'!C17</f>
        <v>1</v>
      </c>
      <c r="C14" s="29">
        <f>'SOFR Data'!A12</f>
        <v>43654</v>
      </c>
      <c r="D14" s="112">
        <f>'SOFR Data'!B12/100</f>
        <v>2.4799999999999999E-2</v>
      </c>
      <c r="E14" s="64">
        <f>'SOFR Data'!C12</f>
        <v>1</v>
      </c>
      <c r="F14" s="77">
        <f t="shared" si="1"/>
        <v>6.8888888888888895E-5</v>
      </c>
      <c r="G14" s="78">
        <f t="shared" si="0"/>
        <v>1.0407478364939937E-3</v>
      </c>
      <c r="H14" s="96">
        <f>G14*(SUM(B$4:B14)/SUM(E$4:E14))</f>
        <v>1.0407478364939937E-3</v>
      </c>
      <c r="I14" s="98">
        <f>H14*(360/SUM(B$4:B14))</f>
        <v>2.4977948075855849E-2</v>
      </c>
      <c r="J14" s="73"/>
    </row>
    <row r="15" spans="1:11" s="9" customFormat="1" ht="16" customHeight="1" x14ac:dyDescent="0.35">
      <c r="A15" s="28">
        <v>43662</v>
      </c>
      <c r="B15" s="64">
        <f>'SOFR Data'!C18</f>
        <v>1</v>
      </c>
      <c r="C15" s="29">
        <f>'SOFR Data'!A13</f>
        <v>43655</v>
      </c>
      <c r="D15" s="112">
        <f>'SOFR Data'!B13/100</f>
        <v>2.4500000000000001E-2</v>
      </c>
      <c r="E15" s="64">
        <f>'SOFR Data'!C13</f>
        <v>1</v>
      </c>
      <c r="F15" s="77">
        <f t="shared" si="1"/>
        <v>6.8055555555555564E-5</v>
      </c>
      <c r="G15" s="78">
        <f t="shared" si="0"/>
        <v>1.1088742207217006E-3</v>
      </c>
      <c r="H15" s="96">
        <f>G15*(SUM(B$4:B15)/SUM(E$4:E15))</f>
        <v>1.1088742207217006E-3</v>
      </c>
      <c r="I15" s="98">
        <f>H15*(360/SUM(B$4:B15))</f>
        <v>2.4949669966238264E-2</v>
      </c>
      <c r="J15" s="73"/>
    </row>
    <row r="16" spans="1:11" s="9" customFormat="1" ht="16" customHeight="1" x14ac:dyDescent="0.35">
      <c r="A16" s="28">
        <v>43663</v>
      </c>
      <c r="B16" s="64">
        <f>'SOFR Data'!C19</f>
        <v>1</v>
      </c>
      <c r="C16" s="29">
        <f>'SOFR Data'!A14</f>
        <v>43656</v>
      </c>
      <c r="D16" s="112">
        <f>'SOFR Data'!B14/100</f>
        <v>2.46E-2</v>
      </c>
      <c r="E16" s="64">
        <f>'SOFR Data'!C14</f>
        <v>1</v>
      </c>
      <c r="F16" s="77">
        <f t="shared" si="1"/>
        <v>6.8333333333333332E-5</v>
      </c>
      <c r="G16" s="78">
        <f t="shared" si="0"/>
        <v>1.1772833271268546E-3</v>
      </c>
      <c r="H16" s="96">
        <f>G16*(SUM(B$4:B16)/SUM(E$4:E16))</f>
        <v>1.1772833271268546E-3</v>
      </c>
      <c r="I16" s="98">
        <f>H16*(360/SUM(B$4:B16))</f>
        <v>2.4930705750921624E-2</v>
      </c>
      <c r="J16" s="73"/>
    </row>
    <row r="17" spans="1:10" s="9" customFormat="1" ht="16" customHeight="1" x14ac:dyDescent="0.35">
      <c r="A17" s="28">
        <v>43664</v>
      </c>
      <c r="B17" s="64">
        <f>'SOFR Data'!C20</f>
        <v>1</v>
      </c>
      <c r="C17" s="29">
        <f>'SOFR Data'!A15</f>
        <v>43657</v>
      </c>
      <c r="D17" s="112">
        <f>'SOFR Data'!B15/100</f>
        <v>2.41E-2</v>
      </c>
      <c r="E17" s="64">
        <f>'SOFR Data'!C15</f>
        <v>1</v>
      </c>
      <c r="F17" s="77">
        <f t="shared" si="1"/>
        <v>6.6944444444444451E-5</v>
      </c>
      <c r="G17" s="78">
        <f t="shared" si="0"/>
        <v>1.2443065841496459E-3</v>
      </c>
      <c r="H17" s="96">
        <f>G17*(SUM(B$4:B17)/SUM(E$4:E17))</f>
        <v>1.2443065841496459E-3</v>
      </c>
      <c r="I17" s="98">
        <f>H17*(360/SUM(B$4:B17))</f>
        <v>2.4886131682992918E-2</v>
      </c>
      <c r="J17" s="73"/>
    </row>
    <row r="18" spans="1:10" s="9" customFormat="1" ht="16" customHeight="1" x14ac:dyDescent="0.35">
      <c r="A18" s="34">
        <v>43665</v>
      </c>
      <c r="B18" s="64">
        <f>'SOFR Data'!C21</f>
        <v>3</v>
      </c>
      <c r="C18" s="29">
        <f>'SOFR Data'!A16</f>
        <v>43658</v>
      </c>
      <c r="D18" s="112">
        <f>'SOFR Data'!B16/100</f>
        <v>2.3599999999999999E-2</v>
      </c>
      <c r="E18" s="64">
        <f>'SOFR Data'!C16</f>
        <v>3</v>
      </c>
      <c r="F18" s="77">
        <f t="shared" si="1"/>
        <v>1.9666666666666666E-4</v>
      </c>
      <c r="G18" s="78">
        <f t="shared" si="0"/>
        <v>1.4412179644445189E-3</v>
      </c>
      <c r="H18" s="96">
        <f>G18*(SUM(B$4:B18)/SUM(E$4:E18))</f>
        <v>1.4412179644445189E-3</v>
      </c>
      <c r="I18" s="98">
        <f>H18*(360/SUM(B$4:B18))</f>
        <v>2.4706593676191751E-2</v>
      </c>
      <c r="J18" s="73"/>
    </row>
    <row r="19" spans="1:10" s="9" customFormat="1" ht="16" customHeight="1" x14ac:dyDescent="0.35">
      <c r="A19" s="28">
        <v>43668</v>
      </c>
      <c r="B19" s="64">
        <f>'SOFR Data'!C22</f>
        <v>1</v>
      </c>
      <c r="C19" s="29">
        <f>'SOFR Data'!A17</f>
        <v>43661</v>
      </c>
      <c r="D19" s="112">
        <f>'SOFR Data'!B17/100</f>
        <v>2.46E-2</v>
      </c>
      <c r="E19" s="64">
        <f>'SOFR Data'!C17</f>
        <v>1</v>
      </c>
      <c r="F19" s="77">
        <f t="shared" si="1"/>
        <v>6.8333333333333332E-5</v>
      </c>
      <c r="G19" s="78">
        <f t="shared" si="0"/>
        <v>1.5096497810054288E-3</v>
      </c>
      <c r="H19" s="96">
        <f>G19*(SUM(B$4:B19)/SUM(E$4:E19))</f>
        <v>1.5096497810054288E-3</v>
      </c>
      <c r="I19" s="98">
        <f>H19*(360/SUM(B$4:B19))</f>
        <v>2.4703360052816106E-2</v>
      </c>
      <c r="J19" s="73"/>
    </row>
    <row r="20" spans="1:10" s="9" customFormat="1" ht="16" customHeight="1" x14ac:dyDescent="0.35">
      <c r="A20" s="28">
        <v>43669</v>
      </c>
      <c r="B20" s="64">
        <f>'SOFR Data'!C23</f>
        <v>1</v>
      </c>
      <c r="C20" s="29">
        <f>'SOFR Data'!A18</f>
        <v>43662</v>
      </c>
      <c r="D20" s="112">
        <f>'SOFR Data'!B18/100</f>
        <v>2.4700000000000003E-2</v>
      </c>
      <c r="E20" s="64">
        <f>'SOFR Data'!C18</f>
        <v>1</v>
      </c>
      <c r="F20" s="77">
        <f t="shared" si="1"/>
        <v>6.8611111111111127E-5</v>
      </c>
      <c r="G20" s="78">
        <f t="shared" si="0"/>
        <v>1.5783644708653455E-3</v>
      </c>
      <c r="H20" s="96">
        <f>G20*(SUM(B$4:B20)/SUM(E$4:E20))</f>
        <v>1.5783644708653455E-3</v>
      </c>
      <c r="I20" s="98">
        <f>H20*(360/SUM(B$4:B20))</f>
        <v>2.4704835196153234E-2</v>
      </c>
      <c r="J20" s="73"/>
    </row>
    <row r="21" spans="1:10" s="9" customFormat="1" ht="16" customHeight="1" x14ac:dyDescent="0.35">
      <c r="A21" s="28">
        <v>43670</v>
      </c>
      <c r="B21" s="64">
        <f>'SOFR Data'!C24</f>
        <v>1</v>
      </c>
      <c r="C21" s="29">
        <f>'SOFR Data'!A19</f>
        <v>43663</v>
      </c>
      <c r="D21" s="112">
        <f>'SOFR Data'!B19/100</f>
        <v>2.4700000000000003E-2</v>
      </c>
      <c r="E21" s="64">
        <f>'SOFR Data'!C19</f>
        <v>1</v>
      </c>
      <c r="F21" s="77">
        <f t="shared" si="1"/>
        <v>6.8611111111111127E-5</v>
      </c>
      <c r="G21" s="78">
        <f t="shared" si="0"/>
        <v>1.6470838753164241E-3</v>
      </c>
      <c r="H21" s="96">
        <f>G21*(SUM(B$4:B21)/SUM(E$4:E21))</f>
        <v>1.6470838753164241E-3</v>
      </c>
      <c r="I21" s="98">
        <f>H21*(360/SUM(B$4:B21))</f>
        <v>2.4706258129746361E-2</v>
      </c>
      <c r="J21" s="73"/>
    </row>
    <row r="22" spans="1:10" s="9" customFormat="1" ht="16" customHeight="1" x14ac:dyDescent="0.35">
      <c r="A22" s="28">
        <v>43671</v>
      </c>
      <c r="B22" s="64">
        <f>'SOFR Data'!C25</f>
        <v>1</v>
      </c>
      <c r="C22" s="29">
        <f>'SOFR Data'!A20</f>
        <v>43664</v>
      </c>
      <c r="D22" s="112">
        <f>'SOFR Data'!B20/100</f>
        <v>2.46E-2</v>
      </c>
      <c r="E22" s="64">
        <f>'SOFR Data'!C20</f>
        <v>1</v>
      </c>
      <c r="F22" s="77">
        <f t="shared" si="1"/>
        <v>6.8333333333333332E-5</v>
      </c>
      <c r="G22" s="78">
        <f t="shared" si="0"/>
        <v>1.7155297593811625E-3</v>
      </c>
      <c r="H22" s="96">
        <f>G22*(SUM(B$4:B22)/SUM(E$4:E22))</f>
        <v>1.7155297593811625E-3</v>
      </c>
      <c r="I22" s="98">
        <f>H22*(360/SUM(B$4:B22))</f>
        <v>2.4703628535088739E-2</v>
      </c>
      <c r="J22" s="73"/>
    </row>
    <row r="23" spans="1:10" s="9" customFormat="1" ht="16" customHeight="1" x14ac:dyDescent="0.35">
      <c r="A23" s="28">
        <v>43672</v>
      </c>
      <c r="B23" s="64">
        <f>'SOFR Data'!C26</f>
        <v>3</v>
      </c>
      <c r="C23" s="29">
        <f>'SOFR Data'!A21</f>
        <v>43665</v>
      </c>
      <c r="D23" s="112">
        <f>'SOFR Data'!B21/100</f>
        <v>2.41E-2</v>
      </c>
      <c r="E23" s="64">
        <f>'SOFR Data'!C21</f>
        <v>3</v>
      </c>
      <c r="F23" s="77">
        <f t="shared" si="1"/>
        <v>2.0083333333333333E-4</v>
      </c>
      <c r="G23" s="78">
        <f t="shared" si="0"/>
        <v>1.916707628274672E-3</v>
      </c>
      <c r="H23" s="96">
        <f>G23*(SUM(B$4:B23)/SUM(E$4:E23))</f>
        <v>1.916707628274672E-3</v>
      </c>
      <c r="I23" s="98">
        <f>H23*(360/SUM(B$4:B23))</f>
        <v>2.4643383792102926E-2</v>
      </c>
      <c r="J23" s="73"/>
    </row>
    <row r="24" spans="1:10" s="9" customFormat="1" ht="16" customHeight="1" x14ac:dyDescent="0.35">
      <c r="A24" s="28">
        <v>43675</v>
      </c>
      <c r="B24" s="64">
        <f>'SOFR Data'!C27</f>
        <v>1</v>
      </c>
      <c r="C24" s="29">
        <f>'SOFR Data'!A22</f>
        <v>43668</v>
      </c>
      <c r="D24" s="112">
        <f>'SOFR Data'!B22/100</f>
        <v>2.4E-2</v>
      </c>
      <c r="E24" s="64">
        <f>'SOFR Data'!C22</f>
        <v>1</v>
      </c>
      <c r="F24" s="77">
        <f t="shared" si="1"/>
        <v>6.666666666666667E-5</v>
      </c>
      <c r="G24" s="78">
        <f t="shared" si="0"/>
        <v>1.9835020754499499E-3</v>
      </c>
      <c r="H24" s="96">
        <f>G24*(SUM(B$4:B24)/SUM(E$4:E24))</f>
        <v>1.9835020754499499E-3</v>
      </c>
      <c r="I24" s="98">
        <f>H24*(360/SUM(B$4:B24))</f>
        <v>2.4622784384895929E-2</v>
      </c>
      <c r="J24" s="73"/>
    </row>
    <row r="25" spans="1:10" s="9" customFormat="1" ht="16" customHeight="1" x14ac:dyDescent="0.35">
      <c r="A25" s="28">
        <v>43676</v>
      </c>
      <c r="B25" s="64">
        <f>'SOFR Data'!C28</f>
        <v>1</v>
      </c>
      <c r="C25" s="29">
        <f>'SOFR Data'!A23</f>
        <v>43669</v>
      </c>
      <c r="D25" s="112">
        <f>'SOFR Data'!B23/100</f>
        <v>2.4E-2</v>
      </c>
      <c r="E25" s="64">
        <f>'SOFR Data'!C23</f>
        <v>1</v>
      </c>
      <c r="F25" s="77">
        <f t="shared" si="1"/>
        <v>6.666666666666667E-5</v>
      </c>
      <c r="G25" s="78">
        <f t="shared" si="0"/>
        <v>2.0503009755883372E-3</v>
      </c>
      <c r="H25" s="96">
        <f>G25*(SUM(B$4:B25)/SUM(E$4:E25))</f>
        <v>2.0503009755883372E-3</v>
      </c>
      <c r="I25" s="98">
        <f>H25*(360/SUM(B$4:B25))</f>
        <v>2.4603611707060047E-2</v>
      </c>
      <c r="J25" s="73"/>
    </row>
    <row r="26" spans="1:10" s="9" customFormat="1" ht="16" customHeight="1" thickBot="1" x14ac:dyDescent="0.4">
      <c r="A26" s="35">
        <v>43677</v>
      </c>
      <c r="B26" s="66">
        <f>'SOFR Data'!C29</f>
        <v>1</v>
      </c>
      <c r="C26" s="36">
        <f>'SOFR Data'!A24</f>
        <v>43670</v>
      </c>
      <c r="D26" s="113">
        <f>'SOFR Data'!B24/100</f>
        <v>2.41E-2</v>
      </c>
      <c r="E26" s="66">
        <f>'SOFR Data'!C24</f>
        <v>1</v>
      </c>
      <c r="F26" s="80">
        <f t="shared" si="1"/>
        <v>6.6944444444444451E-5</v>
      </c>
      <c r="G26" s="81">
        <f t="shared" si="0"/>
        <v>2.1173826762925785E-3</v>
      </c>
      <c r="H26" s="97">
        <f>G26*(SUM(B$4:B26)/SUM(E$4:E26))</f>
        <v>2.1173826762925785E-3</v>
      </c>
      <c r="I26" s="99">
        <f>H26*(360/SUM(B$4:B26))</f>
        <v>2.4588960111784783E-2</v>
      </c>
      <c r="J26" s="73"/>
    </row>
  </sheetData>
  <sheetProtection algorithmName="SHA-512" hashValue="mlr2pTFhMg6HttPqm+IwuXfXfSC6jQPtK83Ab7H5D3v5FAJxggRuzyi38KsP+ts0pipAubT6sos+pNISBLrsbQ==" saltValue="BUncCgPXfRwWcaTVTgbkXg==" spinCount="100000" sheet="1" objects="1" scenarios="1"/>
  <mergeCells count="1">
    <mergeCell ref="A1:I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4"/>
  <sheetViews>
    <sheetView tabSelected="1" topLeftCell="A13" zoomScale="90" zoomScaleNormal="90" workbookViewId="0">
      <selection activeCell="K8" sqref="K8"/>
    </sheetView>
  </sheetViews>
  <sheetFormatPr defaultRowHeight="14.5" x14ac:dyDescent="0.35"/>
  <cols>
    <col min="1" max="1" width="25.54296875" style="11" customWidth="1"/>
    <col min="2" max="2" width="11.81640625" style="11" customWidth="1"/>
    <col min="3" max="3" width="20.54296875" style="11" customWidth="1"/>
    <col min="4" max="4" width="14.54296875" style="12" customWidth="1"/>
    <col min="5" max="6" width="12" style="12" customWidth="1"/>
    <col min="7" max="7" width="12.81640625" style="12" customWidth="1"/>
    <col min="8" max="8" width="13.1796875" style="13" customWidth="1"/>
    <col min="9" max="9" width="10.90625" bestFit="1" customWidth="1"/>
    <col min="10" max="10" width="12.81640625" customWidth="1"/>
  </cols>
  <sheetData>
    <row r="1" spans="1:14" s="5" customFormat="1" ht="18" customHeight="1" x14ac:dyDescent="0.35">
      <c r="A1" s="158" t="s">
        <v>21</v>
      </c>
      <c r="B1" s="159"/>
      <c r="C1" s="159"/>
      <c r="D1" s="159"/>
      <c r="E1" s="159"/>
      <c r="F1" s="159"/>
      <c r="G1" s="159"/>
      <c r="H1" s="160"/>
    </row>
    <row r="2" spans="1:14" s="5" customFormat="1" ht="15" customHeight="1" thickBot="1" x14ac:dyDescent="0.4">
      <c r="A2" s="161"/>
      <c r="B2" s="162"/>
      <c r="C2" s="162"/>
      <c r="D2" s="162"/>
      <c r="E2" s="162"/>
      <c r="F2" s="162"/>
      <c r="G2" s="162"/>
      <c r="H2" s="163"/>
    </row>
    <row r="3" spans="1:14" s="8" customFormat="1" ht="103" thickBot="1" x14ac:dyDescent="0.5">
      <c r="A3" s="102" t="s">
        <v>12</v>
      </c>
      <c r="B3" s="6" t="s">
        <v>16</v>
      </c>
      <c r="C3" s="6" t="s">
        <v>13</v>
      </c>
      <c r="D3" s="6" t="s">
        <v>15</v>
      </c>
      <c r="E3" s="6" t="s">
        <v>18</v>
      </c>
      <c r="F3" s="74" t="s">
        <v>2</v>
      </c>
      <c r="G3" s="74" t="s">
        <v>4</v>
      </c>
      <c r="H3" s="82" t="s">
        <v>5</v>
      </c>
    </row>
    <row r="4" spans="1:14" s="8" customFormat="1" ht="16" customHeight="1" x14ac:dyDescent="0.35">
      <c r="A4" s="151">
        <v>43909</v>
      </c>
      <c r="B4" s="140">
        <f>'SOFR Data2'!C7</f>
        <v>1</v>
      </c>
      <c r="C4" s="141">
        <f>'SOFR Data2'!A2</f>
        <v>43902</v>
      </c>
      <c r="D4" s="142">
        <f>'SOFR Data2'!B2/100</f>
        <v>1.2E-2</v>
      </c>
      <c r="E4" s="140">
        <f>'SOFR Data2'!C2</f>
        <v>1</v>
      </c>
      <c r="F4" s="143">
        <f t="shared" ref="F4:F12" si="0">D4*(E4/360)</f>
        <v>3.3333333333333335E-5</v>
      </c>
      <c r="G4" s="144">
        <f t="shared" ref="G4" si="1">F4</f>
        <v>3.3333333333333335E-5</v>
      </c>
      <c r="H4" s="149">
        <f>G4*(SUM(B4:B$4)/SUM(E4:E$4))</f>
        <v>3.3333333333333335E-5</v>
      </c>
    </row>
    <row r="5" spans="1:14" s="8" customFormat="1" ht="16" customHeight="1" x14ac:dyDescent="0.35">
      <c r="A5" s="152">
        <v>43910</v>
      </c>
      <c r="B5" s="145">
        <f>'SOFR Data2'!C8</f>
        <v>3</v>
      </c>
      <c r="C5" s="146">
        <f>'SOFR Data2'!A3</f>
        <v>43903</v>
      </c>
      <c r="D5" s="147">
        <f>'SOFR Data2'!B3/100</f>
        <v>1.1000000000000001E-2</v>
      </c>
      <c r="E5" s="145">
        <f>'SOFR Data2'!C3</f>
        <v>3</v>
      </c>
      <c r="F5" s="148">
        <f t="shared" si="0"/>
        <v>9.1666666666666681E-5</v>
      </c>
      <c r="G5" s="139">
        <f t="shared" ref="G5:G13" si="2">(1+G4)*(1+F5)-1</f>
        <v>1.2500305555551705E-4</v>
      </c>
      <c r="H5" s="149">
        <f>G5*(SUM(B$4:B5)/SUM(E$4:E5))</f>
        <v>1.2500305555551705E-4</v>
      </c>
    </row>
    <row r="6" spans="1:14" s="8" customFormat="1" ht="16" customHeight="1" x14ac:dyDescent="0.35">
      <c r="A6" s="152">
        <v>43913</v>
      </c>
      <c r="B6" s="145">
        <f>'SOFR Data2'!C9</f>
        <v>1</v>
      </c>
      <c r="C6" s="146">
        <f>'SOFR Data2'!A4</f>
        <v>43906</v>
      </c>
      <c r="D6" s="147">
        <f>'SOFR Data2'!B4/100</f>
        <v>2.5999999999999999E-3</v>
      </c>
      <c r="E6" s="145">
        <f>'SOFR Data2'!C4</f>
        <v>1</v>
      </c>
      <c r="F6" s="148">
        <f t="shared" si="0"/>
        <v>7.2222222222222221E-6</v>
      </c>
      <c r="G6" s="139">
        <f t="shared" si="2"/>
        <v>1.3222618057762148E-4</v>
      </c>
      <c r="H6" s="149">
        <f>G6*(SUM(B$4:B6)/SUM(E$4:E6))</f>
        <v>1.3222618057762148E-4</v>
      </c>
    </row>
    <row r="7" spans="1:14" s="8" customFormat="1" ht="16" customHeight="1" x14ac:dyDescent="0.35">
      <c r="A7" s="153">
        <v>43914</v>
      </c>
      <c r="B7" s="145">
        <f>'SOFR Data2'!C10</f>
        <v>1</v>
      </c>
      <c r="C7" s="146">
        <f>'SOFR Data2'!A5</f>
        <v>43907</v>
      </c>
      <c r="D7" s="147">
        <f>'SOFR Data2'!B5/100</f>
        <v>5.4000000000000003E-3</v>
      </c>
      <c r="E7" s="145">
        <f>'SOFR Data2'!C5</f>
        <v>1</v>
      </c>
      <c r="F7" s="148">
        <f t="shared" si="0"/>
        <v>1.5000000000000002E-5</v>
      </c>
      <c r="G7" s="139">
        <f t="shared" si="2"/>
        <v>1.4722816397050309E-4</v>
      </c>
      <c r="H7" s="149">
        <f>G7*(SUM(B$4:B7)/SUM(E$4:E7))</f>
        <v>1.4722816397050309E-4</v>
      </c>
    </row>
    <row r="8" spans="1:14" s="8" customFormat="1" ht="16" customHeight="1" x14ac:dyDescent="0.35">
      <c r="A8" s="153">
        <v>43915</v>
      </c>
      <c r="B8" s="145">
        <f>'SOFR Data2'!C11</f>
        <v>1</v>
      </c>
      <c r="C8" s="146">
        <f>'SOFR Data2'!A6</f>
        <v>43908</v>
      </c>
      <c r="D8" s="147">
        <f>'SOFR Data2'!B6/100</f>
        <v>1E-3</v>
      </c>
      <c r="E8" s="145">
        <f>'SOFR Data2'!C6</f>
        <v>1</v>
      </c>
      <c r="F8" s="148">
        <f t="shared" si="0"/>
        <v>2.7777777777777779E-6</v>
      </c>
      <c r="G8" s="139">
        <f t="shared" si="2"/>
        <v>1.5000635071538149E-4</v>
      </c>
      <c r="H8" s="149">
        <f>G8*(SUM(B$4:B8)/SUM(E$4:E8))</f>
        <v>1.5000635071538149E-4</v>
      </c>
    </row>
    <row r="9" spans="1:14" s="8" customFormat="1" ht="16" customHeight="1" x14ac:dyDescent="0.35">
      <c r="A9" s="153">
        <v>43916</v>
      </c>
      <c r="B9" s="145">
        <f>'SOFR Data2'!C12</f>
        <v>1</v>
      </c>
      <c r="C9" s="146">
        <f>'SOFR Data2'!A7</f>
        <v>43909</v>
      </c>
      <c r="D9" s="147">
        <f>'SOFR Data2'!B7/100</f>
        <v>5.9999999999999995E-4</v>
      </c>
      <c r="E9" s="145">
        <f>'SOFR Data2'!C7</f>
        <v>1</v>
      </c>
      <c r="F9" s="148">
        <f t="shared" si="0"/>
        <v>1.6666666666666667E-6</v>
      </c>
      <c r="G9" s="139">
        <f t="shared" si="2"/>
        <v>1.516732673927379E-4</v>
      </c>
      <c r="H9" s="149">
        <f>G9*(SUM(B$4:B9)/SUM(E$4:E9))</f>
        <v>1.516732673927379E-4</v>
      </c>
    </row>
    <row r="10" spans="1:14" s="8" customFormat="1" ht="16" customHeight="1" x14ac:dyDescent="0.35">
      <c r="A10" s="153">
        <v>43917</v>
      </c>
      <c r="B10" s="145">
        <f>'SOFR Data2'!C13</f>
        <v>3</v>
      </c>
      <c r="C10" s="146">
        <f>'SOFR Data2'!A8</f>
        <v>43910</v>
      </c>
      <c r="D10" s="147">
        <f>'SOFR Data2'!B8/100</f>
        <v>4.0000000000000002E-4</v>
      </c>
      <c r="E10" s="145">
        <f>'SOFR Data2'!C8</f>
        <v>3</v>
      </c>
      <c r="F10" s="148">
        <f t="shared" si="0"/>
        <v>3.3333333333333333E-6</v>
      </c>
      <c r="G10" s="139">
        <f t="shared" si="2"/>
        <v>1.5500710630367287E-4</v>
      </c>
      <c r="H10" s="149">
        <f>G10*(SUM(B$4:B10)/SUM(E$4:E10))</f>
        <v>1.5500710630367287E-4</v>
      </c>
    </row>
    <row r="11" spans="1:14" s="8" customFormat="1" ht="16" customHeight="1" x14ac:dyDescent="0.35">
      <c r="A11" s="153">
        <v>43920</v>
      </c>
      <c r="B11" s="145">
        <f>'SOFR Data2'!C14</f>
        <v>1</v>
      </c>
      <c r="C11" s="146">
        <f>'SOFR Data2'!A9</f>
        <v>43913</v>
      </c>
      <c r="D11" s="147">
        <f>'SOFR Data2'!B9/100</f>
        <v>2.0000000000000001E-4</v>
      </c>
      <c r="E11" s="145">
        <f>'SOFR Data2'!C9</f>
        <v>1</v>
      </c>
      <c r="F11" s="148">
        <f t="shared" si="0"/>
        <v>5.5555555555555562E-7</v>
      </c>
      <c r="G11" s="139">
        <f t="shared" si="2"/>
        <v>1.555627479743471E-4</v>
      </c>
      <c r="H11" s="149">
        <f>G11*(SUM(B$4:B11)/SUM(E$4:E11))</f>
        <v>1.555627479743471E-4</v>
      </c>
    </row>
    <row r="12" spans="1:14" s="8" customFormat="1" ht="16" customHeight="1" x14ac:dyDescent="0.35">
      <c r="A12" s="153">
        <v>43921</v>
      </c>
      <c r="B12" s="145">
        <f>'SOFR Data2'!C15</f>
        <v>1</v>
      </c>
      <c r="C12" s="146">
        <f>'SOFR Data2'!A10</f>
        <v>43914</v>
      </c>
      <c r="D12" s="147">
        <f>'SOFR Data2'!B10/100</f>
        <v>1E-4</v>
      </c>
      <c r="E12" s="145">
        <f>'SOFR Data2'!C10</f>
        <v>1</v>
      </c>
      <c r="F12" s="148">
        <f t="shared" si="0"/>
        <v>2.7777777777777781E-7</v>
      </c>
      <c r="G12" s="139">
        <f t="shared" si="2"/>
        <v>1.558405689638942E-4</v>
      </c>
      <c r="H12" s="149">
        <f>G12*(SUM(B$4:B12)/SUM(E$4:E12))</f>
        <v>1.558405689638942E-4</v>
      </c>
    </row>
    <row r="13" spans="1:14" s="9" customFormat="1" ht="16" customHeight="1" x14ac:dyDescent="0.35">
      <c r="A13" s="150">
        <v>43922</v>
      </c>
      <c r="B13" s="145">
        <f>'SOFR Data2'!C16</f>
        <v>1</v>
      </c>
      <c r="C13" s="146">
        <f>'SOFR Data2'!A11</f>
        <v>43915</v>
      </c>
      <c r="D13" s="147">
        <f>'SOFR Data2'!B11/100</f>
        <v>1E-4</v>
      </c>
      <c r="E13" s="145">
        <f>'SOFR Data2'!C11</f>
        <v>1</v>
      </c>
      <c r="F13" s="148">
        <f>D13*(E13/360)</f>
        <v>2.7777777777777781E-7</v>
      </c>
      <c r="G13" s="139">
        <f t="shared" si="2"/>
        <v>1.5611839003071282E-4</v>
      </c>
      <c r="H13" s="149">
        <f>G13*(SUM(B$4:B13)/SUM(E$4:E13))</f>
        <v>1.5611839003071282E-4</v>
      </c>
      <c r="I13" s="73"/>
      <c r="J13" s="95"/>
      <c r="K13" s="95"/>
    </row>
    <row r="14" spans="1:14" s="9" customFormat="1" ht="16" customHeight="1" x14ac:dyDescent="0.35">
      <c r="A14" s="134">
        <v>43923</v>
      </c>
      <c r="B14" s="135">
        <f>'SOFR Data2'!C17</f>
        <v>1</v>
      </c>
      <c r="C14" s="136">
        <f>'SOFR Data2'!A12</f>
        <v>43916</v>
      </c>
      <c r="D14" s="137">
        <f>'SOFR Data2'!B12/100</f>
        <v>1E-4</v>
      </c>
      <c r="E14" s="135">
        <f>'SOFR Data2'!C12</f>
        <v>1</v>
      </c>
      <c r="F14" s="138">
        <f>D14*(E14/360)</f>
        <v>2.7777777777777781E-7</v>
      </c>
      <c r="G14" s="139">
        <f>(1+G13)*(1+F14)-1</f>
        <v>1.5639621117458091E-4</v>
      </c>
      <c r="H14" s="149">
        <f>G14*(SUM(B$4:B14)/SUM(E$4:E14))</f>
        <v>1.5639621117458091E-4</v>
      </c>
      <c r="I14" s="130"/>
      <c r="J14" s="73"/>
      <c r="K14" s="95"/>
    </row>
    <row r="15" spans="1:14" s="9" customFormat="1" ht="16" customHeight="1" x14ac:dyDescent="0.35">
      <c r="A15" s="92">
        <v>43924</v>
      </c>
      <c r="B15" s="64">
        <f>'SOFR Data2'!C18</f>
        <v>3</v>
      </c>
      <c r="C15" s="29">
        <f>'SOFR Data2'!A13</f>
        <v>43917</v>
      </c>
      <c r="D15" s="112">
        <f>'SOFR Data2'!B13/100</f>
        <v>1E-4</v>
      </c>
      <c r="E15" s="64">
        <f>'SOFR Data2'!C13</f>
        <v>3</v>
      </c>
      <c r="F15" s="77">
        <f t="shared" ref="F15:F19" si="3">D15*(E15/360)</f>
        <v>8.3333333333333333E-7</v>
      </c>
      <c r="G15" s="78">
        <f>(1+G14)*(1+F15)-1</f>
        <v>1.5722967483799977E-4</v>
      </c>
      <c r="H15" s="149">
        <f>G15*(SUM(B$4:B15)/SUM(E$4:E15))</f>
        <v>1.5722967483799977E-4</v>
      </c>
      <c r="I15" s="73"/>
      <c r="J15" s="73"/>
      <c r="K15" s="95"/>
    </row>
    <row r="16" spans="1:14" s="10" customFormat="1" ht="16" customHeight="1" x14ac:dyDescent="0.35">
      <c r="A16" s="92">
        <v>43927</v>
      </c>
      <c r="B16" s="64">
        <f>'SOFR Data2'!C19</f>
        <v>1</v>
      </c>
      <c r="C16" s="29">
        <f>'SOFR Data2'!A14</f>
        <v>43920</v>
      </c>
      <c r="D16" s="112">
        <f>'SOFR Data2'!B14/100</f>
        <v>1E-4</v>
      </c>
      <c r="E16" s="64">
        <f>'SOFR Data2'!C14</f>
        <v>1</v>
      </c>
      <c r="F16" s="77">
        <f t="shared" si="3"/>
        <v>2.7777777777777781E-7</v>
      </c>
      <c r="G16" s="78">
        <f t="shared" ref="G16:G26" si="4">(1+G15)*(1+F16)-1</f>
        <v>1.5750749629050986E-4</v>
      </c>
      <c r="H16" s="149">
        <f>G16*(SUM(B$4:B16)/SUM(E$4:E16))</f>
        <v>1.5750749629050986E-4</v>
      </c>
      <c r="I16" s="130"/>
      <c r="J16" s="73"/>
      <c r="K16" s="95"/>
      <c r="L16" s="9"/>
      <c r="M16" s="9"/>
      <c r="N16" s="9"/>
    </row>
    <row r="17" spans="1:14" s="9" customFormat="1" ht="16" customHeight="1" x14ac:dyDescent="0.35">
      <c r="A17" s="92">
        <v>43928</v>
      </c>
      <c r="B17" s="64">
        <f>'SOFR Data2'!C20</f>
        <v>1</v>
      </c>
      <c r="C17" s="29">
        <f>'SOFR Data2'!A15</f>
        <v>43921</v>
      </c>
      <c r="D17" s="112">
        <f>'SOFR Data2'!B15/100</f>
        <v>1E-4</v>
      </c>
      <c r="E17" s="64">
        <f>'SOFR Data2'!C15</f>
        <v>1</v>
      </c>
      <c r="F17" s="77">
        <f t="shared" si="3"/>
        <v>2.7777777777777781E-7</v>
      </c>
      <c r="G17" s="78">
        <f t="shared" si="4"/>
        <v>1.5778531782029148E-4</v>
      </c>
      <c r="H17" s="149">
        <f>G17*(SUM(B$4:B17)/SUM(E$4:E17))</f>
        <v>1.5778531782029148E-4</v>
      </c>
      <c r="I17" s="130"/>
      <c r="J17" s="73"/>
      <c r="K17" s="95"/>
    </row>
    <row r="18" spans="1:14" s="9" customFormat="1" ht="16" customHeight="1" x14ac:dyDescent="0.35">
      <c r="A18" s="92">
        <v>43929</v>
      </c>
      <c r="B18" s="64">
        <f>'SOFR Data2'!C21</f>
        <v>1</v>
      </c>
      <c r="C18" s="29">
        <f>'SOFR Data2'!A16</f>
        <v>43922</v>
      </c>
      <c r="D18" s="112">
        <f>'SOFR Data2'!B16/100</f>
        <v>1E-4</v>
      </c>
      <c r="E18" s="64">
        <f>'SOFR Data2'!C16</f>
        <v>1</v>
      </c>
      <c r="F18" s="77">
        <f t="shared" si="3"/>
        <v>2.7777777777777781E-7</v>
      </c>
      <c r="G18" s="78">
        <f t="shared" si="4"/>
        <v>1.5806313942712258E-4</v>
      </c>
      <c r="H18" s="149">
        <f>G18*(SUM(B$4:B18)/SUM(E$4:E18))</f>
        <v>1.5806313942712258E-4</v>
      </c>
      <c r="I18" s="130"/>
      <c r="J18" s="73"/>
      <c r="K18" s="95"/>
      <c r="L18" s="10"/>
      <c r="M18" s="10"/>
      <c r="N18" s="10"/>
    </row>
    <row r="19" spans="1:14" s="9" customFormat="1" ht="16" customHeight="1" x14ac:dyDescent="0.35">
      <c r="A19" s="92">
        <v>43930</v>
      </c>
      <c r="B19" s="64">
        <f>'SOFR Data2'!C22</f>
        <v>4</v>
      </c>
      <c r="C19" s="29">
        <f>'SOFR Data2'!A17</f>
        <v>43923</v>
      </c>
      <c r="D19" s="112">
        <f>'SOFR Data2'!B17/100</f>
        <v>1E-4</v>
      </c>
      <c r="E19" s="64">
        <f>'SOFR Data2'!C17</f>
        <v>1</v>
      </c>
      <c r="F19" s="77">
        <f t="shared" si="3"/>
        <v>2.7777777777777781E-7</v>
      </c>
      <c r="G19" s="78">
        <f t="shared" si="4"/>
        <v>1.583409611112252E-4</v>
      </c>
      <c r="H19" s="149">
        <f>G19*(SUM(B$4:B19)/SUM(E$4:E19))</f>
        <v>1.7993291035366501E-4</v>
      </c>
      <c r="I19" s="130"/>
      <c r="J19" s="164" t="s">
        <v>19</v>
      </c>
      <c r="K19" s="164"/>
      <c r="L19" s="164"/>
      <c r="M19" s="164"/>
      <c r="N19" s="164"/>
    </row>
    <row r="20" spans="1:14" s="9" customFormat="1" ht="16" customHeight="1" x14ac:dyDescent="0.35">
      <c r="A20" s="93">
        <f>A19+1</f>
        <v>43931</v>
      </c>
      <c r="B20" s="64"/>
      <c r="C20" s="29"/>
      <c r="D20" s="30"/>
      <c r="E20" s="64"/>
      <c r="F20" s="77"/>
      <c r="G20" s="78">
        <f t="shared" si="4"/>
        <v>1.583409611112252E-4</v>
      </c>
      <c r="H20" s="149">
        <f>G20*(SUM(B$4:B20)/SUM(E$4:E20))</f>
        <v>1.7993291035366501E-4</v>
      </c>
      <c r="I20" s="130"/>
      <c r="J20" s="164"/>
      <c r="K20" s="164"/>
      <c r="L20" s="164"/>
      <c r="M20" s="164"/>
      <c r="N20" s="164"/>
    </row>
    <row r="21" spans="1:14" s="9" customFormat="1" ht="16" customHeight="1" x14ac:dyDescent="0.35">
      <c r="A21" s="92">
        <v>43934</v>
      </c>
      <c r="B21" s="64">
        <f>'SOFR Data2'!C23</f>
        <v>1</v>
      </c>
      <c r="C21" s="29">
        <f>'SOFR Data2'!A18</f>
        <v>43924</v>
      </c>
      <c r="D21" s="112">
        <f>'SOFR Data2'!B18/100</f>
        <v>1E-4</v>
      </c>
      <c r="E21" s="64">
        <f>'SOFR Data2'!C18</f>
        <v>3</v>
      </c>
      <c r="F21" s="77">
        <f t="shared" ref="F21:F26" si="5">D21*(E21/360)</f>
        <v>8.3333333333333333E-7</v>
      </c>
      <c r="G21" s="78">
        <f t="shared" si="4"/>
        <v>1.5917442639534762E-4</v>
      </c>
      <c r="H21" s="149">
        <f>G21*(SUM(B$4:B21)/SUM(E$4:E21))</f>
        <v>1.6554140345116154E-4</v>
      </c>
      <c r="I21" s="130"/>
      <c r="J21" s="164"/>
      <c r="K21" s="164"/>
      <c r="L21" s="164"/>
      <c r="M21" s="164"/>
      <c r="N21" s="164"/>
    </row>
    <row r="22" spans="1:14" s="9" customFormat="1" ht="16" customHeight="1" x14ac:dyDescent="0.35">
      <c r="A22" s="92">
        <v>43935</v>
      </c>
      <c r="B22" s="64">
        <f>'SOFR Data2'!C24</f>
        <v>1</v>
      </c>
      <c r="C22" s="29">
        <f>'SOFR Data2'!A19</f>
        <v>43927</v>
      </c>
      <c r="D22" s="112">
        <f>'SOFR Data2'!B19/100</f>
        <v>1E-4</v>
      </c>
      <c r="E22" s="64">
        <f>'SOFR Data2'!C19</f>
        <v>1</v>
      </c>
      <c r="F22" s="77">
        <f t="shared" si="5"/>
        <v>2.7777777777777781E-7</v>
      </c>
      <c r="G22" s="78">
        <f t="shared" si="4"/>
        <v>1.5945224838809224E-4</v>
      </c>
      <c r="H22" s="149">
        <f>G22*(SUM(B$4:B22)/SUM(E$4:E22))</f>
        <v>1.6558502717224966E-4</v>
      </c>
      <c r="I22" s="130"/>
      <c r="J22" s="164"/>
      <c r="K22" s="164"/>
      <c r="L22" s="164"/>
      <c r="M22" s="164"/>
      <c r="N22" s="164"/>
    </row>
    <row r="23" spans="1:14" s="9" customFormat="1" ht="16" customHeight="1" x14ac:dyDescent="0.35">
      <c r="A23" s="92">
        <v>43936</v>
      </c>
      <c r="B23" s="64">
        <f>'SOFR Data2'!C25</f>
        <v>1</v>
      </c>
      <c r="C23" s="29">
        <f>'SOFR Data2'!A20</f>
        <v>43928</v>
      </c>
      <c r="D23" s="112">
        <f>'SOFR Data2'!B20/100</f>
        <v>1E-4</v>
      </c>
      <c r="E23" s="64">
        <f>'SOFR Data2'!C20</f>
        <v>1</v>
      </c>
      <c r="F23" s="77">
        <f t="shared" si="5"/>
        <v>2.7777777777777781E-7</v>
      </c>
      <c r="G23" s="78">
        <f t="shared" si="4"/>
        <v>1.5973007045810839E-4</v>
      </c>
      <c r="H23" s="149">
        <f>G23*(SUM(B$4:B23)/SUM(E$4:E23))</f>
        <v>1.6564599899359387E-4</v>
      </c>
      <c r="I23" s="130"/>
      <c r="J23" s="164"/>
      <c r="K23" s="164"/>
      <c r="L23" s="164"/>
      <c r="M23" s="164"/>
      <c r="N23" s="164"/>
    </row>
    <row r="24" spans="1:14" s="9" customFormat="1" ht="16" customHeight="1" x14ac:dyDescent="0.35">
      <c r="A24" s="92">
        <v>43937</v>
      </c>
      <c r="B24" s="64">
        <f>'SOFR Data2'!C26</f>
        <v>1</v>
      </c>
      <c r="C24" s="29">
        <f>'SOFR Data2'!A21</f>
        <v>43929</v>
      </c>
      <c r="D24" s="112">
        <f>'SOFR Data2'!B21/100</f>
        <v>1E-4</v>
      </c>
      <c r="E24" s="64">
        <f>'SOFR Data2'!C21</f>
        <v>1</v>
      </c>
      <c r="F24" s="77">
        <f t="shared" si="5"/>
        <v>2.7777777777777781E-7</v>
      </c>
      <c r="G24" s="78">
        <f t="shared" si="4"/>
        <v>1.6000789260517401E-4</v>
      </c>
      <c r="H24" s="149">
        <f>G24*(SUM(B$4:B24)/SUM(E$4:E24))</f>
        <v>1.6572246019821594E-4</v>
      </c>
      <c r="I24" s="130"/>
    </row>
    <row r="25" spans="1:14" s="9" customFormat="1" ht="16" customHeight="1" x14ac:dyDescent="0.35">
      <c r="A25" s="92">
        <v>43938</v>
      </c>
      <c r="B25" s="64">
        <f>'SOFR Data2'!C27</f>
        <v>3</v>
      </c>
      <c r="C25" s="29">
        <f>'SOFR Data2'!A22</f>
        <v>43930</v>
      </c>
      <c r="D25" s="112">
        <f>'SOFR Data2'!B22/100</f>
        <v>1E-4</v>
      </c>
      <c r="E25" s="64">
        <f>'SOFR Data2'!C22</f>
        <v>4</v>
      </c>
      <c r="F25" s="77">
        <f t="shared" si="5"/>
        <v>1.1111111111111112E-6</v>
      </c>
      <c r="G25" s="78">
        <f t="shared" si="4"/>
        <v>1.6111918150274462E-4</v>
      </c>
      <c r="H25" s="149">
        <f>G25*(SUM(B$4:B25)/SUM(E$4:E25))</f>
        <v>1.6111918150274462E-4</v>
      </c>
      <c r="I25" s="130"/>
    </row>
    <row r="26" spans="1:14" s="9" customFormat="1" ht="16" customHeight="1" thickBot="1" x14ac:dyDescent="0.4">
      <c r="A26" s="94">
        <v>43941</v>
      </c>
      <c r="B26" s="66">
        <f>'SOFR Data2'!C28</f>
        <v>1</v>
      </c>
      <c r="C26" s="36">
        <f>'SOFR Data2'!A23</f>
        <v>43934</v>
      </c>
      <c r="D26" s="113">
        <f>'SOFR Data2'!B23/100</f>
        <v>2.0000000000000001E-4</v>
      </c>
      <c r="E26" s="66">
        <f>'SOFR Data2'!C23</f>
        <v>1</v>
      </c>
      <c r="F26" s="80">
        <f t="shared" si="5"/>
        <v>5.5555555555555562E-7</v>
      </c>
      <c r="G26" s="81">
        <f t="shared" si="4"/>
        <v>1.6167482656892496E-4</v>
      </c>
      <c r="H26" s="157">
        <f>G26*(SUM(B$4:B26)/SUM(E$4:E26))</f>
        <v>1.6167482656892496E-4</v>
      </c>
      <c r="I26" s="130"/>
    </row>
    <row r="27" spans="1:14" s="155" customFormat="1" ht="14.5" customHeight="1" x14ac:dyDescent="0.35">
      <c r="A27" s="165" t="s">
        <v>20</v>
      </c>
      <c r="B27" s="165"/>
      <c r="C27" s="165"/>
      <c r="D27" s="165"/>
      <c r="E27" s="165"/>
      <c r="F27" s="165"/>
      <c r="G27" s="165"/>
      <c r="H27" s="165"/>
    </row>
    <row r="28" spans="1:14" s="155" customFormat="1" x14ac:dyDescent="0.35">
      <c r="A28" s="166"/>
      <c r="B28" s="166"/>
      <c r="C28" s="166"/>
      <c r="D28" s="166"/>
      <c r="E28" s="166"/>
      <c r="F28" s="166"/>
      <c r="G28" s="166"/>
      <c r="H28" s="166"/>
    </row>
    <row r="29" spans="1:14" s="155" customFormat="1" x14ac:dyDescent="0.35">
      <c r="A29" s="166"/>
      <c r="B29" s="166"/>
      <c r="C29" s="166"/>
      <c r="D29" s="166"/>
      <c r="E29" s="166"/>
      <c r="F29" s="166"/>
      <c r="G29" s="166"/>
      <c r="H29" s="166"/>
    </row>
    <row r="30" spans="1:14" s="155" customFormat="1" x14ac:dyDescent="0.35">
      <c r="A30" s="166"/>
      <c r="B30" s="166"/>
      <c r="C30" s="166"/>
      <c r="D30" s="166"/>
      <c r="E30" s="166"/>
      <c r="F30" s="166"/>
      <c r="G30" s="166"/>
      <c r="H30" s="166"/>
    </row>
    <row r="31" spans="1:14" s="155" customFormat="1" x14ac:dyDescent="0.35">
      <c r="A31" s="154"/>
      <c r="B31" s="154"/>
      <c r="C31" s="154"/>
      <c r="H31" s="156"/>
    </row>
    <row r="32" spans="1:14" s="155" customFormat="1" x14ac:dyDescent="0.35">
      <c r="A32" s="154"/>
      <c r="B32" s="154"/>
      <c r="C32" s="154"/>
      <c r="H32" s="156"/>
    </row>
    <row r="33" spans="1:8" s="155" customFormat="1" x14ac:dyDescent="0.35">
      <c r="A33" s="154"/>
      <c r="B33" s="154"/>
      <c r="C33" s="154"/>
      <c r="H33" s="156"/>
    </row>
    <row r="34" spans="1:8" s="155" customFormat="1" x14ac:dyDescent="0.35">
      <c r="A34" s="154"/>
      <c r="B34" s="154"/>
      <c r="C34" s="154"/>
      <c r="H34" s="156"/>
    </row>
    <row r="35" spans="1:8" s="155" customFormat="1" x14ac:dyDescent="0.35">
      <c r="A35" s="154"/>
      <c r="B35" s="154"/>
      <c r="C35" s="154"/>
      <c r="H35" s="156"/>
    </row>
    <row r="36" spans="1:8" s="155" customFormat="1" x14ac:dyDescent="0.35">
      <c r="A36" s="154"/>
      <c r="B36" s="154"/>
      <c r="C36" s="154"/>
      <c r="H36" s="156"/>
    </row>
    <row r="37" spans="1:8" s="155" customFormat="1" x14ac:dyDescent="0.35">
      <c r="A37" s="154"/>
      <c r="B37" s="154"/>
      <c r="C37" s="154"/>
      <c r="H37" s="156"/>
    </row>
    <row r="38" spans="1:8" s="155" customFormat="1" x14ac:dyDescent="0.35">
      <c r="A38" s="154"/>
      <c r="B38" s="154"/>
      <c r="C38" s="154"/>
      <c r="H38" s="156"/>
    </row>
    <row r="39" spans="1:8" s="155" customFormat="1" x14ac:dyDescent="0.35">
      <c r="A39" s="154"/>
      <c r="B39" s="154"/>
      <c r="C39" s="154"/>
      <c r="H39" s="156"/>
    </row>
    <row r="40" spans="1:8" s="155" customFormat="1" x14ac:dyDescent="0.35">
      <c r="A40" s="154"/>
      <c r="B40" s="154"/>
      <c r="C40" s="154"/>
      <c r="H40" s="156"/>
    </row>
    <row r="41" spans="1:8" s="155" customFormat="1" x14ac:dyDescent="0.35">
      <c r="A41" s="154"/>
      <c r="B41" s="154"/>
      <c r="C41" s="154"/>
      <c r="H41" s="156"/>
    </row>
    <row r="42" spans="1:8" s="155" customFormat="1" x14ac:dyDescent="0.35">
      <c r="A42" s="154"/>
      <c r="B42" s="154"/>
      <c r="C42" s="154"/>
      <c r="H42" s="156"/>
    </row>
    <row r="43" spans="1:8" s="155" customFormat="1" x14ac:dyDescent="0.35">
      <c r="A43" s="154"/>
      <c r="B43" s="154"/>
      <c r="C43" s="154"/>
      <c r="H43" s="156"/>
    </row>
    <row r="44" spans="1:8" s="155" customFormat="1" x14ac:dyDescent="0.35">
      <c r="A44" s="154"/>
      <c r="B44" s="154"/>
      <c r="C44" s="154"/>
      <c r="H44" s="156"/>
    </row>
    <row r="45" spans="1:8" s="155" customFormat="1" x14ac:dyDescent="0.35">
      <c r="A45" s="154"/>
      <c r="B45" s="154"/>
      <c r="C45" s="154"/>
      <c r="H45" s="156"/>
    </row>
    <row r="46" spans="1:8" s="155" customFormat="1" x14ac:dyDescent="0.35">
      <c r="A46" s="154"/>
      <c r="B46" s="154"/>
      <c r="C46" s="154"/>
      <c r="H46" s="156"/>
    </row>
    <row r="47" spans="1:8" s="155" customFormat="1" x14ac:dyDescent="0.35">
      <c r="A47" s="154"/>
      <c r="B47" s="154"/>
      <c r="C47" s="154"/>
      <c r="H47" s="156"/>
    </row>
    <row r="48" spans="1:8" s="155" customFormat="1" x14ac:dyDescent="0.35">
      <c r="A48" s="154"/>
      <c r="B48" s="154"/>
      <c r="C48" s="154"/>
      <c r="H48" s="156"/>
    </row>
    <row r="49" spans="1:8" s="155" customFormat="1" x14ac:dyDescent="0.35">
      <c r="A49" s="154"/>
      <c r="B49" s="154"/>
      <c r="C49" s="154"/>
      <c r="H49" s="156"/>
    </row>
    <row r="50" spans="1:8" s="155" customFormat="1" x14ac:dyDescent="0.35">
      <c r="A50" s="154"/>
      <c r="B50" s="154"/>
      <c r="C50" s="154"/>
      <c r="H50" s="156"/>
    </row>
    <row r="51" spans="1:8" s="155" customFormat="1" x14ac:dyDescent="0.35">
      <c r="A51" s="154"/>
      <c r="B51" s="154"/>
      <c r="C51" s="154"/>
      <c r="H51" s="156"/>
    </row>
    <row r="52" spans="1:8" s="155" customFormat="1" x14ac:dyDescent="0.35">
      <c r="A52" s="154"/>
      <c r="B52" s="154"/>
      <c r="C52" s="154"/>
      <c r="H52" s="156"/>
    </row>
    <row r="53" spans="1:8" s="155" customFormat="1" x14ac:dyDescent="0.35">
      <c r="A53" s="154"/>
      <c r="B53" s="154"/>
      <c r="C53" s="154"/>
      <c r="H53" s="156"/>
    </row>
    <row r="54" spans="1:8" s="155" customFormat="1" x14ac:dyDescent="0.35">
      <c r="A54" s="154"/>
      <c r="B54" s="154"/>
      <c r="C54" s="154"/>
      <c r="H54" s="156"/>
    </row>
    <row r="55" spans="1:8" s="155" customFormat="1" x14ac:dyDescent="0.35">
      <c r="A55" s="154"/>
      <c r="B55" s="154"/>
      <c r="C55" s="154"/>
      <c r="H55" s="156"/>
    </row>
    <row r="56" spans="1:8" s="155" customFormat="1" x14ac:dyDescent="0.35">
      <c r="A56" s="154"/>
      <c r="B56" s="154"/>
      <c r="C56" s="154"/>
      <c r="H56" s="156"/>
    </row>
    <row r="57" spans="1:8" s="155" customFormat="1" x14ac:dyDescent="0.35">
      <c r="A57" s="154"/>
      <c r="B57" s="154"/>
      <c r="C57" s="154"/>
      <c r="H57" s="156"/>
    </row>
    <row r="58" spans="1:8" s="155" customFormat="1" x14ac:dyDescent="0.35">
      <c r="A58" s="154"/>
      <c r="B58" s="154"/>
      <c r="C58" s="154"/>
      <c r="H58" s="156"/>
    </row>
    <row r="59" spans="1:8" s="155" customFormat="1" x14ac:dyDescent="0.35">
      <c r="A59" s="154"/>
      <c r="B59" s="154"/>
      <c r="C59" s="154"/>
      <c r="H59" s="156"/>
    </row>
    <row r="60" spans="1:8" s="155" customFormat="1" x14ac:dyDescent="0.35">
      <c r="A60" s="154"/>
      <c r="B60" s="154"/>
      <c r="C60" s="154"/>
      <c r="H60" s="156"/>
    </row>
    <row r="61" spans="1:8" s="155" customFormat="1" x14ac:dyDescent="0.35">
      <c r="A61" s="154"/>
      <c r="B61" s="154"/>
      <c r="C61" s="154"/>
      <c r="H61" s="156"/>
    </row>
    <row r="62" spans="1:8" s="155" customFormat="1" x14ac:dyDescent="0.35">
      <c r="A62" s="154"/>
      <c r="B62" s="154"/>
      <c r="C62" s="154"/>
      <c r="H62" s="156"/>
    </row>
    <row r="63" spans="1:8" s="155" customFormat="1" x14ac:dyDescent="0.35">
      <c r="A63" s="154"/>
      <c r="B63" s="154"/>
      <c r="C63" s="154"/>
      <c r="H63" s="156"/>
    </row>
    <row r="64" spans="1:8" s="155" customFormat="1" x14ac:dyDescent="0.35">
      <c r="A64" s="154"/>
      <c r="B64" s="154"/>
      <c r="C64" s="154"/>
      <c r="H64" s="156"/>
    </row>
    <row r="65" spans="1:8" s="155" customFormat="1" x14ac:dyDescent="0.35">
      <c r="A65" s="154"/>
      <c r="B65" s="154"/>
      <c r="C65" s="154"/>
      <c r="H65" s="156"/>
    </row>
    <row r="66" spans="1:8" s="155" customFormat="1" x14ac:dyDescent="0.35">
      <c r="A66" s="154"/>
      <c r="B66" s="154"/>
      <c r="C66" s="154"/>
      <c r="H66" s="156"/>
    </row>
    <row r="67" spans="1:8" s="155" customFormat="1" x14ac:dyDescent="0.35">
      <c r="A67" s="154"/>
      <c r="B67" s="154"/>
      <c r="C67" s="154"/>
      <c r="H67" s="156"/>
    </row>
    <row r="68" spans="1:8" s="155" customFormat="1" x14ac:dyDescent="0.35">
      <c r="A68" s="154"/>
      <c r="B68" s="154"/>
      <c r="C68" s="154"/>
      <c r="H68" s="156"/>
    </row>
    <row r="69" spans="1:8" s="155" customFormat="1" x14ac:dyDescent="0.35">
      <c r="A69" s="154"/>
      <c r="B69" s="154"/>
      <c r="C69" s="154"/>
      <c r="H69" s="156"/>
    </row>
    <row r="70" spans="1:8" s="155" customFormat="1" x14ac:dyDescent="0.35">
      <c r="A70" s="154"/>
      <c r="B70" s="154"/>
      <c r="C70" s="154"/>
      <c r="H70" s="156"/>
    </row>
    <row r="71" spans="1:8" s="155" customFormat="1" x14ac:dyDescent="0.35">
      <c r="A71" s="154"/>
      <c r="B71" s="154"/>
      <c r="C71" s="154"/>
      <c r="H71" s="156"/>
    </row>
    <row r="72" spans="1:8" s="155" customFormat="1" x14ac:dyDescent="0.35">
      <c r="A72" s="154"/>
      <c r="B72" s="154"/>
      <c r="C72" s="154"/>
      <c r="H72" s="156"/>
    </row>
    <row r="73" spans="1:8" s="155" customFormat="1" x14ac:dyDescent="0.35">
      <c r="A73" s="154"/>
      <c r="B73" s="154"/>
      <c r="C73" s="154"/>
      <c r="H73" s="156"/>
    </row>
    <row r="74" spans="1:8" s="155" customFormat="1" x14ac:dyDescent="0.35">
      <c r="A74" s="154"/>
      <c r="B74" s="154"/>
      <c r="C74" s="154"/>
      <c r="H74" s="156"/>
    </row>
    <row r="75" spans="1:8" s="155" customFormat="1" x14ac:dyDescent="0.35">
      <c r="A75" s="154"/>
      <c r="B75" s="154"/>
      <c r="C75" s="154"/>
      <c r="H75" s="156"/>
    </row>
    <row r="76" spans="1:8" s="155" customFormat="1" x14ac:dyDescent="0.35">
      <c r="A76" s="154"/>
      <c r="B76" s="154"/>
      <c r="C76" s="154"/>
      <c r="H76" s="156"/>
    </row>
    <row r="77" spans="1:8" s="155" customFormat="1" x14ac:dyDescent="0.35">
      <c r="A77" s="154"/>
      <c r="B77" s="154"/>
      <c r="C77" s="154"/>
      <c r="H77" s="156"/>
    </row>
    <row r="78" spans="1:8" s="155" customFormat="1" x14ac:dyDescent="0.35">
      <c r="A78" s="154"/>
      <c r="B78" s="154"/>
      <c r="C78" s="154"/>
      <c r="H78" s="156"/>
    </row>
    <row r="79" spans="1:8" s="155" customFormat="1" x14ac:dyDescent="0.35">
      <c r="A79" s="154"/>
      <c r="B79" s="154"/>
      <c r="C79" s="154"/>
      <c r="H79" s="156"/>
    </row>
    <row r="80" spans="1:8" s="155" customFormat="1" x14ac:dyDescent="0.35">
      <c r="A80" s="154"/>
      <c r="B80" s="154"/>
      <c r="C80" s="154"/>
      <c r="H80" s="156"/>
    </row>
    <row r="81" spans="1:8" s="155" customFormat="1" x14ac:dyDescent="0.35">
      <c r="A81" s="154"/>
      <c r="B81" s="154"/>
      <c r="C81" s="154"/>
      <c r="H81" s="156"/>
    </row>
    <row r="82" spans="1:8" s="155" customFormat="1" x14ac:dyDescent="0.35">
      <c r="A82" s="154"/>
      <c r="B82" s="154"/>
      <c r="C82" s="154"/>
      <c r="H82" s="156"/>
    </row>
    <row r="83" spans="1:8" s="155" customFormat="1" x14ac:dyDescent="0.35">
      <c r="A83" s="154"/>
      <c r="B83" s="154"/>
      <c r="C83" s="154"/>
      <c r="H83" s="156"/>
    </row>
    <row r="84" spans="1:8" s="155" customFormat="1" x14ac:dyDescent="0.35">
      <c r="A84" s="154"/>
      <c r="B84" s="154"/>
      <c r="C84" s="154"/>
      <c r="H84" s="156"/>
    </row>
    <row r="85" spans="1:8" s="155" customFormat="1" x14ac:dyDescent="0.35">
      <c r="A85" s="154"/>
      <c r="B85" s="154"/>
      <c r="C85" s="154"/>
      <c r="H85" s="156"/>
    </row>
    <row r="86" spans="1:8" s="155" customFormat="1" x14ac:dyDescent="0.35">
      <c r="A86" s="154"/>
      <c r="B86" s="154"/>
      <c r="C86" s="154"/>
      <c r="H86" s="156"/>
    </row>
    <row r="87" spans="1:8" s="155" customFormat="1" x14ac:dyDescent="0.35">
      <c r="A87" s="154"/>
      <c r="B87" s="154"/>
      <c r="C87" s="154"/>
      <c r="H87" s="156"/>
    </row>
    <row r="88" spans="1:8" s="155" customFormat="1" x14ac:dyDescent="0.35">
      <c r="A88" s="154"/>
      <c r="B88" s="154"/>
      <c r="C88" s="154"/>
      <c r="H88" s="156"/>
    </row>
    <row r="89" spans="1:8" s="155" customFormat="1" x14ac:dyDescent="0.35">
      <c r="A89" s="154"/>
      <c r="B89" s="154"/>
      <c r="C89" s="154"/>
      <c r="H89" s="156"/>
    </row>
    <row r="90" spans="1:8" s="155" customFormat="1" x14ac:dyDescent="0.35">
      <c r="A90" s="154"/>
      <c r="B90" s="154"/>
      <c r="C90" s="154"/>
      <c r="H90" s="156"/>
    </row>
    <row r="91" spans="1:8" s="155" customFormat="1" x14ac:dyDescent="0.35">
      <c r="A91" s="154"/>
      <c r="B91" s="154"/>
      <c r="C91" s="154"/>
      <c r="H91" s="156"/>
    </row>
    <row r="92" spans="1:8" s="155" customFormat="1" x14ac:dyDescent="0.35">
      <c r="A92" s="154"/>
      <c r="B92" s="154"/>
      <c r="C92" s="154"/>
      <c r="H92" s="156"/>
    </row>
    <row r="93" spans="1:8" s="155" customFormat="1" x14ac:dyDescent="0.35">
      <c r="A93" s="154"/>
      <c r="B93" s="154"/>
      <c r="C93" s="154"/>
      <c r="H93" s="156"/>
    </row>
    <row r="94" spans="1:8" s="155" customFormat="1" x14ac:dyDescent="0.35">
      <c r="A94" s="154"/>
      <c r="B94" s="154"/>
      <c r="C94" s="154"/>
      <c r="H94" s="156"/>
    </row>
    <row r="95" spans="1:8" s="155" customFormat="1" x14ac:dyDescent="0.35">
      <c r="A95" s="154"/>
      <c r="B95" s="154"/>
      <c r="C95" s="154"/>
      <c r="H95" s="156"/>
    </row>
    <row r="96" spans="1:8" s="155" customFormat="1" x14ac:dyDescent="0.35">
      <c r="A96" s="154"/>
      <c r="B96" s="154"/>
      <c r="C96" s="154"/>
      <c r="H96" s="156"/>
    </row>
    <row r="97" spans="1:8" s="155" customFormat="1" x14ac:dyDescent="0.35">
      <c r="A97" s="154"/>
      <c r="B97" s="154"/>
      <c r="C97" s="154"/>
      <c r="H97" s="156"/>
    </row>
    <row r="98" spans="1:8" s="155" customFormat="1" x14ac:dyDescent="0.35">
      <c r="A98" s="154"/>
      <c r="B98" s="154"/>
      <c r="C98" s="154"/>
      <c r="H98" s="156"/>
    </row>
    <row r="99" spans="1:8" s="155" customFormat="1" x14ac:dyDescent="0.35">
      <c r="A99" s="154"/>
      <c r="B99" s="154"/>
      <c r="C99" s="154"/>
      <c r="H99" s="156"/>
    </row>
    <row r="100" spans="1:8" s="155" customFormat="1" x14ac:dyDescent="0.35">
      <c r="A100" s="154"/>
      <c r="B100" s="154"/>
      <c r="C100" s="154"/>
      <c r="H100" s="156"/>
    </row>
    <row r="101" spans="1:8" s="155" customFormat="1" x14ac:dyDescent="0.35">
      <c r="A101" s="154"/>
      <c r="B101" s="154"/>
      <c r="C101" s="154"/>
      <c r="H101" s="156"/>
    </row>
    <row r="102" spans="1:8" s="155" customFormat="1" x14ac:dyDescent="0.35">
      <c r="A102" s="154"/>
      <c r="B102" s="154"/>
      <c r="C102" s="154"/>
      <c r="H102" s="156"/>
    </row>
    <row r="103" spans="1:8" s="155" customFormat="1" x14ac:dyDescent="0.35">
      <c r="A103" s="154"/>
      <c r="B103" s="154"/>
      <c r="C103" s="154"/>
      <c r="H103" s="156"/>
    </row>
    <row r="104" spans="1:8" s="155" customFormat="1" x14ac:dyDescent="0.35">
      <c r="A104" s="154"/>
      <c r="B104" s="154"/>
      <c r="C104" s="154"/>
      <c r="H104" s="156"/>
    </row>
    <row r="105" spans="1:8" s="155" customFormat="1" x14ac:dyDescent="0.35">
      <c r="A105" s="154"/>
      <c r="B105" s="154"/>
      <c r="C105" s="154"/>
      <c r="H105" s="156"/>
    </row>
    <row r="106" spans="1:8" s="155" customFormat="1" x14ac:dyDescent="0.35">
      <c r="A106" s="154"/>
      <c r="B106" s="154"/>
      <c r="C106" s="154"/>
      <c r="H106" s="156"/>
    </row>
    <row r="107" spans="1:8" s="155" customFormat="1" x14ac:dyDescent="0.35">
      <c r="A107" s="154"/>
      <c r="B107" s="154"/>
      <c r="C107" s="154"/>
      <c r="H107" s="156"/>
    </row>
    <row r="108" spans="1:8" s="155" customFormat="1" x14ac:dyDescent="0.35">
      <c r="A108" s="154"/>
      <c r="B108" s="154"/>
      <c r="C108" s="154"/>
      <c r="H108" s="156"/>
    </row>
    <row r="109" spans="1:8" s="155" customFormat="1" x14ac:dyDescent="0.35">
      <c r="A109" s="154"/>
      <c r="B109" s="154"/>
      <c r="C109" s="154"/>
      <c r="H109" s="156"/>
    </row>
    <row r="110" spans="1:8" s="155" customFormat="1" x14ac:dyDescent="0.35">
      <c r="A110" s="154"/>
      <c r="B110" s="154"/>
      <c r="C110" s="154"/>
      <c r="H110" s="156"/>
    </row>
    <row r="111" spans="1:8" s="155" customFormat="1" x14ac:dyDescent="0.35">
      <c r="A111" s="154"/>
      <c r="B111" s="154"/>
      <c r="C111" s="154"/>
      <c r="H111" s="156"/>
    </row>
    <row r="112" spans="1:8" s="155" customFormat="1" x14ac:dyDescent="0.35">
      <c r="A112" s="154"/>
      <c r="B112" s="154"/>
      <c r="C112" s="154"/>
      <c r="H112" s="156"/>
    </row>
    <row r="113" spans="1:8" s="155" customFormat="1" x14ac:dyDescent="0.35">
      <c r="A113" s="154"/>
      <c r="B113" s="154"/>
      <c r="C113" s="154"/>
      <c r="H113" s="156"/>
    </row>
    <row r="114" spans="1:8" s="155" customFormat="1" x14ac:dyDescent="0.35">
      <c r="A114" s="154"/>
      <c r="B114" s="154"/>
      <c r="C114" s="154"/>
      <c r="H114" s="156"/>
    </row>
    <row r="115" spans="1:8" s="155" customFormat="1" x14ac:dyDescent="0.35">
      <c r="A115" s="154"/>
      <c r="B115" s="154"/>
      <c r="C115" s="154"/>
      <c r="H115" s="156"/>
    </row>
    <row r="116" spans="1:8" s="155" customFormat="1" x14ac:dyDescent="0.35">
      <c r="A116" s="154"/>
      <c r="B116" s="154"/>
      <c r="C116" s="154"/>
      <c r="H116" s="156"/>
    </row>
    <row r="117" spans="1:8" s="155" customFormat="1" x14ac:dyDescent="0.35">
      <c r="A117" s="154"/>
      <c r="B117" s="154"/>
      <c r="C117" s="154"/>
      <c r="H117" s="156"/>
    </row>
    <row r="118" spans="1:8" s="155" customFormat="1" x14ac:dyDescent="0.35">
      <c r="A118" s="154"/>
      <c r="B118" s="154"/>
      <c r="C118" s="154"/>
      <c r="H118" s="156"/>
    </row>
    <row r="119" spans="1:8" s="155" customFormat="1" x14ac:dyDescent="0.35">
      <c r="A119" s="154"/>
      <c r="B119" s="154"/>
      <c r="C119" s="154"/>
      <c r="H119" s="156"/>
    </row>
    <row r="120" spans="1:8" s="155" customFormat="1" x14ac:dyDescent="0.35">
      <c r="A120" s="154"/>
      <c r="B120" s="154"/>
      <c r="C120" s="154"/>
      <c r="H120" s="156"/>
    </row>
    <row r="121" spans="1:8" s="155" customFormat="1" x14ac:dyDescent="0.35">
      <c r="A121" s="154"/>
      <c r="B121" s="154"/>
      <c r="C121" s="154"/>
      <c r="H121" s="156"/>
    </row>
    <row r="122" spans="1:8" s="155" customFormat="1" x14ac:dyDescent="0.35">
      <c r="A122" s="154"/>
      <c r="B122" s="154"/>
      <c r="C122" s="154"/>
      <c r="H122" s="156"/>
    </row>
    <row r="123" spans="1:8" s="155" customFormat="1" x14ac:dyDescent="0.35">
      <c r="A123" s="154"/>
      <c r="B123" s="154"/>
      <c r="C123" s="154"/>
      <c r="H123" s="156"/>
    </row>
    <row r="124" spans="1:8" s="155" customFormat="1" x14ac:dyDescent="0.35">
      <c r="A124" s="154"/>
      <c r="B124" s="154"/>
      <c r="C124" s="154"/>
      <c r="H124" s="156"/>
    </row>
    <row r="125" spans="1:8" s="155" customFormat="1" x14ac:dyDescent="0.35">
      <c r="A125" s="154"/>
      <c r="B125" s="154"/>
      <c r="C125" s="154"/>
      <c r="H125" s="156"/>
    </row>
    <row r="126" spans="1:8" s="155" customFormat="1" x14ac:dyDescent="0.35">
      <c r="A126" s="154"/>
      <c r="B126" s="154"/>
      <c r="C126" s="154"/>
      <c r="H126" s="156"/>
    </row>
    <row r="127" spans="1:8" s="155" customFormat="1" x14ac:dyDescent="0.35">
      <c r="A127" s="154"/>
      <c r="B127" s="154"/>
      <c r="C127" s="154"/>
      <c r="H127" s="156"/>
    </row>
    <row r="128" spans="1:8" s="155" customFormat="1" x14ac:dyDescent="0.35">
      <c r="A128" s="154"/>
      <c r="B128" s="154"/>
      <c r="C128" s="154"/>
      <c r="H128" s="156"/>
    </row>
    <row r="129" spans="1:8" s="155" customFormat="1" x14ac:dyDescent="0.35">
      <c r="A129" s="154"/>
      <c r="B129" s="154"/>
      <c r="C129" s="154"/>
      <c r="H129" s="156"/>
    </row>
    <row r="130" spans="1:8" s="155" customFormat="1" x14ac:dyDescent="0.35">
      <c r="A130" s="154"/>
      <c r="B130" s="154"/>
      <c r="C130" s="154"/>
      <c r="H130" s="156"/>
    </row>
    <row r="131" spans="1:8" s="155" customFormat="1" x14ac:dyDescent="0.35">
      <c r="A131" s="154"/>
      <c r="B131" s="154"/>
      <c r="C131" s="154"/>
      <c r="H131" s="156"/>
    </row>
    <row r="132" spans="1:8" s="155" customFormat="1" x14ac:dyDescent="0.35">
      <c r="A132" s="154"/>
      <c r="B132" s="154"/>
      <c r="C132" s="154"/>
      <c r="H132" s="156"/>
    </row>
    <row r="133" spans="1:8" s="155" customFormat="1" x14ac:dyDescent="0.35">
      <c r="A133" s="154"/>
      <c r="B133" s="154"/>
      <c r="C133" s="154"/>
      <c r="H133" s="156"/>
    </row>
    <row r="134" spans="1:8" s="155" customFormat="1" x14ac:dyDescent="0.35">
      <c r="A134" s="154"/>
      <c r="B134" s="154"/>
      <c r="C134" s="154"/>
      <c r="H134" s="156"/>
    </row>
    <row r="135" spans="1:8" s="155" customFormat="1" x14ac:dyDescent="0.35">
      <c r="A135" s="154"/>
      <c r="B135" s="154"/>
      <c r="C135" s="154"/>
      <c r="H135" s="156"/>
    </row>
    <row r="136" spans="1:8" s="155" customFormat="1" x14ac:dyDescent="0.35">
      <c r="A136" s="154"/>
      <c r="B136" s="154"/>
      <c r="C136" s="154"/>
      <c r="H136" s="156"/>
    </row>
    <row r="137" spans="1:8" s="155" customFormat="1" x14ac:dyDescent="0.35">
      <c r="A137" s="154"/>
      <c r="B137" s="154"/>
      <c r="C137" s="154"/>
      <c r="H137" s="156"/>
    </row>
    <row r="138" spans="1:8" s="155" customFormat="1" x14ac:dyDescent="0.35">
      <c r="A138" s="154"/>
      <c r="B138" s="154"/>
      <c r="C138" s="154"/>
      <c r="H138" s="156"/>
    </row>
    <row r="139" spans="1:8" s="155" customFormat="1" x14ac:dyDescent="0.35">
      <c r="A139" s="154"/>
      <c r="B139" s="154"/>
      <c r="C139" s="154"/>
      <c r="H139" s="156"/>
    </row>
    <row r="140" spans="1:8" s="155" customFormat="1" x14ac:dyDescent="0.35">
      <c r="A140" s="154"/>
      <c r="B140" s="154"/>
      <c r="C140" s="154"/>
      <c r="H140" s="156"/>
    </row>
    <row r="141" spans="1:8" s="155" customFormat="1" x14ac:dyDescent="0.35">
      <c r="A141" s="154"/>
      <c r="B141" s="154"/>
      <c r="C141" s="154"/>
      <c r="H141" s="156"/>
    </row>
    <row r="142" spans="1:8" s="155" customFormat="1" x14ac:dyDescent="0.35">
      <c r="A142" s="154"/>
      <c r="B142" s="154"/>
      <c r="C142" s="154"/>
      <c r="H142" s="156"/>
    </row>
    <row r="143" spans="1:8" s="155" customFormat="1" x14ac:dyDescent="0.35">
      <c r="A143" s="154"/>
      <c r="B143" s="154"/>
      <c r="C143" s="154"/>
      <c r="H143" s="156"/>
    </row>
    <row r="144" spans="1:8" s="155" customFormat="1" x14ac:dyDescent="0.35">
      <c r="A144" s="154"/>
      <c r="B144" s="154"/>
      <c r="C144" s="154"/>
      <c r="H144" s="156"/>
    </row>
    <row r="145" spans="1:8" s="155" customFormat="1" x14ac:dyDescent="0.35">
      <c r="A145" s="154"/>
      <c r="B145" s="154"/>
      <c r="C145" s="154"/>
      <c r="H145" s="156"/>
    </row>
    <row r="146" spans="1:8" s="155" customFormat="1" x14ac:dyDescent="0.35">
      <c r="A146" s="154"/>
      <c r="B146" s="154"/>
      <c r="C146" s="154"/>
      <c r="H146" s="156"/>
    </row>
    <row r="147" spans="1:8" s="155" customFormat="1" x14ac:dyDescent="0.35">
      <c r="A147" s="154"/>
      <c r="B147" s="154"/>
      <c r="C147" s="154"/>
      <c r="H147" s="156"/>
    </row>
    <row r="148" spans="1:8" s="155" customFormat="1" x14ac:dyDescent="0.35">
      <c r="A148" s="154"/>
      <c r="B148" s="154"/>
      <c r="C148" s="154"/>
      <c r="H148" s="156"/>
    </row>
    <row r="149" spans="1:8" s="155" customFormat="1" x14ac:dyDescent="0.35">
      <c r="A149" s="154"/>
      <c r="B149" s="154"/>
      <c r="C149" s="154"/>
      <c r="H149" s="156"/>
    </row>
    <row r="150" spans="1:8" s="155" customFormat="1" x14ac:dyDescent="0.35">
      <c r="A150" s="154"/>
      <c r="B150" s="154"/>
      <c r="C150" s="154"/>
      <c r="H150" s="156"/>
    </row>
    <row r="151" spans="1:8" s="155" customFormat="1" x14ac:dyDescent="0.35">
      <c r="A151" s="154"/>
      <c r="B151" s="154"/>
      <c r="C151" s="154"/>
      <c r="H151" s="156"/>
    </row>
    <row r="152" spans="1:8" s="155" customFormat="1" x14ac:dyDescent="0.35">
      <c r="A152" s="154"/>
      <c r="B152" s="154"/>
      <c r="C152" s="154"/>
      <c r="H152" s="156"/>
    </row>
    <row r="153" spans="1:8" s="155" customFormat="1" x14ac:dyDescent="0.35">
      <c r="A153" s="154"/>
      <c r="B153" s="154"/>
      <c r="C153" s="154"/>
      <c r="H153" s="156"/>
    </row>
    <row r="154" spans="1:8" s="155" customFormat="1" x14ac:dyDescent="0.35">
      <c r="A154" s="154"/>
      <c r="B154" s="154"/>
      <c r="C154" s="154"/>
      <c r="H154" s="156"/>
    </row>
    <row r="155" spans="1:8" s="155" customFormat="1" x14ac:dyDescent="0.35">
      <c r="A155" s="154"/>
      <c r="B155" s="154"/>
      <c r="C155" s="154"/>
      <c r="H155" s="156"/>
    </row>
    <row r="156" spans="1:8" s="155" customFormat="1" x14ac:dyDescent="0.35">
      <c r="A156" s="154"/>
      <c r="B156" s="154"/>
      <c r="C156" s="154"/>
      <c r="H156" s="156"/>
    </row>
    <row r="157" spans="1:8" s="155" customFormat="1" x14ac:dyDescent="0.35">
      <c r="A157" s="154"/>
      <c r="B157" s="154"/>
      <c r="C157" s="154"/>
      <c r="H157" s="156"/>
    </row>
    <row r="158" spans="1:8" s="155" customFormat="1" x14ac:dyDescent="0.35">
      <c r="A158" s="154"/>
      <c r="B158" s="154"/>
      <c r="C158" s="154"/>
      <c r="H158" s="156"/>
    </row>
    <row r="159" spans="1:8" s="155" customFormat="1" x14ac:dyDescent="0.35">
      <c r="A159" s="154"/>
      <c r="B159" s="154"/>
      <c r="C159" s="154"/>
      <c r="H159" s="156"/>
    </row>
    <row r="160" spans="1:8" s="155" customFormat="1" x14ac:dyDescent="0.35">
      <c r="A160" s="154"/>
      <c r="B160" s="154"/>
      <c r="C160" s="154"/>
      <c r="H160" s="156"/>
    </row>
    <row r="161" spans="1:8" s="155" customFormat="1" x14ac:dyDescent="0.35">
      <c r="A161" s="154"/>
      <c r="B161" s="154"/>
      <c r="C161" s="154"/>
      <c r="H161" s="156"/>
    </row>
    <row r="162" spans="1:8" s="155" customFormat="1" x14ac:dyDescent="0.35">
      <c r="A162" s="154"/>
      <c r="B162" s="154"/>
      <c r="C162" s="154"/>
      <c r="H162" s="156"/>
    </row>
    <row r="163" spans="1:8" s="155" customFormat="1" x14ac:dyDescent="0.35">
      <c r="A163" s="154"/>
      <c r="B163" s="154"/>
      <c r="C163" s="154"/>
      <c r="H163" s="156"/>
    </row>
    <row r="164" spans="1:8" s="155" customFormat="1" x14ac:dyDescent="0.35">
      <c r="A164" s="154"/>
      <c r="B164" s="154"/>
      <c r="C164" s="154"/>
      <c r="H164" s="156"/>
    </row>
    <row r="165" spans="1:8" s="155" customFormat="1" x14ac:dyDescent="0.35">
      <c r="A165" s="154"/>
      <c r="B165" s="154"/>
      <c r="C165" s="154"/>
      <c r="H165" s="156"/>
    </row>
    <row r="166" spans="1:8" s="155" customFormat="1" x14ac:dyDescent="0.35">
      <c r="A166" s="154"/>
      <c r="B166" s="154"/>
      <c r="C166" s="154"/>
      <c r="H166" s="156"/>
    </row>
    <row r="167" spans="1:8" s="155" customFormat="1" x14ac:dyDescent="0.35">
      <c r="A167" s="154"/>
      <c r="B167" s="154"/>
      <c r="C167" s="154"/>
      <c r="H167" s="156"/>
    </row>
    <row r="168" spans="1:8" s="155" customFormat="1" x14ac:dyDescent="0.35">
      <c r="A168" s="154"/>
      <c r="B168" s="154"/>
      <c r="C168" s="154"/>
      <c r="H168" s="156"/>
    </row>
    <row r="169" spans="1:8" s="155" customFormat="1" x14ac:dyDescent="0.35">
      <c r="A169" s="154"/>
      <c r="B169" s="154"/>
      <c r="C169" s="154"/>
      <c r="H169" s="156"/>
    </row>
    <row r="170" spans="1:8" s="155" customFormat="1" x14ac:dyDescent="0.35">
      <c r="A170" s="154"/>
      <c r="B170" s="154"/>
      <c r="C170" s="154"/>
      <c r="H170" s="156"/>
    </row>
    <row r="171" spans="1:8" s="155" customFormat="1" x14ac:dyDescent="0.35">
      <c r="A171" s="154"/>
      <c r="B171" s="154"/>
      <c r="C171" s="154"/>
      <c r="H171" s="156"/>
    </row>
    <row r="172" spans="1:8" s="155" customFormat="1" x14ac:dyDescent="0.35">
      <c r="A172" s="154"/>
      <c r="B172" s="154"/>
      <c r="C172" s="154"/>
      <c r="H172" s="156"/>
    </row>
    <row r="173" spans="1:8" s="155" customFormat="1" x14ac:dyDescent="0.35">
      <c r="A173" s="154"/>
      <c r="B173" s="154"/>
      <c r="C173" s="154"/>
      <c r="H173" s="156"/>
    </row>
    <row r="174" spans="1:8" s="155" customFormat="1" x14ac:dyDescent="0.35">
      <c r="A174" s="154"/>
      <c r="B174" s="154"/>
      <c r="C174" s="154"/>
      <c r="H174" s="156"/>
    </row>
    <row r="175" spans="1:8" s="155" customFormat="1" x14ac:dyDescent="0.35">
      <c r="A175" s="154"/>
      <c r="B175" s="154"/>
      <c r="C175" s="154"/>
      <c r="H175" s="156"/>
    </row>
    <row r="176" spans="1:8" s="155" customFormat="1" x14ac:dyDescent="0.35">
      <c r="A176" s="154"/>
      <c r="B176" s="154"/>
      <c r="C176" s="154"/>
      <c r="H176" s="156"/>
    </row>
    <row r="177" spans="1:8" s="155" customFormat="1" x14ac:dyDescent="0.35">
      <c r="A177" s="154"/>
      <c r="B177" s="154"/>
      <c r="C177" s="154"/>
      <c r="H177" s="156"/>
    </row>
    <row r="178" spans="1:8" s="155" customFormat="1" x14ac:dyDescent="0.35">
      <c r="A178" s="154"/>
      <c r="B178" s="154"/>
      <c r="C178" s="154"/>
      <c r="H178" s="156"/>
    </row>
    <row r="179" spans="1:8" s="155" customFormat="1" x14ac:dyDescent="0.35">
      <c r="A179" s="154"/>
      <c r="B179" s="154"/>
      <c r="C179" s="154"/>
      <c r="H179" s="156"/>
    </row>
    <row r="180" spans="1:8" s="155" customFormat="1" x14ac:dyDescent="0.35">
      <c r="A180" s="154"/>
      <c r="B180" s="154"/>
      <c r="C180" s="154"/>
      <c r="H180" s="156"/>
    </row>
    <row r="181" spans="1:8" s="155" customFormat="1" x14ac:dyDescent="0.35">
      <c r="A181" s="154"/>
      <c r="B181" s="154"/>
      <c r="C181" s="154"/>
      <c r="H181" s="156"/>
    </row>
    <row r="182" spans="1:8" s="155" customFormat="1" x14ac:dyDescent="0.35">
      <c r="A182" s="154"/>
      <c r="B182" s="154"/>
      <c r="C182" s="154"/>
      <c r="H182" s="156"/>
    </row>
    <row r="183" spans="1:8" s="155" customFormat="1" x14ac:dyDescent="0.35">
      <c r="A183" s="154"/>
      <c r="B183" s="154"/>
      <c r="C183" s="154"/>
      <c r="H183" s="156"/>
    </row>
    <row r="184" spans="1:8" s="155" customFormat="1" x14ac:dyDescent="0.35">
      <c r="A184" s="154"/>
      <c r="B184" s="154"/>
      <c r="C184" s="154"/>
      <c r="H184" s="156"/>
    </row>
    <row r="185" spans="1:8" s="155" customFormat="1" x14ac:dyDescent="0.35">
      <c r="A185" s="154"/>
      <c r="B185" s="154"/>
      <c r="C185" s="154"/>
      <c r="H185" s="156"/>
    </row>
    <row r="186" spans="1:8" s="155" customFormat="1" x14ac:dyDescent="0.35">
      <c r="A186" s="154"/>
      <c r="B186" s="154"/>
      <c r="C186" s="154"/>
      <c r="H186" s="156"/>
    </row>
    <row r="187" spans="1:8" s="155" customFormat="1" x14ac:dyDescent="0.35">
      <c r="A187" s="154"/>
      <c r="B187" s="154"/>
      <c r="C187" s="154"/>
      <c r="H187" s="156"/>
    </row>
    <row r="188" spans="1:8" s="155" customFormat="1" x14ac:dyDescent="0.35">
      <c r="A188" s="154"/>
      <c r="B188" s="154"/>
      <c r="C188" s="154"/>
      <c r="H188" s="156"/>
    </row>
    <row r="189" spans="1:8" s="155" customFormat="1" x14ac:dyDescent="0.35">
      <c r="A189" s="154"/>
      <c r="B189" s="154"/>
      <c r="C189" s="154"/>
      <c r="H189" s="156"/>
    </row>
    <row r="190" spans="1:8" s="155" customFormat="1" x14ac:dyDescent="0.35">
      <c r="A190" s="154"/>
      <c r="B190" s="154"/>
      <c r="C190" s="154"/>
      <c r="H190" s="156"/>
    </row>
    <row r="191" spans="1:8" s="155" customFormat="1" x14ac:dyDescent="0.35">
      <c r="A191" s="154"/>
      <c r="B191" s="154"/>
      <c r="C191" s="154"/>
      <c r="H191" s="156"/>
    </row>
    <row r="192" spans="1:8" s="155" customFormat="1" x14ac:dyDescent="0.35">
      <c r="A192" s="154"/>
      <c r="B192" s="154"/>
      <c r="C192" s="154"/>
      <c r="H192" s="156"/>
    </row>
    <row r="193" spans="1:8" s="155" customFormat="1" x14ac:dyDescent="0.35">
      <c r="A193" s="154"/>
      <c r="B193" s="154"/>
      <c r="C193" s="154"/>
      <c r="H193" s="156"/>
    </row>
    <row r="194" spans="1:8" s="155" customFormat="1" x14ac:dyDescent="0.35">
      <c r="A194" s="154"/>
      <c r="B194" s="154"/>
      <c r="C194" s="154"/>
      <c r="H194" s="156"/>
    </row>
    <row r="195" spans="1:8" s="155" customFormat="1" x14ac:dyDescent="0.35">
      <c r="A195" s="154"/>
      <c r="B195" s="154"/>
      <c r="C195" s="154"/>
      <c r="H195" s="156"/>
    </row>
    <row r="196" spans="1:8" s="155" customFormat="1" x14ac:dyDescent="0.35">
      <c r="A196" s="154"/>
      <c r="B196" s="154"/>
      <c r="C196" s="154"/>
      <c r="H196" s="156"/>
    </row>
    <row r="197" spans="1:8" s="155" customFormat="1" x14ac:dyDescent="0.35">
      <c r="A197" s="154"/>
      <c r="B197" s="154"/>
      <c r="C197" s="154"/>
      <c r="H197" s="156"/>
    </row>
    <row r="198" spans="1:8" s="155" customFormat="1" x14ac:dyDescent="0.35">
      <c r="A198" s="154"/>
      <c r="B198" s="154"/>
      <c r="C198" s="154"/>
      <c r="H198" s="156"/>
    </row>
    <row r="199" spans="1:8" s="155" customFormat="1" x14ac:dyDescent="0.35">
      <c r="A199" s="154"/>
      <c r="B199" s="154"/>
      <c r="C199" s="154"/>
      <c r="H199" s="156"/>
    </row>
    <row r="200" spans="1:8" s="155" customFormat="1" x14ac:dyDescent="0.35">
      <c r="A200" s="154"/>
      <c r="B200" s="154"/>
      <c r="C200" s="154"/>
      <c r="H200" s="156"/>
    </row>
    <row r="201" spans="1:8" s="155" customFormat="1" x14ac:dyDescent="0.35">
      <c r="A201" s="154"/>
      <c r="B201" s="154"/>
      <c r="C201" s="154"/>
      <c r="H201" s="156"/>
    </row>
    <row r="202" spans="1:8" s="155" customFormat="1" x14ac:dyDescent="0.35">
      <c r="A202" s="154"/>
      <c r="B202" s="154"/>
      <c r="C202" s="154"/>
      <c r="H202" s="156"/>
    </row>
    <row r="203" spans="1:8" s="155" customFormat="1" x14ac:dyDescent="0.35">
      <c r="A203" s="154"/>
      <c r="B203" s="154"/>
      <c r="C203" s="154"/>
      <c r="H203" s="156"/>
    </row>
    <row r="204" spans="1:8" s="155" customFormat="1" x14ac:dyDescent="0.35">
      <c r="A204" s="154"/>
      <c r="B204" s="154"/>
      <c r="C204" s="154"/>
      <c r="H204" s="156"/>
    </row>
    <row r="205" spans="1:8" s="155" customFormat="1" x14ac:dyDescent="0.35">
      <c r="A205" s="154"/>
      <c r="B205" s="154"/>
      <c r="C205" s="154"/>
      <c r="H205" s="156"/>
    </row>
    <row r="206" spans="1:8" s="155" customFormat="1" x14ac:dyDescent="0.35">
      <c r="A206" s="154"/>
      <c r="B206" s="154"/>
      <c r="C206" s="154"/>
      <c r="H206" s="156"/>
    </row>
    <row r="207" spans="1:8" s="155" customFormat="1" x14ac:dyDescent="0.35">
      <c r="A207" s="154"/>
      <c r="B207" s="154"/>
      <c r="C207" s="154"/>
      <c r="H207" s="156"/>
    </row>
    <row r="208" spans="1:8" s="155" customFormat="1" x14ac:dyDescent="0.35">
      <c r="A208" s="154"/>
      <c r="B208" s="154"/>
      <c r="C208" s="154"/>
      <c r="H208" s="156"/>
    </row>
    <row r="209" spans="1:8" s="155" customFormat="1" x14ac:dyDescent="0.35">
      <c r="A209" s="154"/>
      <c r="B209" s="154"/>
      <c r="C209" s="154"/>
      <c r="H209" s="156"/>
    </row>
    <row r="210" spans="1:8" s="155" customFormat="1" x14ac:dyDescent="0.35">
      <c r="A210" s="154"/>
      <c r="B210" s="154"/>
      <c r="C210" s="154"/>
      <c r="H210" s="156"/>
    </row>
    <row r="211" spans="1:8" s="155" customFormat="1" x14ac:dyDescent="0.35">
      <c r="A211" s="154"/>
      <c r="B211" s="154"/>
      <c r="C211" s="154"/>
      <c r="H211" s="156"/>
    </row>
    <row r="212" spans="1:8" s="155" customFormat="1" x14ac:dyDescent="0.35">
      <c r="A212" s="154"/>
      <c r="B212" s="154"/>
      <c r="C212" s="154"/>
      <c r="H212" s="156"/>
    </row>
    <row r="213" spans="1:8" s="155" customFormat="1" x14ac:dyDescent="0.35">
      <c r="A213" s="154"/>
      <c r="B213" s="154"/>
      <c r="C213" s="154"/>
      <c r="H213" s="156"/>
    </row>
    <row r="214" spans="1:8" s="155" customFormat="1" x14ac:dyDescent="0.35">
      <c r="A214" s="154"/>
      <c r="B214" s="154"/>
      <c r="C214" s="154"/>
      <c r="H214" s="156"/>
    </row>
    <row r="215" spans="1:8" s="155" customFormat="1" x14ac:dyDescent="0.35">
      <c r="A215" s="154"/>
      <c r="B215" s="154"/>
      <c r="C215" s="154"/>
      <c r="H215" s="156"/>
    </row>
    <row r="216" spans="1:8" s="155" customFormat="1" x14ac:dyDescent="0.35">
      <c r="A216" s="154"/>
      <c r="B216" s="154"/>
      <c r="C216" s="154"/>
      <c r="H216" s="156"/>
    </row>
    <row r="217" spans="1:8" s="155" customFormat="1" x14ac:dyDescent="0.35">
      <c r="A217" s="154"/>
      <c r="B217" s="154"/>
      <c r="C217" s="154"/>
      <c r="H217" s="156"/>
    </row>
    <row r="218" spans="1:8" s="155" customFormat="1" x14ac:dyDescent="0.35">
      <c r="A218" s="154"/>
      <c r="B218" s="154"/>
      <c r="C218" s="154"/>
      <c r="H218" s="156"/>
    </row>
    <row r="219" spans="1:8" s="155" customFormat="1" x14ac:dyDescent="0.35">
      <c r="A219" s="154"/>
      <c r="B219" s="154"/>
      <c r="C219" s="154"/>
      <c r="H219" s="156"/>
    </row>
    <row r="220" spans="1:8" s="155" customFormat="1" x14ac:dyDescent="0.35">
      <c r="A220" s="154"/>
      <c r="B220" s="154"/>
      <c r="C220" s="154"/>
      <c r="H220" s="156"/>
    </row>
    <row r="221" spans="1:8" s="155" customFormat="1" x14ac:dyDescent="0.35">
      <c r="A221" s="154"/>
      <c r="B221" s="154"/>
      <c r="C221" s="154"/>
      <c r="H221" s="156"/>
    </row>
    <row r="222" spans="1:8" s="155" customFormat="1" x14ac:dyDescent="0.35">
      <c r="A222" s="154"/>
      <c r="B222" s="154"/>
      <c r="C222" s="154"/>
      <c r="H222" s="156"/>
    </row>
    <row r="223" spans="1:8" s="155" customFormat="1" x14ac:dyDescent="0.35">
      <c r="A223" s="154"/>
      <c r="B223" s="154"/>
      <c r="C223" s="154"/>
      <c r="H223" s="156"/>
    </row>
    <row r="224" spans="1:8" s="155" customFormat="1" x14ac:dyDescent="0.35">
      <c r="A224" s="154"/>
      <c r="B224" s="154"/>
      <c r="C224" s="154"/>
      <c r="H224" s="156"/>
    </row>
    <row r="225" spans="1:8" s="155" customFormat="1" x14ac:dyDescent="0.35">
      <c r="A225" s="154"/>
      <c r="B225" s="154"/>
      <c r="C225" s="154"/>
      <c r="H225" s="156"/>
    </row>
    <row r="226" spans="1:8" s="155" customFormat="1" x14ac:dyDescent="0.35">
      <c r="A226" s="154"/>
      <c r="B226" s="154"/>
      <c r="C226" s="154"/>
      <c r="H226" s="156"/>
    </row>
    <row r="227" spans="1:8" s="155" customFormat="1" x14ac:dyDescent="0.35">
      <c r="A227" s="154"/>
      <c r="B227" s="154"/>
      <c r="C227" s="154"/>
      <c r="H227" s="156"/>
    </row>
    <row r="228" spans="1:8" s="155" customFormat="1" x14ac:dyDescent="0.35">
      <c r="A228" s="154"/>
      <c r="B228" s="154"/>
      <c r="C228" s="154"/>
      <c r="H228" s="156"/>
    </row>
    <row r="229" spans="1:8" s="155" customFormat="1" x14ac:dyDescent="0.35">
      <c r="A229" s="154"/>
      <c r="B229" s="154"/>
      <c r="C229" s="154"/>
      <c r="H229" s="156"/>
    </row>
    <row r="230" spans="1:8" s="155" customFormat="1" x14ac:dyDescent="0.35">
      <c r="A230" s="154"/>
      <c r="B230" s="154"/>
      <c r="C230" s="154"/>
      <c r="H230" s="156"/>
    </row>
    <row r="231" spans="1:8" s="155" customFormat="1" x14ac:dyDescent="0.35">
      <c r="A231" s="154"/>
      <c r="B231" s="154"/>
      <c r="C231" s="154"/>
      <c r="H231" s="156"/>
    </row>
    <row r="232" spans="1:8" s="155" customFormat="1" x14ac:dyDescent="0.35">
      <c r="A232" s="154"/>
      <c r="B232" s="154"/>
      <c r="C232" s="154"/>
      <c r="H232" s="156"/>
    </row>
    <row r="233" spans="1:8" s="155" customFormat="1" x14ac:dyDescent="0.35">
      <c r="A233" s="154"/>
      <c r="B233" s="154"/>
      <c r="C233" s="154"/>
      <c r="H233" s="156"/>
    </row>
    <row r="234" spans="1:8" s="155" customFormat="1" x14ac:dyDescent="0.35">
      <c r="A234" s="154"/>
      <c r="B234" s="154"/>
      <c r="C234" s="154"/>
      <c r="H234" s="156"/>
    </row>
    <row r="235" spans="1:8" s="155" customFormat="1" x14ac:dyDescent="0.35">
      <c r="A235" s="154"/>
      <c r="B235" s="154"/>
      <c r="C235" s="154"/>
      <c r="H235" s="156"/>
    </row>
    <row r="236" spans="1:8" s="155" customFormat="1" x14ac:dyDescent="0.35">
      <c r="A236" s="154"/>
      <c r="B236" s="154"/>
      <c r="C236" s="154"/>
      <c r="H236" s="156"/>
    </row>
    <row r="237" spans="1:8" s="155" customFormat="1" x14ac:dyDescent="0.35">
      <c r="A237" s="154"/>
      <c r="B237" s="154"/>
      <c r="C237" s="154"/>
      <c r="H237" s="156"/>
    </row>
    <row r="238" spans="1:8" s="155" customFormat="1" x14ac:dyDescent="0.35">
      <c r="A238" s="154"/>
      <c r="B238" s="154"/>
      <c r="C238" s="154"/>
      <c r="H238" s="156"/>
    </row>
    <row r="239" spans="1:8" s="155" customFormat="1" x14ac:dyDescent="0.35">
      <c r="A239" s="154"/>
      <c r="B239" s="154"/>
      <c r="C239" s="154"/>
      <c r="H239" s="156"/>
    </row>
    <row r="240" spans="1:8" s="155" customFormat="1" x14ac:dyDescent="0.35">
      <c r="A240" s="154"/>
      <c r="B240" s="154"/>
      <c r="C240" s="154"/>
      <c r="H240" s="156"/>
    </row>
    <row r="241" spans="1:14" s="155" customFormat="1" x14ac:dyDescent="0.35">
      <c r="A241" s="154"/>
      <c r="B241" s="154"/>
      <c r="C241" s="154"/>
      <c r="H241" s="156"/>
    </row>
    <row r="242" spans="1:14" s="155" customFormat="1" x14ac:dyDescent="0.35">
      <c r="A242" s="154"/>
      <c r="B242" s="154"/>
      <c r="C242" s="154"/>
      <c r="H242" s="156"/>
    </row>
    <row r="243" spans="1:14" s="155" customFormat="1" x14ac:dyDescent="0.35">
      <c r="A243" s="154"/>
      <c r="B243" s="154"/>
      <c r="C243" s="154"/>
      <c r="H243" s="156"/>
    </row>
    <row r="244" spans="1:14" s="155" customFormat="1" x14ac:dyDescent="0.35">
      <c r="A244" s="154"/>
      <c r="B244" s="154"/>
      <c r="C244" s="154"/>
      <c r="H244" s="156"/>
    </row>
    <row r="245" spans="1:14" s="155" customFormat="1" x14ac:dyDescent="0.35">
      <c r="A245" s="154"/>
      <c r="B245" s="154"/>
      <c r="C245" s="154"/>
      <c r="H245" s="156"/>
    </row>
    <row r="246" spans="1:14" s="155" customFormat="1" x14ac:dyDescent="0.35">
      <c r="A246" s="154"/>
      <c r="B246" s="154"/>
      <c r="C246" s="154"/>
      <c r="H246" s="156"/>
    </row>
    <row r="247" spans="1:14" s="155" customFormat="1" x14ac:dyDescent="0.35">
      <c r="A247" s="154"/>
      <c r="B247" s="154"/>
      <c r="C247" s="154"/>
      <c r="H247" s="156"/>
    </row>
    <row r="248" spans="1:14" s="155" customFormat="1" x14ac:dyDescent="0.35">
      <c r="A248" s="154"/>
      <c r="B248" s="154"/>
      <c r="C248" s="154"/>
      <c r="H248" s="156"/>
    </row>
    <row r="249" spans="1:14" s="155" customFormat="1" x14ac:dyDescent="0.35">
      <c r="A249" s="154"/>
      <c r="B249" s="154"/>
      <c r="C249" s="154"/>
      <c r="H249" s="156"/>
    </row>
    <row r="250" spans="1:14" s="155" customFormat="1" x14ac:dyDescent="0.35">
      <c r="A250" s="154"/>
      <c r="B250" s="154"/>
      <c r="C250" s="154"/>
      <c r="H250" s="156"/>
    </row>
    <row r="251" spans="1:14" s="155" customFormat="1" x14ac:dyDescent="0.35">
      <c r="A251" s="154"/>
      <c r="B251" s="154"/>
      <c r="C251" s="154"/>
      <c r="H251" s="156"/>
    </row>
    <row r="252" spans="1:14" s="155" customFormat="1" x14ac:dyDescent="0.35">
      <c r="A252" s="154"/>
      <c r="B252" s="154"/>
      <c r="C252" s="154"/>
      <c r="H252" s="156"/>
    </row>
    <row r="253" spans="1:14" x14ac:dyDescent="0.35">
      <c r="J253" s="155"/>
      <c r="K253" s="155"/>
      <c r="L253" s="155"/>
      <c r="M253" s="155"/>
      <c r="N253" s="155"/>
    </row>
    <row r="254" spans="1:14" x14ac:dyDescent="0.35">
      <c r="J254" s="155"/>
      <c r="K254" s="155"/>
      <c r="L254" s="155"/>
      <c r="M254" s="155"/>
      <c r="N254" s="155"/>
    </row>
  </sheetData>
  <sheetProtection algorithmName="SHA-512" hashValue="zAq19JrucP3IoozU66k4VrK+LeQqjC5BaZLvyMXkBZ/EGunaxTi8A4Zzy4fOyaz+C92FlY3VxvOqIoUPG2hrog==" saltValue="TmDNVRtlCFumA3peZYxzYQ==" spinCount="100000" sheet="1" objects="1" scenarios="1"/>
  <mergeCells count="3">
    <mergeCell ref="A1:H2"/>
    <mergeCell ref="J19:N23"/>
    <mergeCell ref="A27:H3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
  <sheetViews>
    <sheetView topLeftCell="B1" zoomScale="90" zoomScaleNormal="90" workbookViewId="0">
      <selection activeCell="H1" sqref="H1:M13"/>
    </sheetView>
  </sheetViews>
  <sheetFormatPr defaultRowHeight="14.5" x14ac:dyDescent="0.35"/>
  <cols>
    <col min="1" max="1" width="20.54296875" customWidth="1"/>
    <col min="2" max="2" width="20.54296875" style="1" customWidth="1"/>
    <col min="3" max="3" width="14.54296875" style="1" customWidth="1"/>
    <col min="4" max="4" width="6.54296875" style="1" customWidth="1"/>
    <col min="5" max="5" width="12.1796875" style="1" customWidth="1"/>
    <col min="6" max="6" width="12.1796875" style="4" customWidth="1"/>
    <col min="8" max="9" width="20.54296875" style="2" customWidth="1"/>
    <col min="10" max="10" width="14.54296875" customWidth="1"/>
    <col min="11" max="11" width="6.54296875" customWidth="1"/>
    <col min="12" max="12" width="12.1796875" customWidth="1"/>
    <col min="13" max="13" width="12.1796875" style="4" customWidth="1"/>
    <col min="15" max="16" width="20.54296875" style="3" customWidth="1"/>
    <col min="17" max="17" width="14.54296875" customWidth="1"/>
    <col min="18" max="18" width="6.54296875" customWidth="1"/>
    <col min="19" max="19" width="12.1796875" customWidth="1"/>
    <col min="20" max="20" width="12.1796875" style="1" customWidth="1"/>
  </cols>
  <sheetData>
    <row r="1" spans="1:20" s="5" customFormat="1" ht="18" customHeight="1" x14ac:dyDescent="0.35">
      <c r="A1" s="158" t="s">
        <v>17</v>
      </c>
      <c r="B1" s="159"/>
      <c r="C1" s="159"/>
      <c r="D1" s="159"/>
      <c r="E1" s="159"/>
      <c r="F1" s="160"/>
      <c r="H1" s="158" t="s">
        <v>7</v>
      </c>
      <c r="I1" s="159"/>
      <c r="J1" s="159"/>
      <c r="K1" s="159"/>
      <c r="L1" s="159"/>
      <c r="M1" s="160"/>
      <c r="O1" s="158" t="s">
        <v>6</v>
      </c>
      <c r="P1" s="159"/>
      <c r="Q1" s="159"/>
      <c r="R1" s="159"/>
      <c r="S1" s="159"/>
      <c r="T1" s="160"/>
    </row>
    <row r="2" spans="1:20" s="5" customFormat="1" ht="15" customHeight="1" x14ac:dyDescent="0.35">
      <c r="A2" s="161"/>
      <c r="B2" s="162"/>
      <c r="C2" s="162"/>
      <c r="D2" s="162"/>
      <c r="E2" s="162"/>
      <c r="F2" s="163"/>
      <c r="H2" s="161"/>
      <c r="I2" s="162"/>
      <c r="J2" s="162"/>
      <c r="K2" s="162"/>
      <c r="L2" s="162"/>
      <c r="M2" s="163"/>
      <c r="O2" s="161"/>
      <c r="P2" s="162"/>
      <c r="Q2" s="162"/>
      <c r="R2" s="162"/>
      <c r="S2" s="162"/>
      <c r="T2" s="163"/>
    </row>
    <row r="3" spans="1:20" s="8" customFormat="1" ht="75" thickBot="1" x14ac:dyDescent="0.5">
      <c r="A3" s="102" t="s">
        <v>12</v>
      </c>
      <c r="B3" s="6" t="s">
        <v>13</v>
      </c>
      <c r="C3" s="6" t="s">
        <v>15</v>
      </c>
      <c r="D3" s="6" t="s">
        <v>18</v>
      </c>
      <c r="E3" s="74" t="s">
        <v>2</v>
      </c>
      <c r="F3" s="7" t="s">
        <v>4</v>
      </c>
      <c r="H3" s="102" t="s">
        <v>12</v>
      </c>
      <c r="I3" s="6" t="s">
        <v>13</v>
      </c>
      <c r="J3" s="6" t="s">
        <v>15</v>
      </c>
      <c r="K3" s="6" t="s">
        <v>18</v>
      </c>
      <c r="L3" s="74" t="s">
        <v>2</v>
      </c>
      <c r="M3" s="7" t="s">
        <v>4</v>
      </c>
      <c r="O3" s="102" t="s">
        <v>12</v>
      </c>
      <c r="P3" s="6" t="s">
        <v>13</v>
      </c>
      <c r="Q3" s="6" t="s">
        <v>15</v>
      </c>
      <c r="R3" s="6" t="s">
        <v>18</v>
      </c>
      <c r="S3" s="74" t="s">
        <v>2</v>
      </c>
      <c r="T3" s="7" t="s">
        <v>4</v>
      </c>
    </row>
    <row r="4" spans="1:20" s="9" customFormat="1" ht="16" customHeight="1" x14ac:dyDescent="0.35">
      <c r="A4" s="42">
        <v>43647</v>
      </c>
      <c r="B4" s="103">
        <f>'SOFR Data'!A3</f>
        <v>43640</v>
      </c>
      <c r="C4" s="114">
        <f>'SOFR Data'!B3/100</f>
        <v>2.3900000000000001E-2</v>
      </c>
      <c r="D4" s="63">
        <f>'SOFR Data'!C8</f>
        <v>1</v>
      </c>
      <c r="E4" s="75">
        <f>C4*(D4/360)</f>
        <v>6.6388888888888888E-5</v>
      </c>
      <c r="F4" s="76">
        <f>E4</f>
        <v>6.6388888888888888E-5</v>
      </c>
      <c r="H4" s="25">
        <v>43647</v>
      </c>
      <c r="I4" s="26">
        <f>'SOFR Data'!A3</f>
        <v>43640</v>
      </c>
      <c r="J4" s="108">
        <f>'SOFR Data'!B3/100</f>
        <v>2.3900000000000001E-2</v>
      </c>
      <c r="K4" s="27">
        <v>1</v>
      </c>
      <c r="L4" s="75">
        <f>J4*(K4/360)</f>
        <v>6.6388888888888888E-5</v>
      </c>
      <c r="M4" s="76">
        <f>L4</f>
        <v>6.6388888888888888E-5</v>
      </c>
      <c r="O4" s="25">
        <v>43647</v>
      </c>
      <c r="P4" s="26">
        <f>'SOFR Data'!A3</f>
        <v>43640</v>
      </c>
      <c r="Q4" s="108">
        <f>'SOFR Data'!B3/100</f>
        <v>2.3900000000000001E-2</v>
      </c>
      <c r="R4" s="27">
        <v>1</v>
      </c>
      <c r="S4" s="75">
        <f>Q4*(R4/360)</f>
        <v>6.6388888888888888E-5</v>
      </c>
      <c r="T4" s="76">
        <f>S4</f>
        <v>6.6388888888888888E-5</v>
      </c>
    </row>
    <row r="5" spans="1:20" s="9" customFormat="1" ht="16" customHeight="1" x14ac:dyDescent="0.35">
      <c r="A5" s="43">
        <v>43648</v>
      </c>
      <c r="B5" s="104">
        <f>'SOFR Data'!A4</f>
        <v>43641</v>
      </c>
      <c r="C5" s="111">
        <f>'SOFR Data'!B4/100</f>
        <v>2.41E-2</v>
      </c>
      <c r="D5" s="64">
        <f>'SOFR Data'!C9</f>
        <v>1</v>
      </c>
      <c r="E5" s="77">
        <f>C5*(D5/360)</f>
        <v>6.6944444444444451E-5</v>
      </c>
      <c r="F5" s="78">
        <f t="shared" ref="F5:F26" si="0">(1+F4)*(1+E5)-1</f>
        <v>1.3333777770085931E-4</v>
      </c>
      <c r="H5" s="28">
        <v>43648</v>
      </c>
      <c r="I5" s="29">
        <f>'SOFR Data'!A4</f>
        <v>43641</v>
      </c>
      <c r="J5" s="112">
        <f>'SOFR Data'!B4/100</f>
        <v>2.41E-2</v>
      </c>
      <c r="K5" s="31">
        <v>1</v>
      </c>
      <c r="L5" s="77">
        <f>J5*(K5/360)</f>
        <v>6.6944444444444451E-5</v>
      </c>
      <c r="M5" s="78">
        <f t="shared" ref="M5:M26" si="1">(1+M4)*(1+L5)-1</f>
        <v>1.3333777770085931E-4</v>
      </c>
      <c r="O5" s="28">
        <v>43648</v>
      </c>
      <c r="P5" s="29">
        <f>'SOFR Data'!A4</f>
        <v>43641</v>
      </c>
      <c r="Q5" s="112">
        <f>'SOFR Data'!B4/100</f>
        <v>2.41E-2</v>
      </c>
      <c r="R5" s="31">
        <v>1</v>
      </c>
      <c r="S5" s="77">
        <f>Q5*(R5/360)</f>
        <v>6.6944444444444451E-5</v>
      </c>
      <c r="T5" s="78">
        <f t="shared" ref="T5:T26" si="2">(1+T4)*(1+S5)-1</f>
        <v>1.3333777770085931E-4</v>
      </c>
    </row>
    <row r="6" spans="1:20" s="9" customFormat="1" ht="16" customHeight="1" x14ac:dyDescent="0.35">
      <c r="A6" s="43">
        <v>43649</v>
      </c>
      <c r="B6" s="104">
        <f>'SOFR Data'!A5</f>
        <v>43642</v>
      </c>
      <c r="C6" s="111">
        <f>'SOFR Data'!B5/100</f>
        <v>2.4300000000000002E-2</v>
      </c>
      <c r="D6" s="64">
        <v>1</v>
      </c>
      <c r="E6" s="77">
        <f>C6*(D6/360)</f>
        <v>6.7500000000000014E-5</v>
      </c>
      <c r="F6" s="78">
        <f t="shared" si="0"/>
        <v>2.0084677800102924E-4</v>
      </c>
      <c r="H6" s="28">
        <v>43649</v>
      </c>
      <c r="I6" s="29">
        <f>'SOFR Data'!A5</f>
        <v>43642</v>
      </c>
      <c r="J6" s="112">
        <f>'SOFR Data'!B5/100</f>
        <v>2.4300000000000002E-2</v>
      </c>
      <c r="K6" s="31">
        <v>1</v>
      </c>
      <c r="L6" s="77">
        <f>J6*(K6/360)</f>
        <v>6.7500000000000014E-5</v>
      </c>
      <c r="M6" s="78">
        <f t="shared" si="1"/>
        <v>2.0084677800102924E-4</v>
      </c>
      <c r="O6" s="28">
        <v>43649</v>
      </c>
      <c r="P6" s="29">
        <f>'SOFR Data'!A5</f>
        <v>43642</v>
      </c>
      <c r="Q6" s="112">
        <f>'SOFR Data'!B5/100</f>
        <v>2.4300000000000002E-2</v>
      </c>
      <c r="R6" s="31">
        <v>1</v>
      </c>
      <c r="S6" s="77">
        <f>Q6*(R6/360)</f>
        <v>6.7500000000000014E-5</v>
      </c>
      <c r="T6" s="78">
        <f t="shared" si="2"/>
        <v>2.0084677800102924E-4</v>
      </c>
    </row>
    <row r="7" spans="1:20" s="14" customFormat="1" ht="16" customHeight="1" x14ac:dyDescent="0.35">
      <c r="A7" s="44">
        <v>43650</v>
      </c>
      <c r="B7" s="104"/>
      <c r="C7" s="105"/>
      <c r="D7" s="65"/>
      <c r="E7" s="79"/>
      <c r="F7" s="83">
        <f t="shared" si="0"/>
        <v>2.0084677800102924E-4</v>
      </c>
      <c r="H7" s="44">
        <v>43650</v>
      </c>
      <c r="I7" s="32">
        <f>'SOFR Data'!A6</f>
        <v>43643</v>
      </c>
      <c r="J7" s="124">
        <f>'SOFR Data'!B6/100</f>
        <v>2.4199999999999999E-2</v>
      </c>
      <c r="K7" s="125">
        <v>1</v>
      </c>
      <c r="L7" s="126">
        <f>J7*(K7/360)</f>
        <v>6.7222222222222219E-5</v>
      </c>
      <c r="M7" s="127">
        <f t="shared" si="1"/>
        <v>2.6808250158993907E-4</v>
      </c>
      <c r="N7" s="10"/>
      <c r="O7" s="44">
        <v>43650</v>
      </c>
      <c r="P7" s="32">
        <f>'SOFR Data'!A6</f>
        <v>43643</v>
      </c>
      <c r="Q7" s="124">
        <f>'SOFR Data'!B6/100</f>
        <v>2.4199999999999999E-2</v>
      </c>
      <c r="R7" s="125">
        <v>1</v>
      </c>
      <c r="S7" s="126">
        <f>Q7*(R7/360)</f>
        <v>6.7222222222222219E-5</v>
      </c>
      <c r="T7" s="127">
        <f t="shared" si="2"/>
        <v>2.6808250158993907E-4</v>
      </c>
    </row>
    <row r="8" spans="1:20" s="9" customFormat="1" ht="16" customHeight="1" x14ac:dyDescent="0.35">
      <c r="A8" s="43">
        <v>43651</v>
      </c>
      <c r="B8" s="104">
        <f>'SOFR Data'!A6</f>
        <v>43643</v>
      </c>
      <c r="C8" s="111">
        <f>'SOFR Data'!B6/100</f>
        <v>2.4199999999999999E-2</v>
      </c>
      <c r="D8" s="64">
        <v>1</v>
      </c>
      <c r="E8" s="77">
        <f t="shared" ref="E8:E26" si="3">C8*(D8/360)</f>
        <v>6.7222222222222219E-5</v>
      </c>
      <c r="F8" s="78">
        <f t="shared" si="0"/>
        <v>2.6808250158993907E-4</v>
      </c>
      <c r="H8" s="28">
        <v>43651</v>
      </c>
      <c r="I8" s="29">
        <f>'SOFR Data'!A7</f>
        <v>43644</v>
      </c>
      <c r="J8" s="112">
        <f>'SOFR Data'!B7/100</f>
        <v>2.5000000000000001E-2</v>
      </c>
      <c r="K8" s="31">
        <v>3</v>
      </c>
      <c r="L8" s="77">
        <f t="shared" ref="L8:L26" si="4">J8*(K8/360)</f>
        <v>2.0833333333333335E-4</v>
      </c>
      <c r="M8" s="78">
        <f t="shared" si="1"/>
        <v>4.7647168544440177E-4</v>
      </c>
      <c r="O8" s="28">
        <v>43651</v>
      </c>
      <c r="P8" s="29">
        <f>'SOFR Data'!A7</f>
        <v>43644</v>
      </c>
      <c r="Q8" s="112">
        <f>'SOFR Data'!B7/100</f>
        <v>2.5000000000000001E-2</v>
      </c>
      <c r="R8" s="31">
        <v>3</v>
      </c>
      <c r="S8" s="77">
        <f t="shared" ref="S8:S26" si="5">Q8*(R8/360)</f>
        <v>2.0833333333333335E-4</v>
      </c>
      <c r="T8" s="78">
        <f t="shared" si="2"/>
        <v>4.7647168544440177E-4</v>
      </c>
    </row>
    <row r="9" spans="1:20" s="9" customFormat="1" ht="16" customHeight="1" x14ac:dyDescent="0.35">
      <c r="A9" s="43">
        <v>43654</v>
      </c>
      <c r="B9" s="104">
        <f>'SOFR Data'!A7</f>
        <v>43644</v>
      </c>
      <c r="C9" s="111">
        <f>'SOFR Data'!B7/100</f>
        <v>2.5000000000000001E-2</v>
      </c>
      <c r="D9" s="64">
        <v>3</v>
      </c>
      <c r="E9" s="77">
        <f t="shared" si="3"/>
        <v>2.0833333333333335E-4</v>
      </c>
      <c r="F9" s="78">
        <f t="shared" si="0"/>
        <v>4.7647168544440177E-4</v>
      </c>
      <c r="H9" s="28">
        <v>43654</v>
      </c>
      <c r="I9" s="29">
        <f>'SOFR Data'!A8</f>
        <v>43647</v>
      </c>
      <c r="J9" s="112">
        <f>'SOFR Data'!B8/100</f>
        <v>2.4199999999999999E-2</v>
      </c>
      <c r="K9" s="31">
        <v>1</v>
      </c>
      <c r="L9" s="77">
        <f t="shared" si="4"/>
        <v>6.7222222222222219E-5</v>
      </c>
      <c r="M9" s="78">
        <f t="shared" si="1"/>
        <v>5.4372593715212858E-4</v>
      </c>
      <c r="O9" s="28">
        <v>43654</v>
      </c>
      <c r="P9" s="29">
        <f>'SOFR Data'!A8</f>
        <v>43647</v>
      </c>
      <c r="Q9" s="112">
        <f>'SOFR Data'!B8/100</f>
        <v>2.4199999999999999E-2</v>
      </c>
      <c r="R9" s="31">
        <v>1</v>
      </c>
      <c r="S9" s="77">
        <f t="shared" si="5"/>
        <v>6.7222222222222219E-5</v>
      </c>
      <c r="T9" s="78">
        <f t="shared" si="2"/>
        <v>5.4372593715212858E-4</v>
      </c>
    </row>
    <row r="10" spans="1:20" s="9" customFormat="1" ht="16" customHeight="1" x14ac:dyDescent="0.35">
      <c r="A10" s="43">
        <v>43655</v>
      </c>
      <c r="B10" s="104">
        <f>'SOFR Data'!A8</f>
        <v>43647</v>
      </c>
      <c r="C10" s="111">
        <f>'SOFR Data'!B8/100</f>
        <v>2.4199999999999999E-2</v>
      </c>
      <c r="D10" s="64">
        <f>'SOFR Data'!C13</f>
        <v>1</v>
      </c>
      <c r="E10" s="77">
        <f t="shared" si="3"/>
        <v>6.7222222222222219E-5</v>
      </c>
      <c r="F10" s="78">
        <f t="shared" si="0"/>
        <v>5.4372593715212858E-4</v>
      </c>
      <c r="H10" s="28">
        <v>43655</v>
      </c>
      <c r="I10" s="29">
        <f>'SOFR Data'!A9</f>
        <v>43648</v>
      </c>
      <c r="J10" s="112">
        <f>'SOFR Data'!B9/100</f>
        <v>2.5099999999999997E-2</v>
      </c>
      <c r="K10" s="31">
        <v>1</v>
      </c>
      <c r="L10" s="77">
        <f t="shared" si="4"/>
        <v>6.9722222222222212E-5</v>
      </c>
      <c r="M10" s="78">
        <f t="shared" si="1"/>
        <v>6.1348606915490045E-4</v>
      </c>
      <c r="O10" s="28">
        <v>43655</v>
      </c>
      <c r="P10" s="29">
        <f>'SOFR Data'!A9</f>
        <v>43648</v>
      </c>
      <c r="Q10" s="112">
        <f>'SOFR Data'!B9/100</f>
        <v>2.5099999999999997E-2</v>
      </c>
      <c r="R10" s="31">
        <v>1</v>
      </c>
      <c r="S10" s="77">
        <f t="shared" si="5"/>
        <v>6.9722222222222212E-5</v>
      </c>
      <c r="T10" s="78">
        <f t="shared" si="2"/>
        <v>6.1348606915490045E-4</v>
      </c>
    </row>
    <row r="11" spans="1:20" s="9" customFormat="1" ht="16" customHeight="1" x14ac:dyDescent="0.35">
      <c r="A11" s="43">
        <v>43656</v>
      </c>
      <c r="B11" s="104">
        <f>'SOFR Data'!A9</f>
        <v>43648</v>
      </c>
      <c r="C11" s="111">
        <f>'SOFR Data'!B9/100</f>
        <v>2.5099999999999997E-2</v>
      </c>
      <c r="D11" s="64">
        <f>'SOFR Data'!C14</f>
        <v>1</v>
      </c>
      <c r="E11" s="77">
        <f t="shared" si="3"/>
        <v>6.9722222222222212E-5</v>
      </c>
      <c r="F11" s="78">
        <f t="shared" si="0"/>
        <v>6.1348606915490045E-4</v>
      </c>
      <c r="H11" s="28">
        <v>43656</v>
      </c>
      <c r="I11" s="29">
        <f>'SOFR Data'!A10</f>
        <v>43649</v>
      </c>
      <c r="J11" s="112">
        <f>'SOFR Data'!B10/100</f>
        <v>2.5600000000000001E-2</v>
      </c>
      <c r="K11" s="33">
        <v>1</v>
      </c>
      <c r="L11" s="77">
        <f t="shared" si="4"/>
        <v>7.111111111111112E-5</v>
      </c>
      <c r="M11" s="78">
        <f t="shared" si="1"/>
        <v>6.8464080594199395E-4</v>
      </c>
      <c r="O11" s="28">
        <v>43656</v>
      </c>
      <c r="P11" s="29">
        <f>'SOFR Data'!A10</f>
        <v>43649</v>
      </c>
      <c r="Q11" s="118">
        <f>360*((1+'SOFR Data'!C10*'SOFR Data'!B10/36000)^(1/'SOFR Data'!C10) - 1)</f>
        <v>2.5599089842538447E-2</v>
      </c>
      <c r="R11" s="33">
        <v>1</v>
      </c>
      <c r="S11" s="77">
        <f t="shared" si="5"/>
        <v>7.1108582895940131E-5</v>
      </c>
      <c r="T11" s="78">
        <f t="shared" si="2"/>
        <v>6.8463827617581963E-4</v>
      </c>
    </row>
    <row r="12" spans="1:20" s="9" customFormat="1" ht="16" customHeight="1" x14ac:dyDescent="0.35">
      <c r="A12" s="43">
        <v>43657</v>
      </c>
      <c r="B12" s="104">
        <f>'SOFR Data'!A10</f>
        <v>43649</v>
      </c>
      <c r="C12" s="111">
        <f>'SOFR Data'!B10/100</f>
        <v>2.5600000000000001E-2</v>
      </c>
      <c r="D12" s="64">
        <v>2</v>
      </c>
      <c r="E12" s="77">
        <f t="shared" si="3"/>
        <v>1.4222222222222224E-4</v>
      </c>
      <c r="F12" s="78">
        <f t="shared" si="0"/>
        <v>7.5579554272930949E-4</v>
      </c>
      <c r="H12" s="28">
        <v>43657</v>
      </c>
      <c r="I12" s="32">
        <f>'SOFR Data'!A10</f>
        <v>43649</v>
      </c>
      <c r="J12" s="117">
        <f>'SOFR Data'!B10/100</f>
        <v>2.5600000000000001E-2</v>
      </c>
      <c r="K12" s="33">
        <v>1</v>
      </c>
      <c r="L12" s="77">
        <f t="shared" si="4"/>
        <v>7.111111111111112E-5</v>
      </c>
      <c r="M12" s="78">
        <f t="shared" si="1"/>
        <v>7.5580060262159243E-4</v>
      </c>
      <c r="O12" s="28">
        <v>43657</v>
      </c>
      <c r="P12" s="32">
        <f>'SOFR Data'!A10</f>
        <v>43649</v>
      </c>
      <c r="Q12" s="118">
        <f>360*((1+'SOFR Data'!C10*'SOFR Data'!B10/36000)^(1/'SOFR Data'!C10) - 1)</f>
        <v>2.5599089842538447E-2</v>
      </c>
      <c r="R12" s="33">
        <v>1</v>
      </c>
      <c r="S12" s="77">
        <f t="shared" si="5"/>
        <v>7.1108582895940131E-5</v>
      </c>
      <c r="T12" s="78">
        <f t="shared" si="2"/>
        <v>7.5579554272930949E-4</v>
      </c>
    </row>
    <row r="13" spans="1:20" s="9" customFormat="1" ht="16" customHeight="1" x14ac:dyDescent="0.35">
      <c r="A13" s="50">
        <v>43658</v>
      </c>
      <c r="B13" s="104">
        <f>'SOFR Data'!A11</f>
        <v>43651</v>
      </c>
      <c r="C13" s="111">
        <f>'SOFR Data'!B11/100</f>
        <v>2.5899999999999999E-2</v>
      </c>
      <c r="D13" s="64">
        <f>'SOFR Data'!C16</f>
        <v>3</v>
      </c>
      <c r="E13" s="77">
        <f t="shared" si="3"/>
        <v>2.1583333333333331E-4</v>
      </c>
      <c r="F13" s="78">
        <f t="shared" si="0"/>
        <v>9.7179200193386883E-4</v>
      </c>
      <c r="H13" s="34">
        <v>43658</v>
      </c>
      <c r="I13" s="29">
        <f>'SOFR Data'!A11</f>
        <v>43651</v>
      </c>
      <c r="J13" s="112">
        <f>'SOFR Data'!B11/100</f>
        <v>2.5899999999999999E-2</v>
      </c>
      <c r="K13" s="31">
        <v>3</v>
      </c>
      <c r="L13" s="77">
        <f t="shared" si="4"/>
        <v>2.1583333333333331E-4</v>
      </c>
      <c r="M13" s="78">
        <f t="shared" si="1"/>
        <v>9.7179706291838919E-4</v>
      </c>
      <c r="O13" s="34">
        <v>43658</v>
      </c>
      <c r="P13" s="29">
        <f>'SOFR Data'!A11</f>
        <v>43651</v>
      </c>
      <c r="Q13" s="112">
        <f>'SOFR Data'!B11/100</f>
        <v>2.5899999999999999E-2</v>
      </c>
      <c r="R13" s="31">
        <v>3</v>
      </c>
      <c r="S13" s="77">
        <f t="shared" si="5"/>
        <v>2.1583333333333331E-4</v>
      </c>
      <c r="T13" s="78">
        <f t="shared" si="2"/>
        <v>9.7179200193386883E-4</v>
      </c>
    </row>
    <row r="14" spans="1:20" s="9" customFormat="1" ht="16" customHeight="1" x14ac:dyDescent="0.35">
      <c r="A14" s="43">
        <v>43661</v>
      </c>
      <c r="B14" s="104">
        <f>'SOFR Data'!A12</f>
        <v>43654</v>
      </c>
      <c r="C14" s="111">
        <f>'SOFR Data'!B12/100</f>
        <v>2.4799999999999999E-2</v>
      </c>
      <c r="D14" s="64">
        <f>'SOFR Data'!C17</f>
        <v>1</v>
      </c>
      <c r="E14" s="77">
        <f t="shared" si="3"/>
        <v>6.8888888888888895E-5</v>
      </c>
      <c r="F14" s="78">
        <f t="shared" si="0"/>
        <v>1.0407478364939937E-3</v>
      </c>
      <c r="H14" s="28">
        <v>43661</v>
      </c>
      <c r="I14" s="29">
        <f>'SOFR Data'!A12</f>
        <v>43654</v>
      </c>
      <c r="J14" s="112">
        <f>'SOFR Data'!B12/100</f>
        <v>2.4799999999999999E-2</v>
      </c>
      <c r="K14" s="31">
        <v>1</v>
      </c>
      <c r="L14" s="77">
        <f t="shared" si="4"/>
        <v>6.8888888888888895E-5</v>
      </c>
      <c r="M14" s="78">
        <f t="shared" si="1"/>
        <v>1.0407528978271241E-3</v>
      </c>
      <c r="O14" s="28">
        <v>43661</v>
      </c>
      <c r="P14" s="29">
        <f>'SOFR Data'!A12</f>
        <v>43654</v>
      </c>
      <c r="Q14" s="112">
        <f>'SOFR Data'!B12/100</f>
        <v>2.4799999999999999E-2</v>
      </c>
      <c r="R14" s="31">
        <v>1</v>
      </c>
      <c r="S14" s="77">
        <f t="shared" si="5"/>
        <v>6.8888888888888895E-5</v>
      </c>
      <c r="T14" s="78">
        <f t="shared" si="2"/>
        <v>1.0407478364939937E-3</v>
      </c>
    </row>
    <row r="15" spans="1:20" s="9" customFormat="1" ht="16" customHeight="1" x14ac:dyDescent="0.35">
      <c r="A15" s="43">
        <v>43662</v>
      </c>
      <c r="B15" s="104">
        <f>'SOFR Data'!A13</f>
        <v>43655</v>
      </c>
      <c r="C15" s="111">
        <f>'SOFR Data'!B13/100</f>
        <v>2.4500000000000001E-2</v>
      </c>
      <c r="D15" s="64">
        <f>'SOFR Data'!C18</f>
        <v>1</v>
      </c>
      <c r="E15" s="77">
        <f t="shared" si="3"/>
        <v>6.8055555555555564E-5</v>
      </c>
      <c r="F15" s="78">
        <f t="shared" si="0"/>
        <v>1.1088742207217006E-3</v>
      </c>
      <c r="H15" s="28">
        <v>43662</v>
      </c>
      <c r="I15" s="29">
        <f>'SOFR Data'!A13</f>
        <v>43655</v>
      </c>
      <c r="J15" s="112">
        <f>'SOFR Data'!B13/100</f>
        <v>2.4500000000000001E-2</v>
      </c>
      <c r="K15" s="31">
        <v>1</v>
      </c>
      <c r="L15" s="77">
        <f t="shared" si="4"/>
        <v>6.8055555555555564E-5</v>
      </c>
      <c r="M15" s="78">
        <f t="shared" si="1"/>
        <v>1.1088792823992222E-3</v>
      </c>
      <c r="O15" s="28">
        <v>43662</v>
      </c>
      <c r="P15" s="29">
        <f>'SOFR Data'!A13</f>
        <v>43655</v>
      </c>
      <c r="Q15" s="112">
        <f>'SOFR Data'!B13/100</f>
        <v>2.4500000000000001E-2</v>
      </c>
      <c r="R15" s="31">
        <v>1</v>
      </c>
      <c r="S15" s="77">
        <f t="shared" si="5"/>
        <v>6.8055555555555564E-5</v>
      </c>
      <c r="T15" s="78">
        <f t="shared" si="2"/>
        <v>1.1088742207217006E-3</v>
      </c>
    </row>
    <row r="16" spans="1:20" s="9" customFormat="1" ht="16" customHeight="1" x14ac:dyDescent="0.35">
      <c r="A16" s="43">
        <v>43663</v>
      </c>
      <c r="B16" s="104">
        <f>'SOFR Data'!A14</f>
        <v>43656</v>
      </c>
      <c r="C16" s="111">
        <f>'SOFR Data'!B14/100</f>
        <v>2.46E-2</v>
      </c>
      <c r="D16" s="64">
        <f>'SOFR Data'!C19</f>
        <v>1</v>
      </c>
      <c r="E16" s="77">
        <f t="shared" si="3"/>
        <v>6.8333333333333332E-5</v>
      </c>
      <c r="F16" s="78">
        <f t="shared" si="0"/>
        <v>1.1772833271268546E-3</v>
      </c>
      <c r="H16" s="28">
        <v>43663</v>
      </c>
      <c r="I16" s="29">
        <f>'SOFR Data'!A14</f>
        <v>43656</v>
      </c>
      <c r="J16" s="112">
        <f>'SOFR Data'!B14/100</f>
        <v>2.46E-2</v>
      </c>
      <c r="K16" s="31">
        <v>1</v>
      </c>
      <c r="L16" s="77">
        <f t="shared" si="4"/>
        <v>6.8333333333333332E-5</v>
      </c>
      <c r="M16" s="78">
        <f t="shared" si="1"/>
        <v>1.1772883891500996E-3</v>
      </c>
      <c r="O16" s="28">
        <v>43663</v>
      </c>
      <c r="P16" s="29">
        <f>'SOFR Data'!A14</f>
        <v>43656</v>
      </c>
      <c r="Q16" s="112">
        <f>'SOFR Data'!B14/100</f>
        <v>2.46E-2</v>
      </c>
      <c r="R16" s="31">
        <v>1</v>
      </c>
      <c r="S16" s="77">
        <f t="shared" si="5"/>
        <v>6.8333333333333332E-5</v>
      </c>
      <c r="T16" s="78">
        <f t="shared" si="2"/>
        <v>1.1772833271268546E-3</v>
      </c>
    </row>
    <row r="17" spans="1:20" s="9" customFormat="1" ht="16" customHeight="1" x14ac:dyDescent="0.35">
      <c r="A17" s="43">
        <v>43664</v>
      </c>
      <c r="B17" s="104">
        <f>'SOFR Data'!A15</f>
        <v>43657</v>
      </c>
      <c r="C17" s="111">
        <f>'SOFR Data'!B15/100</f>
        <v>2.41E-2</v>
      </c>
      <c r="D17" s="64">
        <f>'SOFR Data'!C20</f>
        <v>1</v>
      </c>
      <c r="E17" s="77">
        <f t="shared" si="3"/>
        <v>6.6944444444444451E-5</v>
      </c>
      <c r="F17" s="78">
        <f t="shared" si="0"/>
        <v>1.2443065841496459E-3</v>
      </c>
      <c r="H17" s="28">
        <v>43664</v>
      </c>
      <c r="I17" s="29">
        <f>'SOFR Data'!A15</f>
        <v>43657</v>
      </c>
      <c r="J17" s="112">
        <f>'SOFR Data'!B15/100</f>
        <v>2.41E-2</v>
      </c>
      <c r="K17" s="31">
        <v>1</v>
      </c>
      <c r="L17" s="77">
        <f t="shared" si="4"/>
        <v>6.6944444444444451E-5</v>
      </c>
      <c r="M17" s="78">
        <f t="shared" si="1"/>
        <v>1.244311646511731E-3</v>
      </c>
      <c r="O17" s="28">
        <v>43664</v>
      </c>
      <c r="P17" s="29">
        <f>'SOFR Data'!A15</f>
        <v>43657</v>
      </c>
      <c r="Q17" s="112">
        <f>'SOFR Data'!B15/100</f>
        <v>2.41E-2</v>
      </c>
      <c r="R17" s="31">
        <v>1</v>
      </c>
      <c r="S17" s="77">
        <f t="shared" si="5"/>
        <v>6.6944444444444451E-5</v>
      </c>
      <c r="T17" s="78">
        <f t="shared" si="2"/>
        <v>1.2443065841496459E-3</v>
      </c>
    </row>
    <row r="18" spans="1:20" s="9" customFormat="1" ht="16" customHeight="1" x14ac:dyDescent="0.35">
      <c r="A18" s="50">
        <v>43665</v>
      </c>
      <c r="B18" s="104">
        <f>'SOFR Data'!A16</f>
        <v>43658</v>
      </c>
      <c r="C18" s="111">
        <f>'SOFR Data'!B16/100</f>
        <v>2.3599999999999999E-2</v>
      </c>
      <c r="D18" s="64">
        <f>'SOFR Data'!C21</f>
        <v>3</v>
      </c>
      <c r="E18" s="77">
        <f t="shared" si="3"/>
        <v>1.9666666666666666E-4</v>
      </c>
      <c r="F18" s="78">
        <f t="shared" si="0"/>
        <v>1.4412179644445189E-3</v>
      </c>
      <c r="H18" s="34">
        <v>43665</v>
      </c>
      <c r="I18" s="29">
        <f>'SOFR Data'!A16</f>
        <v>43658</v>
      </c>
      <c r="J18" s="112">
        <f>'SOFR Data'!B16/100</f>
        <v>2.3599999999999999E-2</v>
      </c>
      <c r="K18" s="31">
        <v>3</v>
      </c>
      <c r="L18" s="77">
        <f t="shared" si="4"/>
        <v>1.9666666666666666E-4</v>
      </c>
      <c r="M18" s="78">
        <f t="shared" si="1"/>
        <v>1.441223027802252E-3</v>
      </c>
      <c r="O18" s="34">
        <v>43665</v>
      </c>
      <c r="P18" s="29">
        <f>'SOFR Data'!A16</f>
        <v>43658</v>
      </c>
      <c r="Q18" s="112">
        <f>'SOFR Data'!B16/100</f>
        <v>2.3599999999999999E-2</v>
      </c>
      <c r="R18" s="31">
        <v>3</v>
      </c>
      <c r="S18" s="77">
        <f t="shared" si="5"/>
        <v>1.9666666666666666E-4</v>
      </c>
      <c r="T18" s="78">
        <f t="shared" si="2"/>
        <v>1.4412179644445189E-3</v>
      </c>
    </row>
    <row r="19" spans="1:20" s="9" customFormat="1" ht="16" customHeight="1" x14ac:dyDescent="0.35">
      <c r="A19" s="43">
        <v>43668</v>
      </c>
      <c r="B19" s="104">
        <f>'SOFR Data'!A17</f>
        <v>43661</v>
      </c>
      <c r="C19" s="111">
        <f>'SOFR Data'!B17/100</f>
        <v>2.46E-2</v>
      </c>
      <c r="D19" s="64">
        <f>'SOFR Data'!C22</f>
        <v>1</v>
      </c>
      <c r="E19" s="77">
        <f t="shared" si="3"/>
        <v>6.8333333333333332E-5</v>
      </c>
      <c r="F19" s="78">
        <f t="shared" si="0"/>
        <v>1.5096497810054288E-3</v>
      </c>
      <c r="H19" s="28">
        <v>43668</v>
      </c>
      <c r="I19" s="29">
        <f>'SOFR Data'!A17</f>
        <v>43661</v>
      </c>
      <c r="J19" s="112">
        <f>'SOFR Data'!B17/100</f>
        <v>2.46E-2</v>
      </c>
      <c r="K19" s="31">
        <v>1</v>
      </c>
      <c r="L19" s="77">
        <f t="shared" si="4"/>
        <v>6.8333333333333332E-5</v>
      </c>
      <c r="M19" s="78">
        <f t="shared" si="1"/>
        <v>1.5096548447091074E-3</v>
      </c>
      <c r="O19" s="28">
        <v>43668</v>
      </c>
      <c r="P19" s="29">
        <f>'SOFR Data'!A17</f>
        <v>43661</v>
      </c>
      <c r="Q19" s="112">
        <f>'SOFR Data'!B17/100</f>
        <v>2.46E-2</v>
      </c>
      <c r="R19" s="31">
        <v>1</v>
      </c>
      <c r="S19" s="77">
        <f t="shared" si="5"/>
        <v>6.8333333333333332E-5</v>
      </c>
      <c r="T19" s="78">
        <f t="shared" si="2"/>
        <v>1.5096497810054288E-3</v>
      </c>
    </row>
    <row r="20" spans="1:20" s="9" customFormat="1" ht="16" customHeight="1" x14ac:dyDescent="0.35">
      <c r="A20" s="43">
        <v>43669</v>
      </c>
      <c r="B20" s="104">
        <f>'SOFR Data'!A18</f>
        <v>43662</v>
      </c>
      <c r="C20" s="111">
        <f>'SOFR Data'!B18/100</f>
        <v>2.4700000000000003E-2</v>
      </c>
      <c r="D20" s="64">
        <f>'SOFR Data'!C23</f>
        <v>1</v>
      </c>
      <c r="E20" s="77">
        <f t="shared" si="3"/>
        <v>6.8611111111111127E-5</v>
      </c>
      <c r="F20" s="78">
        <f t="shared" si="0"/>
        <v>1.5783644708653455E-3</v>
      </c>
      <c r="H20" s="28">
        <v>43669</v>
      </c>
      <c r="I20" s="29">
        <f>'SOFR Data'!A18</f>
        <v>43662</v>
      </c>
      <c r="J20" s="112">
        <f>'SOFR Data'!B18/100</f>
        <v>2.4700000000000003E-2</v>
      </c>
      <c r="K20" s="31">
        <v>1</v>
      </c>
      <c r="L20" s="77">
        <f t="shared" si="4"/>
        <v>6.8611111111111127E-5</v>
      </c>
      <c r="M20" s="78">
        <f t="shared" si="1"/>
        <v>1.5783695349163018E-3</v>
      </c>
      <c r="O20" s="28">
        <v>43669</v>
      </c>
      <c r="P20" s="29">
        <f>'SOFR Data'!A18</f>
        <v>43662</v>
      </c>
      <c r="Q20" s="112">
        <f>'SOFR Data'!B18/100</f>
        <v>2.4700000000000003E-2</v>
      </c>
      <c r="R20" s="31">
        <v>1</v>
      </c>
      <c r="S20" s="77">
        <f t="shared" si="5"/>
        <v>6.8611111111111127E-5</v>
      </c>
      <c r="T20" s="78">
        <f t="shared" si="2"/>
        <v>1.5783644708653455E-3</v>
      </c>
    </row>
    <row r="21" spans="1:20" s="9" customFormat="1" ht="16" customHeight="1" x14ac:dyDescent="0.35">
      <c r="A21" s="43">
        <v>43670</v>
      </c>
      <c r="B21" s="104">
        <f>'SOFR Data'!A19</f>
        <v>43663</v>
      </c>
      <c r="C21" s="111">
        <f>'SOFR Data'!B19/100</f>
        <v>2.4700000000000003E-2</v>
      </c>
      <c r="D21" s="64">
        <f>'SOFR Data'!C24</f>
        <v>1</v>
      </c>
      <c r="E21" s="77">
        <f t="shared" si="3"/>
        <v>6.8611111111111127E-5</v>
      </c>
      <c r="F21" s="78">
        <f t="shared" si="0"/>
        <v>1.6470838753164241E-3</v>
      </c>
      <c r="H21" s="28">
        <v>43670</v>
      </c>
      <c r="I21" s="29">
        <f>'SOFR Data'!A19</f>
        <v>43663</v>
      </c>
      <c r="J21" s="112">
        <f>'SOFR Data'!B19/100</f>
        <v>2.4700000000000003E-2</v>
      </c>
      <c r="K21" s="31">
        <v>1</v>
      </c>
      <c r="L21" s="77">
        <f t="shared" si="4"/>
        <v>6.8611111111111127E-5</v>
      </c>
      <c r="M21" s="78">
        <f t="shared" si="1"/>
        <v>1.6470889397148802E-3</v>
      </c>
      <c r="O21" s="28">
        <v>43670</v>
      </c>
      <c r="P21" s="29">
        <f>'SOFR Data'!A19</f>
        <v>43663</v>
      </c>
      <c r="Q21" s="112">
        <f>'SOFR Data'!B19/100</f>
        <v>2.4700000000000003E-2</v>
      </c>
      <c r="R21" s="31">
        <v>1</v>
      </c>
      <c r="S21" s="77">
        <f t="shared" si="5"/>
        <v>6.8611111111111127E-5</v>
      </c>
      <c r="T21" s="78">
        <f t="shared" si="2"/>
        <v>1.6470838753164241E-3</v>
      </c>
    </row>
    <row r="22" spans="1:20" s="9" customFormat="1" ht="16" customHeight="1" x14ac:dyDescent="0.35">
      <c r="A22" s="43">
        <v>43671</v>
      </c>
      <c r="B22" s="104">
        <f>'SOFR Data'!A20</f>
        <v>43664</v>
      </c>
      <c r="C22" s="111">
        <f>'SOFR Data'!B20/100</f>
        <v>2.46E-2</v>
      </c>
      <c r="D22" s="64">
        <f>'SOFR Data'!C25</f>
        <v>1</v>
      </c>
      <c r="E22" s="77">
        <f t="shared" si="3"/>
        <v>6.8333333333333332E-5</v>
      </c>
      <c r="F22" s="78">
        <f t="shared" si="0"/>
        <v>1.7155297593811625E-3</v>
      </c>
      <c r="H22" s="28">
        <v>43671</v>
      </c>
      <c r="I22" s="29">
        <f>'SOFR Data'!A20</f>
        <v>43664</v>
      </c>
      <c r="J22" s="112">
        <f>'SOFR Data'!B20/100</f>
        <v>2.46E-2</v>
      </c>
      <c r="K22" s="31">
        <v>1</v>
      </c>
      <c r="L22" s="77">
        <f t="shared" si="4"/>
        <v>6.8333333333333332E-5</v>
      </c>
      <c r="M22" s="78">
        <f t="shared" si="1"/>
        <v>1.7155348241257862E-3</v>
      </c>
      <c r="O22" s="28">
        <v>43671</v>
      </c>
      <c r="P22" s="29">
        <f>'SOFR Data'!A20</f>
        <v>43664</v>
      </c>
      <c r="Q22" s="112">
        <f>'SOFR Data'!B20/100</f>
        <v>2.46E-2</v>
      </c>
      <c r="R22" s="31">
        <v>1</v>
      </c>
      <c r="S22" s="77">
        <f t="shared" si="5"/>
        <v>6.8333333333333332E-5</v>
      </c>
      <c r="T22" s="78">
        <f t="shared" si="2"/>
        <v>1.7155297593811625E-3</v>
      </c>
    </row>
    <row r="23" spans="1:20" s="9" customFormat="1" ht="16" customHeight="1" x14ac:dyDescent="0.35">
      <c r="A23" s="43">
        <v>43672</v>
      </c>
      <c r="B23" s="104">
        <f>'SOFR Data'!A21</f>
        <v>43665</v>
      </c>
      <c r="C23" s="111">
        <f>'SOFR Data'!B21/100</f>
        <v>2.41E-2</v>
      </c>
      <c r="D23" s="64">
        <f>'SOFR Data'!C26</f>
        <v>3</v>
      </c>
      <c r="E23" s="77">
        <f t="shared" si="3"/>
        <v>2.0083333333333333E-4</v>
      </c>
      <c r="F23" s="78">
        <f t="shared" si="0"/>
        <v>1.916707628274672E-3</v>
      </c>
      <c r="H23" s="28">
        <v>43672</v>
      </c>
      <c r="I23" s="29">
        <f>'SOFR Data'!A21</f>
        <v>43665</v>
      </c>
      <c r="J23" s="112">
        <f>'SOFR Data'!B21/100</f>
        <v>2.41E-2</v>
      </c>
      <c r="K23" s="31">
        <v>3</v>
      </c>
      <c r="L23" s="77">
        <f t="shared" si="4"/>
        <v>2.0083333333333333E-4</v>
      </c>
      <c r="M23" s="78">
        <f t="shared" si="1"/>
        <v>1.916712694036482E-3</v>
      </c>
      <c r="O23" s="28">
        <v>43672</v>
      </c>
      <c r="P23" s="29">
        <f>'SOFR Data'!A21</f>
        <v>43665</v>
      </c>
      <c r="Q23" s="112">
        <f>'SOFR Data'!B21/100</f>
        <v>2.41E-2</v>
      </c>
      <c r="R23" s="31">
        <v>3</v>
      </c>
      <c r="S23" s="77">
        <f t="shared" si="5"/>
        <v>2.0083333333333333E-4</v>
      </c>
      <c r="T23" s="78">
        <f t="shared" si="2"/>
        <v>1.916707628274672E-3</v>
      </c>
    </row>
    <row r="24" spans="1:20" s="9" customFormat="1" ht="16" customHeight="1" x14ac:dyDescent="0.35">
      <c r="A24" s="43">
        <v>43675</v>
      </c>
      <c r="B24" s="104">
        <f>'SOFR Data'!A22</f>
        <v>43668</v>
      </c>
      <c r="C24" s="111">
        <f>'SOFR Data'!B22/100</f>
        <v>2.4E-2</v>
      </c>
      <c r="D24" s="64">
        <f>'SOFR Data'!C27</f>
        <v>1</v>
      </c>
      <c r="E24" s="77">
        <f t="shared" si="3"/>
        <v>6.666666666666667E-5</v>
      </c>
      <c r="F24" s="78">
        <f t="shared" si="0"/>
        <v>1.9835020754499499E-3</v>
      </c>
      <c r="H24" s="28">
        <v>43675</v>
      </c>
      <c r="I24" s="29">
        <f>'SOFR Data'!A22</f>
        <v>43668</v>
      </c>
      <c r="J24" s="112">
        <f>'SOFR Data'!B22/100</f>
        <v>2.4E-2</v>
      </c>
      <c r="K24" s="31">
        <v>1</v>
      </c>
      <c r="L24" s="77">
        <f t="shared" si="4"/>
        <v>6.666666666666667E-5</v>
      </c>
      <c r="M24" s="78">
        <f t="shared" si="1"/>
        <v>1.9835071415494898E-3</v>
      </c>
      <c r="O24" s="28">
        <v>43675</v>
      </c>
      <c r="P24" s="29">
        <f>'SOFR Data'!A22</f>
        <v>43668</v>
      </c>
      <c r="Q24" s="112">
        <f>'SOFR Data'!B22/100</f>
        <v>2.4E-2</v>
      </c>
      <c r="R24" s="31">
        <v>1</v>
      </c>
      <c r="S24" s="77">
        <f t="shared" si="5"/>
        <v>6.666666666666667E-5</v>
      </c>
      <c r="T24" s="78">
        <f t="shared" si="2"/>
        <v>1.9835020754499499E-3</v>
      </c>
    </row>
    <row r="25" spans="1:20" s="9" customFormat="1" ht="16" customHeight="1" x14ac:dyDescent="0.35">
      <c r="A25" s="43">
        <v>43676</v>
      </c>
      <c r="B25" s="104">
        <f>'SOFR Data'!A23</f>
        <v>43669</v>
      </c>
      <c r="C25" s="111">
        <f>'SOFR Data'!B23/100</f>
        <v>2.4E-2</v>
      </c>
      <c r="D25" s="64">
        <f>'SOFR Data'!C28</f>
        <v>1</v>
      </c>
      <c r="E25" s="77">
        <f t="shared" si="3"/>
        <v>6.666666666666667E-5</v>
      </c>
      <c r="F25" s="78">
        <f t="shared" si="0"/>
        <v>2.0503009755883372E-3</v>
      </c>
      <c r="H25" s="28">
        <v>43676</v>
      </c>
      <c r="I25" s="29">
        <f>'SOFR Data'!A23</f>
        <v>43669</v>
      </c>
      <c r="J25" s="112">
        <f>'SOFR Data'!B23/100</f>
        <v>2.4E-2</v>
      </c>
      <c r="K25" s="31">
        <v>1</v>
      </c>
      <c r="L25" s="77">
        <f t="shared" si="4"/>
        <v>6.666666666666667E-5</v>
      </c>
      <c r="M25" s="78">
        <f t="shared" si="1"/>
        <v>2.050306042025607E-3</v>
      </c>
      <c r="O25" s="28">
        <v>43676</v>
      </c>
      <c r="P25" s="29">
        <f>'SOFR Data'!A23</f>
        <v>43669</v>
      </c>
      <c r="Q25" s="112">
        <f>'SOFR Data'!B23/100</f>
        <v>2.4E-2</v>
      </c>
      <c r="R25" s="31">
        <v>1</v>
      </c>
      <c r="S25" s="77">
        <f t="shared" si="5"/>
        <v>6.666666666666667E-5</v>
      </c>
      <c r="T25" s="78">
        <f t="shared" si="2"/>
        <v>2.0503009755883372E-3</v>
      </c>
    </row>
    <row r="26" spans="1:20" s="9" customFormat="1" ht="16" customHeight="1" thickBot="1" x14ac:dyDescent="0.4">
      <c r="A26" s="51">
        <v>43677</v>
      </c>
      <c r="B26" s="106">
        <f>'SOFR Data'!A24</f>
        <v>43670</v>
      </c>
      <c r="C26" s="115">
        <f>'SOFR Data'!B24/100</f>
        <v>2.41E-2</v>
      </c>
      <c r="D26" s="66">
        <f>'SOFR Data'!C29</f>
        <v>1</v>
      </c>
      <c r="E26" s="80">
        <f t="shared" si="3"/>
        <v>6.6944444444444451E-5</v>
      </c>
      <c r="F26" s="81">
        <f t="shared" si="0"/>
        <v>2.1173826762925785E-3</v>
      </c>
      <c r="H26" s="35">
        <v>43677</v>
      </c>
      <c r="I26" s="36">
        <f>'SOFR Data'!A24</f>
        <v>43670</v>
      </c>
      <c r="J26" s="113">
        <f>'SOFR Data'!B24/100</f>
        <v>2.41E-2</v>
      </c>
      <c r="K26" s="37">
        <v>1</v>
      </c>
      <c r="L26" s="80">
        <f t="shared" si="4"/>
        <v>6.6944444444444451E-5</v>
      </c>
      <c r="M26" s="81">
        <f t="shared" si="1"/>
        <v>2.1173877430691324E-3</v>
      </c>
      <c r="O26" s="35">
        <v>43677</v>
      </c>
      <c r="P26" s="36">
        <f>'SOFR Data'!A24</f>
        <v>43670</v>
      </c>
      <c r="Q26" s="113">
        <f>'SOFR Data'!B24/100</f>
        <v>2.41E-2</v>
      </c>
      <c r="R26" s="37">
        <v>1</v>
      </c>
      <c r="S26" s="80">
        <f t="shared" si="5"/>
        <v>6.6944444444444451E-5</v>
      </c>
      <c r="T26" s="81">
        <f t="shared" si="2"/>
        <v>2.1173826762925785E-3</v>
      </c>
    </row>
  </sheetData>
  <sheetProtection algorithmName="SHA-512" hashValue="Rn/OpWJEBWmP3XgDCpbi8m4wThVK350kGy5LzNlUjWUHmaFBE2Fp60ko1bXXU7oOr4GkF7/Hw2yIkb/mjwQpSA==" saltValue="bEEEzCTCX5pi2FBdu7he/w==" spinCount="100000" sheet="1" objects="1" scenarios="1"/>
  <mergeCells count="3">
    <mergeCell ref="H1:M2"/>
    <mergeCell ref="O1:T2"/>
    <mergeCell ref="A1: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4"/>
  <sheetViews>
    <sheetView zoomScale="90" zoomScaleNormal="90" workbookViewId="0">
      <selection activeCell="G13" sqref="G13"/>
    </sheetView>
  </sheetViews>
  <sheetFormatPr defaultRowHeight="14.5" x14ac:dyDescent="0.35"/>
  <cols>
    <col min="1" max="1" width="20.54296875" customWidth="1"/>
    <col min="2" max="2" width="20.54296875" style="1" customWidth="1"/>
    <col min="3" max="3" width="14.54296875" style="1" customWidth="1"/>
    <col min="4" max="4" width="6.54296875" style="1" customWidth="1"/>
    <col min="5" max="5" width="12.1796875" style="1" customWidth="1"/>
    <col min="6" max="6" width="12.1796875" style="4" customWidth="1"/>
    <col min="7" max="7" width="8.54296875" style="67" customWidth="1"/>
    <col min="8" max="9" width="20.54296875" style="2" customWidth="1"/>
    <col min="10" max="10" width="14.54296875" customWidth="1"/>
    <col min="11" max="11" width="6.54296875" customWidth="1"/>
    <col min="12" max="12" width="12.1796875" customWidth="1"/>
    <col min="13" max="13" width="12.1796875" style="4" customWidth="1"/>
    <col min="15" max="16" width="20.54296875" style="3" customWidth="1"/>
    <col min="17" max="17" width="14.54296875" customWidth="1"/>
    <col min="18" max="18" width="6.54296875" customWidth="1"/>
    <col min="19" max="19" width="12.1796875" customWidth="1"/>
    <col min="20" max="20" width="12.1796875" style="4" customWidth="1"/>
    <col min="24" max="24" width="12.54296875" bestFit="1" customWidth="1"/>
  </cols>
  <sheetData>
    <row r="1" spans="1:24" s="5" customFormat="1" ht="18" customHeight="1" x14ac:dyDescent="0.35">
      <c r="A1" s="158" t="s">
        <v>14</v>
      </c>
      <c r="B1" s="159"/>
      <c r="C1" s="159"/>
      <c r="D1" s="159"/>
      <c r="E1" s="159"/>
      <c r="F1" s="160"/>
      <c r="G1" s="68"/>
      <c r="H1" s="158" t="s">
        <v>8</v>
      </c>
      <c r="I1" s="159"/>
      <c r="J1" s="159"/>
      <c r="K1" s="159"/>
      <c r="L1" s="159"/>
      <c r="M1" s="160"/>
      <c r="O1" s="158" t="s">
        <v>9</v>
      </c>
      <c r="P1" s="159"/>
      <c r="Q1" s="159"/>
      <c r="R1" s="159"/>
      <c r="S1" s="159"/>
      <c r="T1" s="160"/>
    </row>
    <row r="2" spans="1:24" s="5" customFormat="1" ht="15" customHeight="1" x14ac:dyDescent="0.35">
      <c r="A2" s="161"/>
      <c r="B2" s="162"/>
      <c r="C2" s="162"/>
      <c r="D2" s="162"/>
      <c r="E2" s="162"/>
      <c r="F2" s="163"/>
      <c r="G2" s="68"/>
      <c r="H2" s="161"/>
      <c r="I2" s="162"/>
      <c r="J2" s="162"/>
      <c r="K2" s="162"/>
      <c r="L2" s="162"/>
      <c r="M2" s="163"/>
      <c r="O2" s="161"/>
      <c r="P2" s="162"/>
      <c r="Q2" s="162"/>
      <c r="R2" s="162"/>
      <c r="S2" s="162"/>
      <c r="T2" s="163"/>
    </row>
    <row r="3" spans="1:24" s="8" customFormat="1" ht="75" thickBot="1" x14ac:dyDescent="0.5">
      <c r="A3" s="102" t="s">
        <v>12</v>
      </c>
      <c r="B3" s="6" t="s">
        <v>13</v>
      </c>
      <c r="C3" s="6" t="s">
        <v>15</v>
      </c>
      <c r="D3" s="6" t="s">
        <v>18</v>
      </c>
      <c r="E3" s="74" t="s">
        <v>2</v>
      </c>
      <c r="F3" s="7" t="s">
        <v>4</v>
      </c>
      <c r="G3" s="69"/>
      <c r="H3" s="102" t="s">
        <v>12</v>
      </c>
      <c r="I3" s="6" t="s">
        <v>13</v>
      </c>
      <c r="J3" s="6" t="s">
        <v>15</v>
      </c>
      <c r="K3" s="6" t="s">
        <v>18</v>
      </c>
      <c r="L3" s="74" t="s">
        <v>2</v>
      </c>
      <c r="M3" s="7" t="s">
        <v>4</v>
      </c>
      <c r="O3" s="102" t="s">
        <v>12</v>
      </c>
      <c r="P3" s="6" t="s">
        <v>13</v>
      </c>
      <c r="Q3" s="6" t="s">
        <v>15</v>
      </c>
      <c r="R3" s="6" t="s">
        <v>18</v>
      </c>
      <c r="S3" s="74" t="s">
        <v>2</v>
      </c>
      <c r="T3" s="7" t="s">
        <v>4</v>
      </c>
    </row>
    <row r="4" spans="1:24" s="9" customFormat="1" ht="16" customHeight="1" x14ac:dyDescent="0.35">
      <c r="A4" s="42">
        <v>43647</v>
      </c>
      <c r="B4" s="26">
        <f>'SOFR Data'!A3</f>
        <v>43640</v>
      </c>
      <c r="C4" s="108">
        <f>'SOFR Data'!B3/100</f>
        <v>2.3900000000000001E-2</v>
      </c>
      <c r="D4" s="27">
        <v>1</v>
      </c>
      <c r="E4" s="75">
        <f>C4*(D4/360)</f>
        <v>6.6388888888888888E-5</v>
      </c>
      <c r="F4" s="76">
        <f>E4</f>
        <v>6.6388888888888888E-5</v>
      </c>
      <c r="G4" s="70"/>
      <c r="H4" s="15">
        <v>43647</v>
      </c>
      <c r="I4" s="16">
        <f>'SOFR Data'!A3</f>
        <v>43640</v>
      </c>
      <c r="J4" s="120">
        <f>'SOFR Data'!B3/100</f>
        <v>2.3900000000000001E-2</v>
      </c>
      <c r="K4" s="17">
        <v>1</v>
      </c>
      <c r="L4" s="75">
        <f>J4*(K4/360)</f>
        <v>6.6388888888888888E-5</v>
      </c>
      <c r="M4" s="76">
        <f>L4</f>
        <v>6.6388888888888888E-5</v>
      </c>
      <c r="O4" s="25">
        <v>43647</v>
      </c>
      <c r="P4" s="26">
        <f>'SOFR Data'!A3</f>
        <v>43640</v>
      </c>
      <c r="Q4" s="108">
        <f>'SOFR Data'!B3/100</f>
        <v>2.3900000000000001E-2</v>
      </c>
      <c r="R4" s="27">
        <v>1</v>
      </c>
      <c r="S4" s="75">
        <f>Q4*(R4/360)</f>
        <v>6.6388888888888888E-5</v>
      </c>
      <c r="T4" s="76">
        <f>S4</f>
        <v>6.6388888888888888E-5</v>
      </c>
    </row>
    <row r="5" spans="1:24" s="9" customFormat="1" ht="16" customHeight="1" x14ac:dyDescent="0.35">
      <c r="A5" s="43">
        <v>43648</v>
      </c>
      <c r="B5" s="29">
        <f>'SOFR Data'!A4</f>
        <v>43641</v>
      </c>
      <c r="C5" s="112">
        <f>'SOFR Data'!B4/100</f>
        <v>2.41E-2</v>
      </c>
      <c r="D5" s="31">
        <v>1</v>
      </c>
      <c r="E5" s="77">
        <f>C5*(D5/360)</f>
        <v>6.6944444444444451E-5</v>
      </c>
      <c r="F5" s="78">
        <f t="shared" ref="F5:F26" si="0">(1+F4)*(1+E5)-1</f>
        <v>1.3333777770085931E-4</v>
      </c>
      <c r="G5" s="70"/>
      <c r="H5" s="18">
        <v>43648</v>
      </c>
      <c r="I5" s="19">
        <f>'SOFR Data'!A4</f>
        <v>43641</v>
      </c>
      <c r="J5" s="121">
        <f>'SOFR Data'!B4/100</f>
        <v>2.41E-2</v>
      </c>
      <c r="K5" s="20">
        <v>1</v>
      </c>
      <c r="L5" s="77">
        <f>J5*(K5/360)</f>
        <v>6.6944444444444451E-5</v>
      </c>
      <c r="M5" s="78">
        <f t="shared" ref="M5:M26" si="1">(1+M4)*(1+L5)-1</f>
        <v>1.3333777770085931E-4</v>
      </c>
      <c r="O5" s="28">
        <v>43648</v>
      </c>
      <c r="P5" s="29">
        <f>'SOFR Data'!A4</f>
        <v>43641</v>
      </c>
      <c r="Q5" s="112">
        <f>'SOFR Data'!B4/100</f>
        <v>2.41E-2</v>
      </c>
      <c r="R5" s="31">
        <v>1</v>
      </c>
      <c r="S5" s="77">
        <f>Q5*(R5/360)</f>
        <v>6.6944444444444451E-5</v>
      </c>
      <c r="T5" s="78">
        <f t="shared" ref="T5:T26" si="2">(1+T4)*(1+S5)-1</f>
        <v>1.3333777770085931E-4</v>
      </c>
    </row>
    <row r="6" spans="1:24" s="9" customFormat="1" ht="16" customHeight="1" x14ac:dyDescent="0.35">
      <c r="A6" s="43">
        <v>43649</v>
      </c>
      <c r="B6" s="29">
        <f>'SOFR Data'!A5</f>
        <v>43642</v>
      </c>
      <c r="C6" s="112">
        <f>'SOFR Data'!B5/100</f>
        <v>2.4300000000000002E-2</v>
      </c>
      <c r="D6" s="31">
        <v>1</v>
      </c>
      <c r="E6" s="77">
        <f>C6*(D6/360)</f>
        <v>6.7500000000000014E-5</v>
      </c>
      <c r="F6" s="78">
        <f t="shared" si="0"/>
        <v>2.0084677800102924E-4</v>
      </c>
      <c r="G6" s="70"/>
      <c r="H6" s="18">
        <v>43649</v>
      </c>
      <c r="I6" s="19">
        <f>'SOFR Data'!A5</f>
        <v>43642</v>
      </c>
      <c r="J6" s="121">
        <f>'SOFR Data'!B5/100</f>
        <v>2.4300000000000002E-2</v>
      </c>
      <c r="K6" s="20">
        <v>1</v>
      </c>
      <c r="L6" s="77">
        <f t="shared" ref="L6:L34" si="3">J6*(K6/360)</f>
        <v>6.7500000000000014E-5</v>
      </c>
      <c r="M6" s="78">
        <f t="shared" si="1"/>
        <v>2.0084677800102924E-4</v>
      </c>
      <c r="O6" s="28">
        <v>43649</v>
      </c>
      <c r="P6" s="29">
        <f>'SOFR Data'!A5</f>
        <v>43642</v>
      </c>
      <c r="Q6" s="112">
        <f>'SOFR Data'!B5/100</f>
        <v>2.4300000000000002E-2</v>
      </c>
      <c r="R6" s="31">
        <v>1</v>
      </c>
      <c r="S6" s="77">
        <f t="shared" ref="S6:S34" si="4">Q6*(R6/360)</f>
        <v>6.7500000000000014E-5</v>
      </c>
      <c r="T6" s="78">
        <f t="shared" si="2"/>
        <v>2.0084677800102924E-4</v>
      </c>
    </row>
    <row r="7" spans="1:24" s="10" customFormat="1" ht="16" customHeight="1" x14ac:dyDescent="0.35">
      <c r="A7" s="44">
        <v>43650</v>
      </c>
      <c r="B7" s="45"/>
      <c r="C7" s="116"/>
      <c r="D7" s="47"/>
      <c r="E7" s="79"/>
      <c r="F7" s="83">
        <f t="shared" si="0"/>
        <v>2.0084677800102924E-4</v>
      </c>
      <c r="G7" s="71"/>
      <c r="H7" s="44">
        <v>43650</v>
      </c>
      <c r="I7" s="40">
        <f>'SOFR Data'!A6</f>
        <v>43643</v>
      </c>
      <c r="J7" s="128">
        <f>'SOFR Data'!B6/100</f>
        <v>2.4199999999999999E-2</v>
      </c>
      <c r="K7" s="129">
        <v>1</v>
      </c>
      <c r="L7" s="126">
        <f t="shared" si="3"/>
        <v>6.7222222222222219E-5</v>
      </c>
      <c r="M7" s="127">
        <f t="shared" si="1"/>
        <v>2.6808250158993907E-4</v>
      </c>
      <c r="O7" s="44">
        <v>43650</v>
      </c>
      <c r="P7" s="32">
        <f>'SOFR Data'!A6</f>
        <v>43643</v>
      </c>
      <c r="Q7" s="124">
        <f>'SOFR Data'!B6/100</f>
        <v>2.4199999999999999E-2</v>
      </c>
      <c r="R7" s="125">
        <v>1</v>
      </c>
      <c r="S7" s="126">
        <f t="shared" si="4"/>
        <v>6.7222222222222219E-5</v>
      </c>
      <c r="T7" s="127">
        <f t="shared" si="2"/>
        <v>2.6808250158993907E-4</v>
      </c>
    </row>
    <row r="8" spans="1:24" s="9" customFormat="1" ht="16" customHeight="1" x14ac:dyDescent="0.35">
      <c r="A8" s="43">
        <v>43651</v>
      </c>
      <c r="B8" s="29">
        <f>'SOFR Data'!A6</f>
        <v>43643</v>
      </c>
      <c r="C8" s="112">
        <f>'SOFR Data'!B6/100</f>
        <v>2.4199999999999999E-2</v>
      </c>
      <c r="D8" s="31">
        <v>1</v>
      </c>
      <c r="E8" s="77">
        <f t="shared" ref="E8:E34" si="5">C8*(D8/360)</f>
        <v>6.7222222222222219E-5</v>
      </c>
      <c r="F8" s="78">
        <f t="shared" si="0"/>
        <v>2.6808250158993907E-4</v>
      </c>
      <c r="G8" s="70"/>
      <c r="H8" s="18">
        <v>43651</v>
      </c>
      <c r="I8" s="19">
        <f>'SOFR Data'!A7</f>
        <v>43644</v>
      </c>
      <c r="J8" s="121">
        <f>'SOFR Data'!B7/100</f>
        <v>2.5000000000000001E-2</v>
      </c>
      <c r="K8" s="39">
        <v>1</v>
      </c>
      <c r="L8" s="77">
        <f t="shared" si="3"/>
        <v>6.9444444444444444E-5</v>
      </c>
      <c r="M8" s="78">
        <f t="shared" si="1"/>
        <v>3.3754556287468596E-4</v>
      </c>
      <c r="O8" s="28">
        <v>43651</v>
      </c>
      <c r="P8" s="29">
        <f>'SOFR Data'!A7</f>
        <v>43644</v>
      </c>
      <c r="Q8" s="118">
        <f>360*((1+'SOFR Data'!C7*'SOFR Data'!B7/36000)^(1/'SOFR Data'!C7) - 1)</f>
        <v>2.4998264089788336E-2</v>
      </c>
      <c r="R8" s="33">
        <v>1</v>
      </c>
      <c r="S8" s="77">
        <f t="shared" si="4"/>
        <v>6.9439622471634266E-5</v>
      </c>
      <c r="T8" s="78">
        <f t="shared" si="2"/>
        <v>3.3754073960934328E-4</v>
      </c>
    </row>
    <row r="9" spans="1:24" s="10" customFormat="1" ht="16" customHeight="1" x14ac:dyDescent="0.35">
      <c r="A9" s="44">
        <v>43652</v>
      </c>
      <c r="B9" s="48"/>
      <c r="C9" s="119"/>
      <c r="D9" s="49"/>
      <c r="E9" s="77">
        <f t="shared" si="5"/>
        <v>0</v>
      </c>
      <c r="F9" s="78">
        <f t="shared" si="0"/>
        <v>2.6808250158993907E-4</v>
      </c>
      <c r="G9" s="72"/>
      <c r="H9" s="38">
        <v>43652</v>
      </c>
      <c r="I9" s="40">
        <f>'SOFR Data'!A7</f>
        <v>43644</v>
      </c>
      <c r="J9" s="122">
        <f>'SOFR Data'!B7/100</f>
        <v>2.5000000000000001E-2</v>
      </c>
      <c r="K9" s="39">
        <v>1</v>
      </c>
      <c r="L9" s="77">
        <f t="shared" si="3"/>
        <v>6.9444444444444444E-5</v>
      </c>
      <c r="M9" s="78">
        <f t="shared" si="1"/>
        <v>4.070134479832177E-4</v>
      </c>
      <c r="O9" s="52">
        <v>43652</v>
      </c>
      <c r="P9" s="32">
        <f>'SOFR Data'!A7</f>
        <v>43644</v>
      </c>
      <c r="Q9" s="118">
        <f>360*((1+'SOFR Data'!C7*'SOFR Data'!B7/36000)^(1/'SOFR Data'!C7) - 1)</f>
        <v>2.4998264089788336E-2</v>
      </c>
      <c r="R9" s="33">
        <v>1</v>
      </c>
      <c r="S9" s="77">
        <f t="shared" si="4"/>
        <v>6.9439622471634266E-5</v>
      </c>
      <c r="T9" s="78">
        <f t="shared" si="2"/>
        <v>4.0700380078240173E-4</v>
      </c>
      <c r="X9" s="54"/>
    </row>
    <row r="10" spans="1:24" s="10" customFormat="1" ht="16" customHeight="1" x14ac:dyDescent="0.35">
      <c r="A10" s="44">
        <v>43653</v>
      </c>
      <c r="B10" s="48"/>
      <c r="C10" s="119"/>
      <c r="D10" s="49"/>
      <c r="E10" s="77">
        <f t="shared" si="5"/>
        <v>0</v>
      </c>
      <c r="F10" s="78">
        <f t="shared" si="0"/>
        <v>2.6808250158993907E-4</v>
      </c>
      <c r="G10" s="72"/>
      <c r="H10" s="38">
        <v>43653</v>
      </c>
      <c r="I10" s="41">
        <f>'SOFR Data'!A7</f>
        <v>43644</v>
      </c>
      <c r="J10" s="122">
        <f>'SOFR Data'!B7/100</f>
        <v>2.5000000000000001E-2</v>
      </c>
      <c r="K10" s="39">
        <v>1</v>
      </c>
      <c r="L10" s="77">
        <f t="shared" si="3"/>
        <v>6.9444444444444444E-5</v>
      </c>
      <c r="M10" s="78">
        <f t="shared" si="1"/>
        <v>4.7648615725037757E-4</v>
      </c>
      <c r="O10" s="52">
        <v>43653</v>
      </c>
      <c r="P10" s="53">
        <f>'SOFR Data'!A7</f>
        <v>43644</v>
      </c>
      <c r="Q10" s="118">
        <f>360*((1+'SOFR Data'!C7*'SOFR Data'!B7/36000)^(1/'SOFR Data'!C7) - 1)</f>
        <v>2.4998264089788336E-2</v>
      </c>
      <c r="R10" s="33">
        <v>1</v>
      </c>
      <c r="S10" s="77">
        <f t="shared" si="4"/>
        <v>6.9439622471634266E-5</v>
      </c>
      <c r="T10" s="78">
        <f t="shared" si="2"/>
        <v>4.7647168544440177E-4</v>
      </c>
      <c r="X10" s="54"/>
    </row>
    <row r="11" spans="1:24" s="9" customFormat="1" ht="16" customHeight="1" x14ac:dyDescent="0.35">
      <c r="A11" s="43">
        <v>43654</v>
      </c>
      <c r="B11" s="104">
        <f>'SOFR Data'!A7</f>
        <v>43644</v>
      </c>
      <c r="C11" s="111">
        <f>'SOFR Data'!B7/100</f>
        <v>2.5000000000000001E-2</v>
      </c>
      <c r="D11" s="31">
        <v>3</v>
      </c>
      <c r="E11" s="77">
        <f t="shared" si="5"/>
        <v>2.0833333333333335E-4</v>
      </c>
      <c r="F11" s="78">
        <f t="shared" si="0"/>
        <v>4.7647168544440177E-4</v>
      </c>
      <c r="G11" s="70"/>
      <c r="H11" s="18">
        <v>43654</v>
      </c>
      <c r="I11" s="19">
        <f>'SOFR Data'!A8</f>
        <v>43647</v>
      </c>
      <c r="J11" s="121">
        <f>'SOFR Data'!B8/100</f>
        <v>2.4199999999999999E-2</v>
      </c>
      <c r="K11" s="20">
        <v>1</v>
      </c>
      <c r="L11" s="77">
        <f t="shared" si="3"/>
        <v>6.7222222222222219E-5</v>
      </c>
      <c r="M11" s="78">
        <f t="shared" si="1"/>
        <v>5.437404099308818E-4</v>
      </c>
      <c r="O11" s="28">
        <v>43654</v>
      </c>
      <c r="P11" s="29">
        <f>'SOFR Data'!A8</f>
        <v>43647</v>
      </c>
      <c r="Q11" s="112">
        <f>'SOFR Data'!B8/100</f>
        <v>2.4199999999999999E-2</v>
      </c>
      <c r="R11" s="31">
        <v>1</v>
      </c>
      <c r="S11" s="77">
        <f t="shared" si="4"/>
        <v>6.7222222222222219E-5</v>
      </c>
      <c r="T11" s="78">
        <f t="shared" si="2"/>
        <v>5.4372593715212858E-4</v>
      </c>
    </row>
    <row r="12" spans="1:24" s="9" customFormat="1" ht="16" customHeight="1" x14ac:dyDescent="0.35">
      <c r="A12" s="43">
        <v>43655</v>
      </c>
      <c r="B12" s="104">
        <f>'SOFR Data'!A8</f>
        <v>43647</v>
      </c>
      <c r="C12" s="111">
        <f>'SOFR Data'!B8/100</f>
        <v>2.4199999999999999E-2</v>
      </c>
      <c r="D12" s="31">
        <v>1</v>
      </c>
      <c r="E12" s="77">
        <f t="shared" si="5"/>
        <v>6.7222222222222219E-5</v>
      </c>
      <c r="F12" s="78">
        <f t="shared" si="0"/>
        <v>5.4372593715212858E-4</v>
      </c>
      <c r="G12" s="70"/>
      <c r="H12" s="18">
        <v>43655</v>
      </c>
      <c r="I12" s="19">
        <f>'SOFR Data'!A9</f>
        <v>43648</v>
      </c>
      <c r="J12" s="121">
        <f>'SOFR Data'!B9/100</f>
        <v>2.5099999999999997E-2</v>
      </c>
      <c r="K12" s="20">
        <v>1</v>
      </c>
      <c r="L12" s="77">
        <f t="shared" si="3"/>
        <v>6.9722222222222212E-5</v>
      </c>
      <c r="M12" s="78">
        <f t="shared" si="1"/>
        <v>6.1350054294262435E-4</v>
      </c>
      <c r="O12" s="28">
        <v>43655</v>
      </c>
      <c r="P12" s="29">
        <f>'SOFR Data'!A9</f>
        <v>43648</v>
      </c>
      <c r="Q12" s="112">
        <f>'SOFR Data'!B9/100</f>
        <v>2.5099999999999997E-2</v>
      </c>
      <c r="R12" s="31">
        <v>1</v>
      </c>
      <c r="S12" s="77">
        <f t="shared" si="4"/>
        <v>6.9722222222222212E-5</v>
      </c>
      <c r="T12" s="78">
        <f t="shared" si="2"/>
        <v>6.1348606915490045E-4</v>
      </c>
    </row>
    <row r="13" spans="1:24" s="9" customFormat="1" ht="16" customHeight="1" x14ac:dyDescent="0.35">
      <c r="A13" s="43">
        <v>43656</v>
      </c>
      <c r="B13" s="104">
        <f>'SOFR Data'!A9</f>
        <v>43648</v>
      </c>
      <c r="C13" s="111">
        <f>'SOFR Data'!B9/100</f>
        <v>2.5099999999999997E-2</v>
      </c>
      <c r="D13" s="31">
        <v>1</v>
      </c>
      <c r="E13" s="77">
        <f t="shared" si="5"/>
        <v>6.9722222222222212E-5</v>
      </c>
      <c r="F13" s="78">
        <f t="shared" si="0"/>
        <v>6.1348606915490045E-4</v>
      </c>
      <c r="G13" s="70"/>
      <c r="H13" s="18">
        <v>43656</v>
      </c>
      <c r="I13" s="19">
        <f>'SOFR Data'!A10</f>
        <v>43649</v>
      </c>
      <c r="J13" s="121">
        <f>'SOFR Data'!B10/100</f>
        <v>2.5600000000000001E-2</v>
      </c>
      <c r="K13" s="39">
        <v>1</v>
      </c>
      <c r="L13" s="77">
        <f t="shared" si="3"/>
        <v>7.111111111111112E-5</v>
      </c>
      <c r="M13" s="78">
        <f t="shared" si="1"/>
        <v>6.8465528075911664E-4</v>
      </c>
      <c r="O13" s="28">
        <v>43656</v>
      </c>
      <c r="P13" s="29">
        <f>'SOFR Data'!A10</f>
        <v>43649</v>
      </c>
      <c r="Q13" s="118">
        <f>360*((1+'SOFR Data'!C10*'SOFR Data'!B10/36000)^(1/'SOFR Data'!C10) - 1)</f>
        <v>2.5599089842538447E-2</v>
      </c>
      <c r="R13" s="33">
        <v>1</v>
      </c>
      <c r="S13" s="77">
        <f t="shared" si="4"/>
        <v>7.1108582895940131E-5</v>
      </c>
      <c r="T13" s="78">
        <f t="shared" si="2"/>
        <v>6.8463827617581963E-4</v>
      </c>
    </row>
    <row r="14" spans="1:24" s="9" customFormat="1" ht="16" customHeight="1" x14ac:dyDescent="0.35">
      <c r="A14" s="43">
        <v>43657</v>
      </c>
      <c r="B14" s="104">
        <f>'SOFR Data'!A10</f>
        <v>43649</v>
      </c>
      <c r="C14" s="111">
        <f>'SOFR Data'!B10/100</f>
        <v>2.5600000000000001E-2</v>
      </c>
      <c r="D14" s="31">
        <v>2</v>
      </c>
      <c r="E14" s="77">
        <f t="shared" si="5"/>
        <v>1.4222222222222224E-4</v>
      </c>
      <c r="F14" s="78">
        <f t="shared" si="0"/>
        <v>7.5579554272930949E-4</v>
      </c>
      <c r="G14" s="70"/>
      <c r="H14" s="18">
        <v>43657</v>
      </c>
      <c r="I14" s="40">
        <f>'SOFR Data'!A10</f>
        <v>43649</v>
      </c>
      <c r="J14" s="122">
        <f>'SOFR Data'!B10/100</f>
        <v>2.5600000000000001E-2</v>
      </c>
      <c r="K14" s="39">
        <v>1</v>
      </c>
      <c r="L14" s="77">
        <f t="shared" si="3"/>
        <v>7.111111111111112E-5</v>
      </c>
      <c r="M14" s="78">
        <f t="shared" si="1"/>
        <v>7.5581507846789187E-4</v>
      </c>
      <c r="O14" s="28">
        <v>43657</v>
      </c>
      <c r="P14" s="32">
        <f>'SOFR Data'!A10</f>
        <v>43649</v>
      </c>
      <c r="Q14" s="118">
        <f>360*((1+'SOFR Data'!C10*'SOFR Data'!B10/36000)^(1/'SOFR Data'!C10) - 1)</f>
        <v>2.5599089842538447E-2</v>
      </c>
      <c r="R14" s="33">
        <v>1</v>
      </c>
      <c r="S14" s="77">
        <f t="shared" si="4"/>
        <v>7.1108582895940131E-5</v>
      </c>
      <c r="T14" s="78">
        <f t="shared" si="2"/>
        <v>7.5579554272930949E-4</v>
      </c>
      <c r="X14" s="55"/>
    </row>
    <row r="15" spans="1:24" s="9" customFormat="1" ht="16" customHeight="1" x14ac:dyDescent="0.35">
      <c r="A15" s="50">
        <v>43658</v>
      </c>
      <c r="B15" s="104">
        <f>'SOFR Data'!A11</f>
        <v>43651</v>
      </c>
      <c r="C15" s="111">
        <f>'SOFR Data'!B11/100</f>
        <v>2.5899999999999999E-2</v>
      </c>
      <c r="D15" s="31">
        <v>3</v>
      </c>
      <c r="E15" s="77">
        <f t="shared" si="5"/>
        <v>2.1583333333333331E-4</v>
      </c>
      <c r="F15" s="78">
        <f t="shared" si="0"/>
        <v>9.7179200193386883E-4</v>
      </c>
      <c r="G15" s="70"/>
      <c r="H15" s="21">
        <v>43658</v>
      </c>
      <c r="I15" s="19">
        <f>'SOFR Data'!A11</f>
        <v>43651</v>
      </c>
      <c r="J15" s="121">
        <f>'SOFR Data'!B11/100</f>
        <v>2.5899999999999999E-2</v>
      </c>
      <c r="K15" s="39">
        <v>1</v>
      </c>
      <c r="L15" s="77">
        <f t="shared" si="3"/>
        <v>7.1944444444444451E-5</v>
      </c>
      <c r="M15" s="78">
        <f t="shared" si="1"/>
        <v>8.2781389960806528E-4</v>
      </c>
      <c r="O15" s="34">
        <v>43658</v>
      </c>
      <c r="P15" s="29">
        <f>'SOFR Data'!A11</f>
        <v>43651</v>
      </c>
      <c r="Q15" s="118">
        <f>360*((1+'SOFR Data'!C11*'SOFR Data'!B11/36000)^(1/'SOFR Data'!C11) - 1)</f>
        <v>2.5898136862245735E-2</v>
      </c>
      <c r="R15" s="33">
        <v>1</v>
      </c>
      <c r="S15" s="77">
        <f t="shared" si="4"/>
        <v>7.1939269061793709E-5</v>
      </c>
      <c r="T15" s="78">
        <f t="shared" si="2"/>
        <v>8.277891831700579E-4</v>
      </c>
    </row>
    <row r="16" spans="1:24" s="10" customFormat="1" ht="16" customHeight="1" x14ac:dyDescent="0.35">
      <c r="A16" s="44">
        <v>43659</v>
      </c>
      <c r="B16" s="48"/>
      <c r="C16" s="119"/>
      <c r="D16" s="49"/>
      <c r="E16" s="77">
        <f t="shared" si="5"/>
        <v>0</v>
      </c>
      <c r="F16" s="78">
        <f t="shared" si="0"/>
        <v>9.7179200193386883E-4</v>
      </c>
      <c r="G16" s="72"/>
      <c r="H16" s="38">
        <v>43659</v>
      </c>
      <c r="I16" s="40">
        <f>'SOFR Data'!A11</f>
        <v>43651</v>
      </c>
      <c r="J16" s="122">
        <f>'SOFR Data'!B11/100</f>
        <v>2.5899999999999999E-2</v>
      </c>
      <c r="K16" s="39">
        <v>1</v>
      </c>
      <c r="L16" s="77">
        <f t="shared" si="3"/>
        <v>7.1944444444444451E-5</v>
      </c>
      <c r="M16" s="78">
        <f t="shared" si="1"/>
        <v>8.9981790066362421E-4</v>
      </c>
      <c r="O16" s="52">
        <v>43659</v>
      </c>
      <c r="P16" s="32">
        <f>'SOFR Data'!A11</f>
        <v>43651</v>
      </c>
      <c r="Q16" s="118">
        <f>360*((1+'SOFR Data'!C11*'SOFR Data'!B11/36000)^(1/'SOFR Data'!C11) - 1)</f>
        <v>2.5898136862245735E-2</v>
      </c>
      <c r="R16" s="33">
        <v>1</v>
      </c>
      <c r="S16" s="77">
        <f t="shared" si="4"/>
        <v>7.1939269061793709E-5</v>
      </c>
      <c r="T16" s="78">
        <f t="shared" si="2"/>
        <v>8.9978800278056603E-4</v>
      </c>
    </row>
    <row r="17" spans="1:20" s="10" customFormat="1" ht="16" customHeight="1" x14ac:dyDescent="0.35">
      <c r="A17" s="44">
        <v>43660</v>
      </c>
      <c r="B17" s="48"/>
      <c r="C17" s="119"/>
      <c r="D17" s="49"/>
      <c r="E17" s="77">
        <f t="shared" si="5"/>
        <v>0</v>
      </c>
      <c r="F17" s="78">
        <f t="shared" si="0"/>
        <v>9.7179200193386883E-4</v>
      </c>
      <c r="G17" s="72"/>
      <c r="H17" s="38">
        <v>43660</v>
      </c>
      <c r="I17" s="40">
        <f>'SOFR Data'!A11</f>
        <v>43651</v>
      </c>
      <c r="J17" s="122">
        <f>'SOFR Data'!B11/100</f>
        <v>2.5899999999999999E-2</v>
      </c>
      <c r="K17" s="39">
        <v>1</v>
      </c>
      <c r="L17" s="77">
        <f t="shared" si="3"/>
        <v>7.1944444444444451E-5</v>
      </c>
      <c r="M17" s="78">
        <f t="shared" si="1"/>
        <v>9.7182708200693746E-4</v>
      </c>
      <c r="O17" s="52">
        <v>43660</v>
      </c>
      <c r="P17" s="32">
        <f>'SOFR Data'!A11</f>
        <v>43651</v>
      </c>
      <c r="Q17" s="118">
        <f>360*((1+'SOFR Data'!C11*'SOFR Data'!B11/36000)^(1/'SOFR Data'!C11) - 1)</f>
        <v>2.5898136862245735E-2</v>
      </c>
      <c r="R17" s="33">
        <v>1</v>
      </c>
      <c r="S17" s="77">
        <f t="shared" si="4"/>
        <v>7.1939269061793709E-5</v>
      </c>
      <c r="T17" s="78">
        <f t="shared" si="2"/>
        <v>9.7179200193364679E-4</v>
      </c>
    </row>
    <row r="18" spans="1:20" s="9" customFormat="1" ht="16" customHeight="1" x14ac:dyDescent="0.35">
      <c r="A18" s="43">
        <v>43661</v>
      </c>
      <c r="B18" s="29">
        <f>'SOFR Data'!A12</f>
        <v>43654</v>
      </c>
      <c r="C18" s="112">
        <f>'SOFR Data'!B12/100</f>
        <v>2.4799999999999999E-2</v>
      </c>
      <c r="D18" s="31">
        <v>1</v>
      </c>
      <c r="E18" s="77">
        <f t="shared" si="5"/>
        <v>6.8888888888888895E-5</v>
      </c>
      <c r="F18" s="78">
        <f t="shared" si="0"/>
        <v>1.0407478364939937E-3</v>
      </c>
      <c r="G18" s="70"/>
      <c r="H18" s="18">
        <v>43661</v>
      </c>
      <c r="I18" s="19">
        <f>'SOFR Data'!A12</f>
        <v>43654</v>
      </c>
      <c r="J18" s="121">
        <f>'SOFR Data'!B12/100</f>
        <v>2.4799999999999999E-2</v>
      </c>
      <c r="K18" s="20">
        <v>1</v>
      </c>
      <c r="L18" s="77">
        <f t="shared" si="3"/>
        <v>6.8888888888888895E-5</v>
      </c>
      <c r="M18" s="78">
        <f t="shared" si="1"/>
        <v>1.0407829189837958E-3</v>
      </c>
      <c r="O18" s="28">
        <v>43661</v>
      </c>
      <c r="P18" s="29">
        <f>'SOFR Data'!A12</f>
        <v>43654</v>
      </c>
      <c r="Q18" s="112">
        <f>'SOFR Data'!B12/100</f>
        <v>2.4799999999999999E-2</v>
      </c>
      <c r="R18" s="31">
        <v>1</v>
      </c>
      <c r="S18" s="77">
        <f t="shared" si="4"/>
        <v>6.8888888888888895E-5</v>
      </c>
      <c r="T18" s="78">
        <f t="shared" si="2"/>
        <v>1.0407478364937717E-3</v>
      </c>
    </row>
    <row r="19" spans="1:20" s="9" customFormat="1" ht="16" customHeight="1" x14ac:dyDescent="0.35">
      <c r="A19" s="43">
        <v>43662</v>
      </c>
      <c r="B19" s="29">
        <f>'SOFR Data'!A13</f>
        <v>43655</v>
      </c>
      <c r="C19" s="112">
        <f>'SOFR Data'!B13/100</f>
        <v>2.4500000000000001E-2</v>
      </c>
      <c r="D19" s="31">
        <v>1</v>
      </c>
      <c r="E19" s="77">
        <f t="shared" si="5"/>
        <v>6.8055555555555564E-5</v>
      </c>
      <c r="F19" s="78">
        <f t="shared" si="0"/>
        <v>1.1088742207217006E-3</v>
      </c>
      <c r="G19" s="70"/>
      <c r="H19" s="18">
        <v>43662</v>
      </c>
      <c r="I19" s="19">
        <f>'SOFR Data'!A13</f>
        <v>43655</v>
      </c>
      <c r="J19" s="121">
        <f>'SOFR Data'!B13/100</f>
        <v>2.4500000000000001E-2</v>
      </c>
      <c r="K19" s="20">
        <v>1</v>
      </c>
      <c r="L19" s="77">
        <f t="shared" si="3"/>
        <v>6.8055555555555564E-5</v>
      </c>
      <c r="M19" s="78">
        <f t="shared" si="1"/>
        <v>1.1089093055989263E-3</v>
      </c>
      <c r="O19" s="28">
        <v>43662</v>
      </c>
      <c r="P19" s="29">
        <f>'SOFR Data'!A13</f>
        <v>43655</v>
      </c>
      <c r="Q19" s="112">
        <f>'SOFR Data'!B13/100</f>
        <v>2.4500000000000001E-2</v>
      </c>
      <c r="R19" s="31">
        <v>1</v>
      </c>
      <c r="S19" s="77">
        <f t="shared" si="4"/>
        <v>6.8055555555555564E-5</v>
      </c>
      <c r="T19" s="78">
        <f t="shared" si="2"/>
        <v>1.1088742207214786E-3</v>
      </c>
    </row>
    <row r="20" spans="1:20" s="9" customFormat="1" ht="16" customHeight="1" x14ac:dyDescent="0.35">
      <c r="A20" s="43">
        <v>43663</v>
      </c>
      <c r="B20" s="29">
        <f>'SOFR Data'!A14</f>
        <v>43656</v>
      </c>
      <c r="C20" s="112">
        <f>'SOFR Data'!B14/100</f>
        <v>2.46E-2</v>
      </c>
      <c r="D20" s="31">
        <v>1</v>
      </c>
      <c r="E20" s="77">
        <f t="shared" si="5"/>
        <v>6.8333333333333332E-5</v>
      </c>
      <c r="F20" s="78">
        <f t="shared" si="0"/>
        <v>1.1772833271268546E-3</v>
      </c>
      <c r="G20" s="70"/>
      <c r="H20" s="18">
        <v>43663</v>
      </c>
      <c r="I20" s="19">
        <f>'SOFR Data'!A14</f>
        <v>43656</v>
      </c>
      <c r="J20" s="121">
        <f>'SOFR Data'!B14/100</f>
        <v>2.46E-2</v>
      </c>
      <c r="K20" s="20">
        <v>1</v>
      </c>
      <c r="L20" s="77">
        <f t="shared" si="3"/>
        <v>6.8333333333333332E-5</v>
      </c>
      <c r="M20" s="78">
        <f t="shared" si="1"/>
        <v>1.1773184144014959E-3</v>
      </c>
      <c r="O20" s="28">
        <v>43663</v>
      </c>
      <c r="P20" s="29">
        <f>'SOFR Data'!A14</f>
        <v>43656</v>
      </c>
      <c r="Q20" s="112">
        <f>'SOFR Data'!B14/100</f>
        <v>2.46E-2</v>
      </c>
      <c r="R20" s="31">
        <v>1</v>
      </c>
      <c r="S20" s="77">
        <f t="shared" si="4"/>
        <v>6.8333333333333332E-5</v>
      </c>
      <c r="T20" s="78">
        <f t="shared" si="2"/>
        <v>1.1772833271266325E-3</v>
      </c>
    </row>
    <row r="21" spans="1:20" s="9" customFormat="1" ht="16" customHeight="1" x14ac:dyDescent="0.35">
      <c r="A21" s="43">
        <v>43664</v>
      </c>
      <c r="B21" s="29">
        <f>'SOFR Data'!A15</f>
        <v>43657</v>
      </c>
      <c r="C21" s="112">
        <f>'SOFR Data'!B15/100</f>
        <v>2.41E-2</v>
      </c>
      <c r="D21" s="31">
        <v>1</v>
      </c>
      <c r="E21" s="77">
        <f t="shared" si="5"/>
        <v>6.6944444444444451E-5</v>
      </c>
      <c r="F21" s="78">
        <f t="shared" si="0"/>
        <v>1.2443065841496459E-3</v>
      </c>
      <c r="G21" s="70"/>
      <c r="H21" s="18">
        <v>43664</v>
      </c>
      <c r="I21" s="19">
        <f>'SOFR Data'!A15</f>
        <v>43657</v>
      </c>
      <c r="J21" s="121">
        <f>'SOFR Data'!B15/100</f>
        <v>2.41E-2</v>
      </c>
      <c r="K21" s="20">
        <v>1</v>
      </c>
      <c r="L21" s="77">
        <f t="shared" si="3"/>
        <v>6.6944444444444451E-5</v>
      </c>
      <c r="M21" s="78">
        <f t="shared" si="1"/>
        <v>1.2443416737732971E-3</v>
      </c>
      <c r="O21" s="28">
        <v>43664</v>
      </c>
      <c r="P21" s="29">
        <f>'SOFR Data'!A15</f>
        <v>43657</v>
      </c>
      <c r="Q21" s="112">
        <f>'SOFR Data'!B15/100</f>
        <v>2.41E-2</v>
      </c>
      <c r="R21" s="31">
        <v>1</v>
      </c>
      <c r="S21" s="77">
        <f t="shared" si="4"/>
        <v>6.6944444444444451E-5</v>
      </c>
      <c r="T21" s="78">
        <f t="shared" si="2"/>
        <v>1.2443065841494239E-3</v>
      </c>
    </row>
    <row r="22" spans="1:20" s="9" customFormat="1" ht="16" customHeight="1" x14ac:dyDescent="0.35">
      <c r="A22" s="50">
        <v>43665</v>
      </c>
      <c r="B22" s="29">
        <f>'SOFR Data'!A16</f>
        <v>43658</v>
      </c>
      <c r="C22" s="112">
        <f>'SOFR Data'!B16/100</f>
        <v>2.3599999999999999E-2</v>
      </c>
      <c r="D22" s="31">
        <v>3</v>
      </c>
      <c r="E22" s="77">
        <f t="shared" si="5"/>
        <v>1.9666666666666666E-4</v>
      </c>
      <c r="F22" s="78">
        <f t="shared" si="0"/>
        <v>1.4412179644445189E-3</v>
      </c>
      <c r="G22" s="70"/>
      <c r="H22" s="21">
        <v>43665</v>
      </c>
      <c r="I22" s="19">
        <f>'SOFR Data'!A16</f>
        <v>43658</v>
      </c>
      <c r="J22" s="121">
        <f>'SOFR Data'!B16/100</f>
        <v>2.3599999999999999E-2</v>
      </c>
      <c r="K22" s="39">
        <v>1</v>
      </c>
      <c r="L22" s="77">
        <f t="shared" si="3"/>
        <v>6.5555555555555557E-5</v>
      </c>
      <c r="M22" s="78">
        <f t="shared" si="1"/>
        <v>1.3099788028385628E-3</v>
      </c>
      <c r="O22" s="34">
        <v>43665</v>
      </c>
      <c r="P22" s="29">
        <f>'SOFR Data'!A16</f>
        <v>43658</v>
      </c>
      <c r="Q22" s="118">
        <f>360*((1+'SOFR Data'!C16*'SOFR Data'!B16/36000)^(1/'SOFR Data'!C16) - 1)</f>
        <v>2.3598453057900315E-2</v>
      </c>
      <c r="R22" s="33">
        <v>1</v>
      </c>
      <c r="S22" s="77">
        <f t="shared" si="4"/>
        <v>6.5551258494167541E-5</v>
      </c>
      <c r="T22" s="78">
        <f t="shared" si="2"/>
        <v>1.3099394085061E-3</v>
      </c>
    </row>
    <row r="23" spans="1:20" s="10" customFormat="1" ht="16" customHeight="1" x14ac:dyDescent="0.35">
      <c r="A23" s="44">
        <v>43666</v>
      </c>
      <c r="B23" s="48"/>
      <c r="C23" s="119"/>
      <c r="D23" s="49"/>
      <c r="E23" s="77">
        <f t="shared" si="5"/>
        <v>0</v>
      </c>
      <c r="F23" s="78">
        <f t="shared" si="0"/>
        <v>1.4412179644445189E-3</v>
      </c>
      <c r="G23" s="72"/>
      <c r="H23" s="38">
        <v>43666</v>
      </c>
      <c r="I23" s="40">
        <f>'SOFR Data'!A16</f>
        <v>43658</v>
      </c>
      <c r="J23" s="122">
        <f>'SOFR Data'!B16/100</f>
        <v>2.3599999999999999E-2</v>
      </c>
      <c r="K23" s="39">
        <v>1</v>
      </c>
      <c r="L23" s="77">
        <f t="shared" si="3"/>
        <v>6.5555555555555557E-5</v>
      </c>
      <c r="M23" s="78">
        <f t="shared" si="1"/>
        <v>1.3756202347823265E-3</v>
      </c>
      <c r="O23" s="52">
        <v>43666</v>
      </c>
      <c r="P23" s="32">
        <f>'SOFR Data'!A16</f>
        <v>43658</v>
      </c>
      <c r="Q23" s="118">
        <f>360*((1+'SOFR Data'!C16*'SOFR Data'!B16/36000)^(1/'SOFR Data'!C16) - 1)</f>
        <v>2.3598453057900315E-2</v>
      </c>
      <c r="R23" s="33">
        <v>1</v>
      </c>
      <c r="S23" s="77">
        <f t="shared" si="4"/>
        <v>6.5551258494167541E-5</v>
      </c>
      <c r="T23" s="78">
        <f t="shared" si="2"/>
        <v>1.3755765351770588E-3</v>
      </c>
    </row>
    <row r="24" spans="1:20" s="10" customFormat="1" ht="16" customHeight="1" x14ac:dyDescent="0.35">
      <c r="A24" s="44">
        <v>43667</v>
      </c>
      <c r="B24" s="48"/>
      <c r="C24" s="119"/>
      <c r="D24" s="49"/>
      <c r="E24" s="77">
        <f t="shared" si="5"/>
        <v>0</v>
      </c>
      <c r="F24" s="78">
        <f t="shared" si="0"/>
        <v>1.4412179644445189E-3</v>
      </c>
      <c r="G24" s="72"/>
      <c r="H24" s="38">
        <v>43667</v>
      </c>
      <c r="I24" s="40">
        <f>'SOFR Data'!A16</f>
        <v>43658</v>
      </c>
      <c r="J24" s="122">
        <f>'SOFR Data'!B16/100</f>
        <v>2.3599999999999999E-2</v>
      </c>
      <c r="K24" s="39">
        <v>1</v>
      </c>
      <c r="L24" s="77">
        <f t="shared" si="3"/>
        <v>6.5555555555555557E-5</v>
      </c>
      <c r="M24" s="78">
        <f t="shared" si="1"/>
        <v>1.4412659698865848E-3</v>
      </c>
      <c r="O24" s="52">
        <v>43667</v>
      </c>
      <c r="P24" s="32">
        <f>'SOFR Data'!A16</f>
        <v>43658</v>
      </c>
      <c r="Q24" s="118">
        <f>360*((1+'SOFR Data'!C16*'SOFR Data'!B16/36000)^(1/'SOFR Data'!C16) - 1)</f>
        <v>2.3598453057900315E-2</v>
      </c>
      <c r="R24" s="33">
        <v>1</v>
      </c>
      <c r="S24" s="77">
        <f t="shared" si="4"/>
        <v>6.5551258494167541E-5</v>
      </c>
      <c r="T24" s="78">
        <f t="shared" si="2"/>
        <v>1.4412179644442968E-3</v>
      </c>
    </row>
    <row r="25" spans="1:20" s="9" customFormat="1" ht="16" customHeight="1" x14ac:dyDescent="0.35">
      <c r="A25" s="43">
        <v>43668</v>
      </c>
      <c r="B25" s="29">
        <f>'SOFR Data'!A17</f>
        <v>43661</v>
      </c>
      <c r="C25" s="112">
        <f>'SOFR Data'!B17/100</f>
        <v>2.46E-2</v>
      </c>
      <c r="D25" s="31">
        <v>1</v>
      </c>
      <c r="E25" s="77">
        <f t="shared" si="5"/>
        <v>6.8333333333333332E-5</v>
      </c>
      <c r="F25" s="78">
        <f t="shared" si="0"/>
        <v>1.5096497810054288E-3</v>
      </c>
      <c r="G25" s="70"/>
      <c r="H25" s="18">
        <v>43668</v>
      </c>
      <c r="I25" s="19">
        <f>'SOFR Data'!A17</f>
        <v>43661</v>
      </c>
      <c r="J25" s="121">
        <f>'SOFR Data'!B17/100</f>
        <v>2.46E-2</v>
      </c>
      <c r="K25" s="20">
        <v>1</v>
      </c>
      <c r="L25" s="77">
        <f t="shared" si="3"/>
        <v>6.8333333333333332E-5</v>
      </c>
      <c r="M25" s="78">
        <f t="shared" si="1"/>
        <v>1.5096977897277597E-3</v>
      </c>
      <c r="O25" s="28">
        <v>43668</v>
      </c>
      <c r="P25" s="29">
        <f>'SOFR Data'!A17</f>
        <v>43661</v>
      </c>
      <c r="Q25" s="112">
        <f>'SOFR Data'!B17/100</f>
        <v>2.46E-2</v>
      </c>
      <c r="R25" s="31">
        <v>1</v>
      </c>
      <c r="S25" s="77">
        <f t="shared" si="4"/>
        <v>6.8333333333333332E-5</v>
      </c>
      <c r="T25" s="78">
        <f t="shared" si="2"/>
        <v>1.5096497810052067E-3</v>
      </c>
    </row>
    <row r="26" spans="1:20" s="9" customFormat="1" ht="16" customHeight="1" x14ac:dyDescent="0.35">
      <c r="A26" s="43">
        <v>43669</v>
      </c>
      <c r="B26" s="29">
        <f>'SOFR Data'!A18</f>
        <v>43662</v>
      </c>
      <c r="C26" s="112">
        <f>'SOFR Data'!B18/100</f>
        <v>2.4700000000000003E-2</v>
      </c>
      <c r="D26" s="31">
        <v>1</v>
      </c>
      <c r="E26" s="77">
        <f t="shared" si="5"/>
        <v>6.8611111111111127E-5</v>
      </c>
      <c r="F26" s="78">
        <f t="shared" si="0"/>
        <v>1.5783644708653455E-3</v>
      </c>
      <c r="G26" s="70"/>
      <c r="H26" s="18">
        <v>43669</v>
      </c>
      <c r="I26" s="19">
        <f>'SOFR Data'!A18</f>
        <v>43662</v>
      </c>
      <c r="J26" s="121">
        <f>'SOFR Data'!B18/100</f>
        <v>2.4700000000000003E-2</v>
      </c>
      <c r="K26" s="20">
        <v>1</v>
      </c>
      <c r="L26" s="77">
        <f t="shared" si="3"/>
        <v>6.8611111111111127E-5</v>
      </c>
      <c r="M26" s="78">
        <f t="shared" si="1"/>
        <v>1.5784124828814861E-3</v>
      </c>
      <c r="O26" s="28">
        <v>43669</v>
      </c>
      <c r="P26" s="29">
        <f>'SOFR Data'!A18</f>
        <v>43662</v>
      </c>
      <c r="Q26" s="112">
        <f>'SOFR Data'!B18/100</f>
        <v>2.4700000000000003E-2</v>
      </c>
      <c r="R26" s="31">
        <v>1</v>
      </c>
      <c r="S26" s="77">
        <f t="shared" si="4"/>
        <v>6.8611111111111127E-5</v>
      </c>
      <c r="T26" s="78">
        <f t="shared" si="2"/>
        <v>1.5783644708651234E-3</v>
      </c>
    </row>
    <row r="27" spans="1:20" s="9" customFormat="1" ht="16" customHeight="1" x14ac:dyDescent="0.35">
      <c r="A27" s="43">
        <v>43670</v>
      </c>
      <c r="B27" s="29">
        <f>'SOFR Data'!A19</f>
        <v>43663</v>
      </c>
      <c r="C27" s="112">
        <f>'SOFR Data'!B19/100</f>
        <v>2.4700000000000003E-2</v>
      </c>
      <c r="D27" s="31">
        <v>1</v>
      </c>
      <c r="E27" s="77">
        <f t="shared" si="5"/>
        <v>6.8611111111111127E-5</v>
      </c>
      <c r="F27" s="78">
        <f t="shared" ref="F27:F33" si="6">(1+F26)*(1+E27)-1</f>
        <v>1.6470838753164241E-3</v>
      </c>
      <c r="G27" s="70"/>
      <c r="H27" s="18">
        <v>43670</v>
      </c>
      <c r="I27" s="19">
        <f>'SOFR Data'!A19</f>
        <v>43663</v>
      </c>
      <c r="J27" s="121">
        <f>'SOFR Data'!B19/100</f>
        <v>2.4700000000000003E-2</v>
      </c>
      <c r="K27" s="20">
        <v>1</v>
      </c>
      <c r="L27" s="77">
        <f t="shared" si="3"/>
        <v>6.8611111111111127E-5</v>
      </c>
      <c r="M27" s="78">
        <f t="shared" ref="M27:M34" si="7">(1+M26)*(1+L27)-1</f>
        <v>1.6471318906268184E-3</v>
      </c>
      <c r="O27" s="28">
        <v>43670</v>
      </c>
      <c r="P27" s="29">
        <f>'SOFR Data'!A19</f>
        <v>43663</v>
      </c>
      <c r="Q27" s="112">
        <f>'SOFR Data'!B19/100</f>
        <v>2.4700000000000003E-2</v>
      </c>
      <c r="R27" s="31">
        <v>1</v>
      </c>
      <c r="S27" s="77">
        <f t="shared" si="4"/>
        <v>6.8611111111111127E-5</v>
      </c>
      <c r="T27" s="78">
        <f t="shared" ref="T27:T34" si="8">(1+T26)*(1+S27)-1</f>
        <v>1.647083875316202E-3</v>
      </c>
    </row>
    <row r="28" spans="1:20" s="9" customFormat="1" ht="16" customHeight="1" x14ac:dyDescent="0.35">
      <c r="A28" s="43">
        <v>43671</v>
      </c>
      <c r="B28" s="29">
        <f>'SOFR Data'!A20</f>
        <v>43664</v>
      </c>
      <c r="C28" s="112">
        <f>'SOFR Data'!B20/100</f>
        <v>2.46E-2</v>
      </c>
      <c r="D28" s="31">
        <v>1</v>
      </c>
      <c r="E28" s="77">
        <f t="shared" si="5"/>
        <v>6.8333333333333332E-5</v>
      </c>
      <c r="F28" s="78">
        <f t="shared" si="6"/>
        <v>1.7155297593811625E-3</v>
      </c>
      <c r="G28" s="70"/>
      <c r="H28" s="18">
        <v>43671</v>
      </c>
      <c r="I28" s="19">
        <f>'SOFR Data'!A20</f>
        <v>43664</v>
      </c>
      <c r="J28" s="121">
        <f>'SOFR Data'!B20/100</f>
        <v>2.46E-2</v>
      </c>
      <c r="K28" s="20">
        <v>1</v>
      </c>
      <c r="L28" s="77">
        <f t="shared" si="3"/>
        <v>6.8333333333333332E-5</v>
      </c>
      <c r="M28" s="78">
        <f t="shared" si="7"/>
        <v>1.7155777779727099E-3</v>
      </c>
      <c r="O28" s="28">
        <v>43671</v>
      </c>
      <c r="P28" s="29">
        <f>'SOFR Data'!A20</f>
        <v>43664</v>
      </c>
      <c r="Q28" s="112">
        <f>'SOFR Data'!B20/100</f>
        <v>2.46E-2</v>
      </c>
      <c r="R28" s="31">
        <v>1</v>
      </c>
      <c r="S28" s="77">
        <f t="shared" si="4"/>
        <v>6.8333333333333332E-5</v>
      </c>
      <c r="T28" s="78">
        <f t="shared" si="8"/>
        <v>1.7155297593809404E-3</v>
      </c>
    </row>
    <row r="29" spans="1:20" s="9" customFormat="1" ht="16" customHeight="1" x14ac:dyDescent="0.35">
      <c r="A29" s="43">
        <v>43672</v>
      </c>
      <c r="B29" s="29">
        <f>'SOFR Data'!A21</f>
        <v>43665</v>
      </c>
      <c r="C29" s="112">
        <f>'SOFR Data'!B21/100</f>
        <v>2.41E-2</v>
      </c>
      <c r="D29" s="31">
        <v>3</v>
      </c>
      <c r="E29" s="77">
        <f t="shared" si="5"/>
        <v>2.0083333333333333E-4</v>
      </c>
      <c r="F29" s="78">
        <f t="shared" si="6"/>
        <v>1.916707628274672E-3</v>
      </c>
      <c r="G29" s="70"/>
      <c r="H29" s="18">
        <v>43672</v>
      </c>
      <c r="I29" s="19">
        <f>'SOFR Data'!A21</f>
        <v>43665</v>
      </c>
      <c r="J29" s="121">
        <f>'SOFR Data'!B21/100</f>
        <v>2.41E-2</v>
      </c>
      <c r="K29" s="39">
        <v>1</v>
      </c>
      <c r="L29" s="77">
        <f t="shared" si="3"/>
        <v>6.6944444444444451E-5</v>
      </c>
      <c r="M29" s="78">
        <f t="shared" si="7"/>
        <v>1.7826370708184935E-3</v>
      </c>
      <c r="O29" s="28">
        <v>43672</v>
      </c>
      <c r="P29" s="29">
        <f>'SOFR Data'!A21</f>
        <v>43665</v>
      </c>
      <c r="Q29" s="118">
        <f>360*((1+'SOFR Data'!C21*'SOFR Data'!B21/36000)^(1/'SOFR Data'!C21) - 1)</f>
        <v>2.4098386818849349E-2</v>
      </c>
      <c r="R29" s="33">
        <v>1</v>
      </c>
      <c r="S29" s="77">
        <f t="shared" si="4"/>
        <v>6.6939963385692636E-5</v>
      </c>
      <c r="T29" s="78">
        <f t="shared" si="8"/>
        <v>1.7825845602659207E-3</v>
      </c>
    </row>
    <row r="30" spans="1:20" s="10" customFormat="1" ht="16" customHeight="1" x14ac:dyDescent="0.35">
      <c r="A30" s="44">
        <v>43673</v>
      </c>
      <c r="B30" s="48"/>
      <c r="C30" s="119"/>
      <c r="D30" s="49"/>
      <c r="E30" s="77">
        <f t="shared" si="5"/>
        <v>0</v>
      </c>
      <c r="F30" s="78">
        <f t="shared" si="6"/>
        <v>1.916707628274672E-3</v>
      </c>
      <c r="G30" s="72"/>
      <c r="H30" s="38">
        <v>43673</v>
      </c>
      <c r="I30" s="40">
        <f>'SOFR Data'!A21</f>
        <v>43665</v>
      </c>
      <c r="J30" s="122">
        <f>'SOFR Data'!B21/100</f>
        <v>2.41E-2</v>
      </c>
      <c r="K30" s="39">
        <v>1</v>
      </c>
      <c r="L30" s="77">
        <f t="shared" si="3"/>
        <v>6.6944444444444451E-5</v>
      </c>
      <c r="M30" s="78">
        <f t="shared" si="7"/>
        <v>1.8497008529114733E-3</v>
      </c>
      <c r="O30" s="52">
        <v>43673</v>
      </c>
      <c r="P30" s="32">
        <f>'SOFR Data'!A21</f>
        <v>43665</v>
      </c>
      <c r="Q30" s="118">
        <f>360*((1+'SOFR Data'!C21*'SOFR Data'!B21/36000)^(1/'SOFR Data'!C21) - 1)</f>
        <v>2.4098386818849349E-2</v>
      </c>
      <c r="R30" s="33">
        <v>1</v>
      </c>
      <c r="S30" s="77">
        <f t="shared" si="4"/>
        <v>6.6939963385692636E-5</v>
      </c>
      <c r="T30" s="78">
        <f t="shared" si="8"/>
        <v>1.8496438497968004E-3</v>
      </c>
    </row>
    <row r="31" spans="1:20" s="10" customFormat="1" ht="16" customHeight="1" x14ac:dyDescent="0.35">
      <c r="A31" s="44">
        <v>43674</v>
      </c>
      <c r="B31" s="48"/>
      <c r="C31" s="119"/>
      <c r="D31" s="49"/>
      <c r="E31" s="77">
        <f t="shared" si="5"/>
        <v>0</v>
      </c>
      <c r="F31" s="78">
        <f t="shared" si="6"/>
        <v>1.916707628274672E-3</v>
      </c>
      <c r="G31" s="72"/>
      <c r="H31" s="38">
        <v>43674</v>
      </c>
      <c r="I31" s="40">
        <f>'SOFR Data'!A21</f>
        <v>43665</v>
      </c>
      <c r="J31" s="122">
        <f>'SOFR Data'!B21/100</f>
        <v>2.41E-2</v>
      </c>
      <c r="K31" s="39">
        <v>1</v>
      </c>
      <c r="L31" s="77">
        <f t="shared" si="3"/>
        <v>6.6944444444444451E-5</v>
      </c>
      <c r="M31" s="78">
        <f t="shared" si="7"/>
        <v>1.9167691245520757E-3</v>
      </c>
      <c r="O31" s="52">
        <v>43674</v>
      </c>
      <c r="P31" s="32">
        <f>'SOFR Data'!A21</f>
        <v>43665</v>
      </c>
      <c r="Q31" s="118">
        <f>360*((1+'SOFR Data'!C21*'SOFR Data'!B21/36000)^(1/'SOFR Data'!C21) - 1)</f>
        <v>2.4098386818849349E-2</v>
      </c>
      <c r="R31" s="33">
        <v>1</v>
      </c>
      <c r="S31" s="77">
        <f t="shared" si="4"/>
        <v>6.6939963385692636E-5</v>
      </c>
      <c r="T31" s="78">
        <f t="shared" si="8"/>
        <v>1.9167076282740059E-3</v>
      </c>
    </row>
    <row r="32" spans="1:20" s="9" customFormat="1" ht="16" customHeight="1" x14ac:dyDescent="0.35">
      <c r="A32" s="43">
        <v>43675</v>
      </c>
      <c r="B32" s="29">
        <f>'SOFR Data'!A22</f>
        <v>43668</v>
      </c>
      <c r="C32" s="112">
        <f>'SOFR Data'!B22/100</f>
        <v>2.4E-2</v>
      </c>
      <c r="D32" s="31">
        <v>1</v>
      </c>
      <c r="E32" s="77">
        <f t="shared" si="5"/>
        <v>6.666666666666667E-5</v>
      </c>
      <c r="F32" s="78">
        <f t="shared" si="6"/>
        <v>1.9835020754499499E-3</v>
      </c>
      <c r="G32" s="70"/>
      <c r="H32" s="18">
        <v>43675</v>
      </c>
      <c r="I32" s="19">
        <f>'SOFR Data'!A22</f>
        <v>43668</v>
      </c>
      <c r="J32" s="121">
        <f>'SOFR Data'!B22/100</f>
        <v>2.4E-2</v>
      </c>
      <c r="K32" s="20">
        <v>1</v>
      </c>
      <c r="L32" s="77">
        <f t="shared" si="3"/>
        <v>6.666666666666667E-5</v>
      </c>
      <c r="M32" s="78">
        <f t="shared" si="7"/>
        <v>1.9835635758269632E-3</v>
      </c>
      <c r="O32" s="28">
        <v>43675</v>
      </c>
      <c r="P32" s="29">
        <f>'SOFR Data'!A22</f>
        <v>43668</v>
      </c>
      <c r="Q32" s="112">
        <f>'SOFR Data'!B22/100</f>
        <v>2.4E-2</v>
      </c>
      <c r="R32" s="31">
        <v>1</v>
      </c>
      <c r="S32" s="77">
        <f t="shared" si="4"/>
        <v>6.666666666666667E-5</v>
      </c>
      <c r="T32" s="78">
        <f t="shared" si="8"/>
        <v>1.9835020754492838E-3</v>
      </c>
    </row>
    <row r="33" spans="1:20" s="9" customFormat="1" ht="16" customHeight="1" x14ac:dyDescent="0.35">
      <c r="A33" s="43">
        <v>43676</v>
      </c>
      <c r="B33" s="29">
        <f>'SOFR Data'!A23</f>
        <v>43669</v>
      </c>
      <c r="C33" s="112">
        <f>'SOFR Data'!B23/100</f>
        <v>2.4E-2</v>
      </c>
      <c r="D33" s="31">
        <v>1</v>
      </c>
      <c r="E33" s="77">
        <f t="shared" si="5"/>
        <v>6.666666666666667E-5</v>
      </c>
      <c r="F33" s="78">
        <f t="shared" si="6"/>
        <v>2.0503009755883372E-3</v>
      </c>
      <c r="G33" s="70"/>
      <c r="H33" s="18">
        <v>43676</v>
      </c>
      <c r="I33" s="19">
        <f>'SOFR Data'!A23</f>
        <v>43669</v>
      </c>
      <c r="J33" s="121">
        <f>'SOFR Data'!B23/100</f>
        <v>2.4E-2</v>
      </c>
      <c r="K33" s="20">
        <v>1</v>
      </c>
      <c r="L33" s="77">
        <f t="shared" si="3"/>
        <v>6.666666666666667E-5</v>
      </c>
      <c r="M33" s="78">
        <f t="shared" si="7"/>
        <v>2.0503624800654041E-3</v>
      </c>
      <c r="O33" s="28">
        <v>43676</v>
      </c>
      <c r="P33" s="29">
        <f>'SOFR Data'!A23</f>
        <v>43669</v>
      </c>
      <c r="Q33" s="112">
        <f>'SOFR Data'!B23/100</f>
        <v>2.4E-2</v>
      </c>
      <c r="R33" s="31">
        <v>1</v>
      </c>
      <c r="S33" s="77">
        <f t="shared" si="4"/>
        <v>6.666666666666667E-5</v>
      </c>
      <c r="T33" s="78">
        <f t="shared" si="8"/>
        <v>2.0503009755876711E-3</v>
      </c>
    </row>
    <row r="34" spans="1:20" s="9" customFormat="1" ht="16" customHeight="1" thickBot="1" x14ac:dyDescent="0.4">
      <c r="A34" s="51">
        <v>43677</v>
      </c>
      <c r="B34" s="107">
        <f>'SOFR Data'!A24</f>
        <v>43670</v>
      </c>
      <c r="C34" s="113">
        <f>'SOFR Data'!B24/100</f>
        <v>2.41E-2</v>
      </c>
      <c r="D34" s="37">
        <v>1</v>
      </c>
      <c r="E34" s="80">
        <f t="shared" si="5"/>
        <v>6.6944444444444451E-5</v>
      </c>
      <c r="F34" s="81">
        <f>(1+F33)*(1+E34)-1</f>
        <v>2.1173826762925785E-3</v>
      </c>
      <c r="G34" s="70"/>
      <c r="H34" s="22">
        <v>43677</v>
      </c>
      <c r="I34" s="23">
        <f>'SOFR Data'!A24</f>
        <v>43670</v>
      </c>
      <c r="J34" s="123">
        <f>'SOFR Data'!B24/100</f>
        <v>2.41E-2</v>
      </c>
      <c r="K34" s="24">
        <v>1</v>
      </c>
      <c r="L34" s="80">
        <f t="shared" si="3"/>
        <v>6.6944444444444451E-5</v>
      </c>
      <c r="M34" s="81">
        <f t="shared" si="7"/>
        <v>2.1174441848870185E-3</v>
      </c>
      <c r="O34" s="35">
        <v>43677</v>
      </c>
      <c r="P34" s="36">
        <f>'SOFR Data'!A24</f>
        <v>43670</v>
      </c>
      <c r="Q34" s="113">
        <f>'SOFR Data'!B24/100</f>
        <v>2.41E-2</v>
      </c>
      <c r="R34" s="37">
        <v>1</v>
      </c>
      <c r="S34" s="80">
        <f t="shared" si="4"/>
        <v>6.6944444444444451E-5</v>
      </c>
      <c r="T34" s="81">
        <f t="shared" si="8"/>
        <v>2.1173826762919123E-3</v>
      </c>
    </row>
  </sheetData>
  <sheetProtection algorithmName="SHA-512" hashValue="EKpWZnzbHiU6OTkIfCMgPCJ/n6IAD6kROLmz2W2c5pKfsMEjdo1n20C84nUMkKPvJmMdgwgfkPo+ke+QkAcZNA==" saltValue="OPVHy25k/48AllHFUZL6cA==" spinCount="100000" sheet="1" objects="1" scenarios="1"/>
  <mergeCells count="3">
    <mergeCell ref="O1:T2"/>
    <mergeCell ref="H1:M2"/>
    <mergeCell ref="A1:F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
  <sheetViews>
    <sheetView workbookViewId="0">
      <selection activeCell="C9" sqref="C9"/>
    </sheetView>
  </sheetViews>
  <sheetFormatPr defaultRowHeight="14.5" x14ac:dyDescent="0.35"/>
  <cols>
    <col min="1" max="1" width="14.26953125" style="2" customWidth="1"/>
    <col min="2" max="2" width="12.54296875" customWidth="1"/>
    <col min="3" max="3" width="34.453125" customWidth="1"/>
  </cols>
  <sheetData>
    <row r="1" spans="1:3" ht="45" customHeight="1" x14ac:dyDescent="0.35">
      <c r="A1" s="60" t="s">
        <v>0</v>
      </c>
      <c r="B1" s="56" t="s">
        <v>1</v>
      </c>
      <c r="C1" s="62" t="s">
        <v>3</v>
      </c>
    </row>
    <row r="2" spans="1:3" x14ac:dyDescent="0.35">
      <c r="A2" s="61">
        <v>43637</v>
      </c>
      <c r="B2" s="57">
        <v>2.37</v>
      </c>
      <c r="C2" s="59">
        <f>A3-A2</f>
        <v>3</v>
      </c>
    </row>
    <row r="3" spans="1:3" x14ac:dyDescent="0.35">
      <c r="A3" s="61">
        <v>43640</v>
      </c>
      <c r="B3" s="58">
        <v>2.39</v>
      </c>
      <c r="C3" s="59">
        <f t="shared" ref="C3:C31" si="0">A4-A3</f>
        <v>1</v>
      </c>
    </row>
    <row r="4" spans="1:3" x14ac:dyDescent="0.35">
      <c r="A4" s="61">
        <v>43641</v>
      </c>
      <c r="B4" s="57">
        <v>2.41</v>
      </c>
      <c r="C4" s="59">
        <f t="shared" si="0"/>
        <v>1</v>
      </c>
    </row>
    <row r="5" spans="1:3" x14ac:dyDescent="0.35">
      <c r="A5" s="61">
        <v>43642</v>
      </c>
      <c r="B5" s="57">
        <v>2.4300000000000002</v>
      </c>
      <c r="C5" s="59">
        <f t="shared" si="0"/>
        <v>1</v>
      </c>
    </row>
    <row r="6" spans="1:3" x14ac:dyDescent="0.35">
      <c r="A6" s="61">
        <v>43643</v>
      </c>
      <c r="B6" s="57">
        <v>2.42</v>
      </c>
      <c r="C6" s="59">
        <f t="shared" si="0"/>
        <v>1</v>
      </c>
    </row>
    <row r="7" spans="1:3" x14ac:dyDescent="0.35">
      <c r="A7" s="61">
        <v>43644</v>
      </c>
      <c r="B7" s="57">
        <v>2.5</v>
      </c>
      <c r="C7" s="59">
        <f t="shared" si="0"/>
        <v>3</v>
      </c>
    </row>
    <row r="8" spans="1:3" x14ac:dyDescent="0.35">
      <c r="A8" s="61">
        <v>43647</v>
      </c>
      <c r="B8" s="57">
        <v>2.42</v>
      </c>
      <c r="C8" s="59">
        <f t="shared" si="0"/>
        <v>1</v>
      </c>
    </row>
    <row r="9" spans="1:3" x14ac:dyDescent="0.35">
      <c r="A9" s="61">
        <v>43648</v>
      </c>
      <c r="B9" s="57">
        <v>2.5099999999999998</v>
      </c>
      <c r="C9" s="59">
        <f t="shared" si="0"/>
        <v>1</v>
      </c>
    </row>
    <row r="10" spans="1:3" x14ac:dyDescent="0.35">
      <c r="A10" s="61">
        <v>43649</v>
      </c>
      <c r="B10" s="57">
        <v>2.56</v>
      </c>
      <c r="C10" s="59">
        <f t="shared" si="0"/>
        <v>2</v>
      </c>
    </row>
    <row r="11" spans="1:3" x14ac:dyDescent="0.35">
      <c r="A11" s="61">
        <v>43651</v>
      </c>
      <c r="B11" s="57">
        <v>2.59</v>
      </c>
      <c r="C11" s="59">
        <f t="shared" si="0"/>
        <v>3</v>
      </c>
    </row>
    <row r="12" spans="1:3" x14ac:dyDescent="0.35">
      <c r="A12" s="61">
        <v>43654</v>
      </c>
      <c r="B12" s="57">
        <v>2.48</v>
      </c>
      <c r="C12" s="59">
        <f t="shared" si="0"/>
        <v>1</v>
      </c>
    </row>
    <row r="13" spans="1:3" x14ac:dyDescent="0.35">
      <c r="A13" s="61">
        <v>43655</v>
      </c>
      <c r="B13" s="57">
        <v>2.4500000000000002</v>
      </c>
      <c r="C13" s="59">
        <f t="shared" si="0"/>
        <v>1</v>
      </c>
    </row>
    <row r="14" spans="1:3" x14ac:dyDescent="0.35">
      <c r="A14" s="61">
        <v>43656</v>
      </c>
      <c r="B14" s="57">
        <v>2.46</v>
      </c>
      <c r="C14" s="59">
        <f t="shared" si="0"/>
        <v>1</v>
      </c>
    </row>
    <row r="15" spans="1:3" x14ac:dyDescent="0.35">
      <c r="A15" s="61">
        <v>43657</v>
      </c>
      <c r="B15" s="57">
        <v>2.41</v>
      </c>
      <c r="C15" s="59">
        <f t="shared" si="0"/>
        <v>1</v>
      </c>
    </row>
    <row r="16" spans="1:3" x14ac:dyDescent="0.35">
      <c r="A16" s="61">
        <v>43658</v>
      </c>
      <c r="B16" s="57">
        <v>2.36</v>
      </c>
      <c r="C16" s="59">
        <f t="shared" si="0"/>
        <v>3</v>
      </c>
    </row>
    <row r="17" spans="1:3" x14ac:dyDescent="0.35">
      <c r="A17" s="61">
        <v>43661</v>
      </c>
      <c r="B17" s="57">
        <v>2.46</v>
      </c>
      <c r="C17" s="59">
        <f t="shared" si="0"/>
        <v>1</v>
      </c>
    </row>
    <row r="18" spans="1:3" x14ac:dyDescent="0.35">
      <c r="A18" s="61">
        <v>43662</v>
      </c>
      <c r="B18" s="57">
        <v>2.4700000000000002</v>
      </c>
      <c r="C18" s="59">
        <f t="shared" si="0"/>
        <v>1</v>
      </c>
    </row>
    <row r="19" spans="1:3" x14ac:dyDescent="0.35">
      <c r="A19" s="61">
        <v>43663</v>
      </c>
      <c r="B19" s="57">
        <v>2.4700000000000002</v>
      </c>
      <c r="C19" s="59">
        <f t="shared" si="0"/>
        <v>1</v>
      </c>
    </row>
    <row r="20" spans="1:3" x14ac:dyDescent="0.35">
      <c r="A20" s="61">
        <v>43664</v>
      </c>
      <c r="B20" s="57">
        <v>2.46</v>
      </c>
      <c r="C20" s="59">
        <f t="shared" si="0"/>
        <v>1</v>
      </c>
    </row>
    <row r="21" spans="1:3" x14ac:dyDescent="0.35">
      <c r="A21" s="61">
        <v>43665</v>
      </c>
      <c r="B21" s="57">
        <v>2.41</v>
      </c>
      <c r="C21" s="59">
        <f t="shared" si="0"/>
        <v>3</v>
      </c>
    </row>
    <row r="22" spans="1:3" x14ac:dyDescent="0.35">
      <c r="A22" s="61">
        <v>43668</v>
      </c>
      <c r="B22" s="57">
        <v>2.4</v>
      </c>
      <c r="C22" s="59">
        <f t="shared" si="0"/>
        <v>1</v>
      </c>
    </row>
    <row r="23" spans="1:3" x14ac:dyDescent="0.35">
      <c r="A23" s="61">
        <v>43669</v>
      </c>
      <c r="B23" s="57">
        <v>2.4</v>
      </c>
      <c r="C23" s="59">
        <f t="shared" si="0"/>
        <v>1</v>
      </c>
    </row>
    <row r="24" spans="1:3" x14ac:dyDescent="0.35">
      <c r="A24" s="61">
        <v>43670</v>
      </c>
      <c r="B24" s="57">
        <v>2.41</v>
      </c>
      <c r="C24" s="59">
        <f t="shared" si="0"/>
        <v>1</v>
      </c>
    </row>
    <row r="25" spans="1:3" x14ac:dyDescent="0.35">
      <c r="A25" s="61">
        <v>43671</v>
      </c>
      <c r="B25" s="57">
        <v>2.42</v>
      </c>
      <c r="C25" s="59">
        <f t="shared" si="0"/>
        <v>1</v>
      </c>
    </row>
    <row r="26" spans="1:3" x14ac:dyDescent="0.35">
      <c r="A26" s="61">
        <v>43672</v>
      </c>
      <c r="B26" s="57">
        <v>2.41</v>
      </c>
      <c r="C26" s="59">
        <f t="shared" si="0"/>
        <v>3</v>
      </c>
    </row>
    <row r="27" spans="1:3" x14ac:dyDescent="0.35">
      <c r="A27" s="61">
        <v>43675</v>
      </c>
      <c r="B27" s="57">
        <v>2.4</v>
      </c>
      <c r="C27" s="59">
        <f t="shared" si="0"/>
        <v>1</v>
      </c>
    </row>
    <row r="28" spans="1:3" x14ac:dyDescent="0.35">
      <c r="A28" s="61">
        <v>43676</v>
      </c>
      <c r="B28" s="57">
        <v>2.39</v>
      </c>
      <c r="C28" s="59">
        <f t="shared" si="0"/>
        <v>1</v>
      </c>
    </row>
    <row r="29" spans="1:3" x14ac:dyDescent="0.35">
      <c r="A29" s="61">
        <v>43677</v>
      </c>
      <c r="B29" s="57">
        <v>2.5499999999999998</v>
      </c>
      <c r="C29" s="59">
        <f t="shared" si="0"/>
        <v>1</v>
      </c>
    </row>
    <row r="30" spans="1:3" x14ac:dyDescent="0.35">
      <c r="A30" s="61">
        <v>43678</v>
      </c>
      <c r="B30" s="57">
        <v>2.19</v>
      </c>
      <c r="C30" s="59">
        <f t="shared" si="0"/>
        <v>1</v>
      </c>
    </row>
    <row r="31" spans="1:3" x14ac:dyDescent="0.35">
      <c r="A31" s="61">
        <v>43679</v>
      </c>
      <c r="B31" s="57">
        <v>2.19</v>
      </c>
      <c r="C31" s="59">
        <f t="shared" si="0"/>
        <v>3</v>
      </c>
    </row>
    <row r="32" spans="1:3" x14ac:dyDescent="0.35">
      <c r="A32" s="61">
        <v>43682</v>
      </c>
      <c r="B32" s="57">
        <v>2.13</v>
      </c>
      <c r="C32" s="59"/>
    </row>
  </sheetData>
  <sheetProtection algorithmName="SHA-512" hashValue="SBqcUQ+//SYgi0A4hIiv5MnnOhIuJ4GqSI8Ajw4skr4Fj0lJ6OviWRXP0IZRFVgYbJiqrJz/vbQSBsyOmohX7A==" saltValue="4PafHgIgP1pCd86TRTnIHA==" spinCount="100000" sheet="1" objects="1" scenarios="1"/>
  <sortState ref="A4:H38">
    <sortCondition ref="A4:A38"/>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activeCell="H8" sqref="H8"/>
    </sheetView>
  </sheetViews>
  <sheetFormatPr defaultRowHeight="14.5" x14ac:dyDescent="0.35"/>
  <cols>
    <col min="1" max="1" width="25.54296875" style="91" customWidth="1"/>
    <col min="2" max="2" width="11" style="84" customWidth="1"/>
    <col min="3" max="3" width="18.453125" style="1" customWidth="1"/>
  </cols>
  <sheetData>
    <row r="1" spans="1:3" ht="72" customHeight="1" x14ac:dyDescent="0.35">
      <c r="A1" s="89" t="s">
        <v>0</v>
      </c>
      <c r="B1" s="86" t="s">
        <v>1</v>
      </c>
      <c r="C1" s="87" t="s">
        <v>3</v>
      </c>
    </row>
    <row r="2" spans="1:3" ht="14.5" customHeight="1" x14ac:dyDescent="0.35">
      <c r="A2" s="131">
        <v>43902</v>
      </c>
      <c r="B2" s="132">
        <v>1.2</v>
      </c>
      <c r="C2" s="133">
        <f t="shared" ref="C2:C9" si="0">A3-A2</f>
        <v>1</v>
      </c>
    </row>
    <row r="3" spans="1:3" ht="14.5" customHeight="1" x14ac:dyDescent="0.35">
      <c r="A3" s="131">
        <v>43903</v>
      </c>
      <c r="B3" s="132">
        <v>1.1000000000000001</v>
      </c>
      <c r="C3" s="133">
        <f t="shared" si="0"/>
        <v>3</v>
      </c>
    </row>
    <row r="4" spans="1:3" ht="14.5" customHeight="1" x14ac:dyDescent="0.35">
      <c r="A4" s="131">
        <v>43906</v>
      </c>
      <c r="B4" s="132">
        <v>0.26</v>
      </c>
      <c r="C4" s="133">
        <f t="shared" si="0"/>
        <v>1</v>
      </c>
    </row>
    <row r="5" spans="1:3" ht="14.5" customHeight="1" x14ac:dyDescent="0.35">
      <c r="A5" s="131">
        <v>43907</v>
      </c>
      <c r="B5" s="132">
        <v>0.54</v>
      </c>
      <c r="C5" s="133">
        <f t="shared" si="0"/>
        <v>1</v>
      </c>
    </row>
    <row r="6" spans="1:3" ht="14.5" customHeight="1" x14ac:dyDescent="0.35">
      <c r="A6" s="131">
        <v>43908</v>
      </c>
      <c r="B6" s="132">
        <v>0.1</v>
      </c>
      <c r="C6" s="133">
        <f t="shared" si="0"/>
        <v>1</v>
      </c>
    </row>
    <row r="7" spans="1:3" ht="14.5" customHeight="1" x14ac:dyDescent="0.35">
      <c r="A7" s="131">
        <v>43909</v>
      </c>
      <c r="B7" s="132">
        <v>0.06</v>
      </c>
      <c r="C7" s="133">
        <f t="shared" si="0"/>
        <v>1</v>
      </c>
    </row>
    <row r="8" spans="1:3" ht="14.5" customHeight="1" x14ac:dyDescent="0.35">
      <c r="A8" s="131">
        <v>43910</v>
      </c>
      <c r="B8" s="132">
        <v>0.04</v>
      </c>
      <c r="C8" s="133">
        <f t="shared" si="0"/>
        <v>3</v>
      </c>
    </row>
    <row r="9" spans="1:3" ht="14.5" customHeight="1" x14ac:dyDescent="0.35">
      <c r="A9" s="131">
        <v>43913</v>
      </c>
      <c r="B9" s="132">
        <v>0.02</v>
      </c>
      <c r="C9" s="133">
        <f t="shared" si="0"/>
        <v>1</v>
      </c>
    </row>
    <row r="10" spans="1:3" x14ac:dyDescent="0.35">
      <c r="A10" s="90">
        <v>43914</v>
      </c>
      <c r="B10" s="88">
        <v>0.01</v>
      </c>
      <c r="C10" s="133">
        <f t="shared" ref="C10:C41" si="1">A11-A10</f>
        <v>1</v>
      </c>
    </row>
    <row r="11" spans="1:3" x14ac:dyDescent="0.35">
      <c r="A11" s="90">
        <v>43915</v>
      </c>
      <c r="B11" s="88">
        <v>0.01</v>
      </c>
      <c r="C11" s="85">
        <f t="shared" si="1"/>
        <v>1</v>
      </c>
    </row>
    <row r="12" spans="1:3" x14ac:dyDescent="0.35">
      <c r="A12" s="90">
        <v>43916</v>
      </c>
      <c r="B12" s="88">
        <v>0.01</v>
      </c>
      <c r="C12" s="85">
        <f t="shared" si="1"/>
        <v>1</v>
      </c>
    </row>
    <row r="13" spans="1:3" ht="14.5" customHeight="1" x14ac:dyDescent="0.35">
      <c r="A13" s="90">
        <v>43917</v>
      </c>
      <c r="B13" s="88">
        <v>0.01</v>
      </c>
      <c r="C13" s="85">
        <f t="shared" si="1"/>
        <v>3</v>
      </c>
    </row>
    <row r="14" spans="1:3" x14ac:dyDescent="0.35">
      <c r="A14" s="90">
        <v>43920</v>
      </c>
      <c r="B14" s="88">
        <v>0.01</v>
      </c>
      <c r="C14" s="85">
        <f t="shared" si="1"/>
        <v>1</v>
      </c>
    </row>
    <row r="15" spans="1:3" x14ac:dyDescent="0.35">
      <c r="A15" s="90">
        <v>43921</v>
      </c>
      <c r="B15" s="88">
        <v>0.01</v>
      </c>
      <c r="C15" s="85">
        <f t="shared" si="1"/>
        <v>1</v>
      </c>
    </row>
    <row r="16" spans="1:3" x14ac:dyDescent="0.35">
      <c r="A16" s="90">
        <v>43922</v>
      </c>
      <c r="B16" s="88">
        <v>0.01</v>
      </c>
      <c r="C16" s="85">
        <f t="shared" si="1"/>
        <v>1</v>
      </c>
    </row>
    <row r="17" spans="1:3" x14ac:dyDescent="0.35">
      <c r="A17" s="90">
        <v>43923</v>
      </c>
      <c r="B17" s="88">
        <v>0.01</v>
      </c>
      <c r="C17" s="85">
        <f t="shared" si="1"/>
        <v>1</v>
      </c>
    </row>
    <row r="18" spans="1:3" x14ac:dyDescent="0.35">
      <c r="A18" s="90">
        <v>43924</v>
      </c>
      <c r="B18" s="88">
        <v>0.01</v>
      </c>
      <c r="C18" s="85">
        <f t="shared" si="1"/>
        <v>3</v>
      </c>
    </row>
    <row r="19" spans="1:3" x14ac:dyDescent="0.35">
      <c r="A19" s="90">
        <v>43927</v>
      </c>
      <c r="B19" s="88">
        <v>0.01</v>
      </c>
      <c r="C19" s="85">
        <f t="shared" si="1"/>
        <v>1</v>
      </c>
    </row>
    <row r="20" spans="1:3" x14ac:dyDescent="0.35">
      <c r="A20" s="90">
        <v>43928</v>
      </c>
      <c r="B20" s="88">
        <v>0.01</v>
      </c>
      <c r="C20" s="85">
        <f t="shared" si="1"/>
        <v>1</v>
      </c>
    </row>
    <row r="21" spans="1:3" x14ac:dyDescent="0.35">
      <c r="A21" s="90">
        <v>43929</v>
      </c>
      <c r="B21" s="88">
        <v>0.01</v>
      </c>
      <c r="C21" s="85">
        <f t="shared" si="1"/>
        <v>1</v>
      </c>
    </row>
    <row r="22" spans="1:3" x14ac:dyDescent="0.35">
      <c r="A22" s="90">
        <v>43930</v>
      </c>
      <c r="B22" s="88">
        <v>0.01</v>
      </c>
      <c r="C22" s="85">
        <f t="shared" si="1"/>
        <v>4</v>
      </c>
    </row>
    <row r="23" spans="1:3" x14ac:dyDescent="0.35">
      <c r="A23" s="90">
        <v>43934</v>
      </c>
      <c r="B23" s="88">
        <v>0.02</v>
      </c>
      <c r="C23" s="85">
        <f t="shared" si="1"/>
        <v>1</v>
      </c>
    </row>
    <row r="24" spans="1:3" x14ac:dyDescent="0.35">
      <c r="A24" s="90">
        <v>43935</v>
      </c>
      <c r="B24" s="88">
        <v>0.06</v>
      </c>
      <c r="C24" s="85">
        <f t="shared" si="1"/>
        <v>1</v>
      </c>
    </row>
    <row r="25" spans="1:3" x14ac:dyDescent="0.35">
      <c r="A25" s="90">
        <v>43936</v>
      </c>
      <c r="B25" s="88">
        <v>0.03</v>
      </c>
      <c r="C25" s="85">
        <f t="shared" si="1"/>
        <v>1</v>
      </c>
    </row>
    <row r="26" spans="1:3" x14ac:dyDescent="0.35">
      <c r="A26" s="90">
        <v>43937</v>
      </c>
      <c r="B26" s="88">
        <v>0.03</v>
      </c>
      <c r="C26" s="85">
        <f t="shared" si="1"/>
        <v>1</v>
      </c>
    </row>
    <row r="27" spans="1:3" x14ac:dyDescent="0.35">
      <c r="A27" s="90">
        <v>43938</v>
      </c>
      <c r="B27" s="88">
        <v>0.03</v>
      </c>
      <c r="C27" s="85">
        <f t="shared" si="1"/>
        <v>3</v>
      </c>
    </row>
    <row r="28" spans="1:3" x14ac:dyDescent="0.35">
      <c r="A28" s="90">
        <v>43941</v>
      </c>
      <c r="B28" s="88">
        <v>0.02</v>
      </c>
      <c r="C28" s="85">
        <f t="shared" si="1"/>
        <v>1</v>
      </c>
    </row>
    <row r="29" spans="1:3" x14ac:dyDescent="0.35">
      <c r="A29" s="90">
        <v>43942</v>
      </c>
      <c r="B29" s="88">
        <v>0.01</v>
      </c>
      <c r="C29" s="85">
        <f t="shared" si="1"/>
        <v>1</v>
      </c>
    </row>
    <row r="30" spans="1:3" x14ac:dyDescent="0.35">
      <c r="A30" s="90">
        <v>43943</v>
      </c>
      <c r="B30" s="88">
        <v>0.01</v>
      </c>
      <c r="C30" s="85">
        <f t="shared" si="1"/>
        <v>1</v>
      </c>
    </row>
    <row r="31" spans="1:3" x14ac:dyDescent="0.35">
      <c r="A31" s="90">
        <v>43944</v>
      </c>
      <c r="B31" s="88">
        <v>0.01</v>
      </c>
      <c r="C31" s="85">
        <f t="shared" si="1"/>
        <v>1</v>
      </c>
    </row>
    <row r="32" spans="1:3" x14ac:dyDescent="0.35">
      <c r="A32" s="90">
        <v>43945</v>
      </c>
      <c r="B32" s="88">
        <v>0.03</v>
      </c>
      <c r="C32" s="85">
        <f t="shared" si="1"/>
        <v>3</v>
      </c>
    </row>
    <row r="33" spans="1:3" x14ac:dyDescent="0.35">
      <c r="A33" s="90">
        <v>43948</v>
      </c>
      <c r="B33" s="88">
        <v>0.03</v>
      </c>
      <c r="C33" s="85">
        <f t="shared" si="1"/>
        <v>1</v>
      </c>
    </row>
    <row r="34" spans="1:3" x14ac:dyDescent="0.35">
      <c r="A34" s="90">
        <v>43949</v>
      </c>
      <c r="B34" s="88">
        <v>0.01</v>
      </c>
      <c r="C34" s="85">
        <f t="shared" si="1"/>
        <v>1</v>
      </c>
    </row>
    <row r="35" spans="1:3" x14ac:dyDescent="0.35">
      <c r="A35" s="90">
        <v>43950</v>
      </c>
      <c r="B35" s="88">
        <v>0.01</v>
      </c>
      <c r="C35" s="85">
        <f t="shared" si="1"/>
        <v>1</v>
      </c>
    </row>
    <row r="36" spans="1:3" x14ac:dyDescent="0.35">
      <c r="A36" s="90">
        <v>43951</v>
      </c>
      <c r="B36" s="88">
        <v>0.04</v>
      </c>
      <c r="C36" s="85">
        <f t="shared" si="1"/>
        <v>1</v>
      </c>
    </row>
    <row r="37" spans="1:3" x14ac:dyDescent="0.35">
      <c r="A37" s="90">
        <v>43952</v>
      </c>
      <c r="B37" s="88">
        <v>0.03</v>
      </c>
      <c r="C37" s="85">
        <f t="shared" si="1"/>
        <v>3</v>
      </c>
    </row>
    <row r="38" spans="1:3" x14ac:dyDescent="0.35">
      <c r="A38" s="90">
        <v>43955</v>
      </c>
      <c r="B38" s="88">
        <v>0.05</v>
      </c>
      <c r="C38" s="85">
        <f t="shared" si="1"/>
        <v>1</v>
      </c>
    </row>
    <row r="39" spans="1:3" x14ac:dyDescent="0.35">
      <c r="A39" s="90">
        <v>43956</v>
      </c>
      <c r="B39" s="88">
        <v>0.05</v>
      </c>
      <c r="C39" s="85">
        <f t="shared" si="1"/>
        <v>1</v>
      </c>
    </row>
    <row r="40" spans="1:3" x14ac:dyDescent="0.35">
      <c r="A40" s="90">
        <v>43957</v>
      </c>
      <c r="B40" s="88">
        <v>0.05</v>
      </c>
      <c r="C40" s="85">
        <f t="shared" si="1"/>
        <v>1</v>
      </c>
    </row>
    <row r="41" spans="1:3" x14ac:dyDescent="0.35">
      <c r="A41" s="90">
        <v>43958</v>
      </c>
      <c r="B41" s="88">
        <v>0.05</v>
      </c>
      <c r="C41" s="85">
        <f t="shared" si="1"/>
        <v>1</v>
      </c>
    </row>
    <row r="42" spans="1:3" x14ac:dyDescent="0.35">
      <c r="A42" s="90">
        <v>43959</v>
      </c>
      <c r="B42" s="88">
        <v>0.06</v>
      </c>
      <c r="C42" s="85">
        <f>A43-A42</f>
        <v>3</v>
      </c>
    </row>
    <row r="43" spans="1:3" x14ac:dyDescent="0.35">
      <c r="A43" s="90">
        <v>43962</v>
      </c>
      <c r="B43" s="88">
        <v>0.06</v>
      </c>
      <c r="C43" s="85"/>
    </row>
  </sheetData>
  <sheetProtection algorithmName="SHA-512" hashValue="E01JczN8APkz+BfTA0r7sPqpne/psNAX3HmNw3kAA7LwCQa0QsQo7kU12OoZwxXF1/MfZXnb5IXMtCGp5qn18w==" saltValue="D/K9mdkvSjZZjoN86dK+NQ==" spinCount="100000" sheet="1" objects="1" scenarios="1"/>
  <sortState ref="A1:B50">
    <sortCondition ref="A1:A50"/>
  </sortState>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543D3DF-F1B6-4913-B3E1-297681F7F164}"/>
</file>

<file path=customXml/itemProps2.xml><?xml version="1.0" encoding="utf-8"?>
<ds:datastoreItem xmlns:ds="http://schemas.openxmlformats.org/officeDocument/2006/customXml" ds:itemID="{B447DD38-11B8-408D-849B-1213FD5425FE}"/>
</file>

<file path=customXml/itemProps3.xml><?xml version="1.0" encoding="utf-8"?>
<ds:datastoreItem xmlns:ds="http://schemas.openxmlformats.org/officeDocument/2006/customXml" ds:itemID="{32947A8B-BCAA-4941-BC6E-52BB0FE5E00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interest period wtd shift</vt:lpstr>
      <vt:lpstr>Exmpl of wtd shift neg accural</vt:lpstr>
      <vt:lpstr>Holiday Imputed Versions</vt:lpstr>
      <vt:lpstr>Holiday&amp;Weekend Imputed Methods</vt:lpstr>
      <vt:lpstr>SOFR Data</vt:lpstr>
      <vt:lpstr>SOFR Data2</vt:lpstr>
    </vt:vector>
  </TitlesOfParts>
  <Company>Federal Reserve 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Pfeifer, Jamie</dc:creator>
  <cp:lastModifiedBy>David H. Bowman</cp:lastModifiedBy>
  <dcterms:created xsi:type="dcterms:W3CDTF">2020-01-08T16:00:55Z</dcterms:created>
  <dcterms:modified xsi:type="dcterms:W3CDTF">2020-09-03T21:22:18Z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4ac1ddb6-89aa-4550-853a-9981c8282429</vt:lpwstr>
  </property>
</Properties>
</file>